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7"/>
  </bookViews>
  <sheets>
    <sheet name="2021.02" sheetId="7" r:id="rId1"/>
    <sheet name="2021.03" sheetId="8" r:id="rId2"/>
    <sheet name="2021.04" sheetId="6" r:id="rId3"/>
    <sheet name="2021.05" sheetId="9" r:id="rId4"/>
    <sheet name="2021.06" sheetId="10" r:id="rId5"/>
    <sheet name="2021.07" sheetId="11" r:id="rId6"/>
    <sheet name="2021.08" sheetId="12" r:id="rId7"/>
    <sheet name="2021.09" sheetId="16" r:id="rId8"/>
    <sheet name="1122" sheetId="18" r:id="rId9"/>
    <sheet name="Sheet1" sheetId="17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6" hidden="1">'2021.08'!$A$1:$T$486</definedName>
    <definedName name="_xlnm._FilterDatabase" localSheetId="8" hidden="1">'1122'!$A$1:$AJ$431</definedName>
    <definedName name="_xlnm._FilterDatabase" localSheetId="7" hidden="1">'2021.09'!$A$3:$AL$413</definedName>
    <definedName name="_xlnm._FilterDatabase" localSheetId="3" hidden="1">'2021.05'!$A$3:$X$341</definedName>
    <definedName name="_xlnm._FilterDatabase" localSheetId="5" hidden="1">'2021.07'!$A$3:$AD$434</definedName>
    <definedName name="_xlnm._FilterDatabase" localSheetId="4" hidden="1">'2021.06'!$A$3:$Z$416</definedName>
    <definedName name="_xlnm._FilterDatabase" localSheetId="2" hidden="1">'2021.04'!$A$3:$T$317</definedName>
    <definedName name="_xlnm.Print_Titles" localSheetId="2">'2021.04'!$2:$3</definedName>
    <definedName name="_xlnm.Print_Area" localSheetId="2">'2021.04'!$A$1:$S$348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F41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加上以下减少12人表中本月已交需在下月减少的五人</t>
        </r>
      </text>
    </comment>
  </commentList>
</comments>
</file>

<file path=xl/comments2.xml><?xml version="1.0" encoding="utf-8"?>
<comments xmlns="http://schemas.openxmlformats.org/spreadsheetml/2006/main">
  <authors>
    <author>WangMengna</author>
  </authors>
  <commentList>
    <comment ref="F43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加上以下减少表中本月已交需在下月减少的三人</t>
        </r>
      </text>
    </comment>
  </commentList>
</comments>
</file>

<file path=xl/comments3.xml><?xml version="1.0" encoding="utf-8"?>
<comments xmlns="http://schemas.openxmlformats.org/spreadsheetml/2006/main">
  <authors>
    <author>WangMengna</author>
  </authors>
  <commentList>
    <comment ref="F42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加上以下减少表中本月已交需在下月减少的8人</t>
        </r>
      </text>
    </comment>
    <comment ref="F429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  <comment ref="F430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</commentList>
</comments>
</file>

<file path=xl/comments4.xml><?xml version="1.0" encoding="utf-8"?>
<comments xmlns="http://schemas.openxmlformats.org/spreadsheetml/2006/main">
  <authors>
    <author>WangMengna</author>
  </authors>
  <commentList>
    <comment ref="G415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加上以下减少表中本月已交需在下月减少的8人</t>
        </r>
      </text>
    </comment>
    <comment ref="G41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  <comment ref="G417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</commentList>
</comments>
</file>

<file path=xl/sharedStrings.xml><?xml version="1.0" encoding="utf-8"?>
<sst xmlns="http://schemas.openxmlformats.org/spreadsheetml/2006/main" count="8441" uniqueCount="1274">
  <si>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</si>
  <si>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</si>
  <si>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</si>
  <si>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</si>
  <si>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</si>
  <si>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</si>
  <si>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</si>
  <si>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</si>
  <si>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</si>
  <si>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</si>
  <si>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</si>
  <si>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</si>
  <si>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</si>
  <si>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</si>
  <si>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</si>
  <si>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</si>
  <si>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</si>
  <si>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</si>
  <si>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</si>
  <si>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</si>
  <si>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</si>
  <si>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</si>
  <si>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</si>
  <si>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</si>
  <si>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</si>
  <si>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</si>
  <si>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</si>
  <si>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</si>
  <si>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</si>
  <si>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</si>
  <si>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</si>
  <si>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</si>
  <si>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</si>
  <si>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</si>
  <si>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</si>
  <si>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</si>
  <si>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</si>
  <si>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</si>
  <si>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</si>
  <si>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</si>
  <si>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</si>
  <si>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</si>
  <si>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</si>
  <si>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</si>
  <si>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</si>
  <si>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</si>
  <si>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</si>
  <si>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</si>
  <si>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</si>
  <si>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</si>
  <si>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</si>
  <si>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</si>
  <si>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</si>
  <si>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</si>
  <si>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</si>
  <si>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</si>
  <si>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</si>
  <si>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</si>
  <si>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</si>
  <si>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</si>
  <si>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</si>
  <si>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</si>
  <si>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</si>
  <si>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</si>
  <si>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</si>
  <si>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</si>
  <si>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</si>
  <si>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</si>
  <si>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</si>
  <si>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</si>
  <si>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</si>
  <si>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</si>
  <si>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</si>
  <si>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</si>
  <si>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</si>
  <si>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</si>
  <si>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</si>
  <si>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</si>
  <si>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</si>
  <si>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</si>
  <si>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</si>
  <si>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</si>
  <si>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</si>
  <si>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</si>
  <si>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</si>
  <si>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</si>
  <si>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</si>
  <si>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</si>
  <si>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</si>
  <si>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</si>
  <si>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</si>
  <si>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</si>
  <si>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</si>
  <si>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</si>
  <si>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</si>
  <si>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</si>
  <si>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</si>
  <si>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</si>
  <si>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</si>
  <si>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</si>
  <si>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</si>
  <si>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</si>
  <si>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</si>
  <si>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</si>
  <si>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</si>
  <si>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</si>
  <si>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</si>
  <si>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</si>
  <si>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</si>
  <si>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</si>
  <si>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</si>
  <si>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</si>
  <si>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</si>
  <si>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</si>
  <si>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</si>
  <si>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</si>
  <si>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</si>
  <si>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</si>
  <si>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</si>
  <si>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</si>
  <si>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</si>
  <si>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</si>
  <si>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</si>
  <si>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</si>
  <si>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</si>
  <si>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</si>
  <si>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</si>
  <si>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</si>
  <si>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</si>
  <si>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</si>
  <si>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</si>
  <si>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</si>
  <si>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</si>
  <si>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</si>
  <si>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</si>
  <si>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</si>
  <si>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</si>
  <si>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</si>
  <si>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</si>
  <si>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</si>
  <si>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</si>
  <si>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</si>
  <si>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</si>
  <si>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</si>
  <si>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</si>
  <si>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</si>
  <si>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</si>
  <si>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</si>
  <si>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</si>
  <si>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</si>
  <si>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</si>
  <si>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</si>
  <si>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</si>
  <si>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</si>
  <si>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</si>
  <si>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</si>
  <si>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</si>
  <si>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</si>
  <si>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</si>
  <si>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</si>
  <si>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</si>
  <si>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</si>
  <si>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</si>
  <si>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</si>
  <si>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</si>
  <si>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</si>
  <si>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</si>
  <si>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</si>
  <si>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</si>
  <si>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</si>
  <si>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</si>
  <si>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</si>
  <si>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</si>
  <si>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</si>
  <si>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</si>
  <si>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</si>
  <si>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</si>
  <si>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</si>
  <si>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</si>
  <si>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</si>
  <si>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</si>
  <si>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</si>
  <si>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</si>
  <si>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</si>
  <si>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</si>
  <si>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</si>
  <si>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</si>
  <si>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</si>
  <si>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</si>
  <si>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</si>
  <si>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</si>
  <si>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</si>
  <si>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</si>
  <si>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</si>
  <si>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</si>
  <si>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</si>
  <si>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</si>
  <si>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</si>
  <si>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</si>
  <si>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</si>
  <si>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</si>
  <si>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</si>
  <si>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</si>
  <si>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</si>
  <si>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</si>
  <si>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</si>
  <si>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</si>
  <si>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</si>
  <si>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</si>
  <si>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</si>
  <si>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</si>
  <si>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</si>
  <si>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</si>
  <si>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</si>
  <si>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</si>
  <si>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</si>
  <si>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</si>
  <si>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</si>
  <si>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</si>
  <si>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</si>
  <si>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</si>
  <si>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</si>
  <si>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</si>
  <si>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</si>
  <si>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</si>
  <si>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</si>
  <si>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</si>
  <si>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</si>
  <si>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</si>
  <si>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</si>
  <si>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</si>
  <si>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</si>
  <si>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</si>
  <si>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</si>
  <si>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</si>
  <si>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</si>
  <si>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</si>
  <si>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</si>
  <si>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</si>
  <si>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</si>
  <si>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</si>
  <si>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</si>
  <si>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</si>
  <si>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</si>
  <si>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</si>
  <si>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</si>
  <si>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</si>
  <si>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</si>
  <si>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</si>
  <si>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</si>
  <si>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</si>
  <si>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</si>
  <si>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</si>
  <si>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</si>
  <si>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</si>
  <si>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</si>
  <si>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</si>
  <si>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</si>
  <si>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</si>
  <si>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</si>
  <si>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</si>
  <si>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</si>
  <si>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</si>
  <si>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</si>
  <si>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</si>
  <si>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</si>
  <si>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</si>
  <si>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</si>
  <si>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</si>
  <si>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</si>
  <si>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</si>
  <si>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</si>
  <si>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</si>
  <si>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</si>
  <si>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</si>
  <si>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</si>
  <si>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</si>
  <si>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</si>
  <si>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</si>
  <si>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</si>
  <si>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</si>
  <si>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</si>
  <si>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</si>
  <si>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</si>
  <si>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</si>
  <si>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</si>
  <si>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</si>
  <si>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</si>
  <si>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</si>
  <si>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</si>
  <si>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</si>
  <si>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</si>
  <si>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</si>
  <si>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</si>
  <si>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</si>
  <si>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</si>
  <si>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</si>
  <si>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</si>
  <si>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</si>
  <si>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</si>
  <si>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</si>
  <si>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</si>
  <si>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</si>
  <si>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</si>
  <si>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</si>
  <si>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</si>
  <si>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</si>
  <si>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</si>
  <si>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</si>
  <si>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</si>
  <si>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</si>
  <si>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</si>
  <si>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</si>
  <si>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</si>
  <si>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</si>
  <si>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</si>
  <si>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</si>
  <si>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</si>
  <si>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</si>
  <si>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</si>
  <si>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</si>
  <si>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</si>
  <si>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</si>
  <si>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</si>
  <si>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</si>
  <si>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</si>
  <si>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</si>
  <si>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</si>
  <si>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</si>
  <si>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</si>
  <si>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</si>
  <si>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</si>
  <si>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</si>
  <si>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</si>
  <si>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</si>
  <si>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</si>
  <si>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</si>
  <si>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</si>
  <si>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</si>
  <si>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</si>
  <si>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</si>
  <si>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</si>
  <si>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</si>
  <si>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</si>
  <si>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</si>
  <si>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</si>
  <si>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</si>
  <si>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</si>
  <si>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</si>
  <si>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</si>
  <si>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</si>
  <si>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</si>
  <si>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</si>
  <si>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</si>
  <si>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</si>
  <si>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</si>
  <si>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</si>
  <si>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</si>
  <si>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</si>
  <si>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</si>
  <si>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</si>
  <si>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</si>
  <si>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</si>
  <si>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</si>
  <si>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</si>
  <si>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</si>
  <si>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</si>
  <si>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</si>
  <si>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</si>
  <si>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</si>
  <si>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</si>
  <si>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</si>
  <si>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</si>
  <si>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</si>
  <si>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</si>
  <si>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</si>
  <si>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</si>
  <si>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</si>
  <si>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</si>
  <si>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</si>
  <si>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</si>
  <si>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</si>
  <si>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</si>
  <si>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</si>
  <si>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</si>
  <si>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</si>
  <si>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</si>
  <si>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</si>
  <si>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</si>
  <si>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</si>
  <si>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</si>
  <si>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</si>
  <si>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</si>
  <si>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</si>
  <si>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</si>
  <si>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</si>
  <si>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</si>
  <si>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</si>
  <si>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</si>
  <si>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</si>
  <si>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</si>
  <si>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</si>
  <si>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</si>
  <si>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</si>
  <si>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</si>
  <si>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</si>
  <si>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</si>
  <si>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</si>
  <si>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</si>
  <si>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</si>
  <si>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</si>
  <si>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</si>
  <si>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</si>
  <si>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</si>
  <si>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</si>
  <si>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</si>
  <si>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</si>
  <si>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</si>
  <si>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</si>
  <si>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</si>
  <si>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</si>
  <si>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</si>
  <si>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</si>
  <si>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</si>
  <si>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</si>
  <si>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</si>
  <si>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</si>
  <si>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</si>
  <si>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</si>
  <si>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</si>
  <si>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</si>
  <si>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</si>
  <si>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</si>
  <si>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</si>
  <si>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</si>
  <si>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</si>
  <si>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</si>
  <si>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</si>
  <si>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</si>
  <si>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</si>
  <si>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</si>
  <si>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</si>
  <si>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</si>
  <si>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</si>
  <si>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</si>
  <si>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</si>
  <si>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</si>
  <si>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</si>
  <si>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</si>
  <si>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</si>
  <si>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</si>
  <si>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</si>
  <si>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</si>
  <si>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</si>
  <si>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</si>
  <si>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</si>
  <si>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</si>
  <si>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</si>
  <si>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</si>
  <si>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</si>
  <si>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</si>
  <si>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</si>
  <si>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</si>
  <si>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</si>
  <si>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</si>
  <si>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</si>
  <si>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</si>
  <si>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</si>
  <si>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</si>
  <si>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</si>
  <si>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</si>
  <si>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</si>
  <si>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</si>
  <si>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</si>
  <si>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</si>
  <si>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</si>
  <si>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</si>
  <si>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</si>
  <si>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</si>
  <si>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</si>
  <si>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</si>
  <si>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</si>
  <si>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</si>
  <si>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</si>
  <si>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</si>
  <si>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</si>
  <si>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</si>
  <si>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</si>
  <si>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</si>
  <si>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</si>
  <si>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</si>
  <si>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</si>
  <si>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</si>
  <si>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</si>
  <si>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</si>
  <si>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</si>
  <si>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</si>
  <si>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</si>
  <si>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</si>
  <si>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</si>
  <si>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</si>
  <si>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</si>
  <si>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</si>
  <si>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</si>
  <si>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</si>
  <si>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</si>
  <si>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</si>
  <si>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</si>
  <si>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</si>
  <si>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</si>
  <si>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</si>
  <si>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</si>
  <si>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</si>
  <si>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</si>
  <si>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</si>
  <si>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</si>
  <si>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</si>
  <si>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</si>
  <si>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</si>
  <si>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</si>
  <si>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</si>
  <si>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</si>
  <si>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</si>
  <si>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</si>
  <si>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</si>
  <si>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</si>
  <si>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</si>
  <si>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</si>
  <si>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</si>
  <si>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</si>
  <si>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</si>
  <si>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</si>
  <si>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</si>
  <si>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</si>
  <si>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</si>
  <si>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</si>
  <si>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</si>
  <si>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</si>
  <si>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</si>
  <si>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</si>
  <si>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</si>
  <si>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</si>
  <si>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</si>
  <si>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</si>
  <si>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</si>
  <si>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</si>
  <si>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</si>
  <si>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</si>
  <si>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</si>
  <si>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</si>
  <si>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</si>
  <si>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</si>
  <si>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</si>
  <si>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</si>
  <si>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</si>
  <si>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</si>
  <si>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</si>
  <si>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</si>
  <si>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</si>
  <si>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</si>
  <si>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</si>
  <si>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</si>
  <si>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</si>
  <si>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</si>
  <si>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</si>
  <si>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</si>
  <si>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</si>
  <si>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</si>
  <si>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</si>
  <si>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</si>
  <si>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</si>
  <si>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</si>
  <si>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</si>
  <si>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</si>
  <si>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</si>
  <si>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</si>
  <si>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</si>
  <si>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</si>
  <si>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</si>
  <si>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</si>
  <si>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</si>
  <si>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</si>
  <si>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</si>
  <si>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</si>
  <si>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</si>
  <si>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</si>
  <si>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</si>
  <si>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</si>
  <si>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</si>
  <si>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</si>
  <si>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</si>
  <si>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</si>
  <si>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</si>
  <si>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</si>
  <si>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</si>
  <si>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</si>
  <si>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</si>
  <si>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</si>
  <si>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</si>
  <si>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</si>
  <si>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</si>
  <si>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</si>
  <si>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</si>
  <si>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</si>
  <si>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</si>
  <si>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</si>
  <si>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</si>
  <si>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</si>
  <si>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</si>
  <si>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</si>
  <si>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</si>
  <si>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</si>
  <si>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</si>
  <si>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</si>
  <si>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</si>
  <si>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</si>
  <si>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</si>
  <si>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</si>
  <si>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</si>
  <si>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</si>
  <si>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</si>
  <si>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</si>
  <si>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</si>
  <si>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</si>
  <si>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</si>
  <si>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</si>
  <si>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</si>
  <si>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</si>
  <si>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</si>
  <si>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</si>
  <si>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</si>
  <si>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</si>
  <si>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</si>
  <si>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</si>
  <si>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</si>
  <si>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</si>
  <si>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</si>
  <si>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</si>
  <si>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</si>
  <si>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</si>
  <si>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</si>
  <si>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</si>
  <si>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</si>
  <si>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</si>
  <si>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</si>
  <si>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</si>
  <si>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</si>
  <si>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</si>
  <si>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</si>
  <si>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</si>
  <si>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</si>
  <si>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</si>
  <si>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</si>
  <si>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</si>
  <si>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</si>
  <si>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</si>
  <si>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</si>
  <si>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</si>
  <si>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</si>
  <si>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</si>
  <si>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</si>
  <si>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</si>
  <si>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</si>
  <si>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</si>
  <si>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</si>
  <si>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</si>
  <si>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</si>
  <si>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</si>
  <si>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</si>
  <si>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</si>
  <si>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</si>
  <si>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</si>
  <si>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</si>
  <si>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</si>
  <si>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</si>
  <si>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</si>
  <si>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</si>
  <si>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</si>
  <si>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</si>
  <si>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</si>
  <si>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</si>
  <si>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</si>
  <si>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</si>
  <si>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</si>
  <si>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</si>
  <si>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</si>
  <si>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</si>
  <si>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</si>
  <si>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</si>
  <si>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</si>
  <si>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</si>
  <si>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</si>
  <si>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</si>
  <si>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</si>
  <si>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</si>
  <si>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</si>
  <si>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</si>
  <si>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</si>
  <si>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</si>
  <si>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</si>
  <si>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</si>
  <si>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</si>
  <si>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</si>
  <si>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</si>
  <si>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</si>
  <si>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</si>
  <si>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</si>
  <si>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</si>
  <si>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</si>
  <si>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</si>
  <si>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</si>
  <si>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</si>
  <si>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</si>
  <si>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</si>
  <si>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</si>
  <si>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</si>
  <si>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</si>
  <si>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</si>
  <si>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</si>
  <si>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</si>
  <si>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</si>
  <si>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</si>
  <si>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</si>
  <si>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</si>
  <si>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</si>
  <si>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</si>
  <si>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</si>
  <si>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</si>
  <si>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</si>
  <si>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</si>
  <si>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</si>
  <si>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</si>
  <si>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</si>
  <si>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</si>
  <si>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</si>
  <si>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</si>
  <si>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</si>
  <si>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</si>
  <si>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</si>
  <si>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</si>
  <si>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</si>
  <si>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</si>
  <si>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</si>
  <si>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</si>
  <si>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</si>
  <si>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</si>
  <si>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</si>
  <si>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</si>
  <si>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</si>
  <si>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</si>
  <si>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</si>
  <si>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</si>
  <si>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</si>
  <si>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</si>
  <si>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</si>
  <si>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</si>
  <si>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</si>
  <si>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</si>
  <si>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</si>
  <si>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</si>
  <si>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</si>
  <si>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</si>
  <si>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</si>
  <si>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</si>
  <si>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</si>
  <si>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</si>
  <si>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</si>
  <si>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</si>
  <si>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</si>
  <si>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</si>
  <si>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</si>
  <si>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</si>
  <si>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</si>
  <si>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</si>
  <si>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</si>
  <si>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</si>
  <si>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</si>
  <si>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</si>
  <si>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</si>
  <si>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</si>
  <si>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</si>
  <si>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</si>
  <si>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</si>
  <si>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</si>
  <si>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</si>
  <si>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</si>
  <si>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</si>
  <si>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</si>
  <si>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</si>
  <si>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</si>
  <si>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</si>
  <si>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</si>
  <si>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</si>
  <si>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</si>
  <si>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</si>
  <si>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</si>
  <si>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</si>
  <si>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</si>
  <si>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</si>
  <si>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</si>
  <si>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</si>
  <si>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</si>
  <si>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</si>
  <si>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</si>
  <si>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</si>
  <si>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</si>
  <si>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</si>
  <si>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</si>
  <si>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</si>
  <si>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</si>
  <si>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</si>
  <si>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</si>
  <si>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</si>
  <si>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</si>
  <si>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</si>
  <si>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</si>
  <si>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</si>
  <si>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</si>
  <si>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</si>
  <si>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</si>
  <si>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</si>
  <si>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</si>
  <si>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</si>
  <si>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</si>
  <si>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</si>
  <si>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</si>
  <si>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</si>
  <si>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</si>
  <si>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</si>
  <si>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</si>
  <si>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</si>
  <si>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</si>
  <si>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</si>
  <si>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</si>
  <si>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</si>
  <si>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</si>
  <si>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</si>
  <si>
    <t>河北光华荣昌2021年5月份公司社保缴费明细</t>
  </si>
  <si>
    <t>大额医疗补助</t>
  </si>
  <si>
    <t>吕家兴</t>
  </si>
  <si>
    <t>130921199410200816</t>
  </si>
  <si>
    <t>刘长华</t>
  </si>
  <si>
    <t>410802197911223518</t>
  </si>
  <si>
    <t>陈金马</t>
  </si>
  <si>
    <t>130925199004276618</t>
  </si>
  <si>
    <t>赵学超</t>
  </si>
  <si>
    <t>132930197712021812</t>
  </si>
  <si>
    <t>吴燕霞</t>
  </si>
  <si>
    <t>330424198608101420</t>
  </si>
  <si>
    <t>刘元元</t>
  </si>
  <si>
    <t>130983198907120322</t>
  </si>
  <si>
    <t>刘强</t>
  </si>
  <si>
    <t>130922198810014854</t>
  </si>
  <si>
    <t>闫福国</t>
  </si>
  <si>
    <t>132930199110113516</t>
  </si>
  <si>
    <t>吴英浩</t>
  </si>
  <si>
    <t>130925199901266217</t>
  </si>
  <si>
    <t>闫建波</t>
  </si>
  <si>
    <t>130983198910183017</t>
  </si>
  <si>
    <t>张长江</t>
  </si>
  <si>
    <t>13092419931114423X</t>
  </si>
  <si>
    <t>陈太平</t>
  </si>
  <si>
    <t>130921199410100217</t>
  </si>
  <si>
    <t>王进</t>
  </si>
  <si>
    <t>130983199912030916</t>
  </si>
  <si>
    <t>王雷</t>
  </si>
  <si>
    <t>130983199005122411</t>
  </si>
  <si>
    <t>王小金</t>
  </si>
  <si>
    <t>132930198310294126</t>
  </si>
  <si>
    <t>张世明</t>
  </si>
  <si>
    <t>132930199211141110</t>
  </si>
  <si>
    <t>王振</t>
  </si>
  <si>
    <t>132930199110304136</t>
  </si>
  <si>
    <t>王世聪</t>
  </si>
  <si>
    <t>13098319920707303X</t>
  </si>
  <si>
    <t>宋忠奎</t>
  </si>
  <si>
    <t>130983199305120012</t>
  </si>
  <si>
    <t>韩桂栋</t>
  </si>
  <si>
    <t>132930198109012019</t>
  </si>
  <si>
    <t>孙华山</t>
  </si>
  <si>
    <t>130983198905051415</t>
  </si>
  <si>
    <t>白义凯</t>
  </si>
  <si>
    <t>13098319990608001X</t>
  </si>
  <si>
    <t>王藤</t>
  </si>
  <si>
    <t>130983200301140919</t>
  </si>
  <si>
    <t>孟洪臣</t>
  </si>
  <si>
    <t>130924199308253523</t>
  </si>
  <si>
    <t>朱俊美</t>
  </si>
  <si>
    <t>372324198404054144</t>
  </si>
  <si>
    <t>刘洪霞</t>
  </si>
  <si>
    <t>132930198102081628</t>
  </si>
  <si>
    <t>吕欣月</t>
  </si>
  <si>
    <t>132930199606084720</t>
  </si>
  <si>
    <t>岳明鑫</t>
  </si>
  <si>
    <t>132930199811103353</t>
  </si>
  <si>
    <t>李冬旭</t>
  </si>
  <si>
    <t>130983199901120713</t>
  </si>
  <si>
    <t>张玉彪</t>
  </si>
  <si>
    <t>130983199701261618</t>
  </si>
  <si>
    <t>郭凤明</t>
  </si>
  <si>
    <t>132930198906292818</t>
  </si>
  <si>
    <t>张斌</t>
  </si>
  <si>
    <t>130921199603133218</t>
  </si>
  <si>
    <t>侯志铎</t>
  </si>
  <si>
    <t>130983199206210039</t>
  </si>
  <si>
    <t>刘瑜</t>
  </si>
  <si>
    <t>13098319860907142X</t>
  </si>
  <si>
    <t>白丽霞</t>
  </si>
  <si>
    <t>132930198105155020</t>
  </si>
  <si>
    <t>陈淑贞</t>
  </si>
  <si>
    <t>132930198012132225</t>
  </si>
  <si>
    <t>缴纳人数：337人</t>
  </si>
  <si>
    <t>大额医疗应缴合计</t>
  </si>
  <si>
    <t>减少14人</t>
  </si>
  <si>
    <t>河北光华荣昌2021年6月份公司社保缴费明细</t>
  </si>
  <si>
    <t>王宇</t>
  </si>
  <si>
    <t>13098319930605001X</t>
  </si>
  <si>
    <t>潘桂奇</t>
  </si>
  <si>
    <t>371481198211023319</t>
  </si>
  <si>
    <t>杨亚琼</t>
  </si>
  <si>
    <t>132930197702281821</t>
  </si>
  <si>
    <t>管洪敏</t>
  </si>
  <si>
    <t>422802199210072166</t>
  </si>
  <si>
    <t>李亚</t>
  </si>
  <si>
    <t>422802199307086062</t>
  </si>
  <si>
    <t>冉征会</t>
  </si>
  <si>
    <t>422802198402201319</t>
  </si>
  <si>
    <t>张明友</t>
  </si>
  <si>
    <t>422802197510153073</t>
  </si>
  <si>
    <t>高庆霄</t>
  </si>
  <si>
    <t>130983200002105515</t>
  </si>
  <si>
    <t>付智辉</t>
  </si>
  <si>
    <t>13092419861117054X</t>
  </si>
  <si>
    <t>刘丰硕</t>
  </si>
  <si>
    <t>130983200306225030</t>
  </si>
  <si>
    <t>赵梦岳</t>
  </si>
  <si>
    <t>130925200410186031</t>
  </si>
  <si>
    <t>陈自铅</t>
  </si>
  <si>
    <t>130983199703021415</t>
  </si>
  <si>
    <t>翟广朋</t>
  </si>
  <si>
    <t>130924198704294218</t>
  </si>
  <si>
    <t>李俊宇</t>
  </si>
  <si>
    <t>130983199209081615</t>
  </si>
  <si>
    <t>李海洋</t>
  </si>
  <si>
    <t>130983199609281616</t>
  </si>
  <si>
    <t>郑建</t>
  </si>
  <si>
    <t>132930199410262812</t>
  </si>
  <si>
    <t>蔡海波</t>
  </si>
  <si>
    <t>130983199207023913</t>
  </si>
  <si>
    <t>隋德松</t>
  </si>
  <si>
    <t>130983199502043319</t>
  </si>
  <si>
    <t>邓洪爱</t>
  </si>
  <si>
    <t>132929197811121928</t>
  </si>
  <si>
    <t>范洪英</t>
  </si>
  <si>
    <t>460001197303140021</t>
  </si>
  <si>
    <t>刘泽青</t>
  </si>
  <si>
    <t>130983200302235012</t>
  </si>
  <si>
    <t>刘建贺</t>
  </si>
  <si>
    <t>130983200302245018</t>
  </si>
  <si>
    <t>姚鸿斌</t>
  </si>
  <si>
    <t>130983200305015015</t>
  </si>
  <si>
    <t>孙慧均</t>
  </si>
  <si>
    <t>130922200301104413</t>
  </si>
  <si>
    <t>柴爱如</t>
  </si>
  <si>
    <t>130983198804123029</t>
  </si>
  <si>
    <t>武林</t>
  </si>
  <si>
    <t>230230198902212132</t>
  </si>
  <si>
    <t>张雪</t>
  </si>
  <si>
    <t>232321199609234629</t>
  </si>
  <si>
    <t>王烁</t>
  </si>
  <si>
    <t>130983200208122214</t>
  </si>
  <si>
    <t>张爰博</t>
  </si>
  <si>
    <t>130983200211300317</t>
  </si>
  <si>
    <t>宋忠林</t>
  </si>
  <si>
    <t>13098320030304471X</t>
  </si>
  <si>
    <t>王枭</t>
  </si>
  <si>
    <t>130984200310083916</t>
  </si>
  <si>
    <t>李建成</t>
  </si>
  <si>
    <t>130930200209153319</t>
  </si>
  <si>
    <t>从恩健</t>
  </si>
  <si>
    <t>130983198911090314</t>
  </si>
  <si>
    <t>常乐</t>
  </si>
  <si>
    <t>130983198910220316</t>
  </si>
  <si>
    <t>张国峰</t>
  </si>
  <si>
    <t>130983200310202237</t>
  </si>
  <si>
    <t>闻龙超</t>
  </si>
  <si>
    <t>130983199304151618</t>
  </si>
  <si>
    <t>刘亚荣</t>
  </si>
  <si>
    <t>130983200405095016</t>
  </si>
  <si>
    <t>周治学</t>
  </si>
  <si>
    <t>130983200306230315</t>
  </si>
  <si>
    <t>于相波</t>
  </si>
  <si>
    <t>130983200308273714</t>
  </si>
  <si>
    <t>张朝阳</t>
  </si>
  <si>
    <t>130533199111243529</t>
  </si>
  <si>
    <t>刘玉玲</t>
  </si>
  <si>
    <t>130983198702282424</t>
  </si>
  <si>
    <t>任相宜</t>
  </si>
  <si>
    <t>130983200305240319</t>
  </si>
  <si>
    <t>李林育</t>
  </si>
  <si>
    <t>130983200405160316</t>
  </si>
  <si>
    <t>赵增坤</t>
  </si>
  <si>
    <t>132930198101250039</t>
  </si>
  <si>
    <t>顾培峰</t>
  </si>
  <si>
    <t>130983200102082410</t>
  </si>
  <si>
    <t>刘永超</t>
  </si>
  <si>
    <t>130924200001284216</t>
  </si>
  <si>
    <t>刘东豪</t>
  </si>
  <si>
    <t>130983200307225032</t>
  </si>
  <si>
    <t>孙伟轩</t>
  </si>
  <si>
    <t>130983200306095010</t>
  </si>
  <si>
    <t>闫晓晨</t>
  </si>
  <si>
    <t>130925200308125435</t>
  </si>
  <si>
    <t>朱章群</t>
  </si>
  <si>
    <t>131127198707095237</t>
  </si>
  <si>
    <t>王东铭</t>
  </si>
  <si>
    <t>130983200402264515</t>
  </si>
  <si>
    <t>孙文岩</t>
  </si>
  <si>
    <t>130925200402197216</t>
  </si>
  <si>
    <t>李亚轩</t>
  </si>
  <si>
    <t>13098320040717181X</t>
  </si>
  <si>
    <t>左华森</t>
  </si>
  <si>
    <t>130983200312275018</t>
  </si>
  <si>
    <t>李帅</t>
  </si>
  <si>
    <t>130924200302094619</t>
  </si>
  <si>
    <t>刘振旗</t>
  </si>
  <si>
    <t>130983200310280518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</si>
  <si>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</si>
  <si>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</si>
  <si>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</si>
  <si>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</si>
  <si>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</si>
  <si>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</si>
  <si>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</si>
  <si>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</si>
  <si>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</si>
  <si>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</si>
  <si>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王昭量</t>
  </si>
  <si>
    <t>130983200312305010</t>
  </si>
  <si>
    <t>秦跃民</t>
  </si>
  <si>
    <t>130983199905023013</t>
  </si>
  <si>
    <t>陈德震</t>
  </si>
  <si>
    <t>130930199709221511</t>
  </si>
  <si>
    <t>吕关冰</t>
  </si>
  <si>
    <t>130930199901171518</t>
  </si>
  <si>
    <t>孙玉展</t>
  </si>
  <si>
    <t>130983200411292016</t>
  </si>
  <si>
    <t>刘浩臣</t>
  </si>
  <si>
    <t>130983200408275012</t>
  </si>
  <si>
    <t>胡传磊</t>
  </si>
  <si>
    <t>130983200311212437</t>
  </si>
  <si>
    <t>胡万松</t>
  </si>
  <si>
    <t>130983200409192411</t>
  </si>
  <si>
    <t>陈泳旭</t>
  </si>
  <si>
    <t>130983200309202213</t>
  </si>
  <si>
    <t>马强</t>
  </si>
  <si>
    <t>132930199605060313</t>
  </si>
  <si>
    <t>王道玉</t>
  </si>
  <si>
    <t>132930199605143514</t>
  </si>
  <si>
    <t>邓海旺</t>
  </si>
  <si>
    <t>13098319971108167x</t>
  </si>
  <si>
    <t>左伟呈</t>
  </si>
  <si>
    <t>130930199912293617</t>
  </si>
  <si>
    <t>张占利</t>
  </si>
  <si>
    <t>13293419750911092X</t>
  </si>
  <si>
    <t>滕志勇</t>
  </si>
  <si>
    <t>130983199909282418</t>
  </si>
  <si>
    <t>王金来</t>
  </si>
  <si>
    <t>130983198703063936</t>
  </si>
  <si>
    <t>韩胜利</t>
  </si>
  <si>
    <t>220581198111061213</t>
  </si>
  <si>
    <t>刘红晨</t>
  </si>
  <si>
    <t>130924199112024243</t>
  </si>
  <si>
    <t>郑艳红</t>
  </si>
  <si>
    <t>132930198111202823</t>
  </si>
  <si>
    <t>吴金凤</t>
  </si>
  <si>
    <t>132934198102141526</t>
  </si>
  <si>
    <t>吴春雷</t>
  </si>
  <si>
    <t>130983198605150016</t>
  </si>
  <si>
    <t>张巧慧</t>
  </si>
  <si>
    <t>130924198906184244</t>
  </si>
  <si>
    <t>赵真真</t>
  </si>
  <si>
    <t>130983198810080926</t>
  </si>
  <si>
    <t>白红霞</t>
  </si>
  <si>
    <t>132930198902044729</t>
  </si>
  <si>
    <t>刘小雪</t>
  </si>
  <si>
    <t>13092419911205424X</t>
  </si>
  <si>
    <t>缴纳人数：412人</t>
  </si>
  <si>
    <t>本月交：</t>
  </si>
  <si>
    <t>减少12人</t>
  </si>
  <si>
    <t>下月减工伤</t>
  </si>
  <si>
    <t>王从振</t>
  </si>
  <si>
    <t>130983198903071156</t>
  </si>
  <si>
    <t>河北光华荣昌2021年7月份公司社保缴费明细</t>
  </si>
  <si>
    <t>房珍珍</t>
  </si>
  <si>
    <t>130434199107160529</t>
  </si>
  <si>
    <t>赵广超</t>
  </si>
  <si>
    <t>130983199402180914</t>
  </si>
  <si>
    <t>刘谕鑫</t>
  </si>
  <si>
    <t>132930199603283716</t>
  </si>
  <si>
    <t>赵秋杰</t>
  </si>
  <si>
    <t>131025198501223063</t>
  </si>
  <si>
    <t>吴洪宇</t>
  </si>
  <si>
    <t>130983199712230315</t>
  </si>
  <si>
    <t>刘振娜</t>
  </si>
  <si>
    <t>130921198802042066</t>
  </si>
  <si>
    <t>贾杉杉</t>
  </si>
  <si>
    <t>132930199011134725</t>
  </si>
  <si>
    <t>刘祥成</t>
  </si>
  <si>
    <t>130983199609301410</t>
  </si>
  <si>
    <t>孙刚</t>
  </si>
  <si>
    <t>132624198002157513</t>
  </si>
  <si>
    <t>13293019810911092X</t>
  </si>
  <si>
    <t>张旭江</t>
  </si>
  <si>
    <t>130983199803200314</t>
  </si>
  <si>
    <t>辛景政</t>
  </si>
  <si>
    <t>132930199411024138</t>
  </si>
  <si>
    <t>田震</t>
  </si>
  <si>
    <t>231181199712232562</t>
  </si>
  <si>
    <t>赵全乐</t>
  </si>
  <si>
    <t>130922199307072015</t>
  </si>
  <si>
    <t>曹肖桐</t>
  </si>
  <si>
    <t>130983200210240914</t>
  </si>
  <si>
    <t>刘树田</t>
  </si>
  <si>
    <t>132930199507203739</t>
  </si>
  <si>
    <t>杜静</t>
  </si>
  <si>
    <t>132902197705161627</t>
  </si>
  <si>
    <t>柳向龙</t>
  </si>
  <si>
    <t>130924200012144235</t>
  </si>
  <si>
    <t>陈英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</si>
  <si>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30121198202241088</t>
    </r>
  </si>
  <si>
    <t>罗培培</t>
  </si>
  <si>
    <t>130921198808222025</t>
  </si>
  <si>
    <t>张博</t>
  </si>
  <si>
    <t>130983200407082876</t>
  </si>
  <si>
    <t>王艳</t>
  </si>
  <si>
    <t>132930199211102824</t>
  </si>
  <si>
    <t>孙立梅</t>
  </si>
  <si>
    <t>130921198212061021</t>
  </si>
  <si>
    <t>刘东良</t>
  </si>
  <si>
    <t>130983199711182219</t>
  </si>
  <si>
    <t>井健</t>
  </si>
  <si>
    <t>132930199611104116</t>
  </si>
  <si>
    <t>辛鹏玉</t>
  </si>
  <si>
    <t>132930199412051138</t>
  </si>
  <si>
    <t>韩萌萌</t>
  </si>
  <si>
    <t>130983198910080106</t>
  </si>
  <si>
    <t>岳明婷</t>
  </si>
  <si>
    <t>13098319870816332X</t>
  </si>
  <si>
    <t>刘润霖</t>
  </si>
  <si>
    <t>13098320030506225X</t>
  </si>
  <si>
    <t>130983200303232817</t>
  </si>
  <si>
    <t>王瑞鑫</t>
  </si>
  <si>
    <t>130924200411080515</t>
  </si>
  <si>
    <t>孟庆泽</t>
  </si>
  <si>
    <t>130983200002073015</t>
  </si>
  <si>
    <t>高策</t>
  </si>
  <si>
    <t>130983199904034116</t>
  </si>
  <si>
    <t>蔡维超</t>
  </si>
  <si>
    <t>130983198710153913</t>
  </si>
  <si>
    <t>邓竣译</t>
  </si>
  <si>
    <t>130983200002201611</t>
  </si>
  <si>
    <t>王金言</t>
  </si>
  <si>
    <t>132930198811144310</t>
  </si>
  <si>
    <t>赵云香</t>
  </si>
  <si>
    <t>132930197209050085</t>
  </si>
  <si>
    <t>七月交23082.22</t>
  </si>
  <si>
    <t>减少21人</t>
  </si>
  <si>
    <t>本月减工伤</t>
  </si>
  <si>
    <t>河北光华荣昌2021年8月份公司社保缴费明细</t>
  </si>
  <si>
    <t>邓春博</t>
  </si>
  <si>
    <t>130983198703101672</t>
  </si>
  <si>
    <t>刘阔阔</t>
  </si>
  <si>
    <t>132930199410171830</t>
  </si>
  <si>
    <t>高福亮</t>
  </si>
  <si>
    <t>130923198702110538</t>
  </si>
  <si>
    <t>刘泽军</t>
  </si>
  <si>
    <t>231026197710092130</t>
  </si>
  <si>
    <t>成力斌</t>
  </si>
  <si>
    <t>132324197702271519</t>
  </si>
  <si>
    <t>张宝龙</t>
  </si>
  <si>
    <t>130983199911080014</t>
  </si>
  <si>
    <t>于泽华</t>
  </si>
  <si>
    <t>130924200003024231</t>
  </si>
  <si>
    <t>宋超</t>
  </si>
  <si>
    <t>13293019791208413X</t>
  </si>
  <si>
    <t>刘双双</t>
  </si>
  <si>
    <t>130924198208044260</t>
  </si>
  <si>
    <t>高山</t>
  </si>
  <si>
    <t>532522197908131821</t>
  </si>
  <si>
    <t>崔新玲</t>
  </si>
  <si>
    <t>130923199212160529</t>
  </si>
  <si>
    <t>苗加胜</t>
  </si>
  <si>
    <t>132930198810172811</t>
  </si>
  <si>
    <t>吴燕</t>
  </si>
  <si>
    <t>371423198503235424</t>
  </si>
  <si>
    <t>李海洋1</t>
  </si>
  <si>
    <t>130924200002154210</t>
  </si>
  <si>
    <t>王浩</t>
  </si>
  <si>
    <t>130983200111051819</t>
  </si>
  <si>
    <t>魏福杰</t>
  </si>
  <si>
    <t>130924198411034244</t>
  </si>
  <si>
    <t>于俊焕</t>
  </si>
  <si>
    <t>130921198904263222</t>
  </si>
  <si>
    <t>刘兴翔</t>
  </si>
  <si>
    <t>13098320031030281X</t>
  </si>
  <si>
    <t>宋秉鑫</t>
  </si>
  <si>
    <t>130983200208022432</t>
  </si>
  <si>
    <t>刘振博</t>
  </si>
  <si>
    <t>130983199803282612</t>
  </si>
  <si>
    <t>于海龙</t>
  </si>
  <si>
    <t>13098319960516245X</t>
  </si>
  <si>
    <t>缴纳人数：422人</t>
  </si>
  <si>
    <t>八月交22922.49</t>
  </si>
  <si>
    <t>八月交275795.32</t>
  </si>
  <si>
    <t>八月交11494.6</t>
  </si>
  <si>
    <t>243.36</t>
  </si>
  <si>
    <t>230121198202241088</t>
  </si>
  <si>
    <t>√</t>
  </si>
  <si>
    <t>305.6</t>
  </si>
  <si>
    <t>226.9</t>
  </si>
  <si>
    <t>曹久坤</t>
  </si>
  <si>
    <t>130983199601302419</t>
  </si>
  <si>
    <t>李华骏</t>
  </si>
  <si>
    <t>130983200203262015</t>
  </si>
  <si>
    <t>正常应缴</t>
  </si>
  <si>
    <t>王腾旺</t>
  </si>
  <si>
    <t>张博洋</t>
  </si>
  <si>
    <t>工伤缴费基数</t>
  </si>
  <si>
    <t>养老缴费基数</t>
  </si>
  <si>
    <t>工伤补收</t>
  </si>
  <si>
    <t>养老补收</t>
  </si>
  <si>
    <t>李兴宇</t>
  </si>
  <si>
    <t>130924199709073216</t>
  </si>
  <si>
    <t>张海勇</t>
  </si>
  <si>
    <t>130927200009071513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</si>
  <si>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</si>
  <si>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</si>
  <si>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</si>
  <si>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</si>
  <si>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</si>
  <si>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</si>
  <si>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</si>
  <si>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</si>
  <si>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王凤荣</t>
  </si>
  <si>
    <t>13293019820709242X</t>
  </si>
  <si>
    <t>于来明</t>
  </si>
  <si>
    <t>133030197102185491</t>
  </si>
  <si>
    <t>张飞飞</t>
  </si>
  <si>
    <t>130983198903205038</t>
  </si>
  <si>
    <t>石会</t>
  </si>
  <si>
    <t>130983199206152625</t>
  </si>
  <si>
    <t>130983199507022613</t>
  </si>
  <si>
    <t>邓榆</t>
  </si>
  <si>
    <t>130983200208272212</t>
  </si>
  <si>
    <t>李飞</t>
  </si>
  <si>
    <t>130983200301202016</t>
  </si>
  <si>
    <t>于海旺</t>
  </si>
  <si>
    <t>130983199907031113</t>
  </si>
  <si>
    <t>120109200207155031</t>
  </si>
  <si>
    <t>张建萍</t>
  </si>
  <si>
    <t>130924198408234229</t>
  </si>
  <si>
    <t>董宪庆</t>
  </si>
  <si>
    <t>130983200011185019</t>
  </si>
  <si>
    <t>王小乐</t>
  </si>
  <si>
    <t>13098319860205001X</t>
  </si>
  <si>
    <t>孙如春</t>
  </si>
  <si>
    <t>130983199702180713</t>
  </si>
  <si>
    <t>王兴硕</t>
  </si>
  <si>
    <t>130983199712230913</t>
  </si>
  <si>
    <t>田高峰</t>
  </si>
  <si>
    <t>132930199202191116</t>
  </si>
  <si>
    <t>缴纳人数：409人</t>
  </si>
  <si>
    <t>补收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</si>
</sst>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  <numFmt numFmtId="178" formatCode="0.00_);[Red]\(0.00\)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4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7" fillId="24" borderId="21" applyNumberFormat="0" applyAlignment="0" applyProtection="0">
      <alignment vertical="center"/>
    </xf>
    <xf numFmtId="0" fontId="38" fillId="24" borderId="17" applyNumberFormat="0" applyAlignment="0" applyProtection="0">
      <alignment vertical="center"/>
    </xf>
    <xf numFmtId="0" fontId="40" fillId="25" borderId="23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11" fillId="2" borderId="0" xfId="0" applyNumberFormat="1" applyFont="1" applyFill="1" applyBorder="1" applyAlignment="1"/>
    <xf numFmtId="176" fontId="7" fillId="0" borderId="1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176" fontId="15" fillId="0" borderId="0" xfId="0" applyNumberFormat="1" applyFont="1" applyFill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/>
    </xf>
    <xf numFmtId="176" fontId="4" fillId="0" borderId="0" xfId="0" applyNumberFormat="1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/>
    <xf numFmtId="0" fontId="0" fillId="0" borderId="1" xfId="0" applyFill="1" applyBorder="1">
      <alignment vertical="center"/>
    </xf>
    <xf numFmtId="176" fontId="5" fillId="0" borderId="1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/>
    <xf numFmtId="176" fontId="5" fillId="0" borderId="14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/>
    <xf numFmtId="176" fontId="12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17" fillId="4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>
      <alignment vertical="center"/>
    </xf>
    <xf numFmtId="0" fontId="13" fillId="0" borderId="1" xfId="0" applyNumberFormat="1" applyFont="1" applyFill="1" applyBorder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7" xfId="0" applyFont="1" applyBorder="1" applyAlignment="1" quotePrefix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/>
    </xf>
    <xf numFmtId="176" fontId="6" fillId="0" borderId="1" xfId="0" applyNumberFormat="1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176" fontId="1" fillId="0" borderId="0" xfId="0" applyNumberFormat="1" applyFont="1" applyFill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176" fontId="17" fillId="0" borderId="1" xfId="0" applyNumberFormat="1" applyFont="1" applyFill="1" applyBorder="1" applyAlignment="1" quotePrefix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9.xml"/><Relationship Id="rId18" Type="http://schemas.openxmlformats.org/officeDocument/2006/relationships/externalLink" Target="externalLinks/externalLink8.xml"/><Relationship Id="rId17" Type="http://schemas.openxmlformats.org/officeDocument/2006/relationships/externalLink" Target="externalLinks/externalLink7.xml"/><Relationship Id="rId16" Type="http://schemas.openxmlformats.org/officeDocument/2006/relationships/externalLink" Target="externalLinks/externalLink6.xml"/><Relationship Id="rId15" Type="http://schemas.openxmlformats.org/officeDocument/2006/relationships/externalLink" Target="externalLinks/externalLink5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esktop\&#20809;&#21326;&#33635;&#26124;9&#26376;&#24037;&#20260;&#26126;&#32454;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9&#26376;&#20445;&#38505;&#19979;&#36733;&#21517;&#21333;\&#20859;&#32769;&#20445;&#38505;&#32564;&#36153;&#26126;&#32454;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1.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Roaming\kingsoft\office6\backup\2021&#24180;&#20844;&#31215;&#37329;&#32564;&#36153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6&#26376;&#20445;&#38505;&#19979;&#36733;&#21517;&#21333;\6&#26376;&#20859;&#32769;&#20445;&#38505;&#26126;&#32454;&#23548;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esktop\&#21307;&#20445;&#22686;&#20943;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Local\Microsoft\Windows\INetCache\IE\XAK74KVJ\export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ownloads\&#20154;&#21592;&#32564;&#36153;&#26126;&#32454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8&#26376;&#20445;&#38505;&#19979;&#36733;&#21517;&#21333;\&#22833;&#19994;&#20445;&#38505;&#20154;&#21592;&#32564;&#36153;&#26126;&#32454;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9月工伤明细"/>
      <sheetName val="正常"/>
      <sheetName val="补收"/>
      <sheetName val="Sheet3"/>
    </sheetNames>
    <sheetDataSet>
      <sheetData sheetId="0"/>
      <sheetData sheetId="1"/>
      <sheetData sheetId="2">
        <row r="2454">
          <cell r="G2454" t="str">
            <v>姓名</v>
          </cell>
          <cell r="H2454" t="str">
            <v>求和项:补收</v>
          </cell>
        </row>
        <row r="2455">
          <cell r="G2455" t="str">
            <v>白国振</v>
          </cell>
          <cell r="H2455">
            <v>58.96</v>
          </cell>
        </row>
        <row r="2456">
          <cell r="G2456" t="str">
            <v>白丽霞</v>
          </cell>
          <cell r="H2456">
            <v>14.64</v>
          </cell>
        </row>
        <row r="2457">
          <cell r="G2457" t="str">
            <v>白艳焕</v>
          </cell>
          <cell r="H2457">
            <v>58.96</v>
          </cell>
        </row>
        <row r="2458">
          <cell r="G2458" t="str">
            <v>白义凯</v>
          </cell>
          <cell r="H2458">
            <v>14.64</v>
          </cell>
        </row>
        <row r="2459">
          <cell r="G2459" t="str">
            <v>白月</v>
          </cell>
          <cell r="H2459">
            <v>18.3</v>
          </cell>
        </row>
        <row r="2460">
          <cell r="G2460" t="str">
            <v>蔡海波</v>
          </cell>
          <cell r="H2460">
            <v>10.98</v>
          </cell>
        </row>
        <row r="2461">
          <cell r="G2461" t="str">
            <v>蔡永刚</v>
          </cell>
          <cell r="H2461">
            <v>58.96</v>
          </cell>
        </row>
        <row r="2462">
          <cell r="G2462" t="str">
            <v>曹久坤</v>
          </cell>
          <cell r="H2462">
            <v>3.66</v>
          </cell>
        </row>
        <row r="2463">
          <cell r="G2463" t="str">
            <v>曹肖桐</v>
          </cell>
          <cell r="H2463">
            <v>7.32</v>
          </cell>
        </row>
        <row r="2464">
          <cell r="G2464" t="str">
            <v>曹延祥</v>
          </cell>
          <cell r="H2464">
            <v>58.96</v>
          </cell>
        </row>
        <row r="2465">
          <cell r="G2465" t="str">
            <v>柴爱如</v>
          </cell>
          <cell r="H2465">
            <v>10.98</v>
          </cell>
        </row>
        <row r="2466">
          <cell r="G2466" t="str">
            <v>常乐</v>
          </cell>
          <cell r="H2466">
            <v>10.98</v>
          </cell>
        </row>
        <row r="2467">
          <cell r="G2467" t="str">
            <v>陈浩</v>
          </cell>
          <cell r="H2467">
            <v>58.96</v>
          </cell>
        </row>
        <row r="2468">
          <cell r="G2468" t="str">
            <v>陈进东</v>
          </cell>
          <cell r="H2468">
            <v>141.68</v>
          </cell>
        </row>
        <row r="2469">
          <cell r="G2469" t="str">
            <v>陈阔</v>
          </cell>
          <cell r="H2469">
            <v>58.96</v>
          </cell>
        </row>
        <row r="2470">
          <cell r="G2470" t="str">
            <v>陈乐</v>
          </cell>
          <cell r="H2470">
            <v>58.96</v>
          </cell>
        </row>
        <row r="2471">
          <cell r="G2471" t="str">
            <v>陈少杰</v>
          </cell>
          <cell r="H2471">
            <v>29.28</v>
          </cell>
        </row>
        <row r="2472">
          <cell r="G2472" t="str">
            <v>陈淑贞</v>
          </cell>
          <cell r="H2472">
            <v>14.64</v>
          </cell>
        </row>
        <row r="2473">
          <cell r="G2473" t="str">
            <v>陈伟</v>
          </cell>
          <cell r="H2473">
            <v>141.68</v>
          </cell>
        </row>
        <row r="2474">
          <cell r="G2474" t="str">
            <v>陈晓晴</v>
          </cell>
          <cell r="H2474">
            <v>58.96</v>
          </cell>
        </row>
        <row r="2475">
          <cell r="G2475" t="str">
            <v>陈泳旭</v>
          </cell>
          <cell r="H2475">
            <v>10.98</v>
          </cell>
        </row>
        <row r="2476">
          <cell r="G2476" t="str">
            <v>陈月涛</v>
          </cell>
          <cell r="H2476">
            <v>29.38</v>
          </cell>
        </row>
        <row r="2477">
          <cell r="G2477" t="str">
            <v>陈自铅</v>
          </cell>
          <cell r="H2477">
            <v>10.98</v>
          </cell>
        </row>
        <row r="2478">
          <cell r="G2478" t="str">
            <v>成力斌</v>
          </cell>
          <cell r="H2478">
            <v>3.66</v>
          </cell>
        </row>
        <row r="2479">
          <cell r="G2479" t="str">
            <v>程从达</v>
          </cell>
          <cell r="H2479">
            <v>29.28</v>
          </cell>
        </row>
        <row r="2480">
          <cell r="G2480" t="str">
            <v>程丽宇</v>
          </cell>
          <cell r="H2480">
            <v>58.96</v>
          </cell>
        </row>
        <row r="2481">
          <cell r="G2481" t="str">
            <v>褚文吉</v>
          </cell>
          <cell r="H2481">
            <v>58.96</v>
          </cell>
        </row>
        <row r="2482">
          <cell r="G2482" t="str">
            <v>从恩健</v>
          </cell>
          <cell r="H2482">
            <v>10.98</v>
          </cell>
        </row>
        <row r="2483">
          <cell r="G2483" t="str">
            <v>崔新玲</v>
          </cell>
          <cell r="H2483">
            <v>3.66</v>
          </cell>
        </row>
        <row r="2484">
          <cell r="G2484" t="str">
            <v>崔鑫</v>
          </cell>
          <cell r="H2484">
            <v>58.96</v>
          </cell>
        </row>
        <row r="2485">
          <cell r="G2485" t="str">
            <v>崔永文</v>
          </cell>
          <cell r="H2485">
            <v>58.96</v>
          </cell>
        </row>
        <row r="2486">
          <cell r="G2486" t="str">
            <v>邓春博</v>
          </cell>
          <cell r="H2486">
            <v>3.66</v>
          </cell>
        </row>
        <row r="2487">
          <cell r="G2487" t="str">
            <v>邓冬冬</v>
          </cell>
          <cell r="H2487">
            <v>58.96</v>
          </cell>
        </row>
        <row r="2488">
          <cell r="G2488" t="str">
            <v>邓海旺</v>
          </cell>
          <cell r="H2488">
            <v>10.98</v>
          </cell>
        </row>
        <row r="2489">
          <cell r="G2489" t="str">
            <v>邓洪爱</v>
          </cell>
          <cell r="H2489">
            <v>10.98</v>
          </cell>
        </row>
        <row r="2490">
          <cell r="G2490" t="str">
            <v>邓竣译</v>
          </cell>
          <cell r="H2490">
            <v>7.32</v>
          </cell>
        </row>
        <row r="2491">
          <cell r="G2491" t="str">
            <v>邓琳娜</v>
          </cell>
          <cell r="H2491">
            <v>58.96</v>
          </cell>
        </row>
        <row r="2492">
          <cell r="G2492" t="str">
            <v>邓淑荣</v>
          </cell>
          <cell r="H2492">
            <v>58.96</v>
          </cell>
        </row>
        <row r="2493">
          <cell r="G2493" t="str">
            <v>邓文志</v>
          </cell>
          <cell r="H2493">
            <v>58.96</v>
          </cell>
        </row>
        <row r="2494">
          <cell r="G2494" t="str">
            <v>邓雪</v>
          </cell>
          <cell r="H2494">
            <v>58.96</v>
          </cell>
        </row>
        <row r="2495">
          <cell r="G2495" t="str">
            <v>邓振明</v>
          </cell>
          <cell r="H2495">
            <v>58.96</v>
          </cell>
        </row>
        <row r="2496">
          <cell r="G2496" t="str">
            <v>董凤海</v>
          </cell>
          <cell r="H2496">
            <v>58.96</v>
          </cell>
        </row>
        <row r="2497">
          <cell r="G2497" t="str">
            <v>董广新</v>
          </cell>
          <cell r="H2497">
            <v>58.96</v>
          </cell>
        </row>
        <row r="2498">
          <cell r="G2498" t="str">
            <v>窦桂英</v>
          </cell>
          <cell r="H2498">
            <v>58.96</v>
          </cell>
        </row>
        <row r="2499">
          <cell r="G2499" t="str">
            <v>范丙星</v>
          </cell>
          <cell r="H2499">
            <v>58.96</v>
          </cell>
        </row>
        <row r="2500">
          <cell r="G2500" t="str">
            <v>范洪英</v>
          </cell>
          <cell r="H2500">
            <v>10.98</v>
          </cell>
        </row>
        <row r="2501">
          <cell r="G2501" t="str">
            <v>范淑菁</v>
          </cell>
          <cell r="H2501">
            <v>58.96</v>
          </cell>
        </row>
        <row r="2502">
          <cell r="G2502" t="str">
            <v>范瑶臣</v>
          </cell>
          <cell r="H2502">
            <v>58.96</v>
          </cell>
        </row>
        <row r="2503">
          <cell r="G2503" t="str">
            <v>房珍珍</v>
          </cell>
          <cell r="H2503">
            <v>7.32</v>
          </cell>
        </row>
        <row r="2504">
          <cell r="G2504" t="str">
            <v>冯亮亮</v>
          </cell>
          <cell r="H2504">
            <v>58.96</v>
          </cell>
        </row>
        <row r="2505">
          <cell r="G2505" t="str">
            <v>付智辉</v>
          </cell>
          <cell r="H2505">
            <v>10.98</v>
          </cell>
        </row>
        <row r="2506">
          <cell r="G2506" t="str">
            <v>高策</v>
          </cell>
          <cell r="H2506">
            <v>7.32</v>
          </cell>
        </row>
        <row r="2507">
          <cell r="G2507" t="str">
            <v>高福亮</v>
          </cell>
          <cell r="H2507">
            <v>3.66</v>
          </cell>
        </row>
        <row r="2508">
          <cell r="G2508" t="str">
            <v>高换清</v>
          </cell>
          <cell r="H2508">
            <v>58.96</v>
          </cell>
        </row>
        <row r="2509">
          <cell r="G2509" t="str">
            <v>高建芳</v>
          </cell>
          <cell r="H2509">
            <v>18.3</v>
          </cell>
        </row>
        <row r="2510">
          <cell r="G2510" t="str">
            <v>高庆霄</v>
          </cell>
          <cell r="H2510">
            <v>10.98</v>
          </cell>
        </row>
        <row r="2511">
          <cell r="G2511" t="str">
            <v>高秋香</v>
          </cell>
          <cell r="H2511">
            <v>18.3</v>
          </cell>
        </row>
        <row r="2512">
          <cell r="G2512" t="str">
            <v>高山</v>
          </cell>
          <cell r="H2512">
            <v>3.66</v>
          </cell>
        </row>
        <row r="2513">
          <cell r="G2513" t="str">
            <v>耿国卫</v>
          </cell>
          <cell r="H2513">
            <v>58.96</v>
          </cell>
        </row>
        <row r="2514">
          <cell r="G2514" t="str">
            <v>耿会峰</v>
          </cell>
          <cell r="H2514">
            <v>58.96</v>
          </cell>
        </row>
        <row r="2515">
          <cell r="G2515" t="str">
            <v>古帅</v>
          </cell>
          <cell r="H2515">
            <v>58.96</v>
          </cell>
        </row>
        <row r="2516">
          <cell r="G2516" t="str">
            <v>顾培峰</v>
          </cell>
          <cell r="H2516">
            <v>10.98</v>
          </cell>
        </row>
        <row r="2517">
          <cell r="G2517" t="str">
            <v>管洪敏</v>
          </cell>
          <cell r="H2517">
            <v>10.98</v>
          </cell>
        </row>
        <row r="2518">
          <cell r="G2518" t="str">
            <v>郭庆茹</v>
          </cell>
          <cell r="H2518">
            <v>58.96</v>
          </cell>
        </row>
        <row r="2519">
          <cell r="G2519" t="str">
            <v>韩丙村</v>
          </cell>
          <cell r="H2519">
            <v>58.96</v>
          </cell>
        </row>
        <row r="2520">
          <cell r="G2520" t="str">
            <v>韩桂栋</v>
          </cell>
          <cell r="H2520">
            <v>14.64</v>
          </cell>
        </row>
        <row r="2521">
          <cell r="G2521" t="str">
            <v>韩萌萌</v>
          </cell>
          <cell r="H2521">
            <v>7.32</v>
          </cell>
        </row>
        <row r="2522">
          <cell r="G2522" t="str">
            <v>韩胜利</v>
          </cell>
          <cell r="H2522">
            <v>10.98</v>
          </cell>
        </row>
        <row r="2523">
          <cell r="G2523" t="str">
            <v>韩苏军</v>
          </cell>
          <cell r="H2523">
            <v>40.51</v>
          </cell>
        </row>
        <row r="2524">
          <cell r="G2524" t="str">
            <v>何文丽</v>
          </cell>
          <cell r="H2524">
            <v>58.96</v>
          </cell>
        </row>
        <row r="2525">
          <cell r="G2525" t="str">
            <v>侯志铎</v>
          </cell>
          <cell r="H2525">
            <v>14.64</v>
          </cell>
        </row>
        <row r="2526">
          <cell r="G2526" t="str">
            <v>胡传磊</v>
          </cell>
          <cell r="H2526">
            <v>10.98</v>
          </cell>
        </row>
        <row r="2527">
          <cell r="G2527" t="str">
            <v>胡海明</v>
          </cell>
          <cell r="H2527">
            <v>58.96</v>
          </cell>
        </row>
        <row r="2528">
          <cell r="G2528" t="str">
            <v>胡建谱</v>
          </cell>
          <cell r="H2528">
            <v>58.96</v>
          </cell>
        </row>
        <row r="2529">
          <cell r="G2529" t="str">
            <v>胡庆生</v>
          </cell>
          <cell r="H2529">
            <v>58.96</v>
          </cell>
        </row>
        <row r="2530">
          <cell r="G2530" t="str">
            <v>胡万松</v>
          </cell>
          <cell r="H2530">
            <v>10.98</v>
          </cell>
        </row>
        <row r="2531">
          <cell r="G2531" t="str">
            <v>胡希港</v>
          </cell>
          <cell r="H2531">
            <v>58.96</v>
          </cell>
        </row>
        <row r="2532">
          <cell r="G2532" t="str">
            <v>胡占伟</v>
          </cell>
          <cell r="H2532">
            <v>58.96</v>
          </cell>
        </row>
        <row r="2533">
          <cell r="G2533" t="str">
            <v>胡中岭</v>
          </cell>
          <cell r="H2533">
            <v>58.96</v>
          </cell>
        </row>
        <row r="2534">
          <cell r="G2534" t="str">
            <v>霍庆玉</v>
          </cell>
          <cell r="H2534">
            <v>18.3</v>
          </cell>
        </row>
        <row r="2535">
          <cell r="G2535" t="str">
            <v>姬胜阳</v>
          </cell>
          <cell r="H2535">
            <v>58.96</v>
          </cell>
        </row>
        <row r="2536">
          <cell r="G2536" t="str">
            <v>贾杉杉</v>
          </cell>
          <cell r="H2536">
            <v>7.32</v>
          </cell>
        </row>
        <row r="2537">
          <cell r="G2537" t="str">
            <v>姜桂梅</v>
          </cell>
          <cell r="H2537">
            <v>58.96</v>
          </cell>
        </row>
        <row r="2538">
          <cell r="G2538" t="str">
            <v>荆文彬</v>
          </cell>
          <cell r="H2538">
            <v>18.3</v>
          </cell>
        </row>
        <row r="2539">
          <cell r="G2539" t="str">
            <v>井健</v>
          </cell>
          <cell r="H2539">
            <v>7.32</v>
          </cell>
        </row>
        <row r="2540">
          <cell r="G2540" t="str">
            <v>阚兵兵</v>
          </cell>
          <cell r="H2540">
            <v>58.96</v>
          </cell>
        </row>
        <row r="2541">
          <cell r="G2541" t="str">
            <v>康淑玲</v>
          </cell>
          <cell r="H2541">
            <v>58.96</v>
          </cell>
        </row>
        <row r="2542">
          <cell r="G2542" t="str">
            <v>孔德佳</v>
          </cell>
          <cell r="H2542">
            <v>58.96</v>
          </cell>
        </row>
        <row r="2543">
          <cell r="G2543" t="str">
            <v>李宾</v>
          </cell>
          <cell r="H2543">
            <v>58.96</v>
          </cell>
        </row>
        <row r="2544">
          <cell r="G2544" t="str">
            <v>李博阳</v>
          </cell>
          <cell r="H2544">
            <v>58.96</v>
          </cell>
        </row>
        <row r="2545">
          <cell r="G2545" t="str">
            <v>李冲冲</v>
          </cell>
          <cell r="H2545">
            <v>58.96</v>
          </cell>
        </row>
        <row r="2546">
          <cell r="G2546" t="str">
            <v>李春花</v>
          </cell>
          <cell r="H2546">
            <v>58.96</v>
          </cell>
        </row>
        <row r="2547">
          <cell r="G2547" t="str">
            <v>李冬旭</v>
          </cell>
          <cell r="H2547">
            <v>14.64</v>
          </cell>
        </row>
        <row r="2548">
          <cell r="G2548" t="str">
            <v>李芳慧</v>
          </cell>
          <cell r="H2548">
            <v>29.28</v>
          </cell>
        </row>
        <row r="2549">
          <cell r="G2549" t="str">
            <v>李贵林</v>
          </cell>
          <cell r="H2549">
            <v>58.96</v>
          </cell>
        </row>
        <row r="2550">
          <cell r="G2550" t="str">
            <v>李海洋</v>
          </cell>
          <cell r="H2550">
            <v>14.64</v>
          </cell>
        </row>
        <row r="2551">
          <cell r="G2551" t="str">
            <v>李行</v>
          </cell>
          <cell r="H2551">
            <v>18.3</v>
          </cell>
        </row>
        <row r="2552">
          <cell r="G2552" t="str">
            <v>李洪秀</v>
          </cell>
          <cell r="H2552">
            <v>58.96</v>
          </cell>
        </row>
        <row r="2553">
          <cell r="G2553" t="str">
            <v>李华骏</v>
          </cell>
          <cell r="H2553">
            <v>3.66</v>
          </cell>
        </row>
        <row r="2554">
          <cell r="G2554" t="str">
            <v>李加弘</v>
          </cell>
          <cell r="H2554">
            <v>10.98</v>
          </cell>
        </row>
        <row r="2555">
          <cell r="G2555" t="str">
            <v>李建成</v>
          </cell>
          <cell r="H2555">
            <v>10.98</v>
          </cell>
        </row>
        <row r="2556">
          <cell r="G2556" t="str">
            <v>李金彪</v>
          </cell>
          <cell r="H2556">
            <v>58.96</v>
          </cell>
        </row>
        <row r="2557">
          <cell r="G2557" t="str">
            <v>李俊宇</v>
          </cell>
          <cell r="H2557">
            <v>10.98</v>
          </cell>
        </row>
        <row r="2558">
          <cell r="G2558" t="str">
            <v>李林育</v>
          </cell>
          <cell r="H2558">
            <v>10.98</v>
          </cell>
        </row>
        <row r="2559">
          <cell r="G2559" t="str">
            <v>李梦同</v>
          </cell>
          <cell r="H2559">
            <v>29.43</v>
          </cell>
        </row>
        <row r="2560">
          <cell r="G2560" t="str">
            <v>李敏</v>
          </cell>
          <cell r="H2560">
            <v>57.44</v>
          </cell>
        </row>
        <row r="2561">
          <cell r="G2561" t="str">
            <v>李鹏</v>
          </cell>
          <cell r="H2561">
            <v>58.96</v>
          </cell>
        </row>
        <row r="2562">
          <cell r="G2562" t="str">
            <v>李泉林</v>
          </cell>
          <cell r="H2562">
            <v>58.96</v>
          </cell>
        </row>
        <row r="2563">
          <cell r="G2563" t="str">
            <v>李冉</v>
          </cell>
          <cell r="H2563">
            <v>29.28</v>
          </cell>
        </row>
        <row r="2564">
          <cell r="G2564" t="str">
            <v>李帅</v>
          </cell>
          <cell r="H2564">
            <v>10.98</v>
          </cell>
        </row>
        <row r="2565">
          <cell r="G2565" t="str">
            <v>李素元</v>
          </cell>
          <cell r="H2565">
            <v>58.96</v>
          </cell>
        </row>
        <row r="2566">
          <cell r="G2566" t="str">
            <v>李文超</v>
          </cell>
          <cell r="H2566">
            <v>58.96</v>
          </cell>
        </row>
        <row r="2567">
          <cell r="G2567" t="str">
            <v>李文凯</v>
          </cell>
          <cell r="H2567">
            <v>10.98</v>
          </cell>
        </row>
        <row r="2568">
          <cell r="G2568" t="str">
            <v>李香慧</v>
          </cell>
          <cell r="H2568">
            <v>58.96</v>
          </cell>
        </row>
        <row r="2569">
          <cell r="G2569" t="str">
            <v>李亚</v>
          </cell>
          <cell r="H2569">
            <v>10.98</v>
          </cell>
        </row>
        <row r="2570">
          <cell r="G2570" t="str">
            <v>李亚轩</v>
          </cell>
          <cell r="H2570">
            <v>10.98</v>
          </cell>
        </row>
        <row r="2571">
          <cell r="G2571" t="str">
            <v>李艳平</v>
          </cell>
          <cell r="H2571">
            <v>58.96</v>
          </cell>
        </row>
        <row r="2572">
          <cell r="G2572" t="str">
            <v>李勇</v>
          </cell>
          <cell r="H2572">
            <v>58.96</v>
          </cell>
        </row>
        <row r="2573">
          <cell r="G2573" t="str">
            <v>李跃茹</v>
          </cell>
          <cell r="H2573">
            <v>58.96</v>
          </cell>
        </row>
        <row r="2574">
          <cell r="G2574" t="str">
            <v>李泽元</v>
          </cell>
          <cell r="H2574">
            <v>58.96</v>
          </cell>
        </row>
        <row r="2575">
          <cell r="G2575" t="str">
            <v>李忠峰</v>
          </cell>
          <cell r="H2575">
            <v>58.96</v>
          </cell>
        </row>
        <row r="2576">
          <cell r="G2576" t="str">
            <v>梁国敏</v>
          </cell>
          <cell r="H2576">
            <v>58.96</v>
          </cell>
        </row>
        <row r="2577">
          <cell r="G2577" t="str">
            <v>梁国胤</v>
          </cell>
          <cell r="H2577">
            <v>58.96</v>
          </cell>
        </row>
        <row r="2578">
          <cell r="G2578" t="str">
            <v>蔺元元</v>
          </cell>
          <cell r="H2578">
            <v>58.96</v>
          </cell>
        </row>
        <row r="2579">
          <cell r="G2579" t="str">
            <v>刘柏林</v>
          </cell>
          <cell r="H2579">
            <v>58.96</v>
          </cell>
        </row>
        <row r="2580">
          <cell r="G2580" t="str">
            <v>刘宝臣</v>
          </cell>
          <cell r="H2580">
            <v>58.96</v>
          </cell>
        </row>
        <row r="2581">
          <cell r="G2581" t="str">
            <v>刘宝洪</v>
          </cell>
          <cell r="H2581">
            <v>58.96</v>
          </cell>
        </row>
        <row r="2582">
          <cell r="G2582" t="str">
            <v>刘东豪</v>
          </cell>
          <cell r="H2582">
            <v>10.98</v>
          </cell>
        </row>
        <row r="2583">
          <cell r="G2583" t="str">
            <v>刘东良</v>
          </cell>
          <cell r="H2583">
            <v>7.32</v>
          </cell>
        </row>
        <row r="2584">
          <cell r="G2584" t="str">
            <v>刘二精</v>
          </cell>
          <cell r="H2584">
            <v>58.96</v>
          </cell>
        </row>
        <row r="2585">
          <cell r="G2585" t="str">
            <v>刘二平</v>
          </cell>
          <cell r="H2585">
            <v>58.96</v>
          </cell>
        </row>
        <row r="2586">
          <cell r="G2586" t="str">
            <v>刘丰硕</v>
          </cell>
          <cell r="H2586">
            <v>10.98</v>
          </cell>
        </row>
        <row r="2587">
          <cell r="G2587" t="str">
            <v>刘刚</v>
          </cell>
          <cell r="H2587">
            <v>58.96</v>
          </cell>
        </row>
        <row r="2588">
          <cell r="G2588" t="str">
            <v>刘海凤</v>
          </cell>
          <cell r="H2588">
            <v>58.96</v>
          </cell>
        </row>
        <row r="2589">
          <cell r="G2589" t="str">
            <v>刘海霞</v>
          </cell>
          <cell r="H2589">
            <v>58.96</v>
          </cell>
        </row>
        <row r="2590">
          <cell r="G2590" t="str">
            <v>刘贺</v>
          </cell>
          <cell r="H2590">
            <v>58.96</v>
          </cell>
        </row>
        <row r="2591">
          <cell r="G2591" t="str">
            <v>刘洪荣</v>
          </cell>
          <cell r="H2591">
            <v>58.96</v>
          </cell>
        </row>
        <row r="2592">
          <cell r="G2592" t="str">
            <v>刘洪霞</v>
          </cell>
          <cell r="H2592">
            <v>14.64</v>
          </cell>
        </row>
        <row r="2593">
          <cell r="G2593" t="str">
            <v>刘焕侠</v>
          </cell>
          <cell r="H2593">
            <v>58.96</v>
          </cell>
        </row>
        <row r="2594">
          <cell r="G2594" t="str">
            <v>刘建贺</v>
          </cell>
          <cell r="H2594">
            <v>10.98</v>
          </cell>
        </row>
        <row r="2595">
          <cell r="G2595" t="str">
            <v>刘建轮</v>
          </cell>
          <cell r="H2595">
            <v>58.96</v>
          </cell>
        </row>
        <row r="2596">
          <cell r="G2596" t="str">
            <v>刘建群</v>
          </cell>
          <cell r="H2596">
            <v>58.96</v>
          </cell>
        </row>
        <row r="2597">
          <cell r="G2597" t="str">
            <v>刘金岗</v>
          </cell>
          <cell r="H2597">
            <v>29.38</v>
          </cell>
        </row>
        <row r="2598">
          <cell r="G2598" t="str">
            <v>刘金良</v>
          </cell>
          <cell r="H2598">
            <v>58.96</v>
          </cell>
        </row>
        <row r="2599">
          <cell r="G2599" t="str">
            <v>刘俊阁</v>
          </cell>
          <cell r="H2599">
            <v>18.3</v>
          </cell>
        </row>
        <row r="2600">
          <cell r="G2600" t="str">
            <v>刘阔阔</v>
          </cell>
          <cell r="H2600">
            <v>3.66</v>
          </cell>
        </row>
        <row r="2601">
          <cell r="G2601" t="str">
            <v>刘龙祥</v>
          </cell>
          <cell r="H2601">
            <v>58.96</v>
          </cell>
        </row>
        <row r="2602">
          <cell r="G2602" t="str">
            <v>刘路路</v>
          </cell>
          <cell r="H2602">
            <v>58.96</v>
          </cell>
        </row>
        <row r="2603">
          <cell r="G2603" t="str">
            <v>刘梅娟</v>
          </cell>
          <cell r="H2603">
            <v>58.96</v>
          </cell>
        </row>
        <row r="2604">
          <cell r="G2604" t="str">
            <v>刘梦鹤</v>
          </cell>
          <cell r="H2604">
            <v>18.3</v>
          </cell>
        </row>
        <row r="2605">
          <cell r="G2605" t="str">
            <v>刘强</v>
          </cell>
          <cell r="H2605">
            <v>14.64</v>
          </cell>
        </row>
        <row r="2606">
          <cell r="G2606" t="str">
            <v>刘芹</v>
          </cell>
          <cell r="H2606">
            <v>58.96</v>
          </cell>
        </row>
        <row r="2607">
          <cell r="G2607" t="str">
            <v>刘清馨</v>
          </cell>
          <cell r="H2607">
            <v>58.96</v>
          </cell>
        </row>
        <row r="2608">
          <cell r="G2608" t="str">
            <v>刘如成</v>
          </cell>
          <cell r="H2608">
            <v>58.96</v>
          </cell>
        </row>
        <row r="2609">
          <cell r="G2609" t="str">
            <v>刘润霖</v>
          </cell>
          <cell r="H2609">
            <v>7.32</v>
          </cell>
        </row>
        <row r="2610">
          <cell r="G2610" t="str">
            <v>刘士明</v>
          </cell>
          <cell r="H2610">
            <v>29.28</v>
          </cell>
        </row>
        <row r="2611">
          <cell r="G2611" t="str">
            <v>刘寿超</v>
          </cell>
          <cell r="H2611">
            <v>21.96</v>
          </cell>
        </row>
        <row r="2612">
          <cell r="G2612" t="str">
            <v>刘淑双</v>
          </cell>
          <cell r="H2612">
            <v>58.96</v>
          </cell>
        </row>
        <row r="2613">
          <cell r="G2613" t="str">
            <v>刘帅军</v>
          </cell>
          <cell r="H2613">
            <v>58.96</v>
          </cell>
        </row>
        <row r="2614">
          <cell r="G2614" t="str">
            <v>刘双双</v>
          </cell>
          <cell r="H2614">
            <v>3.66</v>
          </cell>
        </row>
        <row r="2615">
          <cell r="G2615" t="str">
            <v>刘思含</v>
          </cell>
          <cell r="H2615">
            <v>58.96</v>
          </cell>
        </row>
        <row r="2616">
          <cell r="G2616" t="str">
            <v>刘祥成</v>
          </cell>
          <cell r="H2616">
            <v>7.32</v>
          </cell>
        </row>
        <row r="2617">
          <cell r="G2617" t="str">
            <v>刘小雪</v>
          </cell>
          <cell r="H2617">
            <v>10.98</v>
          </cell>
        </row>
        <row r="2618">
          <cell r="G2618" t="str">
            <v>刘兴翔</v>
          </cell>
          <cell r="H2618">
            <v>3.66</v>
          </cell>
        </row>
        <row r="2619">
          <cell r="G2619" t="str">
            <v>刘亚荣</v>
          </cell>
          <cell r="H2619">
            <v>10.98</v>
          </cell>
        </row>
        <row r="2620">
          <cell r="G2620" t="str">
            <v>刘杨</v>
          </cell>
          <cell r="H2620">
            <v>58.96</v>
          </cell>
        </row>
        <row r="2621">
          <cell r="G2621" t="str">
            <v>刘迎涛</v>
          </cell>
          <cell r="H2621">
            <v>58.96</v>
          </cell>
        </row>
        <row r="2622">
          <cell r="G2622" t="str">
            <v>刘永超</v>
          </cell>
          <cell r="H2622">
            <v>10.98</v>
          </cell>
        </row>
        <row r="2623">
          <cell r="G2623" t="str">
            <v>刘瑜</v>
          </cell>
          <cell r="H2623">
            <v>14.64</v>
          </cell>
        </row>
        <row r="2624">
          <cell r="G2624" t="str">
            <v>刘玉玲</v>
          </cell>
          <cell r="H2624">
            <v>10.98</v>
          </cell>
        </row>
        <row r="2625">
          <cell r="G2625" t="str">
            <v>刘谕鑫</v>
          </cell>
          <cell r="H2625">
            <v>7.32</v>
          </cell>
        </row>
        <row r="2626">
          <cell r="G2626" t="str">
            <v>刘元元</v>
          </cell>
          <cell r="H2626">
            <v>14.64</v>
          </cell>
        </row>
        <row r="2627">
          <cell r="G2627" t="str">
            <v>刘泽军</v>
          </cell>
          <cell r="H2627">
            <v>3.66</v>
          </cell>
        </row>
        <row r="2628">
          <cell r="G2628" t="str">
            <v>刘增莲</v>
          </cell>
          <cell r="H2628">
            <v>58.96</v>
          </cell>
        </row>
        <row r="2629">
          <cell r="G2629" t="str">
            <v>刘长华</v>
          </cell>
          <cell r="H2629">
            <v>14.64</v>
          </cell>
        </row>
        <row r="2630">
          <cell r="G2630" t="str">
            <v>刘长桥</v>
          </cell>
          <cell r="H2630">
            <v>58.96</v>
          </cell>
        </row>
        <row r="2631">
          <cell r="G2631" t="str">
            <v>刘振博</v>
          </cell>
          <cell r="H2631">
            <v>3.66</v>
          </cell>
        </row>
        <row r="2632">
          <cell r="G2632" t="str">
            <v>刘振娜</v>
          </cell>
          <cell r="H2632">
            <v>7.32</v>
          </cell>
        </row>
        <row r="2633">
          <cell r="G2633" t="str">
            <v>柳向龙</v>
          </cell>
          <cell r="H2633">
            <v>7.32</v>
          </cell>
        </row>
        <row r="2634">
          <cell r="G2634" t="str">
            <v>罗培培</v>
          </cell>
          <cell r="H2634">
            <v>7.32</v>
          </cell>
        </row>
        <row r="2635">
          <cell r="G2635" t="str">
            <v>吕家兴</v>
          </cell>
          <cell r="H2635">
            <v>14.64</v>
          </cell>
        </row>
        <row r="2636">
          <cell r="G2636" t="str">
            <v>吕欣月</v>
          </cell>
          <cell r="H2636">
            <v>14.64</v>
          </cell>
        </row>
        <row r="2637">
          <cell r="G2637" t="str">
            <v>吕新辉</v>
          </cell>
          <cell r="H2637">
            <v>58.96</v>
          </cell>
        </row>
        <row r="2638">
          <cell r="G2638" t="str">
            <v>马立荣</v>
          </cell>
          <cell r="H2638">
            <v>58.96</v>
          </cell>
        </row>
        <row r="2639">
          <cell r="G2639" t="str">
            <v>马强</v>
          </cell>
          <cell r="H2639">
            <v>10.98</v>
          </cell>
        </row>
        <row r="2640">
          <cell r="G2640" t="str">
            <v>马亚青</v>
          </cell>
          <cell r="H2640">
            <v>58.96</v>
          </cell>
        </row>
        <row r="2641">
          <cell r="G2641" t="str">
            <v>孟洪臣</v>
          </cell>
          <cell r="H2641">
            <v>14.64</v>
          </cell>
        </row>
        <row r="2642">
          <cell r="G2642" t="str">
            <v>孟令潇</v>
          </cell>
          <cell r="H2642">
            <v>18.3</v>
          </cell>
        </row>
        <row r="2643">
          <cell r="G2643" t="str">
            <v>孟祥玲</v>
          </cell>
          <cell r="H2643">
            <v>58.96</v>
          </cell>
        </row>
        <row r="2644">
          <cell r="G2644" t="str">
            <v>孟新</v>
          </cell>
          <cell r="H2644">
            <v>58.96</v>
          </cell>
        </row>
        <row r="2645">
          <cell r="G2645" t="str">
            <v>米芝霖</v>
          </cell>
          <cell r="H2645">
            <v>18.3</v>
          </cell>
        </row>
        <row r="2646">
          <cell r="G2646" t="str">
            <v>苗加胜</v>
          </cell>
          <cell r="H2646">
            <v>3.66</v>
          </cell>
        </row>
        <row r="2647">
          <cell r="G2647" t="str">
            <v>莫爱芹</v>
          </cell>
          <cell r="H2647">
            <v>58.96</v>
          </cell>
        </row>
        <row r="2648">
          <cell r="G2648" t="str">
            <v>牟群</v>
          </cell>
          <cell r="H2648">
            <v>29.28</v>
          </cell>
        </row>
        <row r="2649">
          <cell r="G2649" t="str">
            <v>宁文凯</v>
          </cell>
          <cell r="H2649">
            <v>18.3</v>
          </cell>
        </row>
        <row r="2650">
          <cell r="G2650" t="str">
            <v>潘桂奇</v>
          </cell>
          <cell r="H2650">
            <v>10.98</v>
          </cell>
        </row>
        <row r="2651">
          <cell r="G2651" t="str">
            <v>齐静</v>
          </cell>
          <cell r="H2651">
            <v>58.96</v>
          </cell>
        </row>
        <row r="2652">
          <cell r="G2652" t="str">
            <v>齐迁菲</v>
          </cell>
          <cell r="H2652">
            <v>58.96</v>
          </cell>
        </row>
        <row r="2653">
          <cell r="G2653" t="str">
            <v>秦跃民</v>
          </cell>
          <cell r="H2653">
            <v>10.98</v>
          </cell>
        </row>
        <row r="2654">
          <cell r="G2654" t="str">
            <v>冉征会</v>
          </cell>
          <cell r="H2654">
            <v>10.98</v>
          </cell>
        </row>
        <row r="2655">
          <cell r="G2655" t="str">
            <v>任相宜</v>
          </cell>
          <cell r="H2655">
            <v>10.98</v>
          </cell>
        </row>
        <row r="2656">
          <cell r="G2656" t="str">
            <v>商木刚</v>
          </cell>
          <cell r="H2656">
            <v>58.96</v>
          </cell>
        </row>
        <row r="2657">
          <cell r="G2657" t="str">
            <v>商鹏雨</v>
          </cell>
          <cell r="H2657">
            <v>58.96</v>
          </cell>
        </row>
        <row r="2658">
          <cell r="G2658" t="str">
            <v>商松坡</v>
          </cell>
          <cell r="H2658">
            <v>58.96</v>
          </cell>
        </row>
        <row r="2659">
          <cell r="G2659" t="str">
            <v>石岭金</v>
          </cell>
          <cell r="H2659">
            <v>18.3</v>
          </cell>
        </row>
        <row r="2660">
          <cell r="G2660" t="str">
            <v>石文成</v>
          </cell>
          <cell r="H2660">
            <v>21.96</v>
          </cell>
        </row>
        <row r="2661">
          <cell r="G2661" t="str">
            <v>司艳策</v>
          </cell>
          <cell r="H2661">
            <v>58.96</v>
          </cell>
        </row>
        <row r="2662">
          <cell r="G2662" t="str">
            <v>宋秉鑫</v>
          </cell>
          <cell r="H2662">
            <v>3.66</v>
          </cell>
        </row>
        <row r="2663">
          <cell r="G2663" t="str">
            <v>宋超</v>
          </cell>
          <cell r="H2663">
            <v>3.66</v>
          </cell>
        </row>
        <row r="2664">
          <cell r="G2664" t="str">
            <v>宋连利</v>
          </cell>
          <cell r="H2664">
            <v>58.96</v>
          </cell>
        </row>
        <row r="2665">
          <cell r="G2665" t="str">
            <v>宋清镇</v>
          </cell>
          <cell r="H2665">
            <v>58.96</v>
          </cell>
        </row>
        <row r="2666">
          <cell r="G2666" t="str">
            <v>宋小玲</v>
          </cell>
          <cell r="H2666">
            <v>18.3</v>
          </cell>
        </row>
        <row r="2667">
          <cell r="G2667" t="str">
            <v>宋欣凌</v>
          </cell>
          <cell r="H2667">
            <v>25.62</v>
          </cell>
        </row>
        <row r="2668">
          <cell r="G2668" t="str">
            <v>宋忠奎</v>
          </cell>
          <cell r="H2668">
            <v>14.64</v>
          </cell>
        </row>
        <row r="2669">
          <cell r="G2669" t="str">
            <v>隋德松</v>
          </cell>
          <cell r="H2669">
            <v>10.98</v>
          </cell>
        </row>
        <row r="2670">
          <cell r="G2670" t="str">
            <v>孙刚</v>
          </cell>
          <cell r="H2670">
            <v>7.32</v>
          </cell>
        </row>
        <row r="2671">
          <cell r="G2671" t="str">
            <v>孙广林</v>
          </cell>
          <cell r="H2671">
            <v>58.96</v>
          </cell>
        </row>
        <row r="2672">
          <cell r="G2672" t="str">
            <v>孙桂平</v>
          </cell>
          <cell r="H2672">
            <v>58.96</v>
          </cell>
        </row>
        <row r="2673">
          <cell r="G2673" t="str">
            <v>孙国峰</v>
          </cell>
          <cell r="H2673">
            <v>58.96</v>
          </cell>
        </row>
        <row r="2674">
          <cell r="G2674" t="str">
            <v>孙华山</v>
          </cell>
          <cell r="H2674">
            <v>14.64</v>
          </cell>
        </row>
        <row r="2675">
          <cell r="G2675" t="str">
            <v>孙金海</v>
          </cell>
          <cell r="H2675">
            <v>58.96</v>
          </cell>
        </row>
        <row r="2676">
          <cell r="G2676" t="str">
            <v>孙立梅</v>
          </cell>
          <cell r="H2676">
            <v>7.32</v>
          </cell>
        </row>
        <row r="2677">
          <cell r="G2677" t="str">
            <v>孙立明</v>
          </cell>
          <cell r="H2677">
            <v>58.96</v>
          </cell>
        </row>
        <row r="2678">
          <cell r="G2678" t="str">
            <v>孙伟轩</v>
          </cell>
          <cell r="H2678">
            <v>10.98</v>
          </cell>
        </row>
        <row r="2679">
          <cell r="G2679" t="str">
            <v>孙文芳</v>
          </cell>
          <cell r="H2679">
            <v>58.96</v>
          </cell>
        </row>
        <row r="2680">
          <cell r="G2680" t="str">
            <v>孙文岩</v>
          </cell>
          <cell r="H2680">
            <v>10.98</v>
          </cell>
        </row>
        <row r="2681">
          <cell r="G2681" t="str">
            <v>孙晓明</v>
          </cell>
          <cell r="H2681">
            <v>58.96</v>
          </cell>
        </row>
        <row r="2682">
          <cell r="G2682" t="str">
            <v>孙兴旺</v>
          </cell>
          <cell r="H2682">
            <v>58.96</v>
          </cell>
        </row>
        <row r="2683">
          <cell r="G2683" t="str">
            <v>孙秀辉</v>
          </cell>
          <cell r="H2683">
            <v>58.96</v>
          </cell>
        </row>
        <row r="2684">
          <cell r="G2684" t="str">
            <v>孙艳辉</v>
          </cell>
          <cell r="H2684">
            <v>58.96</v>
          </cell>
        </row>
        <row r="2685">
          <cell r="G2685" t="str">
            <v>孙玉展</v>
          </cell>
          <cell r="H2685">
            <v>10.98</v>
          </cell>
        </row>
        <row r="2686">
          <cell r="G2686" t="str">
            <v>唐崇涛</v>
          </cell>
          <cell r="H2686">
            <v>58.96</v>
          </cell>
        </row>
        <row r="2687">
          <cell r="G2687" t="str">
            <v>滕城城</v>
          </cell>
          <cell r="H2687">
            <v>29.28</v>
          </cell>
        </row>
        <row r="2688">
          <cell r="G2688" t="str">
            <v>滕奉伟</v>
          </cell>
          <cell r="H2688">
            <v>58.96</v>
          </cell>
        </row>
        <row r="2689">
          <cell r="G2689" t="str">
            <v>滕红玲</v>
          </cell>
          <cell r="H2689">
            <v>58.96</v>
          </cell>
        </row>
        <row r="2690">
          <cell r="G2690" t="str">
            <v>滕怀乐</v>
          </cell>
          <cell r="H2690">
            <v>58.96</v>
          </cell>
        </row>
        <row r="2691">
          <cell r="G2691" t="str">
            <v>滕敬涛</v>
          </cell>
          <cell r="H2691">
            <v>58.96</v>
          </cell>
        </row>
        <row r="2692">
          <cell r="G2692" t="str">
            <v>滕巨猛</v>
          </cell>
          <cell r="H2692">
            <v>58.96</v>
          </cell>
        </row>
        <row r="2693">
          <cell r="G2693" t="str">
            <v>滕令驹</v>
          </cell>
          <cell r="H2693">
            <v>18.3</v>
          </cell>
        </row>
        <row r="2694">
          <cell r="G2694" t="str">
            <v>滕义彪</v>
          </cell>
          <cell r="H2694">
            <v>58.96</v>
          </cell>
        </row>
        <row r="2695">
          <cell r="G2695" t="str">
            <v>滕志勇</v>
          </cell>
          <cell r="H2695">
            <v>10.98</v>
          </cell>
        </row>
        <row r="2696">
          <cell r="G2696" t="str">
            <v>田飞飞</v>
          </cell>
          <cell r="H2696">
            <v>58.96</v>
          </cell>
        </row>
        <row r="2697">
          <cell r="G2697" t="str">
            <v>田健</v>
          </cell>
          <cell r="H2697">
            <v>58.96</v>
          </cell>
        </row>
        <row r="2698">
          <cell r="G2698" t="str">
            <v>田淑霞</v>
          </cell>
          <cell r="H2698">
            <v>58.96</v>
          </cell>
        </row>
        <row r="2699">
          <cell r="G2699" t="str">
            <v>田晓胜</v>
          </cell>
          <cell r="H2699">
            <v>58.96</v>
          </cell>
        </row>
        <row r="2700">
          <cell r="G2700" t="str">
            <v>田增军</v>
          </cell>
          <cell r="H2700">
            <v>58.96</v>
          </cell>
        </row>
        <row r="2701">
          <cell r="G2701" t="str">
            <v>王滨</v>
          </cell>
          <cell r="H2701">
            <v>58.96</v>
          </cell>
        </row>
        <row r="2702">
          <cell r="G2702" t="str">
            <v>王东铭</v>
          </cell>
          <cell r="H2702">
            <v>10.98</v>
          </cell>
        </row>
        <row r="2703">
          <cell r="G2703" t="str">
            <v>王风香</v>
          </cell>
          <cell r="H2703">
            <v>58.96</v>
          </cell>
        </row>
        <row r="2704">
          <cell r="G2704" t="str">
            <v>王枫</v>
          </cell>
          <cell r="H2704">
            <v>58.96</v>
          </cell>
        </row>
        <row r="2705">
          <cell r="G2705" t="str">
            <v>王冠文</v>
          </cell>
          <cell r="H2705">
            <v>58.96</v>
          </cell>
        </row>
        <row r="2706">
          <cell r="G2706" t="str">
            <v>王桂欣</v>
          </cell>
          <cell r="H2706">
            <v>58.96</v>
          </cell>
        </row>
        <row r="2707">
          <cell r="G2707" t="str">
            <v>王国防</v>
          </cell>
          <cell r="H2707">
            <v>58.96</v>
          </cell>
        </row>
        <row r="2708">
          <cell r="G2708" t="str">
            <v>王浩</v>
          </cell>
          <cell r="H2708">
            <v>3.66</v>
          </cell>
        </row>
        <row r="2709">
          <cell r="G2709" t="str">
            <v>王河敏</v>
          </cell>
          <cell r="H2709">
            <v>58.96</v>
          </cell>
        </row>
        <row r="2710">
          <cell r="G2710" t="str">
            <v>王红梅</v>
          </cell>
          <cell r="H2710">
            <v>58.96</v>
          </cell>
        </row>
        <row r="2711">
          <cell r="G2711" t="str">
            <v>王建国</v>
          </cell>
          <cell r="H2711">
            <v>58.96</v>
          </cell>
        </row>
        <row r="2712">
          <cell r="G2712" t="str">
            <v>王金来</v>
          </cell>
          <cell r="H2712">
            <v>10.98</v>
          </cell>
        </row>
        <row r="2713">
          <cell r="G2713" t="str">
            <v>王金言</v>
          </cell>
          <cell r="H2713">
            <v>7.32</v>
          </cell>
        </row>
        <row r="2714">
          <cell r="G2714" t="str">
            <v>王进</v>
          </cell>
          <cell r="H2714">
            <v>14.64</v>
          </cell>
        </row>
        <row r="2715">
          <cell r="G2715" t="str">
            <v>王凯</v>
          </cell>
          <cell r="H2715">
            <v>58.96</v>
          </cell>
        </row>
        <row r="2716">
          <cell r="G2716" t="str">
            <v>王培亮</v>
          </cell>
          <cell r="H2716">
            <v>58.96</v>
          </cell>
        </row>
        <row r="2717">
          <cell r="G2717" t="str">
            <v>王朋</v>
          </cell>
          <cell r="H2717">
            <v>58.96</v>
          </cell>
        </row>
        <row r="2718">
          <cell r="G2718" t="str">
            <v>王旗</v>
          </cell>
          <cell r="H2718">
            <v>58.96</v>
          </cell>
        </row>
        <row r="2719">
          <cell r="G2719" t="str">
            <v>王庆骥</v>
          </cell>
          <cell r="H2719">
            <v>58.96</v>
          </cell>
        </row>
        <row r="2720">
          <cell r="G2720" t="str">
            <v>王世聪</v>
          </cell>
          <cell r="H2720">
            <v>14.64</v>
          </cell>
        </row>
        <row r="2721">
          <cell r="G2721" t="str">
            <v>王寿康</v>
          </cell>
          <cell r="H2721">
            <v>10.98</v>
          </cell>
        </row>
        <row r="2722">
          <cell r="G2722" t="str">
            <v>王藤</v>
          </cell>
          <cell r="H2722">
            <v>14.64</v>
          </cell>
        </row>
        <row r="2723">
          <cell r="G2723" t="str">
            <v>王万新</v>
          </cell>
          <cell r="H2723">
            <v>25.62</v>
          </cell>
        </row>
        <row r="2724">
          <cell r="G2724" t="str">
            <v>王文乐</v>
          </cell>
          <cell r="H2724">
            <v>58.96</v>
          </cell>
        </row>
        <row r="2725">
          <cell r="G2725" t="str">
            <v>王文英</v>
          </cell>
          <cell r="H2725">
            <v>58.96</v>
          </cell>
        </row>
        <row r="2726">
          <cell r="G2726" t="str">
            <v>王献文</v>
          </cell>
          <cell r="H2726">
            <v>58.96</v>
          </cell>
        </row>
        <row r="2727">
          <cell r="G2727" t="str">
            <v>王祥</v>
          </cell>
          <cell r="H2727">
            <v>58.96</v>
          </cell>
        </row>
        <row r="2728">
          <cell r="G2728" t="str">
            <v>王秀翠</v>
          </cell>
          <cell r="H2728">
            <v>58.96</v>
          </cell>
        </row>
        <row r="2729">
          <cell r="G2729" t="str">
            <v>王萱斓</v>
          </cell>
          <cell r="H2729">
            <v>58.96</v>
          </cell>
        </row>
        <row r="2730">
          <cell r="G2730" t="str">
            <v>王艳</v>
          </cell>
          <cell r="H2730">
            <v>7.32</v>
          </cell>
        </row>
        <row r="2731">
          <cell r="G2731" t="str">
            <v>王云婧</v>
          </cell>
          <cell r="H2731">
            <v>58.96</v>
          </cell>
        </row>
        <row r="2732">
          <cell r="G2732" t="str">
            <v>王长浩</v>
          </cell>
          <cell r="H2732">
            <v>58.96</v>
          </cell>
        </row>
        <row r="2733">
          <cell r="G2733" t="str">
            <v>王振</v>
          </cell>
          <cell r="H2733">
            <v>14.64</v>
          </cell>
        </row>
        <row r="2734">
          <cell r="G2734" t="str">
            <v>王震</v>
          </cell>
          <cell r="H2734">
            <v>58.96</v>
          </cell>
        </row>
        <row r="2735">
          <cell r="G2735" t="str">
            <v>王铮</v>
          </cell>
          <cell r="H2735">
            <v>10.98</v>
          </cell>
        </row>
        <row r="2736">
          <cell r="G2736" t="str">
            <v>王忠</v>
          </cell>
          <cell r="H2736">
            <v>58.96</v>
          </cell>
        </row>
        <row r="2737">
          <cell r="G2737" t="str">
            <v>王忠梅</v>
          </cell>
          <cell r="H2737">
            <v>58.96</v>
          </cell>
        </row>
        <row r="2738">
          <cell r="G2738" t="str">
            <v>魏福杰</v>
          </cell>
          <cell r="H2738">
            <v>3.66</v>
          </cell>
        </row>
        <row r="2739">
          <cell r="G2739" t="str">
            <v>温笑</v>
          </cell>
          <cell r="H2739">
            <v>58.96</v>
          </cell>
        </row>
        <row r="2740">
          <cell r="G2740" t="str">
            <v>闻龙超</v>
          </cell>
          <cell r="H2740">
            <v>10.98</v>
          </cell>
        </row>
        <row r="2741">
          <cell r="G2741" t="str">
            <v>闻龙福</v>
          </cell>
          <cell r="H2741">
            <v>18.3</v>
          </cell>
        </row>
        <row r="2742">
          <cell r="G2742" t="str">
            <v>吴宝新</v>
          </cell>
          <cell r="H2742">
            <v>58.96</v>
          </cell>
        </row>
        <row r="2743">
          <cell r="G2743" t="str">
            <v>吴红红</v>
          </cell>
          <cell r="H2743">
            <v>58.96</v>
          </cell>
        </row>
        <row r="2744">
          <cell r="G2744" t="str">
            <v>吴洪宇</v>
          </cell>
          <cell r="H2744">
            <v>7.32</v>
          </cell>
        </row>
        <row r="2745">
          <cell r="G2745" t="str">
            <v>吴金凤</v>
          </cell>
          <cell r="H2745">
            <v>10.98</v>
          </cell>
        </row>
        <row r="2746">
          <cell r="G2746" t="str">
            <v>吴如霞</v>
          </cell>
          <cell r="H2746">
            <v>58.96</v>
          </cell>
        </row>
        <row r="2747">
          <cell r="G2747" t="str">
            <v>吴如义</v>
          </cell>
          <cell r="H2747">
            <v>58.96</v>
          </cell>
        </row>
        <row r="2748">
          <cell r="G2748" t="str">
            <v>吴晓萌</v>
          </cell>
          <cell r="H2748">
            <v>58.96</v>
          </cell>
        </row>
        <row r="2749">
          <cell r="G2749" t="str">
            <v>吴燕</v>
          </cell>
          <cell r="H2749">
            <v>3.66</v>
          </cell>
        </row>
        <row r="2750">
          <cell r="G2750" t="str">
            <v>吴燕霞</v>
          </cell>
          <cell r="H2750">
            <v>14.64</v>
          </cell>
        </row>
        <row r="2751">
          <cell r="G2751" t="str">
            <v>武林</v>
          </cell>
          <cell r="H2751">
            <v>10.98</v>
          </cell>
        </row>
        <row r="2752">
          <cell r="G2752" t="str">
            <v>席智伟</v>
          </cell>
          <cell r="H2752">
            <v>58.96</v>
          </cell>
        </row>
        <row r="2753">
          <cell r="G2753" t="str">
            <v>辛景政</v>
          </cell>
          <cell r="H2753">
            <v>7.32</v>
          </cell>
        </row>
        <row r="2754">
          <cell r="G2754" t="str">
            <v>辛鹏玉</v>
          </cell>
          <cell r="H2754">
            <v>7.32</v>
          </cell>
        </row>
        <row r="2755">
          <cell r="G2755" t="str">
            <v>徐凤瑞</v>
          </cell>
          <cell r="H2755">
            <v>58.96</v>
          </cell>
        </row>
        <row r="2756">
          <cell r="G2756" t="str">
            <v>徐梦</v>
          </cell>
          <cell r="H2756">
            <v>58.96</v>
          </cell>
        </row>
        <row r="2757">
          <cell r="G2757" t="str">
            <v>许龙涛</v>
          </cell>
          <cell r="H2757">
            <v>58.96</v>
          </cell>
        </row>
        <row r="2758">
          <cell r="G2758" t="str">
            <v>许瑞学</v>
          </cell>
          <cell r="H2758">
            <v>18.3</v>
          </cell>
        </row>
        <row r="2759">
          <cell r="G2759" t="str">
            <v>许志飞</v>
          </cell>
          <cell r="H2759">
            <v>18.3</v>
          </cell>
        </row>
        <row r="2760">
          <cell r="G2760" t="str">
            <v>闫建波</v>
          </cell>
          <cell r="H2760">
            <v>14.64</v>
          </cell>
        </row>
        <row r="2761">
          <cell r="G2761" t="str">
            <v>闫晓晨</v>
          </cell>
          <cell r="H2761">
            <v>10.98</v>
          </cell>
        </row>
        <row r="2762">
          <cell r="G2762" t="str">
            <v>杨宝亮</v>
          </cell>
          <cell r="H2762">
            <v>58.96</v>
          </cell>
        </row>
        <row r="2763">
          <cell r="G2763" t="str">
            <v>杨慧娟</v>
          </cell>
          <cell r="H2763">
            <v>18.3</v>
          </cell>
        </row>
        <row r="2764">
          <cell r="G2764" t="str">
            <v>杨起越</v>
          </cell>
          <cell r="H2764">
            <v>58.96</v>
          </cell>
        </row>
        <row r="2765">
          <cell r="G2765" t="str">
            <v>杨树国</v>
          </cell>
          <cell r="H2765">
            <v>58.96</v>
          </cell>
        </row>
        <row r="2766">
          <cell r="G2766" t="str">
            <v>杨顺利</v>
          </cell>
          <cell r="H2766">
            <v>58.96</v>
          </cell>
        </row>
        <row r="2767">
          <cell r="G2767" t="str">
            <v>杨兴乐</v>
          </cell>
          <cell r="H2767">
            <v>58.96</v>
          </cell>
        </row>
        <row r="2768">
          <cell r="G2768" t="str">
            <v>杨学涛</v>
          </cell>
          <cell r="H2768">
            <v>58.96</v>
          </cell>
        </row>
        <row r="2769">
          <cell r="G2769" t="str">
            <v>杨亚琼</v>
          </cell>
          <cell r="H2769">
            <v>10.98</v>
          </cell>
        </row>
        <row r="2770">
          <cell r="G2770" t="str">
            <v>杨艳</v>
          </cell>
          <cell r="H2770">
            <v>58.96</v>
          </cell>
        </row>
        <row r="2771">
          <cell r="G2771" t="str">
            <v>杨勇</v>
          </cell>
          <cell r="H2771">
            <v>58.96</v>
          </cell>
        </row>
        <row r="2772">
          <cell r="G2772" t="str">
            <v>姚鸿斌</v>
          </cell>
          <cell r="H2772">
            <v>10.98</v>
          </cell>
        </row>
        <row r="2773">
          <cell r="G2773" t="str">
            <v>姚建坡</v>
          </cell>
          <cell r="H2773">
            <v>58.96</v>
          </cell>
        </row>
        <row r="2774">
          <cell r="G2774" t="str">
            <v>姚梅芳</v>
          </cell>
          <cell r="H2774">
            <v>58.96</v>
          </cell>
        </row>
        <row r="2775">
          <cell r="G2775" t="str">
            <v>姚秀玲</v>
          </cell>
          <cell r="H2775">
            <v>58.96</v>
          </cell>
        </row>
        <row r="2776">
          <cell r="G2776" t="str">
            <v>殷双花</v>
          </cell>
          <cell r="H2776">
            <v>58.96</v>
          </cell>
        </row>
        <row r="2777">
          <cell r="G2777" t="str">
            <v>于代弟</v>
          </cell>
          <cell r="H2777">
            <v>58.96</v>
          </cell>
        </row>
        <row r="2778">
          <cell r="G2778" t="str">
            <v>于海龙</v>
          </cell>
          <cell r="H2778">
            <v>3.66</v>
          </cell>
        </row>
        <row r="2779">
          <cell r="G2779" t="str">
            <v>于红艳</v>
          </cell>
          <cell r="H2779">
            <v>58.96</v>
          </cell>
        </row>
        <row r="2780">
          <cell r="G2780" t="str">
            <v>于俊焕</v>
          </cell>
          <cell r="H2780">
            <v>3.66</v>
          </cell>
        </row>
        <row r="2781">
          <cell r="G2781" t="str">
            <v>于磊磊</v>
          </cell>
          <cell r="H2781">
            <v>58.96</v>
          </cell>
        </row>
        <row r="2782">
          <cell r="G2782" t="str">
            <v>于全生</v>
          </cell>
          <cell r="H2782">
            <v>58.96</v>
          </cell>
        </row>
        <row r="2783">
          <cell r="G2783" t="str">
            <v>于相波</v>
          </cell>
          <cell r="H2783">
            <v>10.98</v>
          </cell>
        </row>
        <row r="2784">
          <cell r="G2784" t="str">
            <v>于小菊</v>
          </cell>
          <cell r="H2784">
            <v>58.96</v>
          </cell>
        </row>
        <row r="2785">
          <cell r="G2785" t="str">
            <v>于小爽</v>
          </cell>
          <cell r="H2785">
            <v>18.3</v>
          </cell>
        </row>
        <row r="2786">
          <cell r="G2786" t="str">
            <v>于泽华</v>
          </cell>
          <cell r="H2786">
            <v>3.66</v>
          </cell>
        </row>
        <row r="2787">
          <cell r="G2787" t="str">
            <v>于正军</v>
          </cell>
          <cell r="H2787">
            <v>58.96</v>
          </cell>
        </row>
        <row r="2788">
          <cell r="G2788" t="str">
            <v>岳明婷</v>
          </cell>
          <cell r="H2788">
            <v>7.32</v>
          </cell>
        </row>
        <row r="2789">
          <cell r="G2789" t="str">
            <v>翟凤娟</v>
          </cell>
          <cell r="H2789">
            <v>58.96</v>
          </cell>
        </row>
        <row r="2790">
          <cell r="G2790" t="str">
            <v>翟福芹</v>
          </cell>
          <cell r="H2790">
            <v>58.96</v>
          </cell>
        </row>
        <row r="2791">
          <cell r="G2791" t="str">
            <v>翟广朋</v>
          </cell>
          <cell r="H2791">
            <v>10.98</v>
          </cell>
        </row>
        <row r="2792">
          <cell r="G2792" t="str">
            <v>张宝龙</v>
          </cell>
          <cell r="H2792">
            <v>3.66</v>
          </cell>
        </row>
        <row r="2793">
          <cell r="G2793" t="str">
            <v>张博</v>
          </cell>
          <cell r="H2793">
            <v>7.32</v>
          </cell>
        </row>
        <row r="2794">
          <cell r="G2794" t="str">
            <v>张博赟</v>
          </cell>
          <cell r="H2794">
            <v>58.96</v>
          </cell>
        </row>
        <row r="2795">
          <cell r="G2795" t="str">
            <v>张彩虹</v>
          </cell>
          <cell r="H2795">
            <v>25.62</v>
          </cell>
        </row>
        <row r="2796">
          <cell r="G2796" t="str">
            <v>张翠</v>
          </cell>
          <cell r="H2796">
            <v>18.3</v>
          </cell>
        </row>
        <row r="2797">
          <cell r="G2797" t="str">
            <v>张东</v>
          </cell>
          <cell r="H2797">
            <v>58.96</v>
          </cell>
        </row>
        <row r="2798">
          <cell r="G2798" t="str">
            <v>张风瑞</v>
          </cell>
          <cell r="H2798">
            <v>58.96</v>
          </cell>
        </row>
        <row r="2799">
          <cell r="G2799" t="str">
            <v>张峰</v>
          </cell>
          <cell r="H2799">
            <v>25.62</v>
          </cell>
        </row>
        <row r="2800">
          <cell r="G2800" t="str">
            <v>张富贵</v>
          </cell>
          <cell r="H2800">
            <v>18.3</v>
          </cell>
        </row>
        <row r="2801">
          <cell r="G2801" t="str">
            <v>张广涛</v>
          </cell>
          <cell r="H2801">
            <v>58.96</v>
          </cell>
        </row>
        <row r="2802">
          <cell r="G2802" t="str">
            <v>张国峰</v>
          </cell>
          <cell r="H2802">
            <v>10.98</v>
          </cell>
        </row>
        <row r="2803">
          <cell r="G2803" t="str">
            <v>张佳怡</v>
          </cell>
          <cell r="H2803">
            <v>58.96</v>
          </cell>
        </row>
        <row r="2804">
          <cell r="G2804" t="str">
            <v>张建江</v>
          </cell>
          <cell r="H2804">
            <v>56.96</v>
          </cell>
        </row>
        <row r="2805">
          <cell r="G2805" t="str">
            <v>张静</v>
          </cell>
          <cell r="H2805">
            <v>58.96</v>
          </cell>
        </row>
        <row r="2806">
          <cell r="G2806" t="str">
            <v>张俊苓</v>
          </cell>
          <cell r="H2806">
            <v>58.96</v>
          </cell>
        </row>
        <row r="2807">
          <cell r="G2807" t="str">
            <v>张俊新</v>
          </cell>
          <cell r="H2807">
            <v>58.96</v>
          </cell>
        </row>
        <row r="2808">
          <cell r="G2808" t="str">
            <v>张坤</v>
          </cell>
          <cell r="H2808">
            <v>58.96</v>
          </cell>
        </row>
        <row r="2809">
          <cell r="G2809" t="str">
            <v>张立霞</v>
          </cell>
          <cell r="H2809">
            <v>58.96</v>
          </cell>
        </row>
        <row r="2810">
          <cell r="G2810" t="str">
            <v>张林旺</v>
          </cell>
          <cell r="H2810">
            <v>21.96</v>
          </cell>
        </row>
        <row r="2811">
          <cell r="G2811" t="str">
            <v>张琳</v>
          </cell>
          <cell r="H2811">
            <v>58.96</v>
          </cell>
        </row>
        <row r="2812">
          <cell r="G2812" t="str">
            <v>张猛</v>
          </cell>
          <cell r="H2812">
            <v>58.96</v>
          </cell>
        </row>
        <row r="2813">
          <cell r="G2813" t="str">
            <v>张明友</v>
          </cell>
          <cell r="H2813">
            <v>10.98</v>
          </cell>
        </row>
        <row r="2814">
          <cell r="G2814" t="str">
            <v>张娜娜</v>
          </cell>
          <cell r="H2814">
            <v>58.96</v>
          </cell>
        </row>
        <row r="2815">
          <cell r="G2815" t="str">
            <v>张强1</v>
          </cell>
          <cell r="H2815">
            <v>72.96</v>
          </cell>
        </row>
        <row r="2816">
          <cell r="G2816" t="str">
            <v>张巧慧</v>
          </cell>
          <cell r="H2816">
            <v>10.98</v>
          </cell>
        </row>
        <row r="2817">
          <cell r="G2817" t="str">
            <v>张庆雨</v>
          </cell>
          <cell r="H2817">
            <v>58.96</v>
          </cell>
        </row>
        <row r="2818">
          <cell r="G2818" t="str">
            <v>张如燕</v>
          </cell>
          <cell r="H2818">
            <v>58.96</v>
          </cell>
        </row>
        <row r="2819">
          <cell r="G2819" t="str">
            <v>张世明</v>
          </cell>
          <cell r="H2819">
            <v>14.64</v>
          </cell>
        </row>
        <row r="2820">
          <cell r="G2820" t="str">
            <v>张世玉</v>
          </cell>
          <cell r="H2820">
            <v>58.96</v>
          </cell>
        </row>
        <row r="2821">
          <cell r="G2821" t="str">
            <v>张爽</v>
          </cell>
          <cell r="H2821">
            <v>58.96</v>
          </cell>
        </row>
        <row r="2822">
          <cell r="G2822" t="str">
            <v>张婷婷</v>
          </cell>
          <cell r="H2822">
            <v>58.96</v>
          </cell>
        </row>
        <row r="2823">
          <cell r="G2823" t="str">
            <v>张秀荣</v>
          </cell>
          <cell r="H2823">
            <v>58.96</v>
          </cell>
        </row>
        <row r="2824">
          <cell r="G2824" t="str">
            <v>张旭江</v>
          </cell>
          <cell r="H2824">
            <v>7.32</v>
          </cell>
        </row>
        <row r="2825">
          <cell r="G2825" t="str">
            <v>张学建</v>
          </cell>
          <cell r="H2825">
            <v>18.3</v>
          </cell>
        </row>
        <row r="2826">
          <cell r="G2826" t="str">
            <v>张雪</v>
          </cell>
          <cell r="H2826">
            <v>10.98</v>
          </cell>
        </row>
        <row r="2827">
          <cell r="G2827" t="str">
            <v>张亚霖</v>
          </cell>
          <cell r="H2827">
            <v>58.96</v>
          </cell>
        </row>
        <row r="2828">
          <cell r="G2828" t="str">
            <v>张亚婷</v>
          </cell>
          <cell r="H2828">
            <v>58.96</v>
          </cell>
        </row>
        <row r="2829">
          <cell r="G2829" t="str">
            <v>张艳</v>
          </cell>
          <cell r="H2829">
            <v>7.32</v>
          </cell>
        </row>
        <row r="2830">
          <cell r="G2830" t="str">
            <v>张永卫</v>
          </cell>
          <cell r="H2830">
            <v>58.96</v>
          </cell>
        </row>
        <row r="2831">
          <cell r="G2831" t="str">
            <v>张爰博</v>
          </cell>
          <cell r="H2831">
            <v>10.98</v>
          </cell>
        </row>
        <row r="2832">
          <cell r="G2832" t="str">
            <v>张云峰</v>
          </cell>
          <cell r="H2832">
            <v>58.96</v>
          </cell>
        </row>
        <row r="2833">
          <cell r="G2833" t="str">
            <v>张泽</v>
          </cell>
          <cell r="H2833">
            <v>58.96</v>
          </cell>
        </row>
        <row r="2834">
          <cell r="G2834" t="str">
            <v>张占利</v>
          </cell>
          <cell r="H2834">
            <v>10.98</v>
          </cell>
        </row>
        <row r="2835">
          <cell r="G2835" t="str">
            <v>张长江</v>
          </cell>
          <cell r="H2835">
            <v>14.64</v>
          </cell>
        </row>
        <row r="2836">
          <cell r="G2836" t="str">
            <v>张植茂</v>
          </cell>
          <cell r="H2836">
            <v>18.3</v>
          </cell>
        </row>
        <row r="2837">
          <cell r="G2837" t="str">
            <v>赵彩霞</v>
          </cell>
          <cell r="H2837">
            <v>58.96</v>
          </cell>
        </row>
        <row r="2838">
          <cell r="G2838" t="str">
            <v>赵东豪</v>
          </cell>
          <cell r="H2838">
            <v>58.96</v>
          </cell>
        </row>
        <row r="2839">
          <cell r="G2839" t="str">
            <v>赵刚</v>
          </cell>
          <cell r="H2839">
            <v>25.62</v>
          </cell>
        </row>
        <row r="2840">
          <cell r="G2840" t="str">
            <v>赵广超</v>
          </cell>
          <cell r="H2840">
            <v>7.32</v>
          </cell>
        </row>
        <row r="2841">
          <cell r="G2841" t="str">
            <v>赵化胜</v>
          </cell>
          <cell r="H2841">
            <v>58.96</v>
          </cell>
        </row>
        <row r="2842">
          <cell r="G2842" t="str">
            <v>赵金旺</v>
          </cell>
          <cell r="H2842">
            <v>58.96</v>
          </cell>
        </row>
        <row r="2843">
          <cell r="G2843" t="str">
            <v>赵静</v>
          </cell>
          <cell r="H2843">
            <v>58.96</v>
          </cell>
        </row>
        <row r="2844">
          <cell r="G2844" t="str">
            <v>赵梦岳</v>
          </cell>
          <cell r="H2844">
            <v>10.98</v>
          </cell>
        </row>
        <row r="2845">
          <cell r="G2845" t="str">
            <v>赵秋杰</v>
          </cell>
          <cell r="H2845">
            <v>7.32</v>
          </cell>
        </row>
        <row r="2846">
          <cell r="G2846" t="str">
            <v>赵全乐</v>
          </cell>
          <cell r="H2846">
            <v>7.32</v>
          </cell>
        </row>
        <row r="2847">
          <cell r="G2847" t="str">
            <v>赵世敏</v>
          </cell>
          <cell r="H2847">
            <v>58.96</v>
          </cell>
        </row>
        <row r="2848">
          <cell r="G2848" t="str">
            <v>赵卫</v>
          </cell>
          <cell r="H2848">
            <v>18.3</v>
          </cell>
        </row>
        <row r="2849">
          <cell r="G2849" t="str">
            <v>赵祥洲</v>
          </cell>
          <cell r="H2849">
            <v>58.96</v>
          </cell>
        </row>
        <row r="2850">
          <cell r="G2850" t="str">
            <v>赵学超</v>
          </cell>
          <cell r="H2850">
            <v>14.64</v>
          </cell>
        </row>
        <row r="2851">
          <cell r="G2851" t="str">
            <v>赵亚帅</v>
          </cell>
          <cell r="H2851">
            <v>58.96</v>
          </cell>
        </row>
        <row r="2852">
          <cell r="G2852" t="str">
            <v>赵英才</v>
          </cell>
          <cell r="H2852">
            <v>58.96</v>
          </cell>
        </row>
        <row r="2853">
          <cell r="G2853" t="str">
            <v>赵云香</v>
          </cell>
          <cell r="H2853">
            <v>7.32</v>
          </cell>
        </row>
        <row r="2854">
          <cell r="G2854" t="str">
            <v>赵增坤</v>
          </cell>
          <cell r="H2854">
            <v>10.98</v>
          </cell>
        </row>
        <row r="2855">
          <cell r="G2855" t="str">
            <v>赵真真</v>
          </cell>
          <cell r="H2855">
            <v>10.98</v>
          </cell>
        </row>
        <row r="2856">
          <cell r="G2856" t="str">
            <v>郑建</v>
          </cell>
          <cell r="H2856">
            <v>10.98</v>
          </cell>
        </row>
        <row r="2857">
          <cell r="G2857" t="str">
            <v>郑艳红</v>
          </cell>
          <cell r="H2857">
            <v>10.98</v>
          </cell>
        </row>
        <row r="2858">
          <cell r="G2858" t="str">
            <v>周梦迪</v>
          </cell>
          <cell r="H2858">
            <v>58.96</v>
          </cell>
        </row>
        <row r="2859">
          <cell r="G2859" t="str">
            <v>周延伟</v>
          </cell>
          <cell r="H2859">
            <v>21.96</v>
          </cell>
        </row>
        <row r="2860">
          <cell r="G2860" t="str">
            <v>周治学</v>
          </cell>
          <cell r="H2860">
            <v>10.98</v>
          </cell>
        </row>
        <row r="2861">
          <cell r="G2861" t="str">
            <v>朱洪来</v>
          </cell>
          <cell r="H2861">
            <v>58.96</v>
          </cell>
        </row>
        <row r="2862">
          <cell r="G2862" t="str">
            <v>朱俊美</v>
          </cell>
          <cell r="H2862">
            <v>14.64</v>
          </cell>
        </row>
        <row r="2863">
          <cell r="G2863" t="str">
            <v>朱浚川</v>
          </cell>
          <cell r="H2863">
            <v>58.96</v>
          </cell>
        </row>
        <row r="2864">
          <cell r="G2864" t="str">
            <v>朱文奇</v>
          </cell>
          <cell r="H2864">
            <v>58.96</v>
          </cell>
        </row>
        <row r="2865">
          <cell r="G2865" t="str">
            <v>朱章群</v>
          </cell>
          <cell r="H2865">
            <v>10.98</v>
          </cell>
        </row>
        <row r="2866">
          <cell r="G2866" t="str">
            <v>朱长青</v>
          </cell>
          <cell r="H2866">
            <v>58.96</v>
          </cell>
        </row>
        <row r="2867">
          <cell r="G2867" t="str">
            <v>宗方明</v>
          </cell>
          <cell r="H2867">
            <v>58.96</v>
          </cell>
        </row>
        <row r="2868">
          <cell r="G2868" t="str">
            <v>左华森</v>
          </cell>
          <cell r="H2868">
            <v>10.98</v>
          </cell>
        </row>
        <row r="2869">
          <cell r="G2869" t="str">
            <v>总计</v>
          </cell>
          <cell r="H2869">
            <v>15854.4599999999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养老保险缴费明细"/>
      <sheetName val="9月"/>
      <sheetName val="1-9月补收"/>
      <sheetName val="Sheet3"/>
    </sheetNames>
    <sheetDataSet>
      <sheetData sheetId="0"/>
      <sheetData sheetId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滕令驹</v>
          </cell>
          <cell r="C2" t="str">
            <v>202109</v>
          </cell>
          <cell r="D2" t="str">
            <v>202109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  <cell r="Q2">
            <v>3245.4</v>
          </cell>
        </row>
        <row r="3">
          <cell r="B3" t="str">
            <v>翟广朋</v>
          </cell>
          <cell r="C3" t="str">
            <v>202109</v>
          </cell>
          <cell r="D3" t="str">
            <v>202109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  <cell r="Q3">
            <v>3245.4</v>
          </cell>
        </row>
        <row r="4">
          <cell r="B4" t="str">
            <v>吕新辉</v>
          </cell>
          <cell r="C4" t="str">
            <v>202109</v>
          </cell>
          <cell r="D4" t="str">
            <v>202109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  <cell r="Q4">
            <v>3245.4</v>
          </cell>
        </row>
        <row r="5">
          <cell r="B5" t="str">
            <v>赵真真</v>
          </cell>
          <cell r="C5" t="str">
            <v>202109</v>
          </cell>
          <cell r="D5" t="str">
            <v>202109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  <cell r="Q5">
            <v>3245.4</v>
          </cell>
        </row>
        <row r="6">
          <cell r="B6" t="str">
            <v>刘宝洪</v>
          </cell>
          <cell r="C6" t="str">
            <v>202109</v>
          </cell>
          <cell r="D6" t="str">
            <v>202109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  <cell r="Q6">
            <v>3245.4</v>
          </cell>
        </row>
        <row r="7">
          <cell r="B7" t="str">
            <v>赵学超</v>
          </cell>
          <cell r="C7" t="str">
            <v>202109</v>
          </cell>
          <cell r="D7" t="str">
            <v>202109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  <cell r="Q7">
            <v>3245.4</v>
          </cell>
        </row>
        <row r="8">
          <cell r="B8" t="str">
            <v>姜桂梅</v>
          </cell>
          <cell r="C8" t="str">
            <v>202109</v>
          </cell>
          <cell r="D8" t="str">
            <v>202109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  <cell r="Q8">
            <v>3245.4</v>
          </cell>
        </row>
        <row r="9">
          <cell r="B9" t="str">
            <v>王凤荣</v>
          </cell>
          <cell r="C9" t="str">
            <v>202109</v>
          </cell>
          <cell r="D9" t="str">
            <v>202109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  <cell r="Q9">
            <v>3245.4</v>
          </cell>
        </row>
        <row r="10">
          <cell r="B10" t="str">
            <v>邓振明</v>
          </cell>
          <cell r="C10" t="str">
            <v>202109</v>
          </cell>
          <cell r="D10" t="str">
            <v>202109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  <cell r="Q10">
            <v>3245.4</v>
          </cell>
        </row>
        <row r="11">
          <cell r="B11" t="str">
            <v>朱浚川</v>
          </cell>
          <cell r="C11" t="str">
            <v>202109</v>
          </cell>
          <cell r="D11" t="str">
            <v>202109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  <cell r="Q11">
            <v>3245.4</v>
          </cell>
        </row>
        <row r="12">
          <cell r="B12" t="str">
            <v>胡建谱</v>
          </cell>
          <cell r="C12" t="str">
            <v>202109</v>
          </cell>
          <cell r="D12" t="str">
            <v>202109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  <cell r="Q12">
            <v>3245.4</v>
          </cell>
        </row>
        <row r="13">
          <cell r="B13" t="str">
            <v>王长浩</v>
          </cell>
          <cell r="C13" t="str">
            <v>202109</v>
          </cell>
          <cell r="D13" t="str">
            <v>202109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  <cell r="Q13">
            <v>3245.4</v>
          </cell>
        </row>
        <row r="14">
          <cell r="B14" t="str">
            <v>殷双花</v>
          </cell>
          <cell r="C14" t="str">
            <v>202109</v>
          </cell>
          <cell r="D14" t="str">
            <v>202109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  <cell r="Q14">
            <v>3245.4</v>
          </cell>
        </row>
        <row r="15">
          <cell r="B15" t="str">
            <v>胡希港</v>
          </cell>
          <cell r="C15" t="str">
            <v>202109</v>
          </cell>
          <cell r="D15" t="str">
            <v>202109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  <cell r="Q15">
            <v>3245.4</v>
          </cell>
        </row>
        <row r="16">
          <cell r="B16" t="str">
            <v>马亚青</v>
          </cell>
          <cell r="C16" t="str">
            <v>202109</v>
          </cell>
          <cell r="D16" t="str">
            <v>202109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  <cell r="Q16">
            <v>3245.4</v>
          </cell>
        </row>
        <row r="17">
          <cell r="B17" t="str">
            <v>刘刚</v>
          </cell>
          <cell r="C17" t="str">
            <v>202109</v>
          </cell>
          <cell r="D17" t="str">
            <v>202109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  <cell r="Q17">
            <v>3245.4</v>
          </cell>
        </row>
        <row r="18">
          <cell r="B18" t="str">
            <v>刘洪荣</v>
          </cell>
          <cell r="C18" t="str">
            <v>202109</v>
          </cell>
          <cell r="D18" t="str">
            <v>202109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  <cell r="Q18">
            <v>3245.4</v>
          </cell>
        </row>
        <row r="19">
          <cell r="B19" t="str">
            <v>王培亮</v>
          </cell>
          <cell r="C19" t="str">
            <v>202109</v>
          </cell>
          <cell r="D19" t="str">
            <v>202109</v>
          </cell>
          <cell r="E19" t="str">
            <v>企业养老保险</v>
          </cell>
          <cell r="F19" t="str">
            <v>正常应缴</v>
          </cell>
          <cell r="G19" t="str">
            <v>3245.4</v>
          </cell>
          <cell r="H19" t="str">
            <v>259.63</v>
          </cell>
          <cell r="I19" t="str">
            <v>259.63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  <cell r="Q19">
            <v>3245.4</v>
          </cell>
        </row>
        <row r="20">
          <cell r="B20" t="str">
            <v>石岭金</v>
          </cell>
          <cell r="C20" t="str">
            <v>202109</v>
          </cell>
          <cell r="D20" t="str">
            <v>202109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  <cell r="Q20">
            <v>3245.4</v>
          </cell>
        </row>
        <row r="21">
          <cell r="B21" t="str">
            <v>赵卫</v>
          </cell>
          <cell r="C21" t="str">
            <v>202109</v>
          </cell>
          <cell r="D21" t="str">
            <v>202109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  <cell r="Q21">
            <v>3245.4</v>
          </cell>
        </row>
        <row r="22">
          <cell r="B22" t="str">
            <v>隋德松</v>
          </cell>
          <cell r="C22" t="str">
            <v>202109</v>
          </cell>
          <cell r="D22" t="str">
            <v>202109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  <cell r="Q22">
            <v>3245.4</v>
          </cell>
        </row>
        <row r="23">
          <cell r="B23" t="str">
            <v>冉征会</v>
          </cell>
          <cell r="C23" t="str">
            <v>202109</v>
          </cell>
          <cell r="D23" t="str">
            <v>202109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  <cell r="Q23">
            <v>3245.4</v>
          </cell>
        </row>
        <row r="24">
          <cell r="B24" t="str">
            <v>张明友</v>
          </cell>
          <cell r="C24" t="str">
            <v>202109</v>
          </cell>
          <cell r="D24" t="str">
            <v>202109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  <cell r="Q24">
            <v>3245.4</v>
          </cell>
        </row>
        <row r="25">
          <cell r="B25" t="str">
            <v>邓竣译</v>
          </cell>
          <cell r="C25" t="str">
            <v>202109</v>
          </cell>
          <cell r="D25" t="str">
            <v>202109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  <cell r="Q25">
            <v>3245.4</v>
          </cell>
        </row>
        <row r="26">
          <cell r="B26" t="str">
            <v>孙刚</v>
          </cell>
          <cell r="C26" t="str">
            <v>202109</v>
          </cell>
          <cell r="D26" t="str">
            <v>202109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  <cell r="Q26">
            <v>3245.4</v>
          </cell>
        </row>
        <row r="27">
          <cell r="B27" t="str">
            <v>赵秋杰</v>
          </cell>
          <cell r="C27" t="str">
            <v>202109</v>
          </cell>
          <cell r="D27" t="str">
            <v>202109</v>
          </cell>
          <cell r="E27" t="str">
            <v>企业养老保险</v>
          </cell>
          <cell r="F27" t="str">
            <v>正常应缴</v>
          </cell>
          <cell r="G27" t="str">
            <v>3245.4</v>
          </cell>
          <cell r="H27" t="str">
            <v>259.63</v>
          </cell>
          <cell r="I27" t="str">
            <v>259.63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  <cell r="Q27">
            <v>3245.4</v>
          </cell>
        </row>
        <row r="28">
          <cell r="B28" t="str">
            <v>张宝龙</v>
          </cell>
          <cell r="C28" t="str">
            <v>202109</v>
          </cell>
          <cell r="D28" t="str">
            <v>202109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  <cell r="Q28">
            <v>3245.4</v>
          </cell>
        </row>
        <row r="29">
          <cell r="B29" t="str">
            <v>王兴硕</v>
          </cell>
          <cell r="C29" t="str">
            <v>202109</v>
          </cell>
          <cell r="D29" t="str">
            <v>202109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  <cell r="Q29">
            <v>3245.4</v>
          </cell>
        </row>
        <row r="30">
          <cell r="B30" t="str">
            <v>徐健</v>
          </cell>
          <cell r="C30" t="str">
            <v>202109</v>
          </cell>
          <cell r="D30" t="str">
            <v>202109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  <cell r="Q30">
            <v>3245.4</v>
          </cell>
        </row>
        <row r="31">
          <cell r="B31" t="str">
            <v>张淑伟</v>
          </cell>
          <cell r="C31" t="str">
            <v>202109</v>
          </cell>
          <cell r="D31" t="str">
            <v>202109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  <cell r="Q31">
            <v>3245.4</v>
          </cell>
        </row>
        <row r="32">
          <cell r="B32" t="str">
            <v>王庆骥</v>
          </cell>
          <cell r="C32" t="str">
            <v>202109</v>
          </cell>
          <cell r="D32" t="str">
            <v>202109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  <cell r="Q32">
            <v>3245.4</v>
          </cell>
        </row>
        <row r="33">
          <cell r="B33" t="str">
            <v>胡中岭</v>
          </cell>
          <cell r="C33" t="str">
            <v>202109</v>
          </cell>
          <cell r="D33" t="str">
            <v>202109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  <cell r="Q33">
            <v>3245.4</v>
          </cell>
        </row>
        <row r="34">
          <cell r="B34" t="str">
            <v>胡庆生</v>
          </cell>
          <cell r="C34" t="str">
            <v>202109</v>
          </cell>
          <cell r="D34" t="str">
            <v>202109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  <cell r="Q34">
            <v>3245.4</v>
          </cell>
        </row>
        <row r="35">
          <cell r="B35" t="str">
            <v>刘宝臣</v>
          </cell>
          <cell r="C35" t="str">
            <v>202109</v>
          </cell>
          <cell r="D35" t="str">
            <v>202109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  <cell r="Q35">
            <v>3245.4</v>
          </cell>
        </row>
        <row r="36">
          <cell r="B36" t="str">
            <v>王枫</v>
          </cell>
          <cell r="C36" t="str">
            <v>202109</v>
          </cell>
          <cell r="D36" t="str">
            <v>202109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  <cell r="Q36">
            <v>3245.4</v>
          </cell>
        </row>
        <row r="37">
          <cell r="B37" t="str">
            <v>张强1</v>
          </cell>
          <cell r="C37" t="str">
            <v>202109</v>
          </cell>
          <cell r="D37" t="str">
            <v>202109</v>
          </cell>
          <cell r="E37" t="str">
            <v>企业养老保险</v>
          </cell>
          <cell r="F37" t="str">
            <v>正常应缴</v>
          </cell>
          <cell r="G37" t="str">
            <v>3342.69</v>
          </cell>
          <cell r="H37" t="str">
            <v>267.42</v>
          </cell>
          <cell r="I37" t="str">
            <v>267.42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  <cell r="Q37">
            <v>3342.69</v>
          </cell>
        </row>
        <row r="38">
          <cell r="B38" t="str">
            <v>阚兵兵</v>
          </cell>
          <cell r="C38" t="str">
            <v>202109</v>
          </cell>
          <cell r="D38" t="str">
            <v>202109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  <cell r="Q38">
            <v>3245.4</v>
          </cell>
        </row>
        <row r="39">
          <cell r="B39" t="str">
            <v>王凯</v>
          </cell>
          <cell r="C39" t="str">
            <v>202109</v>
          </cell>
          <cell r="D39" t="str">
            <v>202109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  <cell r="Q39">
            <v>3245.4</v>
          </cell>
        </row>
        <row r="40">
          <cell r="B40" t="str">
            <v>刘迎涛</v>
          </cell>
          <cell r="C40" t="str">
            <v>202109</v>
          </cell>
          <cell r="D40" t="str">
            <v>202109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  <cell r="Q40">
            <v>3245.4</v>
          </cell>
        </row>
        <row r="41">
          <cell r="B41" t="str">
            <v>赵祥洲</v>
          </cell>
          <cell r="C41" t="str">
            <v>202109</v>
          </cell>
          <cell r="D41" t="str">
            <v>202109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  <cell r="Q41">
            <v>3245.4</v>
          </cell>
        </row>
        <row r="42">
          <cell r="B42" t="str">
            <v>李洪秀</v>
          </cell>
          <cell r="C42" t="str">
            <v>202109</v>
          </cell>
          <cell r="D42" t="str">
            <v>202109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  <cell r="Q42">
            <v>3245.4</v>
          </cell>
        </row>
        <row r="43">
          <cell r="B43" t="str">
            <v>赵化胜</v>
          </cell>
          <cell r="C43" t="str">
            <v>202109</v>
          </cell>
          <cell r="D43" t="str">
            <v>202109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  <cell r="Q43">
            <v>3245.4</v>
          </cell>
        </row>
        <row r="44">
          <cell r="B44" t="str">
            <v>田高峰</v>
          </cell>
          <cell r="C44" t="str">
            <v>202109</v>
          </cell>
          <cell r="D44" t="str">
            <v>202109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  <cell r="Q44">
            <v>3245.4</v>
          </cell>
        </row>
        <row r="45">
          <cell r="B45" t="str">
            <v>赵广超</v>
          </cell>
          <cell r="C45" t="str">
            <v>202109</v>
          </cell>
          <cell r="D45" t="str">
            <v>202109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  <cell r="Q45">
            <v>3245.4</v>
          </cell>
        </row>
        <row r="46">
          <cell r="B46" t="str">
            <v>蔡永刚</v>
          </cell>
          <cell r="C46" t="str">
            <v>202109</v>
          </cell>
          <cell r="D46" t="str">
            <v>202109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  <cell r="Q46">
            <v>3245.4</v>
          </cell>
        </row>
        <row r="47">
          <cell r="B47" t="str">
            <v>王朋</v>
          </cell>
          <cell r="C47" t="str">
            <v>202109</v>
          </cell>
          <cell r="D47" t="str">
            <v>202109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  <cell r="Q47">
            <v>3245.4</v>
          </cell>
        </row>
        <row r="48">
          <cell r="B48" t="str">
            <v>李金彪</v>
          </cell>
          <cell r="C48" t="str">
            <v>202109</v>
          </cell>
          <cell r="D48" t="str">
            <v>202109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  <cell r="Q48">
            <v>3245.4</v>
          </cell>
        </row>
        <row r="49">
          <cell r="B49" t="str">
            <v>刘元元</v>
          </cell>
          <cell r="C49" t="str">
            <v>202109</v>
          </cell>
          <cell r="D49" t="str">
            <v>202109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  <cell r="Q49">
            <v>3245.4</v>
          </cell>
        </row>
        <row r="50">
          <cell r="B50" t="str">
            <v>王国防</v>
          </cell>
          <cell r="C50" t="str">
            <v>202109</v>
          </cell>
          <cell r="D50" t="str">
            <v>202109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  <cell r="Q50">
            <v>3245.4</v>
          </cell>
        </row>
        <row r="51">
          <cell r="B51" t="str">
            <v>刘建轮</v>
          </cell>
          <cell r="C51" t="str">
            <v>202109</v>
          </cell>
          <cell r="D51" t="str">
            <v>202109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  <cell r="Q51">
            <v>3245.4</v>
          </cell>
        </row>
        <row r="52">
          <cell r="B52" t="str">
            <v>刘强</v>
          </cell>
          <cell r="C52" t="str">
            <v>202109</v>
          </cell>
          <cell r="D52" t="str">
            <v>202109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  <cell r="Q52">
            <v>3245.4</v>
          </cell>
        </row>
        <row r="53">
          <cell r="B53" t="str">
            <v>付智辉</v>
          </cell>
          <cell r="C53" t="str">
            <v>202109</v>
          </cell>
          <cell r="D53" t="str">
            <v>202109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  <cell r="Q53">
            <v>3245.4</v>
          </cell>
        </row>
        <row r="54">
          <cell r="B54" t="str">
            <v>刘路路</v>
          </cell>
          <cell r="C54" t="str">
            <v>202109</v>
          </cell>
          <cell r="D54" t="str">
            <v>202109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  <cell r="Q54">
            <v>3245.4</v>
          </cell>
        </row>
        <row r="55">
          <cell r="B55" t="str">
            <v>赵金旺</v>
          </cell>
          <cell r="C55" t="str">
            <v>202109</v>
          </cell>
          <cell r="D55" t="str">
            <v>202109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  <cell r="Q55">
            <v>3245.4</v>
          </cell>
        </row>
        <row r="56">
          <cell r="B56" t="str">
            <v>刘振</v>
          </cell>
          <cell r="C56" t="str">
            <v>202109</v>
          </cell>
          <cell r="D56" t="str">
            <v>202109</v>
          </cell>
          <cell r="E56" t="str">
            <v>企业养老保险</v>
          </cell>
          <cell r="F56" t="str">
            <v>正常应缴</v>
          </cell>
          <cell r="G56" t="str">
            <v>3820</v>
          </cell>
          <cell r="H56" t="str">
            <v>305.6</v>
          </cell>
          <cell r="I56" t="str">
            <v>305.6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  <cell r="Q56">
            <v>3820</v>
          </cell>
        </row>
        <row r="57">
          <cell r="B57" t="str">
            <v>王世聪</v>
          </cell>
          <cell r="C57" t="str">
            <v>202109</v>
          </cell>
          <cell r="D57" t="str">
            <v>202109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  <cell r="Q57">
            <v>3245.4</v>
          </cell>
        </row>
        <row r="58">
          <cell r="B58" t="str">
            <v>宋忠奎</v>
          </cell>
          <cell r="C58" t="str">
            <v>202109</v>
          </cell>
          <cell r="D58" t="str">
            <v>202109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  <cell r="Q58">
            <v>3245.4</v>
          </cell>
        </row>
        <row r="59">
          <cell r="B59" t="str">
            <v>张爽</v>
          </cell>
          <cell r="C59" t="str">
            <v>202109</v>
          </cell>
          <cell r="D59" t="str">
            <v>202109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  <cell r="Q59">
            <v>3245.4</v>
          </cell>
        </row>
        <row r="60">
          <cell r="B60" t="str">
            <v>曹肖桐</v>
          </cell>
          <cell r="C60" t="str">
            <v>202109</v>
          </cell>
          <cell r="D60" t="str">
            <v>202109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  <cell r="Q60">
            <v>3245.4</v>
          </cell>
        </row>
        <row r="61">
          <cell r="B61" t="str">
            <v>张婷婷</v>
          </cell>
          <cell r="C61" t="str">
            <v>202109</v>
          </cell>
          <cell r="D61" t="str">
            <v>202109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  <cell r="Q61">
            <v>3245.4</v>
          </cell>
        </row>
        <row r="62">
          <cell r="B62" t="str">
            <v>刘瑜</v>
          </cell>
          <cell r="C62" t="str">
            <v>202109</v>
          </cell>
          <cell r="D62" t="str">
            <v>202109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  <cell r="Q62">
            <v>3245.4</v>
          </cell>
        </row>
        <row r="63">
          <cell r="B63" t="str">
            <v>赵彩霞</v>
          </cell>
          <cell r="C63" t="str">
            <v>202109</v>
          </cell>
          <cell r="D63" t="str">
            <v>202109</v>
          </cell>
          <cell r="E63" t="str">
            <v>企业养老保险</v>
          </cell>
          <cell r="F63" t="str">
            <v>正常应缴</v>
          </cell>
          <cell r="G63" t="str">
            <v>3245.4</v>
          </cell>
          <cell r="H63" t="str">
            <v>259.63</v>
          </cell>
          <cell r="I63" t="str">
            <v>259.63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  <cell r="Q63">
            <v>3245.4</v>
          </cell>
        </row>
        <row r="64">
          <cell r="B64" t="str">
            <v>张学建</v>
          </cell>
          <cell r="C64" t="str">
            <v>202109</v>
          </cell>
          <cell r="D64" t="str">
            <v>202109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  <cell r="Q64">
            <v>3245.4</v>
          </cell>
        </row>
        <row r="65">
          <cell r="B65" t="str">
            <v>吴金凤</v>
          </cell>
          <cell r="C65" t="str">
            <v>202109</v>
          </cell>
          <cell r="D65" t="str">
            <v>202109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  <cell r="Q65">
            <v>3245.4</v>
          </cell>
        </row>
        <row r="66">
          <cell r="B66" t="str">
            <v>刘小雪</v>
          </cell>
          <cell r="C66" t="str">
            <v>202109</v>
          </cell>
          <cell r="D66" t="str">
            <v>202109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  <cell r="Q66">
            <v>3245.4</v>
          </cell>
        </row>
        <row r="67">
          <cell r="B67" t="str">
            <v>李林育</v>
          </cell>
          <cell r="C67" t="str">
            <v>202109</v>
          </cell>
          <cell r="D67" t="str">
            <v>202109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  <cell r="Q67">
            <v>3245.4</v>
          </cell>
        </row>
        <row r="68">
          <cell r="B68" t="str">
            <v>朱章群</v>
          </cell>
          <cell r="C68" t="str">
            <v>202109</v>
          </cell>
          <cell r="D68" t="str">
            <v>202109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  <cell r="Q68">
            <v>3245.4</v>
          </cell>
        </row>
        <row r="69">
          <cell r="B69" t="str">
            <v>于海旺</v>
          </cell>
          <cell r="C69" t="str">
            <v>202109</v>
          </cell>
          <cell r="D69" t="str">
            <v>202109</v>
          </cell>
          <cell r="E69" t="str">
            <v>企业养老保险</v>
          </cell>
          <cell r="F69" t="str">
            <v>正常应缴</v>
          </cell>
          <cell r="G69" t="str">
            <v>3245.4</v>
          </cell>
          <cell r="H69" t="str">
            <v>259.63</v>
          </cell>
          <cell r="I69" t="str">
            <v>259.63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  <cell r="Q69">
            <v>3245.4</v>
          </cell>
        </row>
        <row r="70">
          <cell r="B70" t="str">
            <v>陈伟</v>
          </cell>
          <cell r="C70" t="str">
            <v>202109</v>
          </cell>
          <cell r="D70" t="str">
            <v>202109</v>
          </cell>
          <cell r="E70" t="str">
            <v>企业养老保险</v>
          </cell>
          <cell r="F70" t="str">
            <v>正常应缴</v>
          </cell>
          <cell r="G70" t="str">
            <v>3820</v>
          </cell>
          <cell r="H70" t="str">
            <v>305.6</v>
          </cell>
          <cell r="I70" t="str">
            <v>305.6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  <cell r="Q70">
            <v>3820</v>
          </cell>
        </row>
        <row r="71">
          <cell r="B71" t="str">
            <v>辛鹏玉</v>
          </cell>
          <cell r="C71" t="str">
            <v>202109</v>
          </cell>
          <cell r="D71" t="str">
            <v>202109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  <cell r="Q71">
            <v>3245.4</v>
          </cell>
        </row>
        <row r="72">
          <cell r="B72" t="str">
            <v>白月</v>
          </cell>
          <cell r="C72" t="str">
            <v>202109</v>
          </cell>
          <cell r="D72" t="str">
            <v>202109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  <cell r="Q72">
            <v>3245.4</v>
          </cell>
        </row>
        <row r="73">
          <cell r="B73" t="str">
            <v>王献文</v>
          </cell>
          <cell r="C73" t="str">
            <v>202109</v>
          </cell>
          <cell r="D73" t="str">
            <v>202109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  <cell r="Q73">
            <v>3245.4</v>
          </cell>
        </row>
        <row r="74">
          <cell r="B74" t="str">
            <v>田晓胜</v>
          </cell>
          <cell r="C74" t="str">
            <v>202109</v>
          </cell>
          <cell r="D74" t="str">
            <v>202109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  <cell r="Q74">
            <v>3245.4</v>
          </cell>
        </row>
        <row r="75">
          <cell r="B75" t="str">
            <v>王云婧</v>
          </cell>
          <cell r="C75" t="str">
            <v>202109</v>
          </cell>
          <cell r="D75" t="str">
            <v>202109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  <cell r="Q75">
            <v>3245.4</v>
          </cell>
        </row>
        <row r="76">
          <cell r="B76" t="str">
            <v>石会</v>
          </cell>
          <cell r="C76" t="str">
            <v>202109</v>
          </cell>
          <cell r="D76" t="str">
            <v>202109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  <cell r="Q76">
            <v>3245.4</v>
          </cell>
        </row>
        <row r="77">
          <cell r="B77" t="str">
            <v>张亚婷</v>
          </cell>
          <cell r="C77" t="str">
            <v>202109</v>
          </cell>
          <cell r="D77" t="str">
            <v>202109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  <cell r="Q77">
            <v>3245.4</v>
          </cell>
        </row>
        <row r="78">
          <cell r="B78" t="str">
            <v>田飞飞</v>
          </cell>
          <cell r="C78" t="str">
            <v>202109</v>
          </cell>
          <cell r="D78" t="str">
            <v>202109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  <cell r="Q78">
            <v>3245.4</v>
          </cell>
        </row>
        <row r="79">
          <cell r="B79" t="str">
            <v>翟凤娟</v>
          </cell>
          <cell r="C79" t="str">
            <v>202109</v>
          </cell>
          <cell r="D79" t="str">
            <v>202109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  <cell r="Q79">
            <v>3245.4</v>
          </cell>
        </row>
        <row r="80">
          <cell r="B80" t="str">
            <v>邓冬冬</v>
          </cell>
          <cell r="C80" t="str">
            <v>202109</v>
          </cell>
          <cell r="D80" t="str">
            <v>202109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  <cell r="Q80">
            <v>3245.4</v>
          </cell>
        </row>
        <row r="81">
          <cell r="B81" t="str">
            <v>崔鑫</v>
          </cell>
          <cell r="C81" t="str">
            <v>202109</v>
          </cell>
          <cell r="D81" t="str">
            <v>202109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  <cell r="Q81">
            <v>3245.4</v>
          </cell>
        </row>
        <row r="82">
          <cell r="B82" t="str">
            <v>于磊磊</v>
          </cell>
          <cell r="C82" t="str">
            <v>202109</v>
          </cell>
          <cell r="D82" t="str">
            <v>202109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  <cell r="Q82">
            <v>3245.4</v>
          </cell>
        </row>
        <row r="83">
          <cell r="B83" t="str">
            <v>王桂欣</v>
          </cell>
          <cell r="C83" t="str">
            <v>202109</v>
          </cell>
          <cell r="D83" t="str">
            <v>202109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  <cell r="Q83">
            <v>3245.4</v>
          </cell>
        </row>
        <row r="84">
          <cell r="B84" t="str">
            <v>褚文吉</v>
          </cell>
          <cell r="C84" t="str">
            <v>202109</v>
          </cell>
          <cell r="D84" t="str">
            <v>202109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  <cell r="Q84">
            <v>3245.4</v>
          </cell>
        </row>
        <row r="85">
          <cell r="B85" t="str">
            <v>孙秀辉</v>
          </cell>
          <cell r="C85" t="str">
            <v>202109</v>
          </cell>
          <cell r="D85" t="str">
            <v>202109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  <cell r="Q85">
            <v>3245.4</v>
          </cell>
        </row>
        <row r="86">
          <cell r="B86" t="str">
            <v>杨树国</v>
          </cell>
          <cell r="C86" t="str">
            <v>202109</v>
          </cell>
          <cell r="D86" t="str">
            <v>202109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  <cell r="Q86">
            <v>3245.4</v>
          </cell>
        </row>
        <row r="87">
          <cell r="B87" t="str">
            <v>孙立明</v>
          </cell>
          <cell r="C87" t="str">
            <v>202109</v>
          </cell>
          <cell r="D87" t="str">
            <v>202109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  <cell r="Q87">
            <v>3245.4</v>
          </cell>
        </row>
        <row r="88">
          <cell r="B88" t="str">
            <v>张植茂</v>
          </cell>
          <cell r="C88" t="str">
            <v>202109</v>
          </cell>
          <cell r="D88" t="str">
            <v>202109</v>
          </cell>
          <cell r="E88" t="str">
            <v>企业养老保险</v>
          </cell>
          <cell r="F88" t="str">
            <v>正常应缴</v>
          </cell>
          <cell r="G88" t="str">
            <v>3245.4</v>
          </cell>
          <cell r="H88" t="str">
            <v>259.63</v>
          </cell>
          <cell r="I88" t="str">
            <v>259.63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  <cell r="Q88">
            <v>3245.4</v>
          </cell>
        </row>
        <row r="89">
          <cell r="B89" t="str">
            <v>孙晓明</v>
          </cell>
          <cell r="C89" t="str">
            <v>202109</v>
          </cell>
          <cell r="D89" t="str">
            <v>202109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  <cell r="Q89">
            <v>3245.4</v>
          </cell>
        </row>
        <row r="90">
          <cell r="B90" t="str">
            <v>吕欣月</v>
          </cell>
          <cell r="C90" t="str">
            <v>202109</v>
          </cell>
          <cell r="D90" t="str">
            <v>202109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  <cell r="Q90">
            <v>3245.4</v>
          </cell>
        </row>
        <row r="91">
          <cell r="B91" t="str">
            <v>孙沛霖</v>
          </cell>
          <cell r="C91" t="str">
            <v>202109</v>
          </cell>
          <cell r="D91" t="str">
            <v>202109</v>
          </cell>
          <cell r="E91" t="str">
            <v>企业养老保险</v>
          </cell>
          <cell r="F91" t="str">
            <v>正常应缴</v>
          </cell>
          <cell r="G91" t="str">
            <v>3820</v>
          </cell>
          <cell r="H91" t="str">
            <v>305.6</v>
          </cell>
          <cell r="I91" t="str">
            <v>305.6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  <cell r="Q91">
            <v>3820</v>
          </cell>
        </row>
        <row r="92">
          <cell r="B92" t="str">
            <v>赵增坤</v>
          </cell>
          <cell r="C92" t="str">
            <v>202109</v>
          </cell>
          <cell r="D92" t="str">
            <v>202109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  <cell r="Q92">
            <v>3245.4</v>
          </cell>
        </row>
        <row r="93">
          <cell r="B93" t="str">
            <v>杨亚琼</v>
          </cell>
          <cell r="C93" t="str">
            <v>202109</v>
          </cell>
          <cell r="D93" t="str">
            <v>202109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  <cell r="Q93">
            <v>3245.4</v>
          </cell>
        </row>
        <row r="94">
          <cell r="B94" t="str">
            <v>赵文广</v>
          </cell>
          <cell r="C94" t="str">
            <v>202109</v>
          </cell>
          <cell r="D94" t="str">
            <v>202109</v>
          </cell>
          <cell r="E94" t="str">
            <v>企业养老保险</v>
          </cell>
          <cell r="F94" t="str">
            <v>正常应缴</v>
          </cell>
          <cell r="G94" t="str">
            <v>3820</v>
          </cell>
          <cell r="H94" t="str">
            <v>305.6</v>
          </cell>
          <cell r="I94" t="str">
            <v>305.6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  <cell r="Q94">
            <v>3820</v>
          </cell>
        </row>
        <row r="95">
          <cell r="B95" t="str">
            <v>杨勇</v>
          </cell>
          <cell r="C95" t="str">
            <v>202109</v>
          </cell>
          <cell r="D95" t="str">
            <v>202109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  <cell r="Q95">
            <v>3245.4</v>
          </cell>
        </row>
        <row r="96">
          <cell r="B96" t="str">
            <v>邓春博</v>
          </cell>
          <cell r="C96" t="str">
            <v>202109</v>
          </cell>
          <cell r="D96" t="str">
            <v>202109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  <cell r="Q96">
            <v>3245.4</v>
          </cell>
        </row>
        <row r="97">
          <cell r="B97" t="str">
            <v>宗方明</v>
          </cell>
          <cell r="C97" t="str">
            <v>202109</v>
          </cell>
          <cell r="D97" t="str">
            <v>202109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  <cell r="Q97">
            <v>3245.4</v>
          </cell>
        </row>
        <row r="98">
          <cell r="B98" t="str">
            <v>刘增莲</v>
          </cell>
          <cell r="C98" t="str">
            <v>202109</v>
          </cell>
          <cell r="D98" t="str">
            <v>202109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  <cell r="Q98">
            <v>3245.4</v>
          </cell>
        </row>
        <row r="99">
          <cell r="B99" t="str">
            <v>刘振博</v>
          </cell>
          <cell r="C99" t="str">
            <v>202109</v>
          </cell>
          <cell r="D99" t="str">
            <v>202109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  <cell r="Q99">
            <v>3245.4</v>
          </cell>
        </row>
        <row r="100">
          <cell r="B100" t="str">
            <v>张佳怡</v>
          </cell>
          <cell r="C100" t="str">
            <v>202109</v>
          </cell>
          <cell r="D100" t="str">
            <v>202109</v>
          </cell>
          <cell r="E100" t="str">
            <v>企业养老保险</v>
          </cell>
          <cell r="F100" t="str">
            <v>正常应缴</v>
          </cell>
          <cell r="G100" t="str">
            <v>3245.4</v>
          </cell>
          <cell r="H100" t="str">
            <v>259.63</v>
          </cell>
          <cell r="I100" t="str">
            <v>259.63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  <cell r="Q100">
            <v>3245.4</v>
          </cell>
        </row>
        <row r="101">
          <cell r="B101" t="str">
            <v>齐迁菲</v>
          </cell>
          <cell r="C101" t="str">
            <v>202109</v>
          </cell>
          <cell r="D101" t="str">
            <v>202109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  <cell r="Q101">
            <v>3245.4</v>
          </cell>
        </row>
        <row r="102">
          <cell r="B102" t="str">
            <v>王藤</v>
          </cell>
          <cell r="C102" t="str">
            <v>202109</v>
          </cell>
          <cell r="D102" t="str">
            <v>202109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  <cell r="Q102">
            <v>3245.4</v>
          </cell>
        </row>
        <row r="103">
          <cell r="B103" t="str">
            <v>孟令潇</v>
          </cell>
          <cell r="C103" t="str">
            <v>202109</v>
          </cell>
          <cell r="D103" t="str">
            <v>202109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  <cell r="Q103">
            <v>3245.4</v>
          </cell>
        </row>
        <row r="104">
          <cell r="B104" t="str">
            <v>张东</v>
          </cell>
          <cell r="C104" t="str">
            <v>202109</v>
          </cell>
          <cell r="D104" t="str">
            <v>202109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  <cell r="Q104">
            <v>3245.4</v>
          </cell>
        </row>
        <row r="105">
          <cell r="B105" t="str">
            <v>王忠梅</v>
          </cell>
          <cell r="C105" t="str">
            <v>202109</v>
          </cell>
          <cell r="D105" t="str">
            <v>202109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  <cell r="Q105">
            <v>3245.4</v>
          </cell>
        </row>
        <row r="106">
          <cell r="B106" t="str">
            <v>刘贺</v>
          </cell>
          <cell r="C106" t="str">
            <v>202109</v>
          </cell>
          <cell r="D106" t="str">
            <v>202109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  <cell r="Q106">
            <v>3245.4</v>
          </cell>
        </row>
        <row r="107">
          <cell r="B107" t="str">
            <v>滕城城</v>
          </cell>
          <cell r="C107" t="str">
            <v>202109</v>
          </cell>
          <cell r="D107" t="str">
            <v>202109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  <cell r="Q107">
            <v>3245.4</v>
          </cell>
        </row>
        <row r="108">
          <cell r="B108" t="str">
            <v>李冉</v>
          </cell>
          <cell r="C108" t="str">
            <v>202109</v>
          </cell>
          <cell r="D108" t="str">
            <v>202109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  <cell r="Q108">
            <v>3245.4</v>
          </cell>
        </row>
        <row r="109">
          <cell r="B109" t="str">
            <v>张林旺</v>
          </cell>
          <cell r="C109" t="str">
            <v>202109</v>
          </cell>
          <cell r="D109" t="str">
            <v>202109</v>
          </cell>
          <cell r="E109" t="str">
            <v>企业养老保险</v>
          </cell>
          <cell r="F109" t="str">
            <v>正常应缴</v>
          </cell>
          <cell r="G109" t="str">
            <v>3245.4</v>
          </cell>
          <cell r="H109" t="str">
            <v>259.63</v>
          </cell>
          <cell r="I109" t="str">
            <v>259.63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  <cell r="Q109">
            <v>3245.4</v>
          </cell>
        </row>
        <row r="110">
          <cell r="B110" t="str">
            <v>王发</v>
          </cell>
          <cell r="C110" t="str">
            <v>202109</v>
          </cell>
          <cell r="D110" t="str">
            <v>202109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  <cell r="Q110">
            <v>3820</v>
          </cell>
        </row>
        <row r="111">
          <cell r="B111" t="str">
            <v>宁文凯</v>
          </cell>
          <cell r="C111" t="str">
            <v>202109</v>
          </cell>
          <cell r="D111" t="str">
            <v>202109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  <cell r="Q111">
            <v>3245.4</v>
          </cell>
        </row>
        <row r="112">
          <cell r="B112" t="str">
            <v>高秋香</v>
          </cell>
          <cell r="C112" t="str">
            <v>202109</v>
          </cell>
          <cell r="D112" t="str">
            <v>202109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  <cell r="Q112">
            <v>3245.4</v>
          </cell>
        </row>
        <row r="113">
          <cell r="B113" t="str">
            <v>朱俊美</v>
          </cell>
          <cell r="C113" t="str">
            <v>202109</v>
          </cell>
          <cell r="D113" t="str">
            <v>202109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  <cell r="Q113">
            <v>3245.4</v>
          </cell>
        </row>
        <row r="114">
          <cell r="B114" t="str">
            <v>刘丰硕</v>
          </cell>
          <cell r="C114" t="str">
            <v>202109</v>
          </cell>
          <cell r="D114" t="str">
            <v>202109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  <cell r="Q114">
            <v>3245.4</v>
          </cell>
        </row>
        <row r="115">
          <cell r="B115" t="str">
            <v>顾培峰</v>
          </cell>
          <cell r="C115" t="str">
            <v>202109</v>
          </cell>
          <cell r="D115" t="str">
            <v>202109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  <cell r="Q115">
            <v>3245.4</v>
          </cell>
        </row>
        <row r="116">
          <cell r="B116" t="str">
            <v>刘永超</v>
          </cell>
          <cell r="C116" t="str">
            <v>202109</v>
          </cell>
          <cell r="D116" t="str">
            <v>202109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  <cell r="Q116">
            <v>3245.4</v>
          </cell>
        </row>
        <row r="117">
          <cell r="B117" t="str">
            <v>闫晓晨</v>
          </cell>
          <cell r="C117" t="str">
            <v>202109</v>
          </cell>
          <cell r="D117" t="str">
            <v>202109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  <cell r="Q117">
            <v>3245.4</v>
          </cell>
        </row>
        <row r="118">
          <cell r="B118" t="str">
            <v>于俊焕</v>
          </cell>
          <cell r="C118" t="str">
            <v>202109</v>
          </cell>
          <cell r="D118" t="str">
            <v>202109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  <cell r="Q118">
            <v>3245.4</v>
          </cell>
        </row>
        <row r="119">
          <cell r="B119" t="str">
            <v>刘海凤</v>
          </cell>
          <cell r="C119" t="str">
            <v>202109</v>
          </cell>
          <cell r="D119" t="str">
            <v>202109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  <cell r="Q119">
            <v>3245.4</v>
          </cell>
        </row>
        <row r="120">
          <cell r="B120" t="str">
            <v>邓淑荣</v>
          </cell>
          <cell r="C120" t="str">
            <v>202109</v>
          </cell>
          <cell r="D120" t="str">
            <v>202109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  <cell r="Q120">
            <v>3245.4</v>
          </cell>
        </row>
        <row r="121">
          <cell r="B121" t="str">
            <v>惠希顺</v>
          </cell>
          <cell r="C121" t="str">
            <v>202109</v>
          </cell>
          <cell r="D121" t="str">
            <v>202109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  <cell r="Q121">
            <v>3245.4</v>
          </cell>
        </row>
        <row r="122">
          <cell r="B122" t="str">
            <v>孙金海</v>
          </cell>
          <cell r="C122" t="str">
            <v>202109</v>
          </cell>
          <cell r="D122" t="str">
            <v>202109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  <cell r="Q122">
            <v>3245.4</v>
          </cell>
        </row>
        <row r="123">
          <cell r="B123" t="str">
            <v>徐凤瑞</v>
          </cell>
          <cell r="C123" t="str">
            <v>202109</v>
          </cell>
          <cell r="D123" t="str">
            <v>202109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  <cell r="Q123">
            <v>3245.4</v>
          </cell>
        </row>
        <row r="124">
          <cell r="B124" t="str">
            <v>周延伟</v>
          </cell>
          <cell r="C124" t="str">
            <v>202109</v>
          </cell>
          <cell r="D124" t="str">
            <v>202109</v>
          </cell>
          <cell r="E124" t="str">
            <v>企业养老保险</v>
          </cell>
          <cell r="F124" t="str">
            <v>正常应缴</v>
          </cell>
          <cell r="G124" t="str">
            <v>3245.4</v>
          </cell>
          <cell r="H124" t="str">
            <v>259.63</v>
          </cell>
          <cell r="I124" t="str">
            <v>259.63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  <cell r="Q124">
            <v>3245.4</v>
          </cell>
        </row>
        <row r="125">
          <cell r="B125" t="str">
            <v>耿会峰</v>
          </cell>
          <cell r="C125" t="str">
            <v>202109</v>
          </cell>
          <cell r="D125" t="str">
            <v>202109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  <cell r="Q125">
            <v>3245.4</v>
          </cell>
        </row>
        <row r="126">
          <cell r="B126" t="str">
            <v>田淑霞</v>
          </cell>
          <cell r="C126" t="str">
            <v>202109</v>
          </cell>
          <cell r="D126" t="str">
            <v>202109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  <cell r="Q126">
            <v>3245.4</v>
          </cell>
        </row>
        <row r="127">
          <cell r="B127" t="str">
            <v>张风瑞</v>
          </cell>
          <cell r="C127" t="str">
            <v>202109</v>
          </cell>
          <cell r="D127" t="str">
            <v>202109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  <cell r="Q127">
            <v>3245.4</v>
          </cell>
        </row>
        <row r="128">
          <cell r="B128" t="str">
            <v>张猛</v>
          </cell>
          <cell r="C128" t="str">
            <v>202109</v>
          </cell>
          <cell r="D128" t="str">
            <v>202109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  <cell r="Q128">
            <v>3245.4</v>
          </cell>
        </row>
        <row r="129">
          <cell r="B129" t="str">
            <v>张永卫</v>
          </cell>
          <cell r="C129" t="str">
            <v>202109</v>
          </cell>
          <cell r="D129" t="str">
            <v>202109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  <cell r="Q129">
            <v>3245.4</v>
          </cell>
        </row>
        <row r="130">
          <cell r="B130" t="str">
            <v>胡海明</v>
          </cell>
          <cell r="C130" t="str">
            <v>202109</v>
          </cell>
          <cell r="D130" t="str">
            <v>202109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  <cell r="Q130">
            <v>3245.4</v>
          </cell>
        </row>
        <row r="131">
          <cell r="B131" t="str">
            <v>孟新</v>
          </cell>
          <cell r="C131" t="str">
            <v>202109</v>
          </cell>
          <cell r="D131" t="str">
            <v>202109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  <cell r="Q131">
            <v>3245.4</v>
          </cell>
        </row>
        <row r="132">
          <cell r="B132" t="str">
            <v>吴如义</v>
          </cell>
          <cell r="C132" t="str">
            <v>202109</v>
          </cell>
          <cell r="D132" t="str">
            <v>202109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  <cell r="Q132">
            <v>3245.4</v>
          </cell>
        </row>
        <row r="133">
          <cell r="B133" t="str">
            <v>李宾</v>
          </cell>
          <cell r="C133" t="str">
            <v>202109</v>
          </cell>
          <cell r="D133" t="str">
            <v>202109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  <cell r="Q133">
            <v>3245.4</v>
          </cell>
        </row>
        <row r="134">
          <cell r="B134" t="str">
            <v>姚梅芳</v>
          </cell>
          <cell r="C134" t="str">
            <v>202109</v>
          </cell>
          <cell r="D134" t="str">
            <v>202109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  <cell r="Q134">
            <v>3245.4</v>
          </cell>
        </row>
        <row r="135">
          <cell r="B135" t="str">
            <v>张广涛</v>
          </cell>
          <cell r="C135" t="str">
            <v>202109</v>
          </cell>
          <cell r="D135" t="str">
            <v>202109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  <cell r="Q135">
            <v>3245.4</v>
          </cell>
        </row>
        <row r="136">
          <cell r="B136" t="str">
            <v>赵英才</v>
          </cell>
          <cell r="C136" t="str">
            <v>202109</v>
          </cell>
          <cell r="D136" t="str">
            <v>202109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  <cell r="Q136">
            <v>3245.4</v>
          </cell>
        </row>
        <row r="137">
          <cell r="B137" t="str">
            <v>王旗</v>
          </cell>
          <cell r="C137" t="str">
            <v>202109</v>
          </cell>
          <cell r="D137" t="str">
            <v>202109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  <cell r="Q137">
            <v>3245.4</v>
          </cell>
        </row>
        <row r="138">
          <cell r="B138" t="str">
            <v>赵静</v>
          </cell>
          <cell r="C138" t="str">
            <v>202109</v>
          </cell>
          <cell r="D138" t="str">
            <v>202109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  <cell r="Q138">
            <v>3245.4</v>
          </cell>
        </row>
        <row r="139">
          <cell r="B139" t="str">
            <v>李春花</v>
          </cell>
          <cell r="C139" t="str">
            <v>202109</v>
          </cell>
          <cell r="D139" t="str">
            <v>202109</v>
          </cell>
          <cell r="E139" t="str">
            <v>企业养老保险</v>
          </cell>
          <cell r="F139" t="str">
            <v>正常应缴</v>
          </cell>
          <cell r="G139" t="str">
            <v>3245.4</v>
          </cell>
          <cell r="H139" t="str">
            <v>259.63</v>
          </cell>
          <cell r="I139" t="str">
            <v>259.63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  <cell r="Q139">
            <v>3245.4</v>
          </cell>
        </row>
        <row r="140">
          <cell r="B140" t="str">
            <v>吴晓萌</v>
          </cell>
          <cell r="C140" t="str">
            <v>202109</v>
          </cell>
          <cell r="D140" t="str">
            <v>202109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  <cell r="Q140">
            <v>3245.4</v>
          </cell>
        </row>
        <row r="141">
          <cell r="B141" t="str">
            <v>胡占伟</v>
          </cell>
          <cell r="C141" t="str">
            <v>202109</v>
          </cell>
          <cell r="D141" t="str">
            <v>202109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  <cell r="Q141">
            <v>3245.4</v>
          </cell>
        </row>
        <row r="142">
          <cell r="B142" t="str">
            <v>王万新</v>
          </cell>
          <cell r="C142" t="str">
            <v>202109</v>
          </cell>
          <cell r="D142" t="str">
            <v>202109</v>
          </cell>
          <cell r="E142" t="str">
            <v>企业养老保险</v>
          </cell>
          <cell r="F142" t="str">
            <v>正常应缴</v>
          </cell>
          <cell r="G142" t="str">
            <v>3245.4</v>
          </cell>
          <cell r="H142" t="str">
            <v>259.63</v>
          </cell>
          <cell r="I142" t="str">
            <v>259.63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  <cell r="Q142">
            <v>3245.4</v>
          </cell>
        </row>
        <row r="143">
          <cell r="B143" t="str">
            <v>莫爱芹</v>
          </cell>
          <cell r="C143" t="str">
            <v>202109</v>
          </cell>
          <cell r="D143" t="str">
            <v>202109</v>
          </cell>
          <cell r="E143" t="str">
            <v>企业养老保险</v>
          </cell>
          <cell r="F143" t="str">
            <v>正常应缴</v>
          </cell>
          <cell r="G143" t="str">
            <v>3245.4</v>
          </cell>
          <cell r="H143" t="str">
            <v>259.63</v>
          </cell>
          <cell r="I143" t="str">
            <v>259.63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  <cell r="Q143">
            <v>3245.4</v>
          </cell>
        </row>
        <row r="144">
          <cell r="B144" t="str">
            <v>于正军</v>
          </cell>
          <cell r="C144" t="str">
            <v>202109</v>
          </cell>
          <cell r="D144" t="str">
            <v>202109</v>
          </cell>
          <cell r="E144" t="str">
            <v>企业养老保险</v>
          </cell>
          <cell r="F144" t="str">
            <v>正常应缴</v>
          </cell>
          <cell r="G144" t="str">
            <v>3245.4</v>
          </cell>
          <cell r="H144" t="str">
            <v>259.63</v>
          </cell>
          <cell r="I144" t="str">
            <v>259.63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  <cell r="Q144">
            <v>3245.4</v>
          </cell>
        </row>
        <row r="145">
          <cell r="B145" t="str">
            <v>孙广林</v>
          </cell>
          <cell r="C145" t="str">
            <v>202109</v>
          </cell>
          <cell r="D145" t="str">
            <v>202109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  <cell r="Q145">
            <v>3245.4</v>
          </cell>
        </row>
        <row r="146">
          <cell r="B146" t="str">
            <v>陈进东</v>
          </cell>
          <cell r="C146" t="str">
            <v>202109</v>
          </cell>
          <cell r="D146" t="str">
            <v>202109</v>
          </cell>
          <cell r="E146" t="str">
            <v>企业养老保险</v>
          </cell>
          <cell r="F146" t="str">
            <v>正常应缴</v>
          </cell>
          <cell r="G146" t="str">
            <v>3820</v>
          </cell>
          <cell r="H146" t="str">
            <v>305.6</v>
          </cell>
          <cell r="I146" t="str">
            <v>305.6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  <cell r="Q146">
            <v>3820</v>
          </cell>
        </row>
        <row r="147">
          <cell r="B147" t="str">
            <v>吴燕霞</v>
          </cell>
          <cell r="C147" t="str">
            <v>202109</v>
          </cell>
          <cell r="D147" t="str">
            <v>202109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  <cell r="Q147">
            <v>3245.4</v>
          </cell>
        </row>
        <row r="148">
          <cell r="B148" t="str">
            <v>刘清馨</v>
          </cell>
          <cell r="C148" t="str">
            <v>202109</v>
          </cell>
          <cell r="D148" t="str">
            <v>202109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  <cell r="Q148">
            <v>3245.4</v>
          </cell>
        </row>
        <row r="149">
          <cell r="B149" t="str">
            <v>滕怀乐</v>
          </cell>
          <cell r="C149" t="str">
            <v>202109</v>
          </cell>
          <cell r="D149" t="str">
            <v>202109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  <cell r="Q149">
            <v>3245.4</v>
          </cell>
        </row>
        <row r="150">
          <cell r="B150" t="str">
            <v>高胜利</v>
          </cell>
          <cell r="C150" t="str">
            <v>202109</v>
          </cell>
          <cell r="D150" t="str">
            <v>202109</v>
          </cell>
          <cell r="E150" t="str">
            <v>企业养老保险</v>
          </cell>
          <cell r="F150" t="str">
            <v>正常应缴</v>
          </cell>
          <cell r="G150" t="str">
            <v>3820</v>
          </cell>
          <cell r="H150" t="str">
            <v>305.6</v>
          </cell>
          <cell r="I150" t="str">
            <v>305.6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  <cell r="Q150">
            <v>3820</v>
          </cell>
        </row>
        <row r="151">
          <cell r="B151" t="str">
            <v>王巨云</v>
          </cell>
          <cell r="C151" t="str">
            <v>202109</v>
          </cell>
          <cell r="D151" t="str">
            <v>202109</v>
          </cell>
          <cell r="E151" t="str">
            <v>企业养老保险</v>
          </cell>
          <cell r="F151" t="str">
            <v>正常应缴</v>
          </cell>
          <cell r="G151" t="str">
            <v>3820</v>
          </cell>
          <cell r="H151" t="str">
            <v>305.6</v>
          </cell>
          <cell r="I151" t="str">
            <v>305.6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  <cell r="Q151">
            <v>3820</v>
          </cell>
        </row>
        <row r="152">
          <cell r="B152" t="str">
            <v>于全生</v>
          </cell>
          <cell r="C152" t="str">
            <v>202109</v>
          </cell>
          <cell r="D152" t="str">
            <v>202109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  <cell r="Q152">
            <v>3245.4</v>
          </cell>
        </row>
        <row r="153">
          <cell r="B153" t="str">
            <v>刘柏林</v>
          </cell>
          <cell r="C153" t="str">
            <v>202109</v>
          </cell>
          <cell r="D153" t="str">
            <v>202109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  <cell r="Q153">
            <v>3245.4</v>
          </cell>
        </row>
        <row r="154">
          <cell r="B154" t="str">
            <v>杨慧娟</v>
          </cell>
          <cell r="C154" t="str">
            <v>202109</v>
          </cell>
          <cell r="D154" t="str">
            <v>202109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  <cell r="Q154">
            <v>3245.4</v>
          </cell>
        </row>
        <row r="155">
          <cell r="B155" t="str">
            <v>蔡海波</v>
          </cell>
          <cell r="C155" t="str">
            <v>202109</v>
          </cell>
          <cell r="D155" t="str">
            <v>202109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  <cell r="Q155">
            <v>3245.4</v>
          </cell>
        </row>
        <row r="156">
          <cell r="B156" t="str">
            <v>司艳策</v>
          </cell>
          <cell r="C156" t="str">
            <v>202109</v>
          </cell>
          <cell r="D156" t="str">
            <v>202109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  <cell r="Q156">
            <v>3245.4</v>
          </cell>
        </row>
        <row r="157">
          <cell r="B157" t="str">
            <v>邓文志</v>
          </cell>
          <cell r="C157" t="str">
            <v>202109</v>
          </cell>
          <cell r="D157" t="str">
            <v>202109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  <cell r="Q157">
            <v>3245.4</v>
          </cell>
        </row>
        <row r="158">
          <cell r="B158" t="str">
            <v>张世明</v>
          </cell>
          <cell r="C158" t="str">
            <v>202109</v>
          </cell>
          <cell r="D158" t="str">
            <v>202109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  <cell r="Q158">
            <v>3245.4</v>
          </cell>
        </row>
        <row r="159">
          <cell r="B159" t="str">
            <v>吴洪宇</v>
          </cell>
          <cell r="C159" t="str">
            <v>202109</v>
          </cell>
          <cell r="D159" t="str">
            <v>202109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  <cell r="Q159">
            <v>3245.4</v>
          </cell>
        </row>
        <row r="160">
          <cell r="B160" t="str">
            <v>翟福芹</v>
          </cell>
          <cell r="C160" t="str">
            <v>202109</v>
          </cell>
          <cell r="D160" t="str">
            <v>202109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  <cell r="Q160">
            <v>3245.4</v>
          </cell>
        </row>
        <row r="161">
          <cell r="B161" t="str">
            <v>李海洋</v>
          </cell>
          <cell r="C161" t="str">
            <v>202109</v>
          </cell>
          <cell r="D161" t="str">
            <v>202109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  <cell r="Q161">
            <v>3245.4</v>
          </cell>
        </row>
        <row r="162">
          <cell r="B162" t="str">
            <v>程丽宇</v>
          </cell>
          <cell r="C162" t="str">
            <v>202109</v>
          </cell>
          <cell r="D162" t="str">
            <v>202109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  <cell r="Q162">
            <v>3245.4</v>
          </cell>
        </row>
        <row r="163">
          <cell r="B163" t="str">
            <v>姬胜阳</v>
          </cell>
          <cell r="C163" t="str">
            <v>202109</v>
          </cell>
          <cell r="D163" t="str">
            <v>202109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  <cell r="Q163">
            <v>3245.4</v>
          </cell>
        </row>
        <row r="164">
          <cell r="B164" t="str">
            <v>刘荣浩</v>
          </cell>
          <cell r="C164" t="str">
            <v>202109</v>
          </cell>
          <cell r="D164" t="str">
            <v>202109</v>
          </cell>
          <cell r="E164" t="str">
            <v>企业养老保险</v>
          </cell>
          <cell r="F164" t="str">
            <v>正常应缴</v>
          </cell>
          <cell r="G164" t="str">
            <v>3820</v>
          </cell>
          <cell r="H164" t="str">
            <v>305.6</v>
          </cell>
          <cell r="I164" t="str">
            <v>305.6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  <cell r="Q164">
            <v>3820</v>
          </cell>
        </row>
        <row r="165">
          <cell r="B165" t="str">
            <v>李敏</v>
          </cell>
          <cell r="C165" t="str">
            <v>202109</v>
          </cell>
          <cell r="D165" t="str">
            <v>202109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  <cell r="Q165">
            <v>3245.4</v>
          </cell>
        </row>
        <row r="166">
          <cell r="B166" t="str">
            <v>宋连利</v>
          </cell>
          <cell r="C166" t="str">
            <v>202109</v>
          </cell>
          <cell r="D166" t="str">
            <v>202109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  <cell r="Q166">
            <v>3245.4</v>
          </cell>
        </row>
        <row r="167">
          <cell r="B167" t="str">
            <v>许龙涛</v>
          </cell>
          <cell r="C167" t="str">
            <v>202109</v>
          </cell>
          <cell r="D167" t="str">
            <v>202109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  <cell r="Q167">
            <v>3245.4</v>
          </cell>
        </row>
        <row r="168">
          <cell r="B168" t="str">
            <v>刘焕侠</v>
          </cell>
          <cell r="C168" t="str">
            <v>202109</v>
          </cell>
          <cell r="D168" t="str">
            <v>202109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  <cell r="Q168">
            <v>3245.4</v>
          </cell>
        </row>
        <row r="169">
          <cell r="B169" t="str">
            <v>赵东豪</v>
          </cell>
          <cell r="C169" t="str">
            <v>202109</v>
          </cell>
          <cell r="D169" t="str">
            <v>202109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  <cell r="Q169">
            <v>3245.4</v>
          </cell>
        </row>
        <row r="170">
          <cell r="B170" t="str">
            <v>齐静</v>
          </cell>
          <cell r="C170" t="str">
            <v>202109</v>
          </cell>
          <cell r="D170" t="str">
            <v>202109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  <cell r="Q170">
            <v>3245.4</v>
          </cell>
        </row>
        <row r="171">
          <cell r="B171" t="str">
            <v>杨起越</v>
          </cell>
          <cell r="C171" t="str">
            <v>202109</v>
          </cell>
          <cell r="D171" t="str">
            <v>202109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  <cell r="Q171">
            <v>3245.4</v>
          </cell>
        </row>
        <row r="172">
          <cell r="B172" t="str">
            <v>闻龙福</v>
          </cell>
          <cell r="C172" t="str">
            <v>202109</v>
          </cell>
          <cell r="D172" t="str">
            <v>202109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  <cell r="Q172">
            <v>3245.4</v>
          </cell>
        </row>
        <row r="173">
          <cell r="B173" t="str">
            <v>张富贵</v>
          </cell>
          <cell r="C173" t="str">
            <v>202109</v>
          </cell>
          <cell r="D173" t="str">
            <v>202109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  <cell r="Q173">
            <v>3245.4</v>
          </cell>
        </row>
        <row r="174">
          <cell r="B174" t="str">
            <v>刘长华</v>
          </cell>
          <cell r="C174" t="str">
            <v>202109</v>
          </cell>
          <cell r="D174" t="str">
            <v>202109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  <cell r="Q174">
            <v>3245.4</v>
          </cell>
        </row>
        <row r="175">
          <cell r="B175" t="str">
            <v>孟洪臣</v>
          </cell>
          <cell r="C175" t="str">
            <v>202109</v>
          </cell>
          <cell r="D175" t="str">
            <v>202109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  <cell r="Q175">
            <v>3245.4</v>
          </cell>
        </row>
        <row r="176">
          <cell r="B176" t="str">
            <v>滕志勇</v>
          </cell>
          <cell r="C176" t="str">
            <v>202109</v>
          </cell>
          <cell r="D176" t="str">
            <v>202109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  <cell r="Q176">
            <v>3245.4</v>
          </cell>
        </row>
        <row r="177">
          <cell r="B177" t="str">
            <v>孙立梅</v>
          </cell>
          <cell r="C177" t="str">
            <v>202109</v>
          </cell>
          <cell r="D177" t="str">
            <v>202109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  <cell r="Q177">
            <v>3245.4</v>
          </cell>
        </row>
        <row r="178">
          <cell r="B178" t="str">
            <v>刘祥成</v>
          </cell>
          <cell r="C178" t="str">
            <v>202109</v>
          </cell>
          <cell r="D178" t="str">
            <v>202109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  <cell r="Q178">
            <v>3245.4</v>
          </cell>
        </row>
        <row r="179">
          <cell r="B179" t="str">
            <v>李飞</v>
          </cell>
          <cell r="C179" t="str">
            <v>202109</v>
          </cell>
          <cell r="D179" t="str">
            <v>202109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  <cell r="Q179">
            <v>3245.4</v>
          </cell>
        </row>
        <row r="180">
          <cell r="B180" t="str">
            <v>于来明</v>
          </cell>
          <cell r="C180" t="str">
            <v>202109</v>
          </cell>
          <cell r="D180" t="str">
            <v>202109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  <cell r="Q180">
            <v>3245.4</v>
          </cell>
        </row>
        <row r="181">
          <cell r="B181" t="str">
            <v>张静</v>
          </cell>
          <cell r="C181" t="str">
            <v>202109</v>
          </cell>
          <cell r="D181" t="str">
            <v>202109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  <cell r="Q181">
            <v>3245.4</v>
          </cell>
        </row>
        <row r="182">
          <cell r="B182" t="str">
            <v>刘芹</v>
          </cell>
          <cell r="C182" t="str">
            <v>202109</v>
          </cell>
          <cell r="D182" t="str">
            <v>202109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  <cell r="Q182">
            <v>3245.4</v>
          </cell>
        </row>
        <row r="183">
          <cell r="B183" t="str">
            <v>陈阔</v>
          </cell>
          <cell r="C183" t="str">
            <v>202109</v>
          </cell>
          <cell r="D183" t="str">
            <v>202109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  <cell r="Q183">
            <v>3245.4</v>
          </cell>
        </row>
        <row r="184">
          <cell r="B184" t="str">
            <v>张泽</v>
          </cell>
          <cell r="C184" t="str">
            <v>202109</v>
          </cell>
          <cell r="D184" t="str">
            <v>202109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  <cell r="Q184">
            <v>3245.4</v>
          </cell>
        </row>
        <row r="185">
          <cell r="B185" t="str">
            <v>徐梦</v>
          </cell>
          <cell r="C185" t="str">
            <v>202109</v>
          </cell>
          <cell r="D185" t="str">
            <v>202109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  <cell r="Q185">
            <v>3245.4</v>
          </cell>
        </row>
        <row r="186">
          <cell r="B186" t="str">
            <v>刘谕鑫</v>
          </cell>
          <cell r="C186" t="str">
            <v>202109</v>
          </cell>
          <cell r="D186" t="str">
            <v>202109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  <cell r="Q186">
            <v>3245.4</v>
          </cell>
        </row>
        <row r="187">
          <cell r="B187" t="str">
            <v>张秀荣</v>
          </cell>
          <cell r="C187" t="str">
            <v>202109</v>
          </cell>
          <cell r="D187" t="str">
            <v>202109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  <cell r="Q187">
            <v>3245.4</v>
          </cell>
        </row>
        <row r="188">
          <cell r="B188" t="str">
            <v>孙桂平</v>
          </cell>
          <cell r="C188" t="str">
            <v>202109</v>
          </cell>
          <cell r="D188" t="str">
            <v>202109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  <cell r="Q188">
            <v>3245.4</v>
          </cell>
        </row>
        <row r="189">
          <cell r="B189" t="str">
            <v>陈自铅</v>
          </cell>
          <cell r="C189" t="str">
            <v>202109</v>
          </cell>
          <cell r="D189" t="str">
            <v>202109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  <cell r="Q189">
            <v>3245.4</v>
          </cell>
        </row>
        <row r="190">
          <cell r="B190" t="str">
            <v>张琳</v>
          </cell>
          <cell r="C190" t="str">
            <v>202109</v>
          </cell>
          <cell r="D190" t="str">
            <v>202109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  <cell r="Q190">
            <v>3245.4</v>
          </cell>
        </row>
        <row r="191">
          <cell r="B191" t="str">
            <v>李博阳</v>
          </cell>
          <cell r="C191" t="str">
            <v>202109</v>
          </cell>
          <cell r="D191" t="str">
            <v>202109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  <cell r="Q191">
            <v>3245.4</v>
          </cell>
        </row>
        <row r="192">
          <cell r="B192" t="str">
            <v>刘二平</v>
          </cell>
          <cell r="C192" t="str">
            <v>202109</v>
          </cell>
          <cell r="D192" t="str">
            <v>202109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  <cell r="Q192">
            <v>3245.4</v>
          </cell>
        </row>
        <row r="193">
          <cell r="B193" t="str">
            <v>王河敏</v>
          </cell>
          <cell r="C193" t="str">
            <v>202109</v>
          </cell>
          <cell r="D193" t="str">
            <v>202109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  <cell r="Q193">
            <v>3245.4</v>
          </cell>
        </row>
        <row r="194">
          <cell r="B194" t="str">
            <v>赵亚帅</v>
          </cell>
          <cell r="C194" t="str">
            <v>202109</v>
          </cell>
          <cell r="D194" t="str">
            <v>202109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  <cell r="Q194">
            <v>3245.4</v>
          </cell>
        </row>
        <row r="195">
          <cell r="B195" t="str">
            <v>赵世敏</v>
          </cell>
          <cell r="C195" t="str">
            <v>202109</v>
          </cell>
          <cell r="D195" t="str">
            <v>202109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  <cell r="Q195">
            <v>3245.4</v>
          </cell>
        </row>
        <row r="196">
          <cell r="B196" t="str">
            <v>董凤海</v>
          </cell>
          <cell r="C196" t="str">
            <v>202109</v>
          </cell>
          <cell r="D196" t="str">
            <v>202109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  <cell r="Q196">
            <v>3245.4</v>
          </cell>
        </row>
        <row r="197">
          <cell r="B197" t="str">
            <v>范淑菁</v>
          </cell>
          <cell r="C197" t="str">
            <v>202109</v>
          </cell>
          <cell r="D197" t="str">
            <v>202109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  <cell r="Q197">
            <v>3245.4</v>
          </cell>
        </row>
        <row r="198">
          <cell r="B198" t="str">
            <v>刘帅军</v>
          </cell>
          <cell r="C198" t="str">
            <v>202109</v>
          </cell>
          <cell r="D198" t="str">
            <v>202109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  <cell r="Q198">
            <v>3245.4</v>
          </cell>
        </row>
        <row r="199">
          <cell r="B199" t="str">
            <v>朱长青</v>
          </cell>
          <cell r="C199" t="str">
            <v>202109</v>
          </cell>
          <cell r="D199" t="str">
            <v>202109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  <cell r="Q199">
            <v>3245.4</v>
          </cell>
        </row>
        <row r="200">
          <cell r="B200" t="str">
            <v>吴红红</v>
          </cell>
          <cell r="C200" t="str">
            <v>202109</v>
          </cell>
          <cell r="D200" t="str">
            <v>202109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  <cell r="Q200">
            <v>3245.4</v>
          </cell>
        </row>
        <row r="201">
          <cell r="B201" t="str">
            <v>云荣娟</v>
          </cell>
          <cell r="C201" t="str">
            <v>202109</v>
          </cell>
          <cell r="D201" t="str">
            <v>202109</v>
          </cell>
          <cell r="E201" t="str">
            <v>企业养老保险</v>
          </cell>
          <cell r="F201" t="str">
            <v>正常应缴</v>
          </cell>
          <cell r="G201" t="str">
            <v>3820</v>
          </cell>
          <cell r="H201" t="str">
            <v>305.6</v>
          </cell>
          <cell r="I201" t="str">
            <v>305.6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  <cell r="Q201">
            <v>3820</v>
          </cell>
        </row>
        <row r="202">
          <cell r="B202" t="str">
            <v>张立霞</v>
          </cell>
          <cell r="C202" t="str">
            <v>202109</v>
          </cell>
          <cell r="D202" t="str">
            <v>202109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  <cell r="Q202">
            <v>3245.4</v>
          </cell>
        </row>
        <row r="203">
          <cell r="B203" t="str">
            <v>张娜娜</v>
          </cell>
          <cell r="C203" t="str">
            <v>202109</v>
          </cell>
          <cell r="D203" t="str">
            <v>202109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  <cell r="Q203">
            <v>3245.4</v>
          </cell>
        </row>
        <row r="204">
          <cell r="B204" t="str">
            <v>王冠文</v>
          </cell>
          <cell r="C204" t="str">
            <v>202109</v>
          </cell>
          <cell r="D204" t="str">
            <v>202109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  <cell r="Q204">
            <v>3245.4</v>
          </cell>
        </row>
        <row r="205">
          <cell r="B205" t="str">
            <v>蔺元元</v>
          </cell>
          <cell r="C205" t="str">
            <v>202109</v>
          </cell>
          <cell r="D205" t="str">
            <v>202109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  <cell r="Q205">
            <v>3245.4</v>
          </cell>
        </row>
        <row r="206">
          <cell r="B206" t="str">
            <v>李芳慧</v>
          </cell>
          <cell r="C206" t="str">
            <v>202109</v>
          </cell>
          <cell r="D206" t="str">
            <v>202109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  <cell r="Q206">
            <v>3245.4</v>
          </cell>
        </row>
        <row r="207">
          <cell r="B207" t="str">
            <v>刘阔阔</v>
          </cell>
          <cell r="C207" t="str">
            <v>202109</v>
          </cell>
          <cell r="D207" t="str">
            <v>202109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  <cell r="Q207">
            <v>3245.4</v>
          </cell>
        </row>
        <row r="208">
          <cell r="B208" t="str">
            <v>张文昌</v>
          </cell>
          <cell r="C208" t="str">
            <v>202109</v>
          </cell>
          <cell r="D208" t="str">
            <v>202109</v>
          </cell>
          <cell r="E208" t="str">
            <v>企业养老保险</v>
          </cell>
          <cell r="F208" t="str">
            <v>正常应缴</v>
          </cell>
          <cell r="G208" t="str">
            <v>3820</v>
          </cell>
          <cell r="H208" t="str">
            <v>305.6</v>
          </cell>
          <cell r="I208" t="str">
            <v>305.6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  <cell r="Q208">
            <v>3820</v>
          </cell>
        </row>
        <row r="209">
          <cell r="B209" t="str">
            <v>董宪庆</v>
          </cell>
          <cell r="C209" t="str">
            <v>202109</v>
          </cell>
          <cell r="D209" t="str">
            <v>202109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  <cell r="Q209">
            <v>3245.4</v>
          </cell>
        </row>
        <row r="210">
          <cell r="B210" t="str">
            <v>刘思含</v>
          </cell>
          <cell r="C210" t="str">
            <v>202109</v>
          </cell>
          <cell r="D210" t="str">
            <v>202109</v>
          </cell>
          <cell r="E210" t="str">
            <v>企业养老保险</v>
          </cell>
          <cell r="F210" t="str">
            <v>正常应缴</v>
          </cell>
          <cell r="G210" t="str">
            <v>3245.4</v>
          </cell>
          <cell r="H210" t="str">
            <v>259.63</v>
          </cell>
          <cell r="I210" t="str">
            <v>259.63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  <cell r="Q210">
            <v>3245.4</v>
          </cell>
        </row>
        <row r="211">
          <cell r="B211" t="str">
            <v>董岗生</v>
          </cell>
          <cell r="C211" t="str">
            <v>202109</v>
          </cell>
          <cell r="D211" t="str">
            <v>202109</v>
          </cell>
          <cell r="E211" t="str">
            <v>企业养老保险</v>
          </cell>
          <cell r="F211" t="str">
            <v>正常应缴</v>
          </cell>
          <cell r="G211" t="str">
            <v>3820</v>
          </cell>
          <cell r="H211" t="str">
            <v>305.6</v>
          </cell>
          <cell r="I211" t="str">
            <v>305.6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  <cell r="Q211">
            <v>3820</v>
          </cell>
        </row>
        <row r="212">
          <cell r="B212" t="str">
            <v>赵玉臣</v>
          </cell>
          <cell r="C212" t="str">
            <v>202109</v>
          </cell>
          <cell r="D212" t="str">
            <v>202109</v>
          </cell>
          <cell r="E212" t="str">
            <v>企业养老保险</v>
          </cell>
          <cell r="F212" t="str">
            <v>正常应缴</v>
          </cell>
          <cell r="G212" t="str">
            <v>3820</v>
          </cell>
          <cell r="H212" t="str">
            <v>305.6</v>
          </cell>
          <cell r="I212" t="str">
            <v>305.6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  <cell r="Q212">
            <v>3820</v>
          </cell>
        </row>
        <row r="213">
          <cell r="B213" t="str">
            <v>王文乐</v>
          </cell>
          <cell r="C213" t="str">
            <v>202109</v>
          </cell>
          <cell r="D213" t="str">
            <v>202109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  <cell r="Q213">
            <v>3245.4</v>
          </cell>
        </row>
        <row r="214">
          <cell r="B214" t="str">
            <v>吴如霞</v>
          </cell>
          <cell r="C214" t="str">
            <v>202109</v>
          </cell>
          <cell r="D214" t="str">
            <v>202109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  <cell r="Q214">
            <v>3245.4</v>
          </cell>
        </row>
        <row r="215">
          <cell r="B215" t="str">
            <v>刘俊阁</v>
          </cell>
          <cell r="C215" t="str">
            <v>202109</v>
          </cell>
          <cell r="D215" t="str">
            <v>202109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  <cell r="Q215">
            <v>3245.4</v>
          </cell>
        </row>
        <row r="216">
          <cell r="B216" t="str">
            <v>姚建坡</v>
          </cell>
          <cell r="C216" t="str">
            <v>202109</v>
          </cell>
          <cell r="D216" t="str">
            <v>202109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  <cell r="Q216">
            <v>3245.4</v>
          </cell>
        </row>
        <row r="217">
          <cell r="B217" t="str">
            <v>康淑玲</v>
          </cell>
          <cell r="C217" t="str">
            <v>202109</v>
          </cell>
          <cell r="D217" t="str">
            <v>202109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  <cell r="Q217">
            <v>3245.4</v>
          </cell>
        </row>
        <row r="218">
          <cell r="B218" t="str">
            <v>张亚霖</v>
          </cell>
          <cell r="C218" t="str">
            <v>202109</v>
          </cell>
          <cell r="D218" t="str">
            <v>202109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  <cell r="Q218">
            <v>3245.4</v>
          </cell>
        </row>
        <row r="219">
          <cell r="B219" t="str">
            <v>王振</v>
          </cell>
          <cell r="C219" t="str">
            <v>202109</v>
          </cell>
          <cell r="D219" t="str">
            <v>202109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  <cell r="Q219">
            <v>3245.4</v>
          </cell>
        </row>
        <row r="220">
          <cell r="B220" t="str">
            <v>商鹏雨</v>
          </cell>
          <cell r="C220" t="str">
            <v>202109</v>
          </cell>
          <cell r="D220" t="str">
            <v>202109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  <cell r="Q220">
            <v>3245.4</v>
          </cell>
        </row>
        <row r="221">
          <cell r="B221" t="str">
            <v>朱文奇</v>
          </cell>
          <cell r="C221" t="str">
            <v>202109</v>
          </cell>
          <cell r="D221" t="str">
            <v>202109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  <cell r="Q221">
            <v>3245.4</v>
          </cell>
        </row>
        <row r="222">
          <cell r="B222" t="str">
            <v>程从达</v>
          </cell>
          <cell r="C222" t="str">
            <v>202109</v>
          </cell>
          <cell r="D222" t="str">
            <v>202109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  <cell r="Q222">
            <v>3245.4</v>
          </cell>
        </row>
        <row r="223">
          <cell r="B223" t="str">
            <v>于小爽</v>
          </cell>
          <cell r="C223" t="str">
            <v>202109</v>
          </cell>
          <cell r="D223" t="str">
            <v>202109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  <cell r="Q223">
            <v>3245.4</v>
          </cell>
        </row>
        <row r="224">
          <cell r="B224" t="str">
            <v>刘洪霞</v>
          </cell>
          <cell r="C224" t="str">
            <v>202109</v>
          </cell>
          <cell r="D224" t="str">
            <v>202109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  <cell r="Q224">
            <v>3245.4</v>
          </cell>
        </row>
        <row r="225">
          <cell r="B225" t="str">
            <v>陈淑贞</v>
          </cell>
          <cell r="C225" t="str">
            <v>202109</v>
          </cell>
          <cell r="D225" t="str">
            <v>202109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  <cell r="Q225">
            <v>3245.4</v>
          </cell>
        </row>
        <row r="226">
          <cell r="B226" t="str">
            <v>张巧慧</v>
          </cell>
          <cell r="C226" t="str">
            <v>202109</v>
          </cell>
          <cell r="D226" t="str">
            <v>202109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  <cell r="Q226">
            <v>3245.4</v>
          </cell>
        </row>
        <row r="227">
          <cell r="B227" t="str">
            <v>刘亚荣</v>
          </cell>
          <cell r="C227" t="str">
            <v>202109</v>
          </cell>
          <cell r="D227" t="str">
            <v>202109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  <cell r="Q227">
            <v>3245.4</v>
          </cell>
        </row>
        <row r="228">
          <cell r="B228" t="str">
            <v>岳明婷</v>
          </cell>
          <cell r="C228" t="str">
            <v>202109</v>
          </cell>
          <cell r="D228" t="str">
            <v>202109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  <cell r="Q228">
            <v>3245.4</v>
          </cell>
        </row>
        <row r="229">
          <cell r="B229" t="str">
            <v>高福亮</v>
          </cell>
          <cell r="C229" t="str">
            <v>202109</v>
          </cell>
          <cell r="D229" t="str">
            <v>202109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  <cell r="Q229">
            <v>3245.4</v>
          </cell>
        </row>
        <row r="230">
          <cell r="B230" t="str">
            <v>于海龙</v>
          </cell>
          <cell r="C230" t="str">
            <v>202109</v>
          </cell>
          <cell r="D230" t="str">
            <v>202109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  <cell r="Q230">
            <v>3245.4</v>
          </cell>
        </row>
        <row r="231">
          <cell r="B231" t="str">
            <v>李泽元</v>
          </cell>
          <cell r="C231" t="str">
            <v>202109</v>
          </cell>
          <cell r="D231" t="str">
            <v>202109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  <cell r="Q231">
            <v>3245.4</v>
          </cell>
        </row>
        <row r="232">
          <cell r="B232" t="str">
            <v>刘二精</v>
          </cell>
          <cell r="C232" t="str">
            <v>202109</v>
          </cell>
          <cell r="D232" t="str">
            <v>202109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  <cell r="Q232">
            <v>3245.4</v>
          </cell>
        </row>
        <row r="233">
          <cell r="B233" t="str">
            <v>张雪</v>
          </cell>
          <cell r="C233" t="str">
            <v>202109</v>
          </cell>
          <cell r="D233" t="str">
            <v>202109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  <cell r="Q233">
            <v>3245.4</v>
          </cell>
        </row>
        <row r="234">
          <cell r="B234" t="str">
            <v>刘建群</v>
          </cell>
          <cell r="C234" t="str">
            <v>202109</v>
          </cell>
          <cell r="D234" t="str">
            <v>202109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  <cell r="Q234">
            <v>3245.4</v>
          </cell>
        </row>
        <row r="235">
          <cell r="B235" t="str">
            <v>王萱斓</v>
          </cell>
          <cell r="C235" t="str">
            <v>202109</v>
          </cell>
          <cell r="D235" t="str">
            <v>202109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  <cell r="Q235">
            <v>3245.4</v>
          </cell>
        </row>
        <row r="236">
          <cell r="B236" t="str">
            <v>王滨</v>
          </cell>
          <cell r="C236" t="str">
            <v>202109</v>
          </cell>
          <cell r="D236" t="str">
            <v>202109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  <cell r="Q236">
            <v>3245.4</v>
          </cell>
        </row>
        <row r="237">
          <cell r="B237" t="str">
            <v>崔永文</v>
          </cell>
          <cell r="C237" t="str">
            <v>202109</v>
          </cell>
          <cell r="D237" t="str">
            <v>202109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  <cell r="Q237">
            <v>3245.4</v>
          </cell>
        </row>
        <row r="238">
          <cell r="B238" t="str">
            <v>陈乐</v>
          </cell>
          <cell r="C238" t="str">
            <v>202109</v>
          </cell>
          <cell r="D238" t="str">
            <v>202109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  <cell r="Q238">
            <v>3245.4</v>
          </cell>
        </row>
        <row r="239">
          <cell r="B239" t="str">
            <v>许嘉辉</v>
          </cell>
          <cell r="C239" t="str">
            <v>202109</v>
          </cell>
          <cell r="D239" t="str">
            <v>202109</v>
          </cell>
          <cell r="E239" t="str">
            <v>企业养老保险</v>
          </cell>
          <cell r="F239" t="str">
            <v>正常应缴</v>
          </cell>
          <cell r="G239" t="str">
            <v>3820</v>
          </cell>
          <cell r="H239" t="str">
            <v>305.6</v>
          </cell>
          <cell r="I239" t="str">
            <v>305.6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  <cell r="Q239">
            <v>3820</v>
          </cell>
        </row>
        <row r="240">
          <cell r="B240" t="str">
            <v>杨艳</v>
          </cell>
          <cell r="C240" t="str">
            <v>202109</v>
          </cell>
          <cell r="D240" t="str">
            <v>202109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  <cell r="Q240">
            <v>3245.4</v>
          </cell>
        </row>
        <row r="241">
          <cell r="B241" t="str">
            <v>李勇</v>
          </cell>
          <cell r="C241" t="str">
            <v>202109</v>
          </cell>
          <cell r="D241" t="str">
            <v>202109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  <cell r="Q241">
            <v>3245.4</v>
          </cell>
        </row>
        <row r="242">
          <cell r="B242" t="str">
            <v>刘金良</v>
          </cell>
          <cell r="C242" t="str">
            <v>202109</v>
          </cell>
          <cell r="D242" t="str">
            <v>202109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  <cell r="Q242">
            <v>3245.4</v>
          </cell>
        </row>
        <row r="243">
          <cell r="B243" t="str">
            <v>刘士明</v>
          </cell>
          <cell r="C243" t="str">
            <v>202109</v>
          </cell>
          <cell r="D243" t="str">
            <v>202109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  <cell r="Q243">
            <v>3245.4</v>
          </cell>
        </row>
        <row r="244">
          <cell r="B244" t="str">
            <v>张云峰</v>
          </cell>
          <cell r="C244" t="str">
            <v>202109</v>
          </cell>
          <cell r="D244" t="str">
            <v>202109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  <cell r="Q244">
            <v>3245.4</v>
          </cell>
        </row>
        <row r="245">
          <cell r="B245" t="str">
            <v>李香慧</v>
          </cell>
          <cell r="C245" t="str">
            <v>202109</v>
          </cell>
          <cell r="D245" t="str">
            <v>202109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  <cell r="Q245">
            <v>3245.4</v>
          </cell>
        </row>
        <row r="246">
          <cell r="B246" t="str">
            <v>孔德佳</v>
          </cell>
          <cell r="C246" t="str">
            <v>202109</v>
          </cell>
          <cell r="D246" t="str">
            <v>202109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  <cell r="Q246">
            <v>3245.4</v>
          </cell>
        </row>
        <row r="247">
          <cell r="B247" t="str">
            <v>郭庆茹</v>
          </cell>
          <cell r="C247" t="str">
            <v>202109</v>
          </cell>
          <cell r="D247" t="str">
            <v>202109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  <cell r="Q247">
            <v>3245.4</v>
          </cell>
        </row>
        <row r="248">
          <cell r="B248" t="str">
            <v>李贵林</v>
          </cell>
          <cell r="C248" t="str">
            <v>202109</v>
          </cell>
          <cell r="D248" t="str">
            <v>202109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  <cell r="Q248">
            <v>3245.4</v>
          </cell>
        </row>
        <row r="249">
          <cell r="B249" t="str">
            <v>李泉林</v>
          </cell>
          <cell r="C249" t="str">
            <v>202109</v>
          </cell>
          <cell r="D249" t="str">
            <v>202109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  <cell r="Q249">
            <v>3245.4</v>
          </cell>
        </row>
        <row r="250">
          <cell r="B250" t="str">
            <v>张峰</v>
          </cell>
          <cell r="C250" t="str">
            <v>202109</v>
          </cell>
          <cell r="D250" t="str">
            <v>202109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  <cell r="Q250">
            <v>3245.4</v>
          </cell>
        </row>
        <row r="251">
          <cell r="B251" t="str">
            <v>韩丙村</v>
          </cell>
          <cell r="C251" t="str">
            <v>202109</v>
          </cell>
          <cell r="D251" t="str">
            <v>202109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  <cell r="Q251">
            <v>3245.4</v>
          </cell>
        </row>
        <row r="252">
          <cell r="B252" t="str">
            <v>孙国峰</v>
          </cell>
          <cell r="C252" t="str">
            <v>202109</v>
          </cell>
          <cell r="D252" t="str">
            <v>202109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  <cell r="Q252">
            <v>3245.4</v>
          </cell>
        </row>
        <row r="253">
          <cell r="B253" t="str">
            <v>赵志强</v>
          </cell>
          <cell r="C253" t="str">
            <v>202109</v>
          </cell>
          <cell r="D253" t="str">
            <v>202109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  <cell r="Q253">
            <v>3820</v>
          </cell>
        </row>
        <row r="254">
          <cell r="B254" t="str">
            <v>张如燕</v>
          </cell>
          <cell r="C254" t="str">
            <v>202109</v>
          </cell>
          <cell r="D254" t="str">
            <v>202109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  <cell r="Q254">
            <v>3245.4</v>
          </cell>
        </row>
        <row r="255">
          <cell r="B255" t="str">
            <v>陈月涛</v>
          </cell>
          <cell r="C255" t="str">
            <v>202109</v>
          </cell>
          <cell r="D255" t="str">
            <v>202109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  <cell r="Q255">
            <v>3245.4</v>
          </cell>
        </row>
        <row r="256">
          <cell r="B256" t="str">
            <v>刘新杰</v>
          </cell>
          <cell r="C256" t="str">
            <v>202109</v>
          </cell>
          <cell r="D256" t="str">
            <v>202109</v>
          </cell>
          <cell r="E256" t="str">
            <v>企业养老保险</v>
          </cell>
          <cell r="F256" t="str">
            <v>正常应缴</v>
          </cell>
          <cell r="G256" t="str">
            <v>3820</v>
          </cell>
          <cell r="H256" t="str">
            <v>305.6</v>
          </cell>
          <cell r="I256" t="str">
            <v>305.6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  <cell r="Q256">
            <v>3820</v>
          </cell>
        </row>
        <row r="257">
          <cell r="B257" t="str">
            <v>陈浩</v>
          </cell>
          <cell r="C257" t="str">
            <v>202109</v>
          </cell>
          <cell r="D257" t="str">
            <v>202109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  <cell r="Q257">
            <v>3245.4</v>
          </cell>
        </row>
        <row r="258">
          <cell r="B258" t="str">
            <v>李俊宇</v>
          </cell>
          <cell r="C258" t="str">
            <v>202109</v>
          </cell>
          <cell r="D258" t="str">
            <v>202109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  <cell r="Q258">
            <v>3245.4</v>
          </cell>
        </row>
        <row r="259">
          <cell r="B259" t="str">
            <v>井健</v>
          </cell>
          <cell r="C259" t="str">
            <v>202109</v>
          </cell>
          <cell r="D259" t="str">
            <v>202109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  <cell r="Q259">
            <v>3245.4</v>
          </cell>
        </row>
        <row r="260">
          <cell r="B260" t="str">
            <v>董广新</v>
          </cell>
          <cell r="C260" t="str">
            <v>202109</v>
          </cell>
          <cell r="D260" t="str">
            <v>202109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  <cell r="Q260">
            <v>3245.4</v>
          </cell>
        </row>
        <row r="261">
          <cell r="B261" t="str">
            <v>宋小玲</v>
          </cell>
          <cell r="C261" t="str">
            <v>202109</v>
          </cell>
          <cell r="D261" t="str">
            <v>202109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  <cell r="Q261">
            <v>3245.4</v>
          </cell>
        </row>
        <row r="262">
          <cell r="B262" t="str">
            <v>高山</v>
          </cell>
          <cell r="C262" t="str">
            <v>202109</v>
          </cell>
          <cell r="D262" t="str">
            <v>202109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  <cell r="Q262">
            <v>3245.4</v>
          </cell>
        </row>
        <row r="263">
          <cell r="B263" t="str">
            <v>李梦同</v>
          </cell>
          <cell r="C263" t="str">
            <v>202109</v>
          </cell>
          <cell r="D263" t="str">
            <v>202109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  <cell r="Q263">
            <v>3245.4</v>
          </cell>
        </row>
        <row r="264">
          <cell r="B264" t="str">
            <v>陈少杰</v>
          </cell>
          <cell r="C264" t="str">
            <v>202109</v>
          </cell>
          <cell r="D264" t="str">
            <v>202109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  <cell r="Q264">
            <v>3245.4</v>
          </cell>
        </row>
        <row r="265">
          <cell r="B265" t="str">
            <v>韩苏军</v>
          </cell>
          <cell r="C265" t="str">
            <v>202109</v>
          </cell>
          <cell r="D265" t="str">
            <v>202109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  <cell r="Q265">
            <v>3245.4</v>
          </cell>
        </row>
        <row r="266">
          <cell r="B266" t="str">
            <v>李素元</v>
          </cell>
          <cell r="C266" t="str">
            <v>202109</v>
          </cell>
          <cell r="D266" t="str">
            <v>202109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  <cell r="Q266">
            <v>3245.4</v>
          </cell>
        </row>
        <row r="267">
          <cell r="B267" t="str">
            <v>于小菊</v>
          </cell>
          <cell r="C267" t="str">
            <v>202109</v>
          </cell>
          <cell r="D267" t="str">
            <v>202109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  <cell r="Q267">
            <v>3245.4</v>
          </cell>
        </row>
        <row r="268">
          <cell r="B268" t="str">
            <v>刘寿超</v>
          </cell>
          <cell r="C268" t="str">
            <v>202109</v>
          </cell>
          <cell r="D268" t="str">
            <v>202109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  <cell r="Q268">
            <v>3245.4</v>
          </cell>
        </row>
        <row r="269">
          <cell r="B269" t="str">
            <v>高建芳</v>
          </cell>
          <cell r="C269" t="str">
            <v>202109</v>
          </cell>
          <cell r="D269" t="str">
            <v>202109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  <cell r="Q269">
            <v>3245.4</v>
          </cell>
        </row>
        <row r="270">
          <cell r="B270" t="str">
            <v>米芝霖</v>
          </cell>
          <cell r="C270" t="str">
            <v>202109</v>
          </cell>
          <cell r="D270" t="str">
            <v>202109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  <cell r="Q270">
            <v>3245.4</v>
          </cell>
        </row>
        <row r="271">
          <cell r="B271" t="str">
            <v>荆文彬</v>
          </cell>
          <cell r="C271" t="str">
            <v>202109</v>
          </cell>
          <cell r="D271" t="str">
            <v>202109</v>
          </cell>
          <cell r="E271" t="str">
            <v>企业养老保险</v>
          </cell>
          <cell r="F271" t="str">
            <v>正常应缴</v>
          </cell>
          <cell r="G271" t="str">
            <v>3245.4</v>
          </cell>
          <cell r="H271" t="str">
            <v>259.63</v>
          </cell>
          <cell r="I271" t="str">
            <v>259.63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  <cell r="Q271">
            <v>3245.4</v>
          </cell>
        </row>
        <row r="272">
          <cell r="B272" t="str">
            <v>吕家兴</v>
          </cell>
          <cell r="C272" t="str">
            <v>202109</v>
          </cell>
          <cell r="D272" t="str">
            <v>202109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  <cell r="Q272">
            <v>3245.4</v>
          </cell>
        </row>
        <row r="273">
          <cell r="B273" t="str">
            <v>白丽霞</v>
          </cell>
          <cell r="C273" t="str">
            <v>202109</v>
          </cell>
          <cell r="D273" t="str">
            <v>202109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  <cell r="Q273">
            <v>3245.4</v>
          </cell>
        </row>
        <row r="274">
          <cell r="B274" t="str">
            <v>郑艳红</v>
          </cell>
          <cell r="C274" t="str">
            <v>202109</v>
          </cell>
          <cell r="D274" t="str">
            <v>202109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  <cell r="Q274">
            <v>3245.4</v>
          </cell>
        </row>
        <row r="275">
          <cell r="B275" t="str">
            <v>韩萌萌</v>
          </cell>
          <cell r="C275" t="str">
            <v>202109</v>
          </cell>
          <cell r="D275" t="str">
            <v>202109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  <cell r="Q275">
            <v>3245.4</v>
          </cell>
        </row>
        <row r="276">
          <cell r="B276" t="str">
            <v>刘润霖</v>
          </cell>
          <cell r="C276" t="str">
            <v>202109</v>
          </cell>
          <cell r="D276" t="str">
            <v>202109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  <cell r="Q276">
            <v>3245.4</v>
          </cell>
        </row>
        <row r="277">
          <cell r="B277" t="str">
            <v>李兴宇</v>
          </cell>
          <cell r="C277" t="str">
            <v>202109</v>
          </cell>
          <cell r="D277" t="str">
            <v>202109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  <cell r="Q277">
            <v>3245.4</v>
          </cell>
        </row>
        <row r="278">
          <cell r="B278" t="str">
            <v>张飞飞</v>
          </cell>
          <cell r="C278" t="str">
            <v>202109</v>
          </cell>
          <cell r="D278" t="str">
            <v>202109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  <cell r="Q278">
            <v>3245.4</v>
          </cell>
        </row>
        <row r="279">
          <cell r="B279" t="str">
            <v>邓榆</v>
          </cell>
          <cell r="C279" t="str">
            <v>202109</v>
          </cell>
          <cell r="D279" t="str">
            <v>202109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  <cell r="Q279">
            <v>3245.4</v>
          </cell>
        </row>
        <row r="280">
          <cell r="B280" t="str">
            <v>姚秀玲</v>
          </cell>
          <cell r="C280" t="str">
            <v>202109</v>
          </cell>
          <cell r="D280" t="str">
            <v>202109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  <cell r="Q280">
            <v>3245.4</v>
          </cell>
        </row>
        <row r="281">
          <cell r="B281" t="str">
            <v>王秀翠</v>
          </cell>
          <cell r="C281" t="str">
            <v>202109</v>
          </cell>
          <cell r="D281" t="str">
            <v>202109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  <cell r="Q281">
            <v>3245.4</v>
          </cell>
        </row>
        <row r="282">
          <cell r="B282" t="str">
            <v>张坤</v>
          </cell>
          <cell r="C282" t="str">
            <v>202109</v>
          </cell>
          <cell r="D282" t="str">
            <v>202109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  <cell r="Q282">
            <v>3245.4</v>
          </cell>
        </row>
        <row r="283">
          <cell r="B283" t="str">
            <v>商木刚</v>
          </cell>
          <cell r="C283" t="str">
            <v>202109</v>
          </cell>
          <cell r="D283" t="str">
            <v>202109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  <cell r="Q283">
            <v>3245.4</v>
          </cell>
        </row>
        <row r="284">
          <cell r="B284" t="str">
            <v>张博赟</v>
          </cell>
          <cell r="C284" t="str">
            <v>202109</v>
          </cell>
          <cell r="D284" t="str">
            <v>202109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  <cell r="Q284">
            <v>3245.4</v>
          </cell>
        </row>
        <row r="285">
          <cell r="B285" t="str">
            <v>高换清</v>
          </cell>
          <cell r="C285" t="str">
            <v>202109</v>
          </cell>
          <cell r="D285" t="str">
            <v>202109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  <cell r="Q285">
            <v>3245.4</v>
          </cell>
        </row>
        <row r="286">
          <cell r="B286" t="str">
            <v>李忠峰</v>
          </cell>
          <cell r="C286" t="str">
            <v>202109</v>
          </cell>
          <cell r="D286" t="str">
            <v>202109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  <cell r="Q286">
            <v>3245.4</v>
          </cell>
        </row>
        <row r="287">
          <cell r="B287" t="str">
            <v>朱洪来</v>
          </cell>
          <cell r="C287" t="str">
            <v>202109</v>
          </cell>
          <cell r="D287" t="str">
            <v>202109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  <cell r="Q287">
            <v>3245.4</v>
          </cell>
        </row>
        <row r="288">
          <cell r="B288" t="str">
            <v>唐崇涛</v>
          </cell>
          <cell r="C288" t="str">
            <v>202109</v>
          </cell>
          <cell r="D288" t="str">
            <v>202109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  <cell r="Q288">
            <v>3245.4</v>
          </cell>
        </row>
        <row r="289">
          <cell r="B289" t="str">
            <v>商松坡</v>
          </cell>
          <cell r="C289" t="str">
            <v>202109</v>
          </cell>
          <cell r="D289" t="str">
            <v>202109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  <cell r="Q289">
            <v>3245.4</v>
          </cell>
        </row>
        <row r="290">
          <cell r="B290" t="str">
            <v>白国振</v>
          </cell>
          <cell r="C290" t="str">
            <v>202109</v>
          </cell>
          <cell r="D290" t="str">
            <v>202109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  <cell r="Q290">
            <v>3245.4</v>
          </cell>
        </row>
        <row r="291">
          <cell r="B291" t="str">
            <v>于代弟</v>
          </cell>
          <cell r="C291" t="str">
            <v>202109</v>
          </cell>
          <cell r="D291" t="str">
            <v>202109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  <cell r="Q291">
            <v>3245.4</v>
          </cell>
        </row>
        <row r="292">
          <cell r="B292" t="str">
            <v>孙华山</v>
          </cell>
          <cell r="C292" t="str">
            <v>202109</v>
          </cell>
          <cell r="D292" t="str">
            <v>202109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  <cell r="Q292">
            <v>3245.4</v>
          </cell>
        </row>
        <row r="293">
          <cell r="B293" t="str">
            <v>张世玉</v>
          </cell>
          <cell r="C293" t="str">
            <v>202109</v>
          </cell>
          <cell r="D293" t="str">
            <v>202109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  <cell r="Q293">
            <v>3245.4</v>
          </cell>
        </row>
        <row r="294">
          <cell r="B294" t="str">
            <v>王祥</v>
          </cell>
          <cell r="C294" t="str">
            <v>202109</v>
          </cell>
          <cell r="D294" t="str">
            <v>202109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  <cell r="Q294">
            <v>3245.4</v>
          </cell>
        </row>
        <row r="295">
          <cell r="B295" t="str">
            <v>窦桂英</v>
          </cell>
          <cell r="C295" t="str">
            <v>202109</v>
          </cell>
          <cell r="D295" t="str">
            <v>202109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  <cell r="Q295">
            <v>3245.4</v>
          </cell>
        </row>
        <row r="296">
          <cell r="B296" t="str">
            <v>马立荣</v>
          </cell>
          <cell r="C296" t="str">
            <v>202109</v>
          </cell>
          <cell r="D296" t="str">
            <v>202109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  <cell r="Q296">
            <v>3245.4</v>
          </cell>
        </row>
        <row r="297">
          <cell r="B297" t="str">
            <v>周梦迪</v>
          </cell>
          <cell r="C297" t="str">
            <v>202109</v>
          </cell>
          <cell r="D297" t="str">
            <v>202109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  <cell r="Q297">
            <v>3245.4</v>
          </cell>
        </row>
        <row r="298">
          <cell r="B298" t="str">
            <v>耿国卫</v>
          </cell>
          <cell r="C298" t="str">
            <v>202109</v>
          </cell>
          <cell r="D298" t="str">
            <v>202109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  <cell r="Q298">
            <v>3245.4</v>
          </cell>
        </row>
        <row r="299">
          <cell r="B299" t="str">
            <v>王忠</v>
          </cell>
          <cell r="C299" t="str">
            <v>202109</v>
          </cell>
          <cell r="D299" t="str">
            <v>202109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  <cell r="Q299">
            <v>3245.4</v>
          </cell>
        </row>
        <row r="300">
          <cell r="B300" t="str">
            <v>罗培培</v>
          </cell>
          <cell r="C300" t="str">
            <v>202109</v>
          </cell>
          <cell r="D300" t="str">
            <v>202109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  <cell r="Q300">
            <v>3245.4</v>
          </cell>
        </row>
        <row r="301">
          <cell r="B301" t="str">
            <v>石文成</v>
          </cell>
          <cell r="C301" t="str">
            <v>202109</v>
          </cell>
          <cell r="D301" t="str">
            <v>202109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  <cell r="Q301">
            <v>3245.4</v>
          </cell>
        </row>
        <row r="302">
          <cell r="B302" t="str">
            <v>孙艳辉</v>
          </cell>
          <cell r="C302" t="str">
            <v>202109</v>
          </cell>
          <cell r="D302" t="str">
            <v>202109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  <cell r="Q302">
            <v>3245.4</v>
          </cell>
        </row>
        <row r="303">
          <cell r="B303" t="str">
            <v>张建江</v>
          </cell>
          <cell r="C303" t="str">
            <v>202109</v>
          </cell>
          <cell r="D303" t="str">
            <v>202109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  <cell r="Q303">
            <v>3245.4</v>
          </cell>
        </row>
        <row r="304">
          <cell r="B304" t="str">
            <v>杨宝亮</v>
          </cell>
          <cell r="C304" t="str">
            <v>202109</v>
          </cell>
          <cell r="D304" t="str">
            <v>202109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  <cell r="Q304">
            <v>3245.4</v>
          </cell>
        </row>
        <row r="305">
          <cell r="B305" t="str">
            <v>张庆雨</v>
          </cell>
          <cell r="C305" t="str">
            <v>202109</v>
          </cell>
          <cell r="D305" t="str">
            <v>202109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  <cell r="Q305">
            <v>3245.4</v>
          </cell>
        </row>
        <row r="306">
          <cell r="B306" t="str">
            <v>刘长桥</v>
          </cell>
          <cell r="C306" t="str">
            <v>202109</v>
          </cell>
          <cell r="D306" t="str">
            <v>202109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  <cell r="Q306">
            <v>3245.4</v>
          </cell>
        </row>
        <row r="307">
          <cell r="B307" t="str">
            <v>范瑶臣</v>
          </cell>
          <cell r="C307" t="str">
            <v>202109</v>
          </cell>
          <cell r="D307" t="str">
            <v>202109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  <cell r="Q307">
            <v>3245.4</v>
          </cell>
        </row>
        <row r="308">
          <cell r="B308" t="str">
            <v>田健</v>
          </cell>
          <cell r="C308" t="str">
            <v>202109</v>
          </cell>
          <cell r="D308" t="str">
            <v>202109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  <cell r="Q308">
            <v>3245.4</v>
          </cell>
        </row>
        <row r="309">
          <cell r="B309" t="str">
            <v>李行</v>
          </cell>
          <cell r="C309" t="str">
            <v>202109</v>
          </cell>
          <cell r="D309" t="str">
            <v>202109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  <cell r="Q309">
            <v>3245.4</v>
          </cell>
        </row>
        <row r="310">
          <cell r="B310" t="str">
            <v>辛景政</v>
          </cell>
          <cell r="C310" t="str">
            <v>202109</v>
          </cell>
          <cell r="D310" t="str">
            <v>202109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  <cell r="Q310">
            <v>3245.4</v>
          </cell>
        </row>
        <row r="311">
          <cell r="B311" t="str">
            <v>王建国</v>
          </cell>
          <cell r="C311" t="str">
            <v>202109</v>
          </cell>
          <cell r="D311" t="str">
            <v>202109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  <cell r="Q311">
            <v>3245.4</v>
          </cell>
        </row>
        <row r="312">
          <cell r="B312" t="str">
            <v>刘梅娟</v>
          </cell>
          <cell r="C312" t="str">
            <v>202109</v>
          </cell>
          <cell r="D312" t="str">
            <v>202109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  <cell r="Q312">
            <v>3245.4</v>
          </cell>
        </row>
        <row r="313">
          <cell r="B313" t="str">
            <v>潘桂奇</v>
          </cell>
          <cell r="C313" t="str">
            <v>202109</v>
          </cell>
          <cell r="D313" t="str">
            <v>202109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  <cell r="Q313">
            <v>3245.4</v>
          </cell>
        </row>
        <row r="314">
          <cell r="B314" t="str">
            <v>席智伟</v>
          </cell>
          <cell r="C314" t="str">
            <v>202109</v>
          </cell>
          <cell r="D314" t="str">
            <v>202109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  <cell r="Q314">
            <v>3245.4</v>
          </cell>
        </row>
        <row r="315">
          <cell r="B315" t="str">
            <v>郑金玉</v>
          </cell>
          <cell r="C315" t="str">
            <v>202109</v>
          </cell>
          <cell r="D315" t="str">
            <v>202109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  <cell r="Q315">
            <v>3820</v>
          </cell>
        </row>
        <row r="316">
          <cell r="B316" t="str">
            <v>张翠</v>
          </cell>
          <cell r="C316" t="str">
            <v>202109</v>
          </cell>
          <cell r="D316" t="str">
            <v>202109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  <cell r="Q316">
            <v>3245.4</v>
          </cell>
        </row>
        <row r="317">
          <cell r="B317" t="str">
            <v>闫建波</v>
          </cell>
          <cell r="C317" t="str">
            <v>202109</v>
          </cell>
          <cell r="D317" t="str">
            <v>202109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  <cell r="Q317">
            <v>3245.4</v>
          </cell>
        </row>
        <row r="318">
          <cell r="B318" t="str">
            <v>王进</v>
          </cell>
          <cell r="C318" t="str">
            <v>202109</v>
          </cell>
          <cell r="D318" t="str">
            <v>202109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  <cell r="Q318">
            <v>3245.4</v>
          </cell>
        </row>
        <row r="319">
          <cell r="B319" t="str">
            <v>王艳</v>
          </cell>
          <cell r="C319" t="str">
            <v>202109</v>
          </cell>
          <cell r="D319" t="str">
            <v>202109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  <cell r="Q319">
            <v>3245.4</v>
          </cell>
        </row>
        <row r="320">
          <cell r="B320" t="str">
            <v>刘东良</v>
          </cell>
          <cell r="C320" t="str">
            <v>202109</v>
          </cell>
          <cell r="D320" t="str">
            <v>202109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  <cell r="Q320">
            <v>3245.4</v>
          </cell>
        </row>
        <row r="321">
          <cell r="B321" t="str">
            <v>王浩</v>
          </cell>
          <cell r="C321" t="str">
            <v>202109</v>
          </cell>
          <cell r="D321" t="str">
            <v>202109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  <cell r="Q321">
            <v>3245.4</v>
          </cell>
        </row>
        <row r="322">
          <cell r="B322" t="str">
            <v>张建萍</v>
          </cell>
          <cell r="C322" t="str">
            <v>202109</v>
          </cell>
          <cell r="D322" t="str">
            <v>202109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  <cell r="Q322">
            <v>3245.4</v>
          </cell>
        </row>
        <row r="323">
          <cell r="B323" t="str">
            <v>徐繁华</v>
          </cell>
          <cell r="C323" t="str">
            <v>202109</v>
          </cell>
          <cell r="D323" t="str">
            <v>202109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  <cell r="Q323">
            <v>3245.4</v>
          </cell>
        </row>
        <row r="324">
          <cell r="B324" t="str">
            <v>滕奉伟</v>
          </cell>
          <cell r="C324" t="str">
            <v>202109</v>
          </cell>
          <cell r="D324" t="str">
            <v>202109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  <cell r="Q324">
            <v>3245.4</v>
          </cell>
        </row>
        <row r="325">
          <cell r="B325" t="str">
            <v>冯亮亮</v>
          </cell>
          <cell r="C325" t="str">
            <v>202109</v>
          </cell>
          <cell r="D325" t="str">
            <v>202109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  <cell r="Q325">
            <v>3245.4</v>
          </cell>
        </row>
        <row r="326">
          <cell r="B326" t="str">
            <v>郑建</v>
          </cell>
          <cell r="C326" t="str">
            <v>202109</v>
          </cell>
          <cell r="D326" t="str">
            <v>202109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  <cell r="Q326">
            <v>3245.4</v>
          </cell>
        </row>
        <row r="327">
          <cell r="B327" t="str">
            <v>武林</v>
          </cell>
          <cell r="C327" t="str">
            <v>202109</v>
          </cell>
          <cell r="D327" t="str">
            <v>202109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  <cell r="Q327">
            <v>3245.4</v>
          </cell>
        </row>
        <row r="328">
          <cell r="B328" t="str">
            <v>邓琳娜</v>
          </cell>
          <cell r="C328" t="str">
            <v>202109</v>
          </cell>
          <cell r="D328" t="str">
            <v>202109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  <cell r="Q328">
            <v>3245.4</v>
          </cell>
        </row>
        <row r="329">
          <cell r="B329" t="str">
            <v>张俊苓</v>
          </cell>
          <cell r="C329" t="str">
            <v>202109</v>
          </cell>
          <cell r="D329" t="str">
            <v>202109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  <cell r="Q329">
            <v>3245.4</v>
          </cell>
        </row>
        <row r="330">
          <cell r="B330" t="str">
            <v>李跃茹</v>
          </cell>
          <cell r="C330" t="str">
            <v>202109</v>
          </cell>
          <cell r="D330" t="str">
            <v>202109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  <cell r="Q330">
            <v>3245.4</v>
          </cell>
        </row>
        <row r="331">
          <cell r="B331" t="str">
            <v>宋清镇</v>
          </cell>
          <cell r="C331" t="str">
            <v>202109</v>
          </cell>
          <cell r="D331" t="str">
            <v>202109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  <cell r="Q331">
            <v>3245.4</v>
          </cell>
        </row>
        <row r="332">
          <cell r="B332" t="str">
            <v>曹延祥</v>
          </cell>
          <cell r="C332" t="str">
            <v>202109</v>
          </cell>
          <cell r="D332" t="str">
            <v>202109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  <cell r="Q332">
            <v>3245.4</v>
          </cell>
        </row>
        <row r="333">
          <cell r="B333" t="str">
            <v>邓海旺</v>
          </cell>
          <cell r="C333" t="str">
            <v>202109</v>
          </cell>
          <cell r="D333" t="str">
            <v>202109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  <cell r="Q333">
            <v>3245.4</v>
          </cell>
        </row>
        <row r="334">
          <cell r="B334" t="str">
            <v>梁国胤</v>
          </cell>
          <cell r="C334" t="str">
            <v>202109</v>
          </cell>
          <cell r="D334" t="str">
            <v>202109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  <cell r="Q334">
            <v>3245.4</v>
          </cell>
        </row>
        <row r="335">
          <cell r="B335" t="str">
            <v>王风香</v>
          </cell>
          <cell r="C335" t="str">
            <v>202109</v>
          </cell>
          <cell r="D335" t="str">
            <v>202109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  <cell r="Q335">
            <v>3245.4</v>
          </cell>
        </row>
        <row r="336">
          <cell r="B336" t="str">
            <v>张俊新</v>
          </cell>
          <cell r="C336" t="str">
            <v>202109</v>
          </cell>
          <cell r="D336" t="str">
            <v>202109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  <cell r="Q336">
            <v>3245.4</v>
          </cell>
        </row>
        <row r="337">
          <cell r="B337" t="str">
            <v>白义凯</v>
          </cell>
          <cell r="C337" t="str">
            <v>202109</v>
          </cell>
          <cell r="D337" t="str">
            <v>202109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  <cell r="Q337">
            <v>3245.4</v>
          </cell>
        </row>
        <row r="338">
          <cell r="B338" t="str">
            <v>杨学涛</v>
          </cell>
          <cell r="C338" t="str">
            <v>202109</v>
          </cell>
          <cell r="D338" t="str">
            <v>202109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  <cell r="Q338">
            <v>3245.4</v>
          </cell>
        </row>
        <row r="339">
          <cell r="B339" t="str">
            <v>杨兴乐</v>
          </cell>
          <cell r="C339" t="str">
            <v>202109</v>
          </cell>
          <cell r="D339" t="str">
            <v>202109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  <cell r="Q339">
            <v>3245.4</v>
          </cell>
        </row>
        <row r="340">
          <cell r="B340" t="str">
            <v>梁国敏</v>
          </cell>
          <cell r="C340" t="str">
            <v>202109</v>
          </cell>
          <cell r="D340" t="str">
            <v>202109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  <cell r="Q340">
            <v>3245.4</v>
          </cell>
        </row>
        <row r="341">
          <cell r="B341" t="str">
            <v>白艳焕</v>
          </cell>
          <cell r="C341" t="str">
            <v>202109</v>
          </cell>
          <cell r="D341" t="str">
            <v>202109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  <cell r="Q341">
            <v>3245.4</v>
          </cell>
        </row>
        <row r="342">
          <cell r="B342" t="str">
            <v>于红艳</v>
          </cell>
          <cell r="C342" t="str">
            <v>202109</v>
          </cell>
          <cell r="D342" t="str">
            <v>202109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  <cell r="Q342">
            <v>3245.4</v>
          </cell>
        </row>
        <row r="343">
          <cell r="B343" t="str">
            <v>刘淑双</v>
          </cell>
          <cell r="C343" t="str">
            <v>202109</v>
          </cell>
          <cell r="D343" t="str">
            <v>202109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  <cell r="Q343">
            <v>3245.4</v>
          </cell>
        </row>
        <row r="344">
          <cell r="B344" t="str">
            <v>李艳平</v>
          </cell>
          <cell r="C344" t="str">
            <v>202109</v>
          </cell>
          <cell r="D344" t="str">
            <v>202109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  <cell r="Q344">
            <v>3245.4</v>
          </cell>
        </row>
        <row r="345">
          <cell r="B345" t="str">
            <v>古帅</v>
          </cell>
          <cell r="C345" t="str">
            <v>202109</v>
          </cell>
          <cell r="D345" t="str">
            <v>202109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  <cell r="Q345">
            <v>3245.4</v>
          </cell>
        </row>
        <row r="346">
          <cell r="B346" t="str">
            <v>李鹏</v>
          </cell>
          <cell r="C346" t="str">
            <v>202109</v>
          </cell>
          <cell r="D346" t="str">
            <v>202109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  <cell r="Q346">
            <v>3245.4</v>
          </cell>
        </row>
        <row r="347">
          <cell r="B347" t="str">
            <v>滕敬涛</v>
          </cell>
          <cell r="C347" t="str">
            <v>202109</v>
          </cell>
          <cell r="D347" t="str">
            <v>202109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  <cell r="Q347">
            <v>3245.4</v>
          </cell>
        </row>
        <row r="348">
          <cell r="B348" t="str">
            <v>陈晓晴</v>
          </cell>
          <cell r="C348" t="str">
            <v>202109</v>
          </cell>
          <cell r="D348" t="str">
            <v>202109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  <cell r="Q348">
            <v>3245.4</v>
          </cell>
        </row>
        <row r="349">
          <cell r="B349" t="str">
            <v>刘梦鹤</v>
          </cell>
          <cell r="C349" t="str">
            <v>202109</v>
          </cell>
          <cell r="D349" t="str">
            <v>202109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  <cell r="Q349">
            <v>3245.4</v>
          </cell>
        </row>
        <row r="350">
          <cell r="B350" t="str">
            <v>吴宝新</v>
          </cell>
          <cell r="C350" t="str">
            <v>202109</v>
          </cell>
          <cell r="D350" t="str">
            <v>202109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  <cell r="Q350">
            <v>3245.4</v>
          </cell>
        </row>
        <row r="351">
          <cell r="B351" t="str">
            <v>田增军</v>
          </cell>
          <cell r="C351" t="str">
            <v>202109</v>
          </cell>
          <cell r="D351" t="str">
            <v>202109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  <cell r="Q351">
            <v>3245.4</v>
          </cell>
        </row>
        <row r="352">
          <cell r="B352" t="str">
            <v>范丙星</v>
          </cell>
          <cell r="C352" t="str">
            <v>202109</v>
          </cell>
          <cell r="D352" t="str">
            <v>202109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  <cell r="Q352">
            <v>3245.4</v>
          </cell>
        </row>
        <row r="353">
          <cell r="B353" t="str">
            <v>张长江</v>
          </cell>
          <cell r="C353" t="str">
            <v>202109</v>
          </cell>
          <cell r="D353" t="str">
            <v>202109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  <cell r="Q353">
            <v>3245.4</v>
          </cell>
        </row>
        <row r="354">
          <cell r="B354" t="str">
            <v>侯志铎</v>
          </cell>
          <cell r="C354" t="str">
            <v>202109</v>
          </cell>
          <cell r="D354" t="str">
            <v>202109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  <cell r="Q354">
            <v>3245.4</v>
          </cell>
        </row>
        <row r="355">
          <cell r="B355" t="str">
            <v>王文英</v>
          </cell>
          <cell r="C355" t="str">
            <v>202109</v>
          </cell>
          <cell r="D355" t="str">
            <v>202109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  <cell r="Q355">
            <v>3245.4</v>
          </cell>
        </row>
        <row r="356">
          <cell r="B356" t="str">
            <v>刘杨</v>
          </cell>
          <cell r="C356" t="str">
            <v>202109</v>
          </cell>
          <cell r="D356" t="str">
            <v>202109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  <cell r="Q356">
            <v>3245.4</v>
          </cell>
        </row>
        <row r="357">
          <cell r="B357" t="str">
            <v>牟群</v>
          </cell>
          <cell r="C357" t="str">
            <v>202109</v>
          </cell>
          <cell r="D357" t="str">
            <v>202109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  <cell r="Q357">
            <v>3245.4</v>
          </cell>
        </row>
        <row r="358">
          <cell r="B358" t="str">
            <v>滕义彪</v>
          </cell>
          <cell r="C358" t="str">
            <v>202109</v>
          </cell>
          <cell r="D358" t="str">
            <v>202109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  <cell r="Q358">
            <v>3245.4</v>
          </cell>
        </row>
        <row r="359">
          <cell r="B359" t="str">
            <v>李冲冲</v>
          </cell>
          <cell r="C359" t="str">
            <v>202109</v>
          </cell>
          <cell r="D359" t="str">
            <v>202109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  <cell r="Q359">
            <v>3245.4</v>
          </cell>
        </row>
        <row r="360">
          <cell r="B360" t="str">
            <v>王震</v>
          </cell>
          <cell r="C360" t="str">
            <v>202109</v>
          </cell>
          <cell r="D360" t="str">
            <v>202109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  <cell r="Q360">
            <v>3245.4</v>
          </cell>
        </row>
        <row r="361">
          <cell r="B361" t="str">
            <v>滕巨猛</v>
          </cell>
          <cell r="C361" t="str">
            <v>202109</v>
          </cell>
          <cell r="D361" t="str">
            <v>202109</v>
          </cell>
          <cell r="E361" t="str">
            <v>企业养老保险</v>
          </cell>
          <cell r="F361" t="str">
            <v>正常应缴</v>
          </cell>
          <cell r="G361" t="str">
            <v>3245.4</v>
          </cell>
          <cell r="H361" t="str">
            <v>259.63</v>
          </cell>
          <cell r="I361" t="str">
            <v>259.63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  <cell r="Q361">
            <v>3245.4</v>
          </cell>
        </row>
        <row r="362">
          <cell r="B362" t="str">
            <v>房珍珍</v>
          </cell>
          <cell r="C362" t="str">
            <v>202109</v>
          </cell>
          <cell r="D362" t="str">
            <v>202109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  <cell r="Q362">
            <v>3245.4</v>
          </cell>
        </row>
        <row r="363">
          <cell r="B363" t="str">
            <v>许瑞学</v>
          </cell>
          <cell r="C363" t="str">
            <v>202109</v>
          </cell>
          <cell r="D363" t="str">
            <v>202109</v>
          </cell>
          <cell r="E363" t="str">
            <v>企业养老保险</v>
          </cell>
          <cell r="F363" t="str">
            <v>正常应缴</v>
          </cell>
          <cell r="G363" t="str">
            <v>3245.4</v>
          </cell>
          <cell r="H363" t="str">
            <v>259.63</v>
          </cell>
          <cell r="I363" t="str">
            <v>259.63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  <cell r="Q363">
            <v>3245.4</v>
          </cell>
        </row>
        <row r="364">
          <cell r="B364" t="str">
            <v>韩桂栋</v>
          </cell>
          <cell r="C364" t="str">
            <v>202109</v>
          </cell>
          <cell r="D364" t="str">
            <v>202109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  <cell r="Q364">
            <v>3245.4</v>
          </cell>
        </row>
        <row r="365">
          <cell r="B365" t="str">
            <v>刘东豪</v>
          </cell>
          <cell r="C365" t="str">
            <v>202109</v>
          </cell>
          <cell r="D365" t="str">
            <v>202109</v>
          </cell>
          <cell r="E365" t="str">
            <v>企业养老保险</v>
          </cell>
          <cell r="F365" t="str">
            <v>正常应缴</v>
          </cell>
          <cell r="G365" t="str">
            <v>3245.4</v>
          </cell>
          <cell r="H365" t="str">
            <v>259.63</v>
          </cell>
          <cell r="I365" t="str">
            <v>259.63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  <cell r="Q365">
            <v>3245.4</v>
          </cell>
        </row>
        <row r="366">
          <cell r="B366" t="str">
            <v>管洪敏</v>
          </cell>
          <cell r="C366" t="str">
            <v>202109</v>
          </cell>
          <cell r="D366" t="str">
            <v>202109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  <cell r="Q366">
            <v>3245.4</v>
          </cell>
        </row>
        <row r="367">
          <cell r="B367" t="str">
            <v>李亚</v>
          </cell>
          <cell r="C367" t="str">
            <v>202109</v>
          </cell>
          <cell r="D367" t="str">
            <v>202109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  <cell r="Q367">
            <v>3245.4</v>
          </cell>
        </row>
        <row r="368">
          <cell r="B368" t="str">
            <v>刘双双</v>
          </cell>
          <cell r="C368" t="str">
            <v>202109</v>
          </cell>
          <cell r="D368" t="str">
            <v>202109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  <cell r="Q368">
            <v>3245.4</v>
          </cell>
        </row>
        <row r="369">
          <cell r="B369" t="str">
            <v>崔新玲</v>
          </cell>
          <cell r="C369" t="str">
            <v>202109</v>
          </cell>
          <cell r="D369" t="str">
            <v>202109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  <cell r="Q369">
            <v>3245.4</v>
          </cell>
        </row>
        <row r="370">
          <cell r="B370" t="str">
            <v>宋秉鑫</v>
          </cell>
          <cell r="C370" t="str">
            <v>202109</v>
          </cell>
          <cell r="D370" t="str">
            <v>202109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  <cell r="Q370">
            <v>3245.4</v>
          </cell>
        </row>
        <row r="371">
          <cell r="B371" t="str">
            <v>王小乐</v>
          </cell>
          <cell r="C371" t="str">
            <v>202109</v>
          </cell>
          <cell r="D371" t="str">
            <v>202109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  <cell r="Q371">
            <v>3245.4</v>
          </cell>
        </row>
        <row r="372">
          <cell r="B372" t="str">
            <v>张彩虹</v>
          </cell>
          <cell r="C372" t="str">
            <v>202109</v>
          </cell>
          <cell r="D372" t="str">
            <v>202109</v>
          </cell>
          <cell r="E372" t="str">
            <v>企业养老保险</v>
          </cell>
          <cell r="F372" t="str">
            <v>正常应缴</v>
          </cell>
          <cell r="G372" t="str">
            <v>3245.4</v>
          </cell>
          <cell r="H372" t="str">
            <v>259.63</v>
          </cell>
          <cell r="I372" t="str">
            <v>259.63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  <cell r="Q372">
            <v>3245.4</v>
          </cell>
        </row>
        <row r="373">
          <cell r="B373" t="str">
            <v>孟祥玲</v>
          </cell>
          <cell r="C373" t="str">
            <v>202109</v>
          </cell>
          <cell r="D373" t="str">
            <v>202109</v>
          </cell>
          <cell r="E373" t="str">
            <v>企业养老保险</v>
          </cell>
          <cell r="F373" t="str">
            <v>正常应缴</v>
          </cell>
          <cell r="G373" t="str">
            <v>3245.4</v>
          </cell>
          <cell r="H373" t="str">
            <v>259.63</v>
          </cell>
          <cell r="I373" t="str">
            <v>259.63</v>
          </cell>
          <cell r="J373" t="str">
            <v>0</v>
          </cell>
          <cell r="K373" t="str">
            <v>0</v>
          </cell>
          <cell r="L373" t="str">
            <v>0</v>
          </cell>
          <cell r="M373" t="str">
            <v>0</v>
          </cell>
          <cell r="N373" t="str">
            <v>0</v>
          </cell>
          <cell r="O373" t="str">
            <v>1</v>
          </cell>
          <cell r="P373" t="str">
            <v>未退休</v>
          </cell>
          <cell r="Q373">
            <v>3245.4</v>
          </cell>
        </row>
        <row r="374">
          <cell r="B374" t="str">
            <v>李冬旭</v>
          </cell>
          <cell r="C374" t="str">
            <v>202109</v>
          </cell>
          <cell r="D374" t="str">
            <v>202109</v>
          </cell>
          <cell r="E374" t="str">
            <v>企业养老保险</v>
          </cell>
          <cell r="F374" t="str">
            <v>正常应缴</v>
          </cell>
          <cell r="G374" t="str">
            <v>3245.4</v>
          </cell>
          <cell r="H374" t="str">
            <v>259.63</v>
          </cell>
          <cell r="I374" t="str">
            <v>259.63</v>
          </cell>
          <cell r="J374" t="str">
            <v>0</v>
          </cell>
          <cell r="K374" t="str">
            <v>0</v>
          </cell>
          <cell r="L374" t="str">
            <v>0</v>
          </cell>
          <cell r="M374" t="str">
            <v>0</v>
          </cell>
          <cell r="N374" t="str">
            <v>0</v>
          </cell>
          <cell r="O374" t="str">
            <v>1</v>
          </cell>
          <cell r="P374" t="str">
            <v>未退休</v>
          </cell>
          <cell r="Q374">
            <v>3245.4</v>
          </cell>
        </row>
        <row r="375">
          <cell r="B375" t="str">
            <v>刘振娜</v>
          </cell>
          <cell r="C375" t="str">
            <v>202109</v>
          </cell>
          <cell r="D375" t="str">
            <v>202109</v>
          </cell>
          <cell r="E375" t="str">
            <v>企业养老保险</v>
          </cell>
          <cell r="F375" t="str">
            <v>正常应缴</v>
          </cell>
          <cell r="G375" t="str">
            <v>3245.4</v>
          </cell>
          <cell r="H375" t="str">
            <v>259.63</v>
          </cell>
          <cell r="I375" t="str">
            <v>259.63</v>
          </cell>
          <cell r="J375" t="str">
            <v>0</v>
          </cell>
          <cell r="K375" t="str">
            <v>0</v>
          </cell>
          <cell r="L375" t="str">
            <v>0</v>
          </cell>
          <cell r="M375" t="str">
            <v>0</v>
          </cell>
          <cell r="N375" t="str">
            <v>0</v>
          </cell>
          <cell r="O375" t="str">
            <v>1</v>
          </cell>
          <cell r="P375" t="str">
            <v>未退休</v>
          </cell>
          <cell r="Q375">
            <v>3245.4</v>
          </cell>
        </row>
        <row r="376">
          <cell r="B376" t="str">
            <v>刘金岗</v>
          </cell>
          <cell r="C376" t="str">
            <v>202109</v>
          </cell>
          <cell r="D376" t="str">
            <v>202109</v>
          </cell>
          <cell r="E376" t="str">
            <v>企业养老保险</v>
          </cell>
          <cell r="F376" t="str">
            <v>正常应缴</v>
          </cell>
          <cell r="G376" t="str">
            <v>3245.4</v>
          </cell>
          <cell r="H376" t="str">
            <v>259.63</v>
          </cell>
          <cell r="I376" t="str">
            <v>259.63</v>
          </cell>
          <cell r="J376" t="str">
            <v>0</v>
          </cell>
          <cell r="K376" t="str">
            <v>0</v>
          </cell>
          <cell r="L376" t="str">
            <v>0</v>
          </cell>
          <cell r="M376" t="str">
            <v>0</v>
          </cell>
          <cell r="N376" t="str">
            <v>0</v>
          </cell>
          <cell r="O376" t="str">
            <v>1</v>
          </cell>
          <cell r="P376" t="str">
            <v>未退休</v>
          </cell>
          <cell r="Q376">
            <v>3245.4</v>
          </cell>
        </row>
        <row r="377">
          <cell r="B377" t="str">
            <v>刘如成</v>
          </cell>
          <cell r="C377" t="str">
            <v>202109</v>
          </cell>
          <cell r="D377" t="str">
            <v>202109</v>
          </cell>
          <cell r="E377" t="str">
            <v>企业养老保险</v>
          </cell>
          <cell r="F377" t="str">
            <v>正常应缴</v>
          </cell>
          <cell r="G377" t="str">
            <v>3245.4</v>
          </cell>
          <cell r="H377" t="str">
            <v>259.63</v>
          </cell>
          <cell r="I377" t="str">
            <v>259.63</v>
          </cell>
          <cell r="J377" t="str">
            <v>0</v>
          </cell>
          <cell r="K377" t="str">
            <v>0</v>
          </cell>
          <cell r="L377" t="str">
            <v>0</v>
          </cell>
          <cell r="M377" t="str">
            <v>0</v>
          </cell>
          <cell r="N377" t="str">
            <v>0</v>
          </cell>
          <cell r="O377" t="str">
            <v>1</v>
          </cell>
          <cell r="P377" t="str">
            <v>未退休</v>
          </cell>
          <cell r="Q377">
            <v>3245.4</v>
          </cell>
        </row>
        <row r="378">
          <cell r="B378" t="str">
            <v>王红梅</v>
          </cell>
          <cell r="C378" t="str">
            <v>202109</v>
          </cell>
          <cell r="D378" t="str">
            <v>202109</v>
          </cell>
          <cell r="E378" t="str">
            <v>企业养老保险</v>
          </cell>
          <cell r="F378" t="str">
            <v>正常应缴</v>
          </cell>
          <cell r="G378" t="str">
            <v>3245.4</v>
          </cell>
          <cell r="H378" t="str">
            <v>259.63</v>
          </cell>
          <cell r="I378" t="str">
            <v>259.63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0</v>
          </cell>
          <cell r="N378" t="str">
            <v>0</v>
          </cell>
          <cell r="O378" t="str">
            <v>1</v>
          </cell>
          <cell r="P378" t="str">
            <v>未退休</v>
          </cell>
          <cell r="Q378">
            <v>3245.4</v>
          </cell>
        </row>
        <row r="379">
          <cell r="B379" t="str">
            <v>邓雪</v>
          </cell>
          <cell r="C379" t="str">
            <v>202109</v>
          </cell>
          <cell r="D379" t="str">
            <v>202109</v>
          </cell>
          <cell r="E379" t="str">
            <v>企业养老保险</v>
          </cell>
          <cell r="F379" t="str">
            <v>正常应缴</v>
          </cell>
          <cell r="G379" t="str">
            <v>3245.4</v>
          </cell>
          <cell r="H379" t="str">
            <v>259.63</v>
          </cell>
          <cell r="I379" t="str">
            <v>259.63</v>
          </cell>
          <cell r="J379" t="str">
            <v>0</v>
          </cell>
          <cell r="K379" t="str">
            <v>0</v>
          </cell>
          <cell r="L379" t="str">
            <v>0</v>
          </cell>
          <cell r="M379" t="str">
            <v>0</v>
          </cell>
          <cell r="N379" t="str">
            <v>0</v>
          </cell>
          <cell r="O379" t="str">
            <v>1</v>
          </cell>
          <cell r="P379" t="str">
            <v>未退休</v>
          </cell>
          <cell r="Q379">
            <v>3245.4</v>
          </cell>
        </row>
        <row r="380">
          <cell r="B380" t="str">
            <v>滕红玲</v>
          </cell>
          <cell r="C380" t="str">
            <v>202109</v>
          </cell>
          <cell r="D380" t="str">
            <v>202109</v>
          </cell>
          <cell r="E380" t="str">
            <v>企业养老保险</v>
          </cell>
          <cell r="F380" t="str">
            <v>正常应缴</v>
          </cell>
          <cell r="G380" t="str">
            <v>3245.4</v>
          </cell>
          <cell r="H380" t="str">
            <v>259.63</v>
          </cell>
          <cell r="I380" t="str">
            <v>259.63</v>
          </cell>
          <cell r="J380" t="str">
            <v>0</v>
          </cell>
          <cell r="K380" t="str">
            <v>0</v>
          </cell>
          <cell r="L380" t="str">
            <v>0</v>
          </cell>
          <cell r="M380" t="str">
            <v>0</v>
          </cell>
          <cell r="N380" t="str">
            <v>0</v>
          </cell>
          <cell r="O380" t="str">
            <v>1</v>
          </cell>
          <cell r="P380" t="str">
            <v>未退休</v>
          </cell>
          <cell r="Q380">
            <v>3245.4</v>
          </cell>
        </row>
        <row r="381">
          <cell r="B381" t="str">
            <v>孙兴旺</v>
          </cell>
          <cell r="C381" t="str">
            <v>202109</v>
          </cell>
          <cell r="D381" t="str">
            <v>202109</v>
          </cell>
          <cell r="E381" t="str">
            <v>企业养老保险</v>
          </cell>
          <cell r="F381" t="str">
            <v>正常应缴</v>
          </cell>
          <cell r="G381" t="str">
            <v>3245.4</v>
          </cell>
          <cell r="H381" t="str">
            <v>259.63</v>
          </cell>
          <cell r="I381" t="str">
            <v>259.63</v>
          </cell>
          <cell r="J381" t="str">
            <v>0</v>
          </cell>
          <cell r="K381" t="str">
            <v>0</v>
          </cell>
          <cell r="L381" t="str">
            <v>0</v>
          </cell>
          <cell r="M381" t="str">
            <v>0</v>
          </cell>
          <cell r="N381" t="str">
            <v>0</v>
          </cell>
          <cell r="O381" t="str">
            <v>1</v>
          </cell>
          <cell r="P381" t="str">
            <v>未退休</v>
          </cell>
          <cell r="Q381">
            <v>3245.4</v>
          </cell>
        </row>
        <row r="382">
          <cell r="B382" t="str">
            <v>孙文芳</v>
          </cell>
          <cell r="C382" t="str">
            <v>202109</v>
          </cell>
          <cell r="D382" t="str">
            <v>202109</v>
          </cell>
          <cell r="E382" t="str">
            <v>企业养老保险</v>
          </cell>
          <cell r="F382" t="str">
            <v>正常应缴</v>
          </cell>
          <cell r="G382" t="str">
            <v>3245.4</v>
          </cell>
          <cell r="H382" t="str">
            <v>259.63</v>
          </cell>
          <cell r="I382" t="str">
            <v>259.63</v>
          </cell>
          <cell r="J382" t="str">
            <v>0</v>
          </cell>
          <cell r="K382" t="str">
            <v>0</v>
          </cell>
          <cell r="L382" t="str">
            <v>0</v>
          </cell>
          <cell r="M382" t="str">
            <v>0</v>
          </cell>
          <cell r="N382" t="str">
            <v>0</v>
          </cell>
          <cell r="O382" t="str">
            <v>1</v>
          </cell>
          <cell r="P382" t="str">
            <v>未退休</v>
          </cell>
          <cell r="Q382">
            <v>3245.4</v>
          </cell>
        </row>
        <row r="383">
          <cell r="B383" t="str">
            <v>刘龙祥</v>
          </cell>
          <cell r="C383" t="str">
            <v>202109</v>
          </cell>
          <cell r="D383" t="str">
            <v>202109</v>
          </cell>
          <cell r="E383" t="str">
            <v>企业养老保险</v>
          </cell>
          <cell r="F383" t="str">
            <v>正常应缴</v>
          </cell>
          <cell r="G383" t="str">
            <v>3245.4</v>
          </cell>
          <cell r="H383" t="str">
            <v>259.63</v>
          </cell>
          <cell r="I383" t="str">
            <v>259.63</v>
          </cell>
          <cell r="J383" t="str">
            <v>0</v>
          </cell>
          <cell r="K383" t="str">
            <v>0</v>
          </cell>
          <cell r="L383" t="str">
            <v>0</v>
          </cell>
          <cell r="M383" t="str">
            <v>0</v>
          </cell>
          <cell r="N383" t="str">
            <v>0</v>
          </cell>
          <cell r="O383" t="str">
            <v>1</v>
          </cell>
          <cell r="P383" t="str">
            <v>未退休</v>
          </cell>
          <cell r="Q383">
            <v>3245.4</v>
          </cell>
        </row>
        <row r="384">
          <cell r="B384" t="str">
            <v>张艳</v>
          </cell>
          <cell r="C384" t="str">
            <v>202109</v>
          </cell>
          <cell r="D384" t="str">
            <v>202109</v>
          </cell>
          <cell r="E384" t="str">
            <v>企业养老保险</v>
          </cell>
          <cell r="F384" t="str">
            <v>正常应缴</v>
          </cell>
          <cell r="G384" t="str">
            <v>3245.4</v>
          </cell>
          <cell r="H384" t="str">
            <v>259.63</v>
          </cell>
          <cell r="I384" t="str">
            <v>259.63</v>
          </cell>
          <cell r="J384" t="str">
            <v>0</v>
          </cell>
          <cell r="K384" t="str">
            <v>0</v>
          </cell>
          <cell r="L384" t="str">
            <v>0</v>
          </cell>
          <cell r="M384" t="str">
            <v>0</v>
          </cell>
          <cell r="N384" t="str">
            <v>0</v>
          </cell>
          <cell r="O384" t="str">
            <v>1</v>
          </cell>
          <cell r="P384" t="str">
            <v>未退休</v>
          </cell>
          <cell r="Q384">
            <v>3245.4</v>
          </cell>
        </row>
      </sheetData>
      <sheetData sheetId="2"/>
      <sheetData sheetId="3">
        <row r="1">
          <cell r="A1" t="str">
            <v>姓名</v>
          </cell>
          <cell r="B1" t="str">
            <v>求和项:应收金额</v>
          </cell>
        </row>
        <row r="1">
          <cell r="L1" t="str">
            <v>姓名</v>
          </cell>
          <cell r="M1" t="str">
            <v>求和项:缴费基数</v>
          </cell>
        </row>
        <row r="2">
          <cell r="A2" t="str">
            <v>白国振</v>
          </cell>
          <cell r="B2">
            <v>261.84</v>
          </cell>
        </row>
        <row r="2">
          <cell r="L2" t="str">
            <v>白国振</v>
          </cell>
          <cell r="M2">
            <v>3273.6</v>
          </cell>
        </row>
        <row r="2">
          <cell r="O2">
            <v>523.776</v>
          </cell>
        </row>
        <row r="3">
          <cell r="A3" t="str">
            <v>白丽霞</v>
          </cell>
          <cell r="B3">
            <v>65.08</v>
          </cell>
        </row>
        <row r="3">
          <cell r="L3" t="str">
            <v>白丽霞</v>
          </cell>
          <cell r="M3">
            <v>813.4</v>
          </cell>
        </row>
        <row r="3">
          <cell r="O3">
            <v>130.144</v>
          </cell>
        </row>
        <row r="4">
          <cell r="A4" t="str">
            <v>白艳焕</v>
          </cell>
          <cell r="B4">
            <v>261.84</v>
          </cell>
        </row>
        <row r="4">
          <cell r="L4" t="str">
            <v>白艳焕</v>
          </cell>
          <cell r="M4">
            <v>3273.6</v>
          </cell>
        </row>
        <row r="4">
          <cell r="O4">
            <v>523.776</v>
          </cell>
        </row>
        <row r="5">
          <cell r="A5" t="str">
            <v>白义凯</v>
          </cell>
          <cell r="B5">
            <v>65.08</v>
          </cell>
        </row>
        <row r="5">
          <cell r="L5" t="str">
            <v>白义凯</v>
          </cell>
          <cell r="M5">
            <v>813.4</v>
          </cell>
        </row>
        <row r="5">
          <cell r="O5">
            <v>130.144</v>
          </cell>
        </row>
        <row r="6">
          <cell r="A6" t="str">
            <v>白月</v>
          </cell>
          <cell r="B6">
            <v>81.35</v>
          </cell>
        </row>
        <row r="6">
          <cell r="L6" t="str">
            <v>白月</v>
          </cell>
          <cell r="M6">
            <v>1016.75</v>
          </cell>
        </row>
        <row r="6">
          <cell r="O6">
            <v>162.68</v>
          </cell>
        </row>
        <row r="7">
          <cell r="A7" t="str">
            <v>蔡海波</v>
          </cell>
          <cell r="B7">
            <v>48.81</v>
          </cell>
        </row>
        <row r="7">
          <cell r="L7" t="str">
            <v>蔡海波</v>
          </cell>
          <cell r="M7">
            <v>610.05</v>
          </cell>
        </row>
        <row r="7">
          <cell r="O7">
            <v>97.608</v>
          </cell>
        </row>
        <row r="8">
          <cell r="A8" t="str">
            <v>蔡永刚</v>
          </cell>
          <cell r="B8">
            <v>261.84</v>
          </cell>
        </row>
        <row r="8">
          <cell r="L8" t="str">
            <v>蔡永刚</v>
          </cell>
          <cell r="M8">
            <v>3273.6</v>
          </cell>
        </row>
        <row r="8">
          <cell r="O8">
            <v>523.776</v>
          </cell>
        </row>
        <row r="9">
          <cell r="A9" t="str">
            <v>曹肖桐</v>
          </cell>
          <cell r="B9">
            <v>32.54</v>
          </cell>
        </row>
        <row r="9">
          <cell r="L9" t="str">
            <v>曹肖桐</v>
          </cell>
          <cell r="M9">
            <v>406.7</v>
          </cell>
        </row>
        <row r="9">
          <cell r="O9">
            <v>65.072</v>
          </cell>
        </row>
        <row r="10">
          <cell r="A10" t="str">
            <v>曹延祥</v>
          </cell>
          <cell r="B10">
            <v>261.84</v>
          </cell>
        </row>
        <row r="10">
          <cell r="L10" t="str">
            <v>曹延祥</v>
          </cell>
          <cell r="M10">
            <v>3273.6</v>
          </cell>
        </row>
        <row r="10">
          <cell r="O10">
            <v>523.776</v>
          </cell>
        </row>
        <row r="11">
          <cell r="A11" t="str">
            <v>陈浩</v>
          </cell>
          <cell r="B11">
            <v>261.84</v>
          </cell>
        </row>
        <row r="11">
          <cell r="L11" t="str">
            <v>陈浩</v>
          </cell>
          <cell r="M11">
            <v>3273.6</v>
          </cell>
        </row>
        <row r="11">
          <cell r="O11">
            <v>523.776</v>
          </cell>
        </row>
        <row r="12">
          <cell r="A12" t="str">
            <v>陈进东</v>
          </cell>
          <cell r="B12">
            <v>629.6</v>
          </cell>
        </row>
        <row r="12">
          <cell r="L12" t="str">
            <v>陈进东</v>
          </cell>
          <cell r="M12">
            <v>7870.4</v>
          </cell>
        </row>
        <row r="12">
          <cell r="O12">
            <v>1259.264</v>
          </cell>
        </row>
        <row r="13">
          <cell r="A13" t="str">
            <v>陈阔</v>
          </cell>
          <cell r="B13">
            <v>261.84</v>
          </cell>
        </row>
        <row r="13">
          <cell r="L13" t="str">
            <v>陈阔</v>
          </cell>
          <cell r="M13">
            <v>3273.6</v>
          </cell>
        </row>
        <row r="13">
          <cell r="O13">
            <v>523.776</v>
          </cell>
        </row>
        <row r="14">
          <cell r="A14" t="str">
            <v>陈乐</v>
          </cell>
          <cell r="B14">
            <v>261.84</v>
          </cell>
        </row>
        <row r="14">
          <cell r="L14" t="str">
            <v>陈乐</v>
          </cell>
          <cell r="M14">
            <v>3273.6</v>
          </cell>
        </row>
        <row r="14">
          <cell r="O14">
            <v>523.776</v>
          </cell>
        </row>
        <row r="15">
          <cell r="A15" t="str">
            <v>陈少杰</v>
          </cell>
          <cell r="B15">
            <v>113.89</v>
          </cell>
        </row>
        <row r="15">
          <cell r="L15" t="str">
            <v>陈少杰</v>
          </cell>
          <cell r="M15">
            <v>1423.45</v>
          </cell>
        </row>
        <row r="15">
          <cell r="O15">
            <v>227.752</v>
          </cell>
        </row>
        <row r="16">
          <cell r="A16" t="str">
            <v>陈淑贞</v>
          </cell>
          <cell r="B16">
            <v>65.08</v>
          </cell>
        </row>
        <row r="16">
          <cell r="L16" t="str">
            <v>陈淑贞</v>
          </cell>
          <cell r="M16">
            <v>813.4</v>
          </cell>
        </row>
        <row r="16">
          <cell r="O16">
            <v>130.144</v>
          </cell>
        </row>
        <row r="17">
          <cell r="A17" t="str">
            <v>陈伟</v>
          </cell>
          <cell r="B17">
            <v>629.6</v>
          </cell>
        </row>
        <row r="17">
          <cell r="L17" t="str">
            <v>陈伟</v>
          </cell>
          <cell r="M17">
            <v>7870.4</v>
          </cell>
        </row>
        <row r="17">
          <cell r="O17">
            <v>1259.264</v>
          </cell>
        </row>
        <row r="18">
          <cell r="A18" t="str">
            <v>陈晓晴</v>
          </cell>
          <cell r="B18">
            <v>261.84</v>
          </cell>
        </row>
        <row r="18">
          <cell r="L18" t="str">
            <v>陈晓晴</v>
          </cell>
          <cell r="M18">
            <v>3273.6</v>
          </cell>
        </row>
        <row r="18">
          <cell r="O18">
            <v>523.776</v>
          </cell>
        </row>
        <row r="19">
          <cell r="A19" t="str">
            <v>陈月涛</v>
          </cell>
          <cell r="B19">
            <v>130.54</v>
          </cell>
        </row>
        <row r="19">
          <cell r="L19" t="str">
            <v>陈月涛</v>
          </cell>
          <cell r="M19">
            <v>1631.8</v>
          </cell>
        </row>
        <row r="19">
          <cell r="O19">
            <v>261.088</v>
          </cell>
        </row>
        <row r="20">
          <cell r="A20" t="str">
            <v>陈自铅</v>
          </cell>
          <cell r="B20">
            <v>48.81</v>
          </cell>
        </row>
        <row r="20">
          <cell r="L20" t="str">
            <v>陈自铅</v>
          </cell>
          <cell r="M20">
            <v>610.05</v>
          </cell>
        </row>
        <row r="20">
          <cell r="O20">
            <v>97.608</v>
          </cell>
        </row>
        <row r="21">
          <cell r="A21" t="str">
            <v>程从达</v>
          </cell>
          <cell r="B21">
            <v>130.16</v>
          </cell>
        </row>
        <row r="21">
          <cell r="L21" t="str">
            <v>程从达</v>
          </cell>
          <cell r="M21">
            <v>1626.8</v>
          </cell>
        </row>
        <row r="21">
          <cell r="O21">
            <v>260.288</v>
          </cell>
        </row>
        <row r="22">
          <cell r="A22" t="str">
            <v>程丽宇</v>
          </cell>
          <cell r="B22">
            <v>261.84</v>
          </cell>
        </row>
        <row r="22">
          <cell r="L22" t="str">
            <v>程丽宇</v>
          </cell>
          <cell r="M22">
            <v>3273.6</v>
          </cell>
        </row>
        <row r="22">
          <cell r="O22">
            <v>523.776</v>
          </cell>
        </row>
        <row r="23">
          <cell r="A23" t="str">
            <v>褚文吉</v>
          </cell>
          <cell r="B23">
            <v>261.84</v>
          </cell>
        </row>
        <row r="23">
          <cell r="L23" t="str">
            <v>褚文吉</v>
          </cell>
          <cell r="M23">
            <v>3273.6</v>
          </cell>
        </row>
        <row r="23">
          <cell r="O23">
            <v>523.776</v>
          </cell>
        </row>
        <row r="24">
          <cell r="A24" t="str">
            <v>崔新玲</v>
          </cell>
          <cell r="B24">
            <v>16.27</v>
          </cell>
        </row>
        <row r="24">
          <cell r="L24" t="str">
            <v>崔新玲</v>
          </cell>
          <cell r="M24">
            <v>203.35</v>
          </cell>
        </row>
        <row r="24">
          <cell r="O24">
            <v>32.536</v>
          </cell>
        </row>
        <row r="25">
          <cell r="A25" t="str">
            <v>崔鑫</v>
          </cell>
          <cell r="B25">
            <v>261.84</v>
          </cell>
        </row>
        <row r="25">
          <cell r="L25" t="str">
            <v>崔鑫</v>
          </cell>
          <cell r="M25">
            <v>3273.6</v>
          </cell>
        </row>
        <row r="25">
          <cell r="O25">
            <v>523.776</v>
          </cell>
        </row>
        <row r="26">
          <cell r="A26" t="str">
            <v>崔永文</v>
          </cell>
          <cell r="B26">
            <v>261.84</v>
          </cell>
        </row>
        <row r="26">
          <cell r="L26" t="str">
            <v>崔永文</v>
          </cell>
          <cell r="M26">
            <v>3273.6</v>
          </cell>
        </row>
        <row r="26">
          <cell r="O26">
            <v>523.776</v>
          </cell>
        </row>
        <row r="27">
          <cell r="A27" t="str">
            <v>邓春博</v>
          </cell>
          <cell r="B27">
            <v>16.27</v>
          </cell>
        </row>
        <row r="27">
          <cell r="L27" t="str">
            <v>邓春博</v>
          </cell>
          <cell r="M27">
            <v>203.35</v>
          </cell>
        </row>
        <row r="27">
          <cell r="O27">
            <v>32.536</v>
          </cell>
        </row>
        <row r="28">
          <cell r="A28" t="str">
            <v>邓冬冬</v>
          </cell>
          <cell r="B28">
            <v>261.84</v>
          </cell>
        </row>
        <row r="28">
          <cell r="L28" t="str">
            <v>邓冬冬</v>
          </cell>
          <cell r="M28">
            <v>3273.6</v>
          </cell>
        </row>
        <row r="28">
          <cell r="O28">
            <v>523.776</v>
          </cell>
        </row>
        <row r="29">
          <cell r="A29" t="str">
            <v>邓海旺</v>
          </cell>
          <cell r="B29">
            <v>48.81</v>
          </cell>
        </row>
        <row r="29">
          <cell r="L29" t="str">
            <v>邓海旺</v>
          </cell>
          <cell r="M29">
            <v>610.05</v>
          </cell>
        </row>
        <row r="29">
          <cell r="O29">
            <v>97.608</v>
          </cell>
        </row>
        <row r="30">
          <cell r="A30" t="str">
            <v>邓竣译</v>
          </cell>
          <cell r="B30">
            <v>32.54</v>
          </cell>
        </row>
        <row r="30">
          <cell r="L30" t="str">
            <v>邓竣译</v>
          </cell>
          <cell r="M30">
            <v>406.7</v>
          </cell>
        </row>
        <row r="30">
          <cell r="O30">
            <v>65.072</v>
          </cell>
        </row>
        <row r="31">
          <cell r="A31" t="str">
            <v>邓琳娜</v>
          </cell>
          <cell r="B31">
            <v>261.84</v>
          </cell>
        </row>
        <row r="31">
          <cell r="L31" t="str">
            <v>邓琳娜</v>
          </cell>
          <cell r="M31">
            <v>3273.6</v>
          </cell>
        </row>
        <row r="31">
          <cell r="O31">
            <v>523.776</v>
          </cell>
        </row>
        <row r="32">
          <cell r="A32" t="str">
            <v>邓淑荣</v>
          </cell>
          <cell r="B32">
            <v>261.84</v>
          </cell>
        </row>
        <row r="32">
          <cell r="L32" t="str">
            <v>邓淑荣</v>
          </cell>
          <cell r="M32">
            <v>3273.6</v>
          </cell>
        </row>
        <row r="32">
          <cell r="O32">
            <v>523.776</v>
          </cell>
        </row>
        <row r="33">
          <cell r="A33" t="str">
            <v>邓文志</v>
          </cell>
          <cell r="B33">
            <v>261.84</v>
          </cell>
        </row>
        <row r="33">
          <cell r="L33" t="str">
            <v>邓文志</v>
          </cell>
          <cell r="M33">
            <v>3273.6</v>
          </cell>
        </row>
        <row r="33">
          <cell r="O33">
            <v>523.776</v>
          </cell>
        </row>
        <row r="34">
          <cell r="A34" t="str">
            <v>邓雪</v>
          </cell>
          <cell r="B34">
            <v>261.84</v>
          </cell>
        </row>
        <row r="34">
          <cell r="L34" t="str">
            <v>邓雪</v>
          </cell>
          <cell r="M34">
            <v>3273.6</v>
          </cell>
        </row>
        <row r="34">
          <cell r="O34">
            <v>523.776</v>
          </cell>
        </row>
        <row r="35">
          <cell r="A35" t="str">
            <v>邓振明</v>
          </cell>
          <cell r="B35">
            <v>261.84</v>
          </cell>
        </row>
        <row r="35">
          <cell r="L35" t="str">
            <v>邓振明</v>
          </cell>
          <cell r="M35">
            <v>3273.6</v>
          </cell>
        </row>
        <row r="35">
          <cell r="O35">
            <v>523.776</v>
          </cell>
        </row>
        <row r="36">
          <cell r="A36" t="str">
            <v>董凤海</v>
          </cell>
          <cell r="B36">
            <v>261.84</v>
          </cell>
        </row>
        <row r="36">
          <cell r="L36" t="str">
            <v>董凤海</v>
          </cell>
          <cell r="M36">
            <v>3273.6</v>
          </cell>
        </row>
        <row r="36">
          <cell r="O36">
            <v>523.776</v>
          </cell>
        </row>
        <row r="37">
          <cell r="A37" t="str">
            <v>董广新</v>
          </cell>
          <cell r="B37">
            <v>261.84</v>
          </cell>
        </row>
        <row r="37">
          <cell r="L37" t="str">
            <v>董广新</v>
          </cell>
          <cell r="M37">
            <v>3273.6</v>
          </cell>
        </row>
        <row r="37">
          <cell r="O37">
            <v>523.776</v>
          </cell>
        </row>
        <row r="38">
          <cell r="A38" t="str">
            <v>窦桂英</v>
          </cell>
          <cell r="B38">
            <v>261.84</v>
          </cell>
        </row>
        <row r="38">
          <cell r="L38" t="str">
            <v>窦桂英</v>
          </cell>
          <cell r="M38">
            <v>3273.6</v>
          </cell>
        </row>
        <row r="38">
          <cell r="O38">
            <v>523.776</v>
          </cell>
        </row>
        <row r="39">
          <cell r="A39" t="str">
            <v>范丙星</v>
          </cell>
          <cell r="B39">
            <v>261.84</v>
          </cell>
        </row>
        <row r="39">
          <cell r="L39" t="str">
            <v>范丙星</v>
          </cell>
          <cell r="M39">
            <v>3273.6</v>
          </cell>
        </row>
        <row r="39">
          <cell r="O39">
            <v>523.776</v>
          </cell>
        </row>
        <row r="40">
          <cell r="A40" t="str">
            <v>范淑菁</v>
          </cell>
          <cell r="B40">
            <v>261.84</v>
          </cell>
        </row>
        <row r="40">
          <cell r="L40" t="str">
            <v>范淑菁</v>
          </cell>
          <cell r="M40">
            <v>3273.6</v>
          </cell>
        </row>
        <row r="40">
          <cell r="O40">
            <v>523.776</v>
          </cell>
        </row>
        <row r="41">
          <cell r="A41" t="str">
            <v>范瑶臣</v>
          </cell>
          <cell r="B41">
            <v>261.84</v>
          </cell>
        </row>
        <row r="41">
          <cell r="L41" t="str">
            <v>范瑶臣</v>
          </cell>
          <cell r="M41">
            <v>3273.6</v>
          </cell>
        </row>
        <row r="41">
          <cell r="O41">
            <v>523.776</v>
          </cell>
        </row>
        <row r="42">
          <cell r="A42" t="str">
            <v>房珍珍</v>
          </cell>
          <cell r="B42">
            <v>32.54</v>
          </cell>
        </row>
        <row r="42">
          <cell r="L42" t="str">
            <v>房珍珍</v>
          </cell>
          <cell r="M42">
            <v>406.7</v>
          </cell>
        </row>
        <row r="42">
          <cell r="O42">
            <v>65.072</v>
          </cell>
        </row>
        <row r="43">
          <cell r="A43" t="str">
            <v>冯亮亮</v>
          </cell>
          <cell r="B43">
            <v>261.84</v>
          </cell>
        </row>
        <row r="43">
          <cell r="L43" t="str">
            <v>冯亮亮</v>
          </cell>
          <cell r="M43">
            <v>3273.6</v>
          </cell>
        </row>
        <row r="43">
          <cell r="O43">
            <v>523.776</v>
          </cell>
        </row>
        <row r="44">
          <cell r="A44" t="str">
            <v>付智辉</v>
          </cell>
          <cell r="B44">
            <v>48.81</v>
          </cell>
        </row>
        <row r="44">
          <cell r="L44" t="str">
            <v>付智辉</v>
          </cell>
          <cell r="M44">
            <v>610.05</v>
          </cell>
        </row>
        <row r="44">
          <cell r="O44">
            <v>97.608</v>
          </cell>
        </row>
        <row r="45">
          <cell r="A45" t="str">
            <v>高福亮</v>
          </cell>
          <cell r="B45">
            <v>16.27</v>
          </cell>
        </row>
        <row r="45">
          <cell r="L45" t="str">
            <v>高福亮</v>
          </cell>
          <cell r="M45">
            <v>203.35</v>
          </cell>
        </row>
        <row r="45">
          <cell r="O45">
            <v>32.536</v>
          </cell>
        </row>
        <row r="46">
          <cell r="A46" t="str">
            <v>高换清</v>
          </cell>
          <cell r="B46">
            <v>261.84</v>
          </cell>
        </row>
        <row r="46">
          <cell r="L46" t="str">
            <v>高换清</v>
          </cell>
          <cell r="M46">
            <v>3273.6</v>
          </cell>
        </row>
        <row r="46">
          <cell r="O46">
            <v>523.776</v>
          </cell>
        </row>
        <row r="47">
          <cell r="A47" t="str">
            <v>高建芳</v>
          </cell>
          <cell r="B47">
            <v>81.35</v>
          </cell>
        </row>
        <row r="47">
          <cell r="L47" t="str">
            <v>高建芳</v>
          </cell>
          <cell r="M47">
            <v>1016.75</v>
          </cell>
        </row>
        <row r="47">
          <cell r="O47">
            <v>162.68</v>
          </cell>
        </row>
        <row r="48">
          <cell r="A48" t="str">
            <v>高秋香</v>
          </cell>
          <cell r="B48">
            <v>81.35</v>
          </cell>
        </row>
        <row r="48">
          <cell r="L48" t="str">
            <v>高秋香</v>
          </cell>
          <cell r="M48">
            <v>1016.75</v>
          </cell>
        </row>
        <row r="48">
          <cell r="O48">
            <v>162.68</v>
          </cell>
        </row>
        <row r="49">
          <cell r="A49" t="str">
            <v>高山</v>
          </cell>
          <cell r="B49">
            <v>16.27</v>
          </cell>
        </row>
        <row r="49">
          <cell r="L49" t="str">
            <v>高山</v>
          </cell>
          <cell r="M49">
            <v>203.35</v>
          </cell>
        </row>
        <row r="49">
          <cell r="O49">
            <v>32.536</v>
          </cell>
        </row>
        <row r="50">
          <cell r="A50" t="str">
            <v>耿国卫</v>
          </cell>
          <cell r="B50">
            <v>261.84</v>
          </cell>
        </row>
        <row r="50">
          <cell r="L50" t="str">
            <v>耿国卫</v>
          </cell>
          <cell r="M50">
            <v>3273.6</v>
          </cell>
        </row>
        <row r="50">
          <cell r="O50">
            <v>523.776</v>
          </cell>
        </row>
        <row r="51">
          <cell r="A51" t="str">
            <v>耿会峰</v>
          </cell>
          <cell r="B51">
            <v>261.84</v>
          </cell>
        </row>
        <row r="51">
          <cell r="L51" t="str">
            <v>耿会峰</v>
          </cell>
          <cell r="M51">
            <v>3273.6</v>
          </cell>
        </row>
        <row r="51">
          <cell r="O51">
            <v>523.776</v>
          </cell>
        </row>
        <row r="52">
          <cell r="A52" t="str">
            <v>古帅</v>
          </cell>
          <cell r="B52">
            <v>261.84</v>
          </cell>
        </row>
        <row r="52">
          <cell r="L52" t="str">
            <v>古帅</v>
          </cell>
          <cell r="M52">
            <v>3273.6</v>
          </cell>
        </row>
        <row r="52">
          <cell r="O52">
            <v>523.776</v>
          </cell>
        </row>
        <row r="53">
          <cell r="A53" t="str">
            <v>顾培峰</v>
          </cell>
          <cell r="B53">
            <v>48.81</v>
          </cell>
        </row>
        <row r="53">
          <cell r="L53" t="str">
            <v>顾培峰</v>
          </cell>
          <cell r="M53">
            <v>610.05</v>
          </cell>
        </row>
        <row r="53">
          <cell r="O53">
            <v>97.608</v>
          </cell>
        </row>
        <row r="54">
          <cell r="A54" t="str">
            <v>管洪敏</v>
          </cell>
          <cell r="B54">
            <v>48.81</v>
          </cell>
        </row>
        <row r="54">
          <cell r="L54" t="str">
            <v>管洪敏</v>
          </cell>
          <cell r="M54">
            <v>610.05</v>
          </cell>
        </row>
        <row r="54">
          <cell r="O54">
            <v>97.608</v>
          </cell>
        </row>
        <row r="55">
          <cell r="A55" t="str">
            <v>郭庆茹</v>
          </cell>
          <cell r="B55">
            <v>261.84</v>
          </cell>
        </row>
        <row r="55">
          <cell r="L55" t="str">
            <v>郭庆茹</v>
          </cell>
          <cell r="M55">
            <v>3273.6</v>
          </cell>
        </row>
        <row r="55">
          <cell r="O55">
            <v>523.776</v>
          </cell>
        </row>
        <row r="56">
          <cell r="A56" t="str">
            <v>韩丙村</v>
          </cell>
          <cell r="B56">
            <v>261.84</v>
          </cell>
        </row>
        <row r="56">
          <cell r="L56" t="str">
            <v>韩丙村</v>
          </cell>
          <cell r="M56">
            <v>3273.6</v>
          </cell>
        </row>
        <row r="56">
          <cell r="O56">
            <v>523.776</v>
          </cell>
        </row>
        <row r="57">
          <cell r="A57" t="str">
            <v>韩桂栋</v>
          </cell>
          <cell r="B57">
            <v>65.08</v>
          </cell>
        </row>
        <row r="57">
          <cell r="L57" t="str">
            <v>韩桂栋</v>
          </cell>
          <cell r="M57">
            <v>813.4</v>
          </cell>
        </row>
        <row r="57">
          <cell r="O57">
            <v>130.144</v>
          </cell>
        </row>
        <row r="58">
          <cell r="A58" t="str">
            <v>韩萌萌</v>
          </cell>
          <cell r="B58">
            <v>32.54</v>
          </cell>
        </row>
        <row r="58">
          <cell r="L58" t="str">
            <v>韩萌萌</v>
          </cell>
          <cell r="M58">
            <v>406.7</v>
          </cell>
        </row>
        <row r="58">
          <cell r="O58">
            <v>65.072</v>
          </cell>
        </row>
        <row r="59">
          <cell r="A59" t="str">
            <v>韩苏军</v>
          </cell>
          <cell r="B59">
            <v>179.92</v>
          </cell>
        </row>
        <row r="59">
          <cell r="L59" t="str">
            <v>韩苏军</v>
          </cell>
          <cell r="M59">
            <v>2249.35</v>
          </cell>
        </row>
        <row r="59">
          <cell r="O59">
            <v>359.896</v>
          </cell>
        </row>
        <row r="60">
          <cell r="A60" t="str">
            <v>侯志铎</v>
          </cell>
          <cell r="B60">
            <v>65.08</v>
          </cell>
        </row>
        <row r="60">
          <cell r="L60" t="str">
            <v>侯志铎</v>
          </cell>
          <cell r="M60">
            <v>813.4</v>
          </cell>
        </row>
        <row r="60">
          <cell r="O60">
            <v>130.144</v>
          </cell>
        </row>
        <row r="61">
          <cell r="A61" t="str">
            <v>胡海明</v>
          </cell>
          <cell r="B61">
            <v>261.84</v>
          </cell>
        </row>
        <row r="61">
          <cell r="L61" t="str">
            <v>胡海明</v>
          </cell>
          <cell r="M61">
            <v>3273.6</v>
          </cell>
        </row>
        <row r="61">
          <cell r="O61">
            <v>523.776</v>
          </cell>
        </row>
        <row r="62">
          <cell r="A62" t="str">
            <v>胡建谱</v>
          </cell>
          <cell r="B62">
            <v>261.84</v>
          </cell>
        </row>
        <row r="62">
          <cell r="L62" t="str">
            <v>胡建谱</v>
          </cell>
          <cell r="M62">
            <v>3273.6</v>
          </cell>
        </row>
        <row r="62">
          <cell r="O62">
            <v>523.776</v>
          </cell>
        </row>
        <row r="63">
          <cell r="A63" t="str">
            <v>胡庆生</v>
          </cell>
          <cell r="B63">
            <v>261.84</v>
          </cell>
        </row>
        <row r="63">
          <cell r="L63" t="str">
            <v>胡庆生</v>
          </cell>
          <cell r="M63">
            <v>3273.6</v>
          </cell>
        </row>
        <row r="63">
          <cell r="O63">
            <v>523.776</v>
          </cell>
        </row>
        <row r="64">
          <cell r="A64" t="str">
            <v>胡希港</v>
          </cell>
          <cell r="B64">
            <v>261.84</v>
          </cell>
        </row>
        <row r="64">
          <cell r="L64" t="str">
            <v>胡希港</v>
          </cell>
          <cell r="M64">
            <v>3273.6</v>
          </cell>
        </row>
        <row r="64">
          <cell r="O64">
            <v>523.776</v>
          </cell>
        </row>
        <row r="65">
          <cell r="A65" t="str">
            <v>胡占伟</v>
          </cell>
          <cell r="B65">
            <v>261.84</v>
          </cell>
        </row>
        <row r="65">
          <cell r="L65" t="str">
            <v>胡占伟</v>
          </cell>
          <cell r="M65">
            <v>3273.6</v>
          </cell>
        </row>
        <row r="65">
          <cell r="O65">
            <v>523.776</v>
          </cell>
        </row>
        <row r="66">
          <cell r="A66" t="str">
            <v>胡中岭</v>
          </cell>
          <cell r="B66">
            <v>261.84</v>
          </cell>
        </row>
        <row r="66">
          <cell r="L66" t="str">
            <v>胡中岭</v>
          </cell>
          <cell r="M66">
            <v>3273.6</v>
          </cell>
        </row>
        <row r="66">
          <cell r="O66">
            <v>523.776</v>
          </cell>
        </row>
        <row r="67">
          <cell r="A67" t="str">
            <v>姬胜阳</v>
          </cell>
          <cell r="B67">
            <v>261.84</v>
          </cell>
        </row>
        <row r="67">
          <cell r="L67" t="str">
            <v>姬胜阳</v>
          </cell>
          <cell r="M67">
            <v>3273.6</v>
          </cell>
        </row>
        <row r="67">
          <cell r="O67">
            <v>523.776</v>
          </cell>
        </row>
        <row r="68">
          <cell r="A68" t="str">
            <v>姜桂梅</v>
          </cell>
          <cell r="B68">
            <v>261.84</v>
          </cell>
        </row>
        <row r="68">
          <cell r="L68" t="str">
            <v>姜桂梅</v>
          </cell>
          <cell r="M68">
            <v>3273.6</v>
          </cell>
        </row>
        <row r="68">
          <cell r="O68">
            <v>523.776</v>
          </cell>
        </row>
        <row r="69">
          <cell r="A69" t="str">
            <v>荆文彬</v>
          </cell>
          <cell r="B69">
            <v>81.35</v>
          </cell>
        </row>
        <row r="69">
          <cell r="L69" t="str">
            <v>荆文彬</v>
          </cell>
          <cell r="M69">
            <v>1016.75</v>
          </cell>
        </row>
        <row r="69">
          <cell r="O69">
            <v>162.68</v>
          </cell>
        </row>
        <row r="70">
          <cell r="A70" t="str">
            <v>井健</v>
          </cell>
          <cell r="B70">
            <v>32.54</v>
          </cell>
        </row>
        <row r="70">
          <cell r="L70" t="str">
            <v>井健</v>
          </cell>
          <cell r="M70">
            <v>406.7</v>
          </cell>
        </row>
        <row r="70">
          <cell r="O70">
            <v>65.072</v>
          </cell>
        </row>
        <row r="71">
          <cell r="A71" t="str">
            <v>阚兵兵</v>
          </cell>
          <cell r="B71">
            <v>261.84</v>
          </cell>
        </row>
        <row r="71">
          <cell r="L71" t="str">
            <v>阚兵兵</v>
          </cell>
          <cell r="M71">
            <v>3273.6</v>
          </cell>
        </row>
        <row r="71">
          <cell r="O71">
            <v>523.776</v>
          </cell>
        </row>
        <row r="72">
          <cell r="A72" t="str">
            <v>康淑玲</v>
          </cell>
          <cell r="B72">
            <v>261.84</v>
          </cell>
        </row>
        <row r="72">
          <cell r="L72" t="str">
            <v>康淑玲</v>
          </cell>
          <cell r="M72">
            <v>3273.6</v>
          </cell>
        </row>
        <row r="72">
          <cell r="O72">
            <v>523.776</v>
          </cell>
        </row>
        <row r="73">
          <cell r="A73" t="str">
            <v>孔德佳</v>
          </cell>
          <cell r="B73">
            <v>261.84</v>
          </cell>
        </row>
        <row r="73">
          <cell r="L73" t="str">
            <v>孔德佳</v>
          </cell>
          <cell r="M73">
            <v>3273.6</v>
          </cell>
        </row>
        <row r="73">
          <cell r="O73">
            <v>523.776</v>
          </cell>
        </row>
        <row r="74">
          <cell r="A74" t="str">
            <v>李宾</v>
          </cell>
          <cell r="B74">
            <v>261.84</v>
          </cell>
        </row>
        <row r="74">
          <cell r="L74" t="str">
            <v>李宾</v>
          </cell>
          <cell r="M74">
            <v>3273.6</v>
          </cell>
        </row>
        <row r="74">
          <cell r="O74">
            <v>523.776</v>
          </cell>
        </row>
        <row r="75">
          <cell r="A75" t="str">
            <v>李博阳</v>
          </cell>
          <cell r="B75">
            <v>261.84</v>
          </cell>
        </row>
        <row r="75">
          <cell r="L75" t="str">
            <v>李博阳</v>
          </cell>
          <cell r="M75">
            <v>3273.6</v>
          </cell>
        </row>
        <row r="75">
          <cell r="O75">
            <v>523.776</v>
          </cell>
        </row>
        <row r="76">
          <cell r="A76" t="str">
            <v>李冲冲</v>
          </cell>
          <cell r="B76">
            <v>261.84</v>
          </cell>
        </row>
        <row r="76">
          <cell r="L76" t="str">
            <v>李冲冲</v>
          </cell>
          <cell r="M76">
            <v>3273.6</v>
          </cell>
        </row>
        <row r="76">
          <cell r="O76">
            <v>523.776</v>
          </cell>
        </row>
        <row r="77">
          <cell r="A77" t="str">
            <v>李春花</v>
          </cell>
          <cell r="B77">
            <v>261.84</v>
          </cell>
        </row>
        <row r="77">
          <cell r="L77" t="str">
            <v>李春花</v>
          </cell>
          <cell r="M77">
            <v>3273.6</v>
          </cell>
        </row>
        <row r="77">
          <cell r="O77">
            <v>523.776</v>
          </cell>
        </row>
        <row r="78">
          <cell r="A78" t="str">
            <v>李冬旭</v>
          </cell>
          <cell r="B78">
            <v>65.08</v>
          </cell>
        </row>
        <row r="78">
          <cell r="L78" t="str">
            <v>李冬旭</v>
          </cell>
          <cell r="M78">
            <v>813.4</v>
          </cell>
        </row>
        <row r="78">
          <cell r="O78">
            <v>130.144</v>
          </cell>
        </row>
        <row r="79">
          <cell r="A79" t="str">
            <v>李芳慧</v>
          </cell>
          <cell r="B79">
            <v>130.16</v>
          </cell>
        </row>
        <row r="79">
          <cell r="L79" t="str">
            <v>李芳慧</v>
          </cell>
          <cell r="M79">
            <v>1626.8</v>
          </cell>
        </row>
        <row r="79">
          <cell r="O79">
            <v>260.288</v>
          </cell>
        </row>
        <row r="80">
          <cell r="A80" t="str">
            <v>李贵林</v>
          </cell>
          <cell r="B80">
            <v>261.84</v>
          </cell>
        </row>
        <row r="80">
          <cell r="L80" t="str">
            <v>李贵林</v>
          </cell>
          <cell r="M80">
            <v>3273.6</v>
          </cell>
        </row>
        <row r="80">
          <cell r="O80">
            <v>523.776</v>
          </cell>
        </row>
        <row r="81">
          <cell r="A81" t="str">
            <v>李海洋</v>
          </cell>
          <cell r="B81">
            <v>48.81</v>
          </cell>
        </row>
        <row r="81">
          <cell r="L81" t="str">
            <v>李海洋</v>
          </cell>
          <cell r="M81">
            <v>610.05</v>
          </cell>
        </row>
        <row r="81">
          <cell r="O81">
            <v>97.608</v>
          </cell>
        </row>
        <row r="82">
          <cell r="A82" t="str">
            <v>李行</v>
          </cell>
          <cell r="B82">
            <v>81.35</v>
          </cell>
        </row>
        <row r="82">
          <cell r="L82" t="str">
            <v>李行</v>
          </cell>
          <cell r="M82">
            <v>1016.75</v>
          </cell>
        </row>
        <row r="82">
          <cell r="O82">
            <v>162.68</v>
          </cell>
        </row>
        <row r="83">
          <cell r="A83" t="str">
            <v>李洪秀</v>
          </cell>
          <cell r="B83">
            <v>261.84</v>
          </cell>
        </row>
        <row r="83">
          <cell r="L83" t="str">
            <v>李洪秀</v>
          </cell>
          <cell r="M83">
            <v>3273.6</v>
          </cell>
        </row>
        <row r="83">
          <cell r="O83">
            <v>523.776</v>
          </cell>
        </row>
        <row r="84">
          <cell r="A84" t="str">
            <v>李金彪</v>
          </cell>
          <cell r="B84">
            <v>261.84</v>
          </cell>
        </row>
        <row r="84">
          <cell r="L84" t="str">
            <v>李金彪</v>
          </cell>
          <cell r="M84">
            <v>3273.6</v>
          </cell>
        </row>
        <row r="84">
          <cell r="O84">
            <v>523.776</v>
          </cell>
        </row>
        <row r="85">
          <cell r="A85" t="str">
            <v>李俊宇</v>
          </cell>
          <cell r="B85">
            <v>48.81</v>
          </cell>
        </row>
        <row r="85">
          <cell r="L85" t="str">
            <v>李俊宇</v>
          </cell>
          <cell r="M85">
            <v>610.05</v>
          </cell>
        </row>
        <row r="85">
          <cell r="O85">
            <v>97.608</v>
          </cell>
        </row>
        <row r="86">
          <cell r="A86" t="str">
            <v>李林育</v>
          </cell>
          <cell r="B86">
            <v>48.81</v>
          </cell>
        </row>
        <row r="86">
          <cell r="L86" t="str">
            <v>李林育</v>
          </cell>
          <cell r="M86">
            <v>610.05</v>
          </cell>
        </row>
        <row r="86">
          <cell r="O86">
            <v>97.608</v>
          </cell>
        </row>
        <row r="87">
          <cell r="A87" t="str">
            <v>李梦同</v>
          </cell>
          <cell r="B87">
            <v>130.73</v>
          </cell>
        </row>
        <row r="87">
          <cell r="L87" t="str">
            <v>李梦同</v>
          </cell>
          <cell r="M87">
            <v>1634.3</v>
          </cell>
        </row>
        <row r="87">
          <cell r="O87">
            <v>261.488</v>
          </cell>
        </row>
        <row r="88">
          <cell r="A88" t="str">
            <v>李敏</v>
          </cell>
          <cell r="B88">
            <v>255.28</v>
          </cell>
        </row>
        <row r="88">
          <cell r="L88" t="str">
            <v>李敏</v>
          </cell>
          <cell r="M88">
            <v>3191.2</v>
          </cell>
        </row>
        <row r="88">
          <cell r="O88">
            <v>510.592</v>
          </cell>
        </row>
        <row r="89">
          <cell r="A89" t="str">
            <v>李鹏</v>
          </cell>
          <cell r="B89">
            <v>261.84</v>
          </cell>
        </row>
        <row r="89">
          <cell r="L89" t="str">
            <v>李鹏</v>
          </cell>
          <cell r="M89">
            <v>3273.6</v>
          </cell>
        </row>
        <row r="89">
          <cell r="O89">
            <v>523.776</v>
          </cell>
        </row>
        <row r="90">
          <cell r="A90" t="str">
            <v>李泉林</v>
          </cell>
          <cell r="B90">
            <v>261.84</v>
          </cell>
        </row>
        <row r="90">
          <cell r="L90" t="str">
            <v>李泉林</v>
          </cell>
          <cell r="M90">
            <v>3273.6</v>
          </cell>
        </row>
        <row r="90">
          <cell r="O90">
            <v>523.776</v>
          </cell>
        </row>
        <row r="91">
          <cell r="A91" t="str">
            <v>李冉</v>
          </cell>
          <cell r="B91">
            <v>130.16</v>
          </cell>
        </row>
        <row r="91">
          <cell r="L91" t="str">
            <v>李冉</v>
          </cell>
          <cell r="M91">
            <v>1626.8</v>
          </cell>
        </row>
        <row r="91">
          <cell r="O91">
            <v>260.288</v>
          </cell>
        </row>
        <row r="92">
          <cell r="A92" t="str">
            <v>李素元</v>
          </cell>
          <cell r="B92">
            <v>261.84</v>
          </cell>
        </row>
        <row r="92">
          <cell r="L92" t="str">
            <v>李素元</v>
          </cell>
          <cell r="M92">
            <v>3273.6</v>
          </cell>
        </row>
        <row r="92">
          <cell r="O92">
            <v>523.776</v>
          </cell>
        </row>
        <row r="93">
          <cell r="A93" t="str">
            <v>李香慧</v>
          </cell>
          <cell r="B93">
            <v>261.84</v>
          </cell>
        </row>
        <row r="93">
          <cell r="L93" t="str">
            <v>李香慧</v>
          </cell>
          <cell r="M93">
            <v>3273.6</v>
          </cell>
        </row>
        <row r="93">
          <cell r="O93">
            <v>523.776</v>
          </cell>
        </row>
        <row r="94">
          <cell r="A94" t="str">
            <v>李亚</v>
          </cell>
          <cell r="B94">
            <v>48.81</v>
          </cell>
        </row>
        <row r="94">
          <cell r="L94" t="str">
            <v>李亚</v>
          </cell>
          <cell r="M94">
            <v>610.05</v>
          </cell>
        </row>
        <row r="94">
          <cell r="O94">
            <v>97.608</v>
          </cell>
        </row>
        <row r="95">
          <cell r="A95" t="str">
            <v>李艳平</v>
          </cell>
          <cell r="B95">
            <v>261.84</v>
          </cell>
        </row>
        <row r="95">
          <cell r="L95" t="str">
            <v>李艳平</v>
          </cell>
          <cell r="M95">
            <v>3273.6</v>
          </cell>
        </row>
        <row r="95">
          <cell r="O95">
            <v>523.776</v>
          </cell>
        </row>
        <row r="96">
          <cell r="A96" t="str">
            <v>李勇</v>
          </cell>
          <cell r="B96">
            <v>261.84</v>
          </cell>
        </row>
        <row r="96">
          <cell r="L96" t="str">
            <v>李勇</v>
          </cell>
          <cell r="M96">
            <v>3273.6</v>
          </cell>
        </row>
        <row r="96">
          <cell r="O96">
            <v>523.776</v>
          </cell>
        </row>
        <row r="97">
          <cell r="A97" t="str">
            <v>李跃茹</v>
          </cell>
          <cell r="B97">
            <v>261.84</v>
          </cell>
        </row>
        <row r="97">
          <cell r="L97" t="str">
            <v>李跃茹</v>
          </cell>
          <cell r="M97">
            <v>3273.6</v>
          </cell>
        </row>
        <row r="97">
          <cell r="O97">
            <v>523.776</v>
          </cell>
        </row>
        <row r="98">
          <cell r="A98" t="str">
            <v>李泽元</v>
          </cell>
          <cell r="B98">
            <v>261.84</v>
          </cell>
        </row>
        <row r="98">
          <cell r="L98" t="str">
            <v>李泽元</v>
          </cell>
          <cell r="M98">
            <v>3273.6</v>
          </cell>
        </row>
        <row r="98">
          <cell r="O98">
            <v>523.776</v>
          </cell>
        </row>
        <row r="99">
          <cell r="A99" t="str">
            <v>李忠峰</v>
          </cell>
          <cell r="B99">
            <v>261.84</v>
          </cell>
        </row>
        <row r="99">
          <cell r="L99" t="str">
            <v>李忠峰</v>
          </cell>
          <cell r="M99">
            <v>3273.6</v>
          </cell>
        </row>
        <row r="99">
          <cell r="O99">
            <v>523.776</v>
          </cell>
        </row>
        <row r="100">
          <cell r="A100" t="str">
            <v>梁国敏</v>
          </cell>
          <cell r="B100">
            <v>261.84</v>
          </cell>
        </row>
        <row r="100">
          <cell r="L100" t="str">
            <v>梁国敏</v>
          </cell>
          <cell r="M100">
            <v>3273.6</v>
          </cell>
        </row>
        <row r="100">
          <cell r="O100">
            <v>523.776</v>
          </cell>
        </row>
        <row r="101">
          <cell r="A101" t="str">
            <v>梁国胤</v>
          </cell>
          <cell r="B101">
            <v>261.84</v>
          </cell>
        </row>
        <row r="101">
          <cell r="L101" t="str">
            <v>梁国胤</v>
          </cell>
          <cell r="M101">
            <v>3273.6</v>
          </cell>
        </row>
        <row r="101">
          <cell r="O101">
            <v>523.776</v>
          </cell>
        </row>
        <row r="102">
          <cell r="A102" t="str">
            <v>蔺元元</v>
          </cell>
          <cell r="B102">
            <v>261.84</v>
          </cell>
        </row>
        <row r="102">
          <cell r="L102" t="str">
            <v>蔺元元</v>
          </cell>
          <cell r="M102">
            <v>3273.6</v>
          </cell>
        </row>
        <row r="102">
          <cell r="O102">
            <v>523.776</v>
          </cell>
        </row>
        <row r="103">
          <cell r="A103" t="str">
            <v>刘柏林</v>
          </cell>
          <cell r="B103">
            <v>261.84</v>
          </cell>
        </row>
        <row r="103">
          <cell r="L103" t="str">
            <v>刘柏林</v>
          </cell>
          <cell r="M103">
            <v>3273.6</v>
          </cell>
        </row>
        <row r="103">
          <cell r="O103">
            <v>523.776</v>
          </cell>
        </row>
        <row r="104">
          <cell r="A104" t="str">
            <v>刘宝臣</v>
          </cell>
          <cell r="B104">
            <v>261.84</v>
          </cell>
        </row>
        <row r="104">
          <cell r="L104" t="str">
            <v>刘宝臣</v>
          </cell>
          <cell r="M104">
            <v>3273.6</v>
          </cell>
        </row>
        <row r="104">
          <cell r="O104">
            <v>523.776</v>
          </cell>
        </row>
        <row r="105">
          <cell r="A105" t="str">
            <v>刘宝洪</v>
          </cell>
          <cell r="B105">
            <v>261.84</v>
          </cell>
        </row>
        <row r="105">
          <cell r="L105" t="str">
            <v>刘宝洪</v>
          </cell>
          <cell r="M105">
            <v>3273.6</v>
          </cell>
        </row>
        <row r="105">
          <cell r="O105">
            <v>523.776</v>
          </cell>
        </row>
        <row r="106">
          <cell r="A106" t="str">
            <v>刘东豪</v>
          </cell>
          <cell r="B106">
            <v>48.81</v>
          </cell>
        </row>
        <row r="106">
          <cell r="L106" t="str">
            <v>刘东豪</v>
          </cell>
          <cell r="M106">
            <v>610.05</v>
          </cell>
        </row>
        <row r="106">
          <cell r="O106">
            <v>97.608</v>
          </cell>
        </row>
        <row r="107">
          <cell r="A107" t="str">
            <v>刘东良</v>
          </cell>
          <cell r="B107">
            <v>32.54</v>
          </cell>
        </row>
        <row r="107">
          <cell r="L107" t="str">
            <v>刘东良</v>
          </cell>
          <cell r="M107">
            <v>406.7</v>
          </cell>
        </row>
        <row r="107">
          <cell r="O107">
            <v>65.072</v>
          </cell>
        </row>
        <row r="108">
          <cell r="A108" t="str">
            <v>刘二精</v>
          </cell>
          <cell r="B108">
            <v>261.84</v>
          </cell>
        </row>
        <row r="108">
          <cell r="L108" t="str">
            <v>刘二精</v>
          </cell>
          <cell r="M108">
            <v>3273.6</v>
          </cell>
        </row>
        <row r="108">
          <cell r="O108">
            <v>523.776</v>
          </cell>
        </row>
        <row r="109">
          <cell r="A109" t="str">
            <v>刘二平</v>
          </cell>
          <cell r="B109">
            <v>261.84</v>
          </cell>
        </row>
        <row r="109">
          <cell r="L109" t="str">
            <v>刘二平</v>
          </cell>
          <cell r="M109">
            <v>3273.6</v>
          </cell>
        </row>
        <row r="109">
          <cell r="O109">
            <v>523.776</v>
          </cell>
        </row>
        <row r="110">
          <cell r="A110" t="str">
            <v>刘丰硕</v>
          </cell>
          <cell r="B110">
            <v>48.81</v>
          </cell>
        </row>
        <row r="110">
          <cell r="L110" t="str">
            <v>刘丰硕</v>
          </cell>
          <cell r="M110">
            <v>610.05</v>
          </cell>
        </row>
        <row r="110">
          <cell r="O110">
            <v>97.608</v>
          </cell>
        </row>
        <row r="111">
          <cell r="A111" t="str">
            <v>刘刚</v>
          </cell>
          <cell r="B111">
            <v>261.84</v>
          </cell>
        </row>
        <row r="111">
          <cell r="L111" t="str">
            <v>刘刚</v>
          </cell>
          <cell r="M111">
            <v>3273.6</v>
          </cell>
        </row>
        <row r="111">
          <cell r="O111">
            <v>523.776</v>
          </cell>
        </row>
        <row r="112">
          <cell r="A112" t="str">
            <v>刘海凤</v>
          </cell>
          <cell r="B112">
            <v>261.84</v>
          </cell>
        </row>
        <row r="112">
          <cell r="L112" t="str">
            <v>刘海凤</v>
          </cell>
          <cell r="M112">
            <v>3273.6</v>
          </cell>
        </row>
        <row r="112">
          <cell r="O112">
            <v>523.776</v>
          </cell>
        </row>
        <row r="113">
          <cell r="A113" t="str">
            <v>刘贺</v>
          </cell>
          <cell r="B113">
            <v>261.84</v>
          </cell>
        </row>
        <row r="113">
          <cell r="L113" t="str">
            <v>刘贺</v>
          </cell>
          <cell r="M113">
            <v>3273.6</v>
          </cell>
        </row>
        <row r="113">
          <cell r="O113">
            <v>523.776</v>
          </cell>
        </row>
        <row r="114">
          <cell r="A114" t="str">
            <v>刘洪荣</v>
          </cell>
          <cell r="B114">
            <v>261.84</v>
          </cell>
        </row>
        <row r="114">
          <cell r="L114" t="str">
            <v>刘洪荣</v>
          </cell>
          <cell r="M114">
            <v>3273.6</v>
          </cell>
        </row>
        <row r="114">
          <cell r="O114">
            <v>523.776</v>
          </cell>
        </row>
        <row r="115">
          <cell r="A115" t="str">
            <v>刘洪霞</v>
          </cell>
          <cell r="B115">
            <v>65.08</v>
          </cell>
        </row>
        <row r="115">
          <cell r="L115" t="str">
            <v>刘洪霞</v>
          </cell>
          <cell r="M115">
            <v>813.4</v>
          </cell>
        </row>
        <row r="115">
          <cell r="O115">
            <v>130.144</v>
          </cell>
        </row>
        <row r="116">
          <cell r="A116" t="str">
            <v>刘焕侠</v>
          </cell>
          <cell r="B116">
            <v>261.84</v>
          </cell>
        </row>
        <row r="116">
          <cell r="L116" t="str">
            <v>刘焕侠</v>
          </cell>
          <cell r="M116">
            <v>3273.6</v>
          </cell>
        </row>
        <row r="116">
          <cell r="O116">
            <v>523.776</v>
          </cell>
        </row>
        <row r="117">
          <cell r="A117" t="str">
            <v>刘建轮</v>
          </cell>
          <cell r="B117">
            <v>261.84</v>
          </cell>
        </row>
        <row r="117">
          <cell r="L117" t="str">
            <v>刘建轮</v>
          </cell>
          <cell r="M117">
            <v>3273.6</v>
          </cell>
        </row>
        <row r="117">
          <cell r="O117">
            <v>523.776</v>
          </cell>
        </row>
        <row r="118">
          <cell r="A118" t="str">
            <v>刘建群</v>
          </cell>
          <cell r="B118">
            <v>261.84</v>
          </cell>
        </row>
        <row r="118">
          <cell r="L118" t="str">
            <v>刘建群</v>
          </cell>
          <cell r="M118">
            <v>3273.6</v>
          </cell>
        </row>
        <row r="118">
          <cell r="O118">
            <v>523.776</v>
          </cell>
        </row>
        <row r="119">
          <cell r="A119" t="str">
            <v>刘金岗</v>
          </cell>
          <cell r="B119">
            <v>130.54</v>
          </cell>
        </row>
        <row r="119">
          <cell r="L119" t="str">
            <v>刘金岗</v>
          </cell>
          <cell r="M119">
            <v>1631.8</v>
          </cell>
        </row>
        <row r="119">
          <cell r="O119">
            <v>261.088</v>
          </cell>
        </row>
        <row r="120">
          <cell r="A120" t="str">
            <v>刘金良</v>
          </cell>
          <cell r="B120">
            <v>261.84</v>
          </cell>
        </row>
        <row r="120">
          <cell r="L120" t="str">
            <v>刘金良</v>
          </cell>
          <cell r="M120">
            <v>3273.6</v>
          </cell>
        </row>
        <row r="120">
          <cell r="O120">
            <v>523.776</v>
          </cell>
        </row>
        <row r="121">
          <cell r="A121" t="str">
            <v>刘俊阁</v>
          </cell>
          <cell r="B121">
            <v>81.35</v>
          </cell>
        </row>
        <row r="121">
          <cell r="L121" t="str">
            <v>刘俊阁</v>
          </cell>
          <cell r="M121">
            <v>1016.75</v>
          </cell>
        </row>
        <row r="121">
          <cell r="O121">
            <v>162.68</v>
          </cell>
        </row>
        <row r="122">
          <cell r="A122" t="str">
            <v>刘阔阔</v>
          </cell>
          <cell r="B122">
            <v>16.27</v>
          </cell>
        </row>
        <row r="122">
          <cell r="L122" t="str">
            <v>刘阔阔</v>
          </cell>
          <cell r="M122">
            <v>203.35</v>
          </cell>
        </row>
        <row r="122">
          <cell r="O122">
            <v>32.536</v>
          </cell>
        </row>
        <row r="123">
          <cell r="A123" t="str">
            <v>刘龙祥</v>
          </cell>
          <cell r="B123">
            <v>261.84</v>
          </cell>
        </row>
        <row r="123">
          <cell r="L123" t="str">
            <v>刘龙祥</v>
          </cell>
          <cell r="M123">
            <v>3273.6</v>
          </cell>
        </row>
        <row r="123">
          <cell r="O123">
            <v>523.776</v>
          </cell>
        </row>
        <row r="124">
          <cell r="A124" t="str">
            <v>刘路路</v>
          </cell>
          <cell r="B124">
            <v>261.84</v>
          </cell>
        </row>
        <row r="124">
          <cell r="L124" t="str">
            <v>刘路路</v>
          </cell>
          <cell r="M124">
            <v>3273.6</v>
          </cell>
        </row>
        <row r="124">
          <cell r="O124">
            <v>523.776</v>
          </cell>
        </row>
        <row r="125">
          <cell r="A125" t="str">
            <v>刘梅娟</v>
          </cell>
          <cell r="B125">
            <v>261.84</v>
          </cell>
        </row>
        <row r="125">
          <cell r="L125" t="str">
            <v>刘梅娟</v>
          </cell>
          <cell r="M125">
            <v>3273.6</v>
          </cell>
        </row>
        <row r="125">
          <cell r="O125">
            <v>523.776</v>
          </cell>
        </row>
        <row r="126">
          <cell r="A126" t="str">
            <v>刘梦鹤</v>
          </cell>
          <cell r="B126">
            <v>81.35</v>
          </cell>
        </row>
        <row r="126">
          <cell r="L126" t="str">
            <v>刘梦鹤</v>
          </cell>
          <cell r="M126">
            <v>1016.75</v>
          </cell>
        </row>
        <row r="126">
          <cell r="O126">
            <v>162.68</v>
          </cell>
        </row>
        <row r="127">
          <cell r="A127" t="str">
            <v>刘强</v>
          </cell>
          <cell r="B127">
            <v>65.08</v>
          </cell>
        </row>
        <row r="127">
          <cell r="L127" t="str">
            <v>刘强</v>
          </cell>
          <cell r="M127">
            <v>813.4</v>
          </cell>
        </row>
        <row r="127">
          <cell r="O127">
            <v>130.144</v>
          </cell>
        </row>
        <row r="128">
          <cell r="A128" t="str">
            <v>刘芹</v>
          </cell>
          <cell r="B128">
            <v>261.84</v>
          </cell>
        </row>
        <row r="128">
          <cell r="L128" t="str">
            <v>刘芹</v>
          </cell>
          <cell r="M128">
            <v>3273.6</v>
          </cell>
        </row>
        <row r="128">
          <cell r="O128">
            <v>523.776</v>
          </cell>
        </row>
        <row r="129">
          <cell r="A129" t="str">
            <v>刘清馨</v>
          </cell>
          <cell r="B129">
            <v>261.84</v>
          </cell>
        </row>
        <row r="129">
          <cell r="L129" t="str">
            <v>刘清馨</v>
          </cell>
          <cell r="M129">
            <v>3273.6</v>
          </cell>
        </row>
        <row r="129">
          <cell r="O129">
            <v>523.776</v>
          </cell>
        </row>
        <row r="130">
          <cell r="A130" t="str">
            <v>刘如成</v>
          </cell>
          <cell r="B130">
            <v>261.84</v>
          </cell>
        </row>
        <row r="130">
          <cell r="L130" t="str">
            <v>刘如成</v>
          </cell>
          <cell r="M130">
            <v>3273.6</v>
          </cell>
        </row>
        <row r="130">
          <cell r="O130">
            <v>523.776</v>
          </cell>
        </row>
        <row r="131">
          <cell r="A131" t="str">
            <v>刘润霖</v>
          </cell>
          <cell r="B131">
            <v>32.54</v>
          </cell>
        </row>
        <row r="131">
          <cell r="L131" t="str">
            <v>刘润霖</v>
          </cell>
          <cell r="M131">
            <v>406.7</v>
          </cell>
        </row>
        <row r="131">
          <cell r="O131">
            <v>65.072</v>
          </cell>
        </row>
        <row r="132">
          <cell r="A132" t="str">
            <v>刘士明</v>
          </cell>
          <cell r="B132">
            <v>130.16</v>
          </cell>
        </row>
        <row r="132">
          <cell r="L132" t="str">
            <v>刘士明</v>
          </cell>
          <cell r="M132">
            <v>1626.8</v>
          </cell>
        </row>
        <row r="132">
          <cell r="O132">
            <v>260.288</v>
          </cell>
        </row>
        <row r="133">
          <cell r="A133" t="str">
            <v>刘寿超</v>
          </cell>
          <cell r="B133">
            <v>97.62</v>
          </cell>
        </row>
        <row r="133">
          <cell r="L133" t="str">
            <v>刘寿超</v>
          </cell>
          <cell r="M133">
            <v>1220.1</v>
          </cell>
        </row>
        <row r="133">
          <cell r="O133">
            <v>195.216</v>
          </cell>
        </row>
        <row r="134">
          <cell r="A134" t="str">
            <v>刘淑双</v>
          </cell>
          <cell r="B134">
            <v>261.84</v>
          </cell>
        </row>
        <row r="134">
          <cell r="L134" t="str">
            <v>刘淑双</v>
          </cell>
          <cell r="M134">
            <v>3273.6</v>
          </cell>
        </row>
        <row r="134">
          <cell r="O134">
            <v>523.776</v>
          </cell>
        </row>
        <row r="135">
          <cell r="A135" t="str">
            <v>刘帅军</v>
          </cell>
          <cell r="B135">
            <v>261.84</v>
          </cell>
        </row>
        <row r="135">
          <cell r="L135" t="str">
            <v>刘帅军</v>
          </cell>
          <cell r="M135">
            <v>3273.6</v>
          </cell>
        </row>
        <row r="135">
          <cell r="O135">
            <v>523.776</v>
          </cell>
        </row>
        <row r="136">
          <cell r="A136" t="str">
            <v>刘双双</v>
          </cell>
          <cell r="B136">
            <v>16.27</v>
          </cell>
        </row>
        <row r="136">
          <cell r="L136" t="str">
            <v>刘双双</v>
          </cell>
          <cell r="M136">
            <v>203.35</v>
          </cell>
        </row>
        <row r="136">
          <cell r="O136">
            <v>32.536</v>
          </cell>
        </row>
        <row r="137">
          <cell r="A137" t="str">
            <v>刘思含</v>
          </cell>
          <cell r="B137">
            <v>261.84</v>
          </cell>
        </row>
        <row r="137">
          <cell r="L137" t="str">
            <v>刘思含</v>
          </cell>
          <cell r="M137">
            <v>3273.6</v>
          </cell>
        </row>
        <row r="137">
          <cell r="O137">
            <v>523.776</v>
          </cell>
        </row>
        <row r="138">
          <cell r="A138" t="str">
            <v>刘祥成</v>
          </cell>
          <cell r="B138">
            <v>32.54</v>
          </cell>
        </row>
        <row r="138">
          <cell r="L138" t="str">
            <v>刘祥成</v>
          </cell>
          <cell r="M138">
            <v>406.7</v>
          </cell>
        </row>
        <row r="138">
          <cell r="O138">
            <v>65.072</v>
          </cell>
        </row>
        <row r="139">
          <cell r="A139" t="str">
            <v>刘小雪</v>
          </cell>
          <cell r="B139">
            <v>48.81</v>
          </cell>
        </row>
        <row r="139">
          <cell r="L139" t="str">
            <v>刘小雪</v>
          </cell>
          <cell r="M139">
            <v>610.05</v>
          </cell>
        </row>
        <row r="139">
          <cell r="O139">
            <v>97.608</v>
          </cell>
        </row>
        <row r="140">
          <cell r="A140" t="str">
            <v>刘亚荣</v>
          </cell>
          <cell r="B140">
            <v>48.81</v>
          </cell>
        </row>
        <row r="140">
          <cell r="L140" t="str">
            <v>刘亚荣</v>
          </cell>
          <cell r="M140">
            <v>610.05</v>
          </cell>
        </row>
        <row r="140">
          <cell r="O140">
            <v>97.608</v>
          </cell>
        </row>
        <row r="141">
          <cell r="A141" t="str">
            <v>刘杨</v>
          </cell>
          <cell r="B141">
            <v>261.84</v>
          </cell>
        </row>
        <row r="141">
          <cell r="L141" t="str">
            <v>刘杨</v>
          </cell>
          <cell r="M141">
            <v>3273.6</v>
          </cell>
        </row>
        <row r="141">
          <cell r="O141">
            <v>523.776</v>
          </cell>
        </row>
        <row r="142">
          <cell r="A142" t="str">
            <v>刘迎涛</v>
          </cell>
          <cell r="B142">
            <v>261.84</v>
          </cell>
        </row>
        <row r="142">
          <cell r="L142" t="str">
            <v>刘迎涛</v>
          </cell>
          <cell r="M142">
            <v>3273.6</v>
          </cell>
        </row>
        <row r="142">
          <cell r="O142">
            <v>523.776</v>
          </cell>
        </row>
        <row r="143">
          <cell r="A143" t="str">
            <v>刘永超</v>
          </cell>
          <cell r="B143">
            <v>48.81</v>
          </cell>
        </row>
        <row r="143">
          <cell r="L143" t="str">
            <v>刘永超</v>
          </cell>
          <cell r="M143">
            <v>610.05</v>
          </cell>
        </row>
        <row r="143">
          <cell r="O143">
            <v>97.608</v>
          </cell>
        </row>
        <row r="144">
          <cell r="A144" t="str">
            <v>刘瑜</v>
          </cell>
          <cell r="B144">
            <v>65.08</v>
          </cell>
        </row>
        <row r="144">
          <cell r="L144" t="str">
            <v>刘瑜</v>
          </cell>
          <cell r="M144">
            <v>813.4</v>
          </cell>
        </row>
        <row r="144">
          <cell r="O144">
            <v>130.144</v>
          </cell>
        </row>
        <row r="145">
          <cell r="A145" t="str">
            <v>刘谕鑫</v>
          </cell>
          <cell r="B145">
            <v>32.54</v>
          </cell>
        </row>
        <row r="145">
          <cell r="L145" t="str">
            <v>刘谕鑫</v>
          </cell>
          <cell r="M145">
            <v>406.7</v>
          </cell>
        </row>
        <row r="145">
          <cell r="O145">
            <v>65.072</v>
          </cell>
        </row>
        <row r="146">
          <cell r="A146" t="str">
            <v>刘元元</v>
          </cell>
          <cell r="B146">
            <v>65.08</v>
          </cell>
        </row>
        <row r="146">
          <cell r="L146" t="str">
            <v>刘元元</v>
          </cell>
          <cell r="M146">
            <v>813.4</v>
          </cell>
        </row>
        <row r="146">
          <cell r="O146">
            <v>130.144</v>
          </cell>
        </row>
        <row r="147">
          <cell r="A147" t="str">
            <v>刘增莲</v>
          </cell>
          <cell r="B147">
            <v>261.84</v>
          </cell>
        </row>
        <row r="147">
          <cell r="L147" t="str">
            <v>刘增莲</v>
          </cell>
          <cell r="M147">
            <v>3273.6</v>
          </cell>
        </row>
        <row r="147">
          <cell r="O147">
            <v>523.776</v>
          </cell>
        </row>
        <row r="148">
          <cell r="A148" t="str">
            <v>刘长华</v>
          </cell>
          <cell r="B148">
            <v>65.08</v>
          </cell>
        </row>
        <row r="148">
          <cell r="L148" t="str">
            <v>刘长华</v>
          </cell>
          <cell r="M148">
            <v>813.4</v>
          </cell>
        </row>
        <row r="148">
          <cell r="O148">
            <v>130.144</v>
          </cell>
        </row>
        <row r="149">
          <cell r="A149" t="str">
            <v>刘长桥</v>
          </cell>
          <cell r="B149">
            <v>261.84</v>
          </cell>
        </row>
        <row r="149">
          <cell r="L149" t="str">
            <v>刘长桥</v>
          </cell>
          <cell r="M149">
            <v>3273.6</v>
          </cell>
        </row>
        <row r="149">
          <cell r="O149">
            <v>523.776</v>
          </cell>
        </row>
        <row r="150">
          <cell r="A150" t="str">
            <v>刘振博</v>
          </cell>
          <cell r="B150">
            <v>16.27</v>
          </cell>
        </row>
        <row r="150">
          <cell r="L150" t="str">
            <v>刘振博</v>
          </cell>
          <cell r="M150">
            <v>203.35</v>
          </cell>
        </row>
        <row r="150">
          <cell r="O150">
            <v>32.536</v>
          </cell>
        </row>
        <row r="151">
          <cell r="A151" t="str">
            <v>刘振娜</v>
          </cell>
          <cell r="B151">
            <v>32.54</v>
          </cell>
        </row>
        <row r="151">
          <cell r="L151" t="str">
            <v>刘振娜</v>
          </cell>
          <cell r="M151">
            <v>406.7</v>
          </cell>
        </row>
        <row r="151">
          <cell r="O151">
            <v>65.072</v>
          </cell>
        </row>
        <row r="152">
          <cell r="A152" t="str">
            <v>罗培培</v>
          </cell>
          <cell r="B152">
            <v>32.54</v>
          </cell>
        </row>
        <row r="152">
          <cell r="L152" t="str">
            <v>罗培培</v>
          </cell>
          <cell r="M152">
            <v>406.7</v>
          </cell>
        </row>
        <row r="152">
          <cell r="O152">
            <v>65.072</v>
          </cell>
        </row>
        <row r="153">
          <cell r="A153" t="str">
            <v>吕家兴</v>
          </cell>
          <cell r="B153">
            <v>65.08</v>
          </cell>
        </row>
        <row r="153">
          <cell r="L153" t="str">
            <v>吕家兴</v>
          </cell>
          <cell r="M153">
            <v>813.4</v>
          </cell>
        </row>
        <row r="153">
          <cell r="O153">
            <v>130.144</v>
          </cell>
        </row>
        <row r="154">
          <cell r="A154" t="str">
            <v>吕欣月</v>
          </cell>
          <cell r="B154">
            <v>65.08</v>
          </cell>
        </row>
        <row r="154">
          <cell r="L154" t="str">
            <v>吕欣月</v>
          </cell>
          <cell r="M154">
            <v>813.4</v>
          </cell>
        </row>
        <row r="154">
          <cell r="O154">
            <v>130.144</v>
          </cell>
        </row>
        <row r="155">
          <cell r="A155" t="str">
            <v>吕新辉</v>
          </cell>
          <cell r="B155">
            <v>261.84</v>
          </cell>
        </row>
        <row r="155">
          <cell r="L155" t="str">
            <v>吕新辉</v>
          </cell>
          <cell r="M155">
            <v>3273.6</v>
          </cell>
        </row>
        <row r="155">
          <cell r="O155">
            <v>523.776</v>
          </cell>
        </row>
        <row r="156">
          <cell r="A156" t="str">
            <v>马立荣</v>
          </cell>
          <cell r="B156">
            <v>261.84</v>
          </cell>
        </row>
        <row r="156">
          <cell r="L156" t="str">
            <v>马立荣</v>
          </cell>
          <cell r="M156">
            <v>3273.6</v>
          </cell>
        </row>
        <row r="156">
          <cell r="O156">
            <v>523.776</v>
          </cell>
        </row>
        <row r="157">
          <cell r="A157" t="str">
            <v>马亚青</v>
          </cell>
          <cell r="B157">
            <v>261.84</v>
          </cell>
        </row>
        <row r="157">
          <cell r="L157" t="str">
            <v>马亚青</v>
          </cell>
          <cell r="M157">
            <v>3273.6</v>
          </cell>
        </row>
        <row r="157">
          <cell r="O157">
            <v>523.776</v>
          </cell>
        </row>
        <row r="158">
          <cell r="A158" t="str">
            <v>孟洪臣</v>
          </cell>
          <cell r="B158">
            <v>65.08</v>
          </cell>
        </row>
        <row r="158">
          <cell r="L158" t="str">
            <v>孟洪臣</v>
          </cell>
          <cell r="M158">
            <v>813.4</v>
          </cell>
        </row>
        <row r="158">
          <cell r="O158">
            <v>130.144</v>
          </cell>
        </row>
        <row r="159">
          <cell r="A159" t="str">
            <v>孟令潇</v>
          </cell>
          <cell r="B159">
            <v>81.35</v>
          </cell>
        </row>
        <row r="159">
          <cell r="L159" t="str">
            <v>孟令潇</v>
          </cell>
          <cell r="M159">
            <v>1016.75</v>
          </cell>
        </row>
        <row r="159">
          <cell r="O159">
            <v>162.68</v>
          </cell>
        </row>
        <row r="160">
          <cell r="A160" t="str">
            <v>孟祥玲</v>
          </cell>
          <cell r="B160">
            <v>261.84</v>
          </cell>
        </row>
        <row r="160">
          <cell r="L160" t="str">
            <v>孟祥玲</v>
          </cell>
          <cell r="M160">
            <v>3273.6</v>
          </cell>
        </row>
        <row r="160">
          <cell r="O160">
            <v>523.776</v>
          </cell>
        </row>
        <row r="161">
          <cell r="A161" t="str">
            <v>孟新</v>
          </cell>
          <cell r="B161">
            <v>261.84</v>
          </cell>
        </row>
        <row r="161">
          <cell r="L161" t="str">
            <v>孟新</v>
          </cell>
          <cell r="M161">
            <v>3273.6</v>
          </cell>
        </row>
        <row r="161">
          <cell r="O161">
            <v>523.776</v>
          </cell>
        </row>
        <row r="162">
          <cell r="A162" t="str">
            <v>米芝霖</v>
          </cell>
          <cell r="B162">
            <v>81.35</v>
          </cell>
        </row>
        <row r="162">
          <cell r="L162" t="str">
            <v>米芝霖</v>
          </cell>
          <cell r="M162">
            <v>1016.75</v>
          </cell>
        </row>
        <row r="162">
          <cell r="O162">
            <v>162.68</v>
          </cell>
        </row>
        <row r="163">
          <cell r="A163" t="str">
            <v>莫爱芹</v>
          </cell>
          <cell r="B163">
            <v>261.84</v>
          </cell>
        </row>
        <row r="163">
          <cell r="L163" t="str">
            <v>莫爱芹</v>
          </cell>
          <cell r="M163">
            <v>3273.6</v>
          </cell>
        </row>
        <row r="163">
          <cell r="O163">
            <v>523.776</v>
          </cell>
        </row>
        <row r="164">
          <cell r="A164" t="str">
            <v>牟群</v>
          </cell>
          <cell r="B164">
            <v>130.16</v>
          </cell>
        </row>
        <row r="164">
          <cell r="L164" t="str">
            <v>牟群</v>
          </cell>
          <cell r="M164">
            <v>1626.8</v>
          </cell>
        </row>
        <row r="164">
          <cell r="O164">
            <v>260.288</v>
          </cell>
        </row>
        <row r="165">
          <cell r="A165" t="str">
            <v>宁文凯</v>
          </cell>
          <cell r="B165">
            <v>81.35</v>
          </cell>
        </row>
        <row r="165">
          <cell r="L165" t="str">
            <v>宁文凯</v>
          </cell>
          <cell r="M165">
            <v>1016.75</v>
          </cell>
        </row>
        <row r="165">
          <cell r="O165">
            <v>162.68</v>
          </cell>
        </row>
        <row r="166">
          <cell r="A166" t="str">
            <v>潘桂奇</v>
          </cell>
          <cell r="B166">
            <v>48.81</v>
          </cell>
        </row>
        <row r="166">
          <cell r="L166" t="str">
            <v>潘桂奇</v>
          </cell>
          <cell r="M166">
            <v>610.05</v>
          </cell>
        </row>
        <row r="166">
          <cell r="O166">
            <v>97.608</v>
          </cell>
        </row>
        <row r="167">
          <cell r="A167" t="str">
            <v>齐静</v>
          </cell>
          <cell r="B167">
            <v>261.84</v>
          </cell>
        </row>
        <row r="167">
          <cell r="L167" t="str">
            <v>齐静</v>
          </cell>
          <cell r="M167">
            <v>3273.6</v>
          </cell>
        </row>
        <row r="167">
          <cell r="O167">
            <v>523.776</v>
          </cell>
        </row>
        <row r="168">
          <cell r="A168" t="str">
            <v>齐迁菲</v>
          </cell>
          <cell r="B168">
            <v>261.84</v>
          </cell>
        </row>
        <row r="168">
          <cell r="L168" t="str">
            <v>齐迁菲</v>
          </cell>
          <cell r="M168">
            <v>3273.6</v>
          </cell>
        </row>
        <row r="168">
          <cell r="O168">
            <v>523.776</v>
          </cell>
        </row>
        <row r="169">
          <cell r="A169" t="str">
            <v>冉征会</v>
          </cell>
          <cell r="B169">
            <v>48.81</v>
          </cell>
        </row>
        <row r="169">
          <cell r="L169" t="str">
            <v>冉征会</v>
          </cell>
          <cell r="M169">
            <v>610.05</v>
          </cell>
        </row>
        <row r="169">
          <cell r="O169">
            <v>97.608</v>
          </cell>
        </row>
        <row r="170">
          <cell r="A170" t="str">
            <v>商木刚</v>
          </cell>
          <cell r="B170">
            <v>261.84</v>
          </cell>
        </row>
        <row r="170">
          <cell r="L170" t="str">
            <v>商木刚</v>
          </cell>
          <cell r="M170">
            <v>3273.6</v>
          </cell>
        </row>
        <row r="170">
          <cell r="O170">
            <v>523.776</v>
          </cell>
        </row>
        <row r="171">
          <cell r="A171" t="str">
            <v>商鹏雨</v>
          </cell>
          <cell r="B171">
            <v>261.84</v>
          </cell>
        </row>
        <row r="171">
          <cell r="L171" t="str">
            <v>商鹏雨</v>
          </cell>
          <cell r="M171">
            <v>3273.6</v>
          </cell>
        </row>
        <row r="171">
          <cell r="O171">
            <v>523.776</v>
          </cell>
        </row>
        <row r="172">
          <cell r="A172" t="str">
            <v>商松坡</v>
          </cell>
          <cell r="B172">
            <v>261.84</v>
          </cell>
        </row>
        <row r="172">
          <cell r="L172" t="str">
            <v>商松坡</v>
          </cell>
          <cell r="M172">
            <v>3273.6</v>
          </cell>
        </row>
        <row r="172">
          <cell r="O172">
            <v>523.776</v>
          </cell>
        </row>
        <row r="173">
          <cell r="A173" t="str">
            <v>石岭金</v>
          </cell>
          <cell r="B173">
            <v>81.35</v>
          </cell>
        </row>
        <row r="173">
          <cell r="L173" t="str">
            <v>石岭金</v>
          </cell>
          <cell r="M173">
            <v>1016.75</v>
          </cell>
        </row>
        <row r="173">
          <cell r="O173">
            <v>162.68</v>
          </cell>
        </row>
        <row r="174">
          <cell r="A174" t="str">
            <v>石文成</v>
          </cell>
          <cell r="B174">
            <v>97.62</v>
          </cell>
        </row>
        <row r="174">
          <cell r="L174" t="str">
            <v>石文成</v>
          </cell>
          <cell r="M174">
            <v>1220.1</v>
          </cell>
        </row>
        <row r="174">
          <cell r="O174">
            <v>195.216</v>
          </cell>
        </row>
        <row r="175">
          <cell r="A175" t="str">
            <v>司艳策</v>
          </cell>
          <cell r="B175">
            <v>261.84</v>
          </cell>
        </row>
        <row r="175">
          <cell r="L175" t="str">
            <v>司艳策</v>
          </cell>
          <cell r="M175">
            <v>3273.6</v>
          </cell>
        </row>
        <row r="175">
          <cell r="O175">
            <v>523.776</v>
          </cell>
        </row>
        <row r="176">
          <cell r="A176" t="str">
            <v>宋秉鑫</v>
          </cell>
          <cell r="B176">
            <v>16.27</v>
          </cell>
        </row>
        <row r="176">
          <cell r="L176" t="str">
            <v>宋秉鑫</v>
          </cell>
          <cell r="M176">
            <v>203.35</v>
          </cell>
        </row>
        <row r="176">
          <cell r="O176">
            <v>32.536</v>
          </cell>
        </row>
        <row r="177">
          <cell r="A177" t="str">
            <v>宋连利</v>
          </cell>
          <cell r="B177">
            <v>261.84</v>
          </cell>
        </row>
        <row r="177">
          <cell r="L177" t="str">
            <v>宋连利</v>
          </cell>
          <cell r="M177">
            <v>3273.6</v>
          </cell>
        </row>
        <row r="177">
          <cell r="O177">
            <v>523.776</v>
          </cell>
        </row>
        <row r="178">
          <cell r="A178" t="str">
            <v>宋清镇</v>
          </cell>
          <cell r="B178">
            <v>261.84</v>
          </cell>
        </row>
        <row r="178">
          <cell r="L178" t="str">
            <v>宋清镇</v>
          </cell>
          <cell r="M178">
            <v>3273.6</v>
          </cell>
        </row>
        <row r="178">
          <cell r="O178">
            <v>523.776</v>
          </cell>
        </row>
        <row r="179">
          <cell r="A179" t="str">
            <v>宋小玲</v>
          </cell>
          <cell r="B179">
            <v>81.35</v>
          </cell>
        </row>
        <row r="179">
          <cell r="L179" t="str">
            <v>宋小玲</v>
          </cell>
          <cell r="M179">
            <v>1016.75</v>
          </cell>
        </row>
        <row r="179">
          <cell r="O179">
            <v>162.68</v>
          </cell>
        </row>
        <row r="180">
          <cell r="A180" t="str">
            <v>宋忠奎</v>
          </cell>
          <cell r="B180">
            <v>65.08</v>
          </cell>
        </row>
        <row r="180">
          <cell r="L180" t="str">
            <v>宋忠奎</v>
          </cell>
          <cell r="M180">
            <v>813.4</v>
          </cell>
        </row>
        <row r="180">
          <cell r="O180">
            <v>130.144</v>
          </cell>
        </row>
        <row r="181">
          <cell r="A181" t="str">
            <v>隋德松</v>
          </cell>
          <cell r="B181">
            <v>48.81</v>
          </cell>
        </row>
        <row r="181">
          <cell r="L181" t="str">
            <v>隋德松</v>
          </cell>
          <cell r="M181">
            <v>610.05</v>
          </cell>
        </row>
        <row r="181">
          <cell r="O181">
            <v>97.608</v>
          </cell>
        </row>
        <row r="182">
          <cell r="A182" t="str">
            <v>孙刚</v>
          </cell>
          <cell r="B182">
            <v>32.54</v>
          </cell>
        </row>
        <row r="182">
          <cell r="L182" t="str">
            <v>孙刚</v>
          </cell>
          <cell r="M182">
            <v>406.7</v>
          </cell>
        </row>
        <row r="182">
          <cell r="O182">
            <v>65.072</v>
          </cell>
        </row>
        <row r="183">
          <cell r="A183" t="str">
            <v>孙广林</v>
          </cell>
          <cell r="B183">
            <v>261.84</v>
          </cell>
        </row>
        <row r="183">
          <cell r="L183" t="str">
            <v>孙广林</v>
          </cell>
          <cell r="M183">
            <v>3273.6</v>
          </cell>
        </row>
        <row r="183">
          <cell r="O183">
            <v>523.776</v>
          </cell>
        </row>
        <row r="184">
          <cell r="A184" t="str">
            <v>孙桂平</v>
          </cell>
          <cell r="B184">
            <v>261.84</v>
          </cell>
        </row>
        <row r="184">
          <cell r="L184" t="str">
            <v>孙桂平</v>
          </cell>
          <cell r="M184">
            <v>3273.6</v>
          </cell>
        </row>
        <row r="184">
          <cell r="O184">
            <v>523.776</v>
          </cell>
        </row>
        <row r="185">
          <cell r="A185" t="str">
            <v>孙国峰</v>
          </cell>
          <cell r="B185">
            <v>261.84</v>
          </cell>
        </row>
        <row r="185">
          <cell r="L185" t="str">
            <v>孙国峰</v>
          </cell>
          <cell r="M185">
            <v>3273.6</v>
          </cell>
        </row>
        <row r="185">
          <cell r="O185">
            <v>523.776</v>
          </cell>
        </row>
        <row r="186">
          <cell r="A186" t="str">
            <v>孙华山</v>
          </cell>
          <cell r="B186">
            <v>65.08</v>
          </cell>
        </row>
        <row r="186">
          <cell r="L186" t="str">
            <v>孙华山</v>
          </cell>
          <cell r="M186">
            <v>813.4</v>
          </cell>
        </row>
        <row r="186">
          <cell r="O186">
            <v>130.144</v>
          </cell>
        </row>
        <row r="187">
          <cell r="A187" t="str">
            <v>孙金海</v>
          </cell>
          <cell r="B187">
            <v>261.84</v>
          </cell>
        </row>
        <row r="187">
          <cell r="L187" t="str">
            <v>孙金海</v>
          </cell>
          <cell r="M187">
            <v>3273.6</v>
          </cell>
        </row>
        <row r="187">
          <cell r="O187">
            <v>523.776</v>
          </cell>
        </row>
        <row r="188">
          <cell r="A188" t="str">
            <v>孙立梅</v>
          </cell>
          <cell r="B188">
            <v>32.54</v>
          </cell>
        </row>
        <row r="188">
          <cell r="L188" t="str">
            <v>孙立梅</v>
          </cell>
          <cell r="M188">
            <v>406.7</v>
          </cell>
        </row>
        <row r="188">
          <cell r="O188">
            <v>65.072</v>
          </cell>
        </row>
        <row r="189">
          <cell r="A189" t="str">
            <v>孙立明</v>
          </cell>
          <cell r="B189">
            <v>261.84</v>
          </cell>
        </row>
        <row r="189">
          <cell r="L189" t="str">
            <v>孙立明</v>
          </cell>
          <cell r="M189">
            <v>3273.6</v>
          </cell>
        </row>
        <row r="189">
          <cell r="O189">
            <v>523.776</v>
          </cell>
        </row>
        <row r="190">
          <cell r="A190" t="str">
            <v>孙文芳</v>
          </cell>
          <cell r="B190">
            <v>261.84</v>
          </cell>
        </row>
        <row r="190">
          <cell r="L190" t="str">
            <v>孙文芳</v>
          </cell>
          <cell r="M190">
            <v>3273.6</v>
          </cell>
        </row>
        <row r="190">
          <cell r="O190">
            <v>523.776</v>
          </cell>
        </row>
        <row r="191">
          <cell r="A191" t="str">
            <v>孙晓明</v>
          </cell>
          <cell r="B191">
            <v>261.84</v>
          </cell>
        </row>
        <row r="191">
          <cell r="L191" t="str">
            <v>孙晓明</v>
          </cell>
          <cell r="M191">
            <v>3273.6</v>
          </cell>
        </row>
        <row r="191">
          <cell r="O191">
            <v>523.776</v>
          </cell>
        </row>
        <row r="192">
          <cell r="A192" t="str">
            <v>孙兴旺</v>
          </cell>
          <cell r="B192">
            <v>261.84</v>
          </cell>
        </row>
        <row r="192">
          <cell r="L192" t="str">
            <v>孙兴旺</v>
          </cell>
          <cell r="M192">
            <v>3273.6</v>
          </cell>
        </row>
        <row r="192">
          <cell r="O192">
            <v>523.776</v>
          </cell>
        </row>
        <row r="193">
          <cell r="A193" t="str">
            <v>孙秀辉</v>
          </cell>
          <cell r="B193">
            <v>261.84</v>
          </cell>
        </row>
        <row r="193">
          <cell r="L193" t="str">
            <v>孙秀辉</v>
          </cell>
          <cell r="M193">
            <v>3273.6</v>
          </cell>
        </row>
        <row r="193">
          <cell r="O193">
            <v>523.776</v>
          </cell>
        </row>
        <row r="194">
          <cell r="A194" t="str">
            <v>孙艳辉</v>
          </cell>
          <cell r="B194">
            <v>261.84</v>
          </cell>
        </row>
        <row r="194">
          <cell r="L194" t="str">
            <v>孙艳辉</v>
          </cell>
          <cell r="M194">
            <v>3273.6</v>
          </cell>
        </row>
        <row r="194">
          <cell r="O194">
            <v>523.776</v>
          </cell>
        </row>
        <row r="195">
          <cell r="A195" t="str">
            <v>唐崇涛</v>
          </cell>
          <cell r="B195">
            <v>261.84</v>
          </cell>
        </row>
        <row r="195">
          <cell r="L195" t="str">
            <v>唐崇涛</v>
          </cell>
          <cell r="M195">
            <v>3273.6</v>
          </cell>
        </row>
        <row r="195">
          <cell r="O195">
            <v>523.776</v>
          </cell>
        </row>
        <row r="196">
          <cell r="A196" t="str">
            <v>滕城城</v>
          </cell>
          <cell r="B196">
            <v>130.16</v>
          </cell>
        </row>
        <row r="196">
          <cell r="L196" t="str">
            <v>滕城城</v>
          </cell>
          <cell r="M196">
            <v>1626.8</v>
          </cell>
        </row>
        <row r="196">
          <cell r="O196">
            <v>260.288</v>
          </cell>
        </row>
        <row r="197">
          <cell r="A197" t="str">
            <v>滕奉伟</v>
          </cell>
          <cell r="B197">
            <v>261.84</v>
          </cell>
        </row>
        <row r="197">
          <cell r="L197" t="str">
            <v>滕奉伟</v>
          </cell>
          <cell r="M197">
            <v>3273.6</v>
          </cell>
        </row>
        <row r="197">
          <cell r="O197">
            <v>523.776</v>
          </cell>
        </row>
        <row r="198">
          <cell r="A198" t="str">
            <v>滕红玲</v>
          </cell>
          <cell r="B198">
            <v>261.84</v>
          </cell>
        </row>
        <row r="198">
          <cell r="L198" t="str">
            <v>滕红玲</v>
          </cell>
          <cell r="M198">
            <v>3273.6</v>
          </cell>
        </row>
        <row r="198">
          <cell r="O198">
            <v>523.776</v>
          </cell>
        </row>
        <row r="199">
          <cell r="A199" t="str">
            <v>滕怀乐</v>
          </cell>
          <cell r="B199">
            <v>261.84</v>
          </cell>
        </row>
        <row r="199">
          <cell r="L199" t="str">
            <v>滕怀乐</v>
          </cell>
          <cell r="M199">
            <v>3273.6</v>
          </cell>
        </row>
        <row r="199">
          <cell r="O199">
            <v>523.776</v>
          </cell>
        </row>
        <row r="200">
          <cell r="A200" t="str">
            <v>滕敬涛</v>
          </cell>
          <cell r="B200">
            <v>261.84</v>
          </cell>
        </row>
        <row r="200">
          <cell r="L200" t="str">
            <v>滕敬涛</v>
          </cell>
          <cell r="M200">
            <v>3273.6</v>
          </cell>
        </row>
        <row r="200">
          <cell r="O200">
            <v>523.776</v>
          </cell>
        </row>
        <row r="201">
          <cell r="A201" t="str">
            <v>滕巨猛</v>
          </cell>
          <cell r="B201">
            <v>261.84</v>
          </cell>
        </row>
        <row r="201">
          <cell r="L201" t="str">
            <v>滕巨猛</v>
          </cell>
          <cell r="M201">
            <v>3273.6</v>
          </cell>
        </row>
        <row r="201">
          <cell r="O201">
            <v>523.776</v>
          </cell>
        </row>
        <row r="202">
          <cell r="A202" t="str">
            <v>滕令驹</v>
          </cell>
          <cell r="B202">
            <v>81.35</v>
          </cell>
        </row>
        <row r="202">
          <cell r="L202" t="str">
            <v>滕令驹</v>
          </cell>
          <cell r="M202">
            <v>1016.75</v>
          </cell>
        </row>
        <row r="202">
          <cell r="O202">
            <v>162.68</v>
          </cell>
        </row>
        <row r="203">
          <cell r="A203" t="str">
            <v>滕义彪</v>
          </cell>
          <cell r="B203">
            <v>261.84</v>
          </cell>
        </row>
        <row r="203">
          <cell r="L203" t="str">
            <v>滕义彪</v>
          </cell>
          <cell r="M203">
            <v>3273.6</v>
          </cell>
        </row>
        <row r="203">
          <cell r="O203">
            <v>523.776</v>
          </cell>
        </row>
        <row r="204">
          <cell r="A204" t="str">
            <v>滕志勇</v>
          </cell>
          <cell r="B204">
            <v>48.81</v>
          </cell>
        </row>
        <row r="204">
          <cell r="L204" t="str">
            <v>滕志勇</v>
          </cell>
          <cell r="M204">
            <v>610.05</v>
          </cell>
        </row>
        <row r="204">
          <cell r="O204">
            <v>97.608</v>
          </cell>
        </row>
        <row r="205">
          <cell r="A205" t="str">
            <v>田飞飞</v>
          </cell>
          <cell r="B205">
            <v>261.84</v>
          </cell>
        </row>
        <row r="205">
          <cell r="L205" t="str">
            <v>田飞飞</v>
          </cell>
          <cell r="M205">
            <v>3273.6</v>
          </cell>
        </row>
        <row r="205">
          <cell r="O205">
            <v>523.776</v>
          </cell>
        </row>
        <row r="206">
          <cell r="A206" t="str">
            <v>田健</v>
          </cell>
          <cell r="B206">
            <v>261.84</v>
          </cell>
        </row>
        <row r="206">
          <cell r="L206" t="str">
            <v>田健</v>
          </cell>
          <cell r="M206">
            <v>3273.6</v>
          </cell>
        </row>
        <row r="206">
          <cell r="O206">
            <v>523.776</v>
          </cell>
        </row>
        <row r="207">
          <cell r="A207" t="str">
            <v>田淑霞</v>
          </cell>
          <cell r="B207">
            <v>261.84</v>
          </cell>
        </row>
        <row r="207">
          <cell r="L207" t="str">
            <v>田淑霞</v>
          </cell>
          <cell r="M207">
            <v>3273.6</v>
          </cell>
        </row>
        <row r="207">
          <cell r="O207">
            <v>523.776</v>
          </cell>
        </row>
        <row r="208">
          <cell r="A208" t="str">
            <v>田晓胜</v>
          </cell>
          <cell r="B208">
            <v>261.84</v>
          </cell>
        </row>
        <row r="208">
          <cell r="L208" t="str">
            <v>田晓胜</v>
          </cell>
          <cell r="M208">
            <v>3273.6</v>
          </cell>
        </row>
        <row r="208">
          <cell r="O208">
            <v>523.776</v>
          </cell>
        </row>
        <row r="209">
          <cell r="A209" t="str">
            <v>田增军</v>
          </cell>
          <cell r="B209">
            <v>261.84</v>
          </cell>
        </row>
        <row r="209">
          <cell r="L209" t="str">
            <v>田增军</v>
          </cell>
          <cell r="M209">
            <v>3273.6</v>
          </cell>
        </row>
        <row r="209">
          <cell r="O209">
            <v>523.776</v>
          </cell>
        </row>
        <row r="210">
          <cell r="A210" t="str">
            <v>王滨</v>
          </cell>
          <cell r="B210">
            <v>261.84</v>
          </cell>
        </row>
        <row r="210">
          <cell r="L210" t="str">
            <v>王滨</v>
          </cell>
          <cell r="M210">
            <v>3273.6</v>
          </cell>
        </row>
        <row r="210">
          <cell r="O210">
            <v>523.776</v>
          </cell>
        </row>
        <row r="211">
          <cell r="A211" t="str">
            <v>王风香</v>
          </cell>
          <cell r="B211">
            <v>261.84</v>
          </cell>
        </row>
        <row r="211">
          <cell r="L211" t="str">
            <v>王风香</v>
          </cell>
          <cell r="M211">
            <v>3273.6</v>
          </cell>
        </row>
        <row r="211">
          <cell r="O211">
            <v>523.776</v>
          </cell>
        </row>
        <row r="212">
          <cell r="A212" t="str">
            <v>王枫</v>
          </cell>
          <cell r="B212">
            <v>261.84</v>
          </cell>
        </row>
        <row r="212">
          <cell r="L212" t="str">
            <v>王枫</v>
          </cell>
          <cell r="M212">
            <v>3273.6</v>
          </cell>
        </row>
        <row r="212">
          <cell r="O212">
            <v>523.776</v>
          </cell>
        </row>
        <row r="213">
          <cell r="A213" t="str">
            <v>王冠文</v>
          </cell>
          <cell r="B213">
            <v>261.84</v>
          </cell>
        </row>
        <row r="213">
          <cell r="L213" t="str">
            <v>王冠文</v>
          </cell>
          <cell r="M213">
            <v>3273.6</v>
          </cell>
        </row>
        <row r="213">
          <cell r="O213">
            <v>523.776</v>
          </cell>
        </row>
        <row r="214">
          <cell r="A214" t="str">
            <v>王桂欣</v>
          </cell>
          <cell r="B214">
            <v>261.84</v>
          </cell>
        </row>
        <row r="214">
          <cell r="L214" t="str">
            <v>王桂欣</v>
          </cell>
          <cell r="M214">
            <v>3273.6</v>
          </cell>
        </row>
        <row r="214">
          <cell r="O214">
            <v>523.776</v>
          </cell>
        </row>
        <row r="215">
          <cell r="A215" t="str">
            <v>王国防</v>
          </cell>
          <cell r="B215">
            <v>261.84</v>
          </cell>
        </row>
        <row r="215">
          <cell r="L215" t="str">
            <v>王国防</v>
          </cell>
          <cell r="M215">
            <v>3273.6</v>
          </cell>
        </row>
        <row r="215">
          <cell r="O215">
            <v>523.776</v>
          </cell>
        </row>
        <row r="216">
          <cell r="A216" t="str">
            <v>王浩</v>
          </cell>
          <cell r="B216">
            <v>16.27</v>
          </cell>
        </row>
        <row r="216">
          <cell r="L216" t="str">
            <v>王浩</v>
          </cell>
          <cell r="M216">
            <v>203.35</v>
          </cell>
        </row>
        <row r="216">
          <cell r="O216">
            <v>32.536</v>
          </cell>
        </row>
        <row r="217">
          <cell r="A217" t="str">
            <v>王河敏</v>
          </cell>
          <cell r="B217">
            <v>261.84</v>
          </cell>
        </row>
        <row r="217">
          <cell r="L217" t="str">
            <v>王河敏</v>
          </cell>
          <cell r="M217">
            <v>3273.6</v>
          </cell>
        </row>
        <row r="217">
          <cell r="O217">
            <v>523.776</v>
          </cell>
        </row>
        <row r="218">
          <cell r="A218" t="str">
            <v>王红梅</v>
          </cell>
          <cell r="B218">
            <v>261.84</v>
          </cell>
        </row>
        <row r="218">
          <cell r="L218" t="str">
            <v>王红梅</v>
          </cell>
          <cell r="M218">
            <v>3273.6</v>
          </cell>
        </row>
        <row r="218">
          <cell r="O218">
            <v>523.776</v>
          </cell>
        </row>
        <row r="219">
          <cell r="A219" t="str">
            <v>王建国</v>
          </cell>
          <cell r="B219">
            <v>261.84</v>
          </cell>
        </row>
        <row r="219">
          <cell r="L219" t="str">
            <v>王建国</v>
          </cell>
          <cell r="M219">
            <v>3273.6</v>
          </cell>
        </row>
        <row r="219">
          <cell r="O219">
            <v>523.776</v>
          </cell>
        </row>
        <row r="220">
          <cell r="A220" t="str">
            <v>王进</v>
          </cell>
          <cell r="B220">
            <v>65.08</v>
          </cell>
        </row>
        <row r="220">
          <cell r="L220" t="str">
            <v>王进</v>
          </cell>
          <cell r="M220">
            <v>813.4</v>
          </cell>
        </row>
        <row r="220">
          <cell r="O220">
            <v>130.144</v>
          </cell>
        </row>
        <row r="221">
          <cell r="A221" t="str">
            <v>王凯</v>
          </cell>
          <cell r="B221">
            <v>261.84</v>
          </cell>
        </row>
        <row r="221">
          <cell r="L221" t="str">
            <v>王凯</v>
          </cell>
          <cell r="M221">
            <v>3273.6</v>
          </cell>
        </row>
        <row r="221">
          <cell r="O221">
            <v>523.776</v>
          </cell>
        </row>
        <row r="222">
          <cell r="A222" t="str">
            <v>王培亮</v>
          </cell>
          <cell r="B222">
            <v>261.84</v>
          </cell>
        </row>
        <row r="222">
          <cell r="L222" t="str">
            <v>王培亮</v>
          </cell>
          <cell r="M222">
            <v>3273.6</v>
          </cell>
        </row>
        <row r="222">
          <cell r="O222">
            <v>523.776</v>
          </cell>
        </row>
        <row r="223">
          <cell r="A223" t="str">
            <v>王朋</v>
          </cell>
          <cell r="B223">
            <v>261.84</v>
          </cell>
        </row>
        <row r="223">
          <cell r="L223" t="str">
            <v>王朋</v>
          </cell>
          <cell r="M223">
            <v>3273.6</v>
          </cell>
        </row>
        <row r="223">
          <cell r="O223">
            <v>523.776</v>
          </cell>
        </row>
        <row r="224">
          <cell r="A224" t="str">
            <v>王旗</v>
          </cell>
          <cell r="B224">
            <v>261.84</v>
          </cell>
        </row>
        <row r="224">
          <cell r="L224" t="str">
            <v>王旗</v>
          </cell>
          <cell r="M224">
            <v>3273.6</v>
          </cell>
        </row>
        <row r="224">
          <cell r="O224">
            <v>523.776</v>
          </cell>
        </row>
        <row r="225">
          <cell r="A225" t="str">
            <v>王庆骥</v>
          </cell>
          <cell r="B225">
            <v>261.84</v>
          </cell>
        </row>
        <row r="225">
          <cell r="L225" t="str">
            <v>王庆骥</v>
          </cell>
          <cell r="M225">
            <v>3273.6</v>
          </cell>
        </row>
        <row r="225">
          <cell r="O225">
            <v>523.776</v>
          </cell>
        </row>
        <row r="226">
          <cell r="A226" t="str">
            <v>王世聪</v>
          </cell>
          <cell r="B226">
            <v>65.08</v>
          </cell>
        </row>
        <row r="226">
          <cell r="L226" t="str">
            <v>王世聪</v>
          </cell>
          <cell r="M226">
            <v>813.4</v>
          </cell>
        </row>
        <row r="226">
          <cell r="O226">
            <v>130.144</v>
          </cell>
        </row>
        <row r="227">
          <cell r="A227" t="str">
            <v>王藤</v>
          </cell>
          <cell r="B227">
            <v>65.08</v>
          </cell>
        </row>
        <row r="227">
          <cell r="L227" t="str">
            <v>王藤</v>
          </cell>
          <cell r="M227">
            <v>813.4</v>
          </cell>
        </row>
        <row r="227">
          <cell r="O227">
            <v>130.144</v>
          </cell>
        </row>
        <row r="228">
          <cell r="A228" t="str">
            <v>王万新</v>
          </cell>
          <cell r="B228">
            <v>113.89</v>
          </cell>
        </row>
        <row r="228">
          <cell r="L228" t="str">
            <v>王万新</v>
          </cell>
          <cell r="M228">
            <v>1423.45</v>
          </cell>
        </row>
        <row r="228">
          <cell r="O228">
            <v>227.752</v>
          </cell>
        </row>
        <row r="229">
          <cell r="A229" t="str">
            <v>王文乐</v>
          </cell>
          <cell r="B229">
            <v>261.84</v>
          </cell>
        </row>
        <row r="229">
          <cell r="L229" t="str">
            <v>王文乐</v>
          </cell>
          <cell r="M229">
            <v>3273.6</v>
          </cell>
        </row>
        <row r="229">
          <cell r="O229">
            <v>523.776</v>
          </cell>
        </row>
        <row r="230">
          <cell r="A230" t="str">
            <v>王文英</v>
          </cell>
          <cell r="B230">
            <v>261.84</v>
          </cell>
        </row>
        <row r="230">
          <cell r="L230" t="str">
            <v>王文英</v>
          </cell>
          <cell r="M230">
            <v>3273.6</v>
          </cell>
        </row>
        <row r="230">
          <cell r="O230">
            <v>523.776</v>
          </cell>
        </row>
        <row r="231">
          <cell r="A231" t="str">
            <v>王献文</v>
          </cell>
          <cell r="B231">
            <v>261.84</v>
          </cell>
        </row>
        <row r="231">
          <cell r="L231" t="str">
            <v>王献文</v>
          </cell>
          <cell r="M231">
            <v>3273.6</v>
          </cell>
        </row>
        <row r="231">
          <cell r="O231">
            <v>523.776</v>
          </cell>
        </row>
        <row r="232">
          <cell r="A232" t="str">
            <v>王祥</v>
          </cell>
          <cell r="B232">
            <v>261.84</v>
          </cell>
        </row>
        <row r="232">
          <cell r="L232" t="str">
            <v>王祥</v>
          </cell>
          <cell r="M232">
            <v>3273.6</v>
          </cell>
        </row>
        <row r="232">
          <cell r="O232">
            <v>523.776</v>
          </cell>
        </row>
        <row r="233">
          <cell r="A233" t="str">
            <v>王秀翠</v>
          </cell>
          <cell r="B233">
            <v>261.84</v>
          </cell>
        </row>
        <row r="233">
          <cell r="L233" t="str">
            <v>王秀翠</v>
          </cell>
          <cell r="M233">
            <v>3273.6</v>
          </cell>
        </row>
        <row r="233">
          <cell r="O233">
            <v>523.776</v>
          </cell>
        </row>
        <row r="234">
          <cell r="A234" t="str">
            <v>王萱斓</v>
          </cell>
          <cell r="B234">
            <v>261.84</v>
          </cell>
        </row>
        <row r="234">
          <cell r="L234" t="str">
            <v>王萱斓</v>
          </cell>
          <cell r="M234">
            <v>3273.6</v>
          </cell>
        </row>
        <row r="234">
          <cell r="O234">
            <v>523.776</v>
          </cell>
        </row>
        <row r="235">
          <cell r="A235" t="str">
            <v>王艳</v>
          </cell>
          <cell r="B235">
            <v>32.54</v>
          </cell>
        </row>
        <row r="235">
          <cell r="L235" t="str">
            <v>王艳</v>
          </cell>
          <cell r="M235">
            <v>406.7</v>
          </cell>
        </row>
        <row r="235">
          <cell r="O235">
            <v>65.072</v>
          </cell>
        </row>
        <row r="236">
          <cell r="A236" t="str">
            <v>王云婧</v>
          </cell>
          <cell r="B236">
            <v>261.84</v>
          </cell>
        </row>
        <row r="236">
          <cell r="L236" t="str">
            <v>王云婧</v>
          </cell>
          <cell r="M236">
            <v>3273.6</v>
          </cell>
        </row>
        <row r="236">
          <cell r="O236">
            <v>523.776</v>
          </cell>
        </row>
        <row r="237">
          <cell r="A237" t="str">
            <v>王长浩</v>
          </cell>
          <cell r="B237">
            <v>261.84</v>
          </cell>
        </row>
        <row r="237">
          <cell r="L237" t="str">
            <v>王长浩</v>
          </cell>
          <cell r="M237">
            <v>3273.6</v>
          </cell>
        </row>
        <row r="237">
          <cell r="O237">
            <v>523.776</v>
          </cell>
        </row>
        <row r="238">
          <cell r="A238" t="str">
            <v>王振</v>
          </cell>
          <cell r="B238">
            <v>65.08</v>
          </cell>
        </row>
        <row r="238">
          <cell r="L238" t="str">
            <v>王振</v>
          </cell>
          <cell r="M238">
            <v>813.4</v>
          </cell>
        </row>
        <row r="238">
          <cell r="O238">
            <v>130.144</v>
          </cell>
        </row>
        <row r="239">
          <cell r="A239" t="str">
            <v>王震</v>
          </cell>
          <cell r="B239">
            <v>261.84</v>
          </cell>
        </row>
        <row r="239">
          <cell r="L239" t="str">
            <v>王震</v>
          </cell>
          <cell r="M239">
            <v>3273.6</v>
          </cell>
        </row>
        <row r="239">
          <cell r="O239">
            <v>523.776</v>
          </cell>
        </row>
        <row r="240">
          <cell r="A240" t="str">
            <v>王忠</v>
          </cell>
          <cell r="B240">
            <v>261.84</v>
          </cell>
        </row>
        <row r="240">
          <cell r="L240" t="str">
            <v>王忠</v>
          </cell>
          <cell r="M240">
            <v>3273.6</v>
          </cell>
        </row>
        <row r="240">
          <cell r="O240">
            <v>523.776</v>
          </cell>
        </row>
        <row r="241">
          <cell r="A241" t="str">
            <v>王忠梅</v>
          </cell>
          <cell r="B241">
            <v>261.84</v>
          </cell>
        </row>
        <row r="241">
          <cell r="L241" t="str">
            <v>王忠梅</v>
          </cell>
          <cell r="M241">
            <v>3273.6</v>
          </cell>
        </row>
        <row r="241">
          <cell r="O241">
            <v>523.776</v>
          </cell>
        </row>
        <row r="242">
          <cell r="A242" t="str">
            <v>闻龙福</v>
          </cell>
          <cell r="B242">
            <v>81.35</v>
          </cell>
        </row>
        <row r="242">
          <cell r="L242" t="str">
            <v>闻龙福</v>
          </cell>
          <cell r="M242">
            <v>1016.75</v>
          </cell>
        </row>
        <row r="242">
          <cell r="O242">
            <v>162.68</v>
          </cell>
        </row>
        <row r="243">
          <cell r="A243" t="str">
            <v>吴宝新</v>
          </cell>
          <cell r="B243">
            <v>261.84</v>
          </cell>
        </row>
        <row r="243">
          <cell r="L243" t="str">
            <v>吴宝新</v>
          </cell>
          <cell r="M243">
            <v>3273.6</v>
          </cell>
        </row>
        <row r="243">
          <cell r="O243">
            <v>523.776</v>
          </cell>
        </row>
        <row r="244">
          <cell r="A244" t="str">
            <v>吴红红</v>
          </cell>
          <cell r="B244">
            <v>261.84</v>
          </cell>
        </row>
        <row r="244">
          <cell r="L244" t="str">
            <v>吴红红</v>
          </cell>
          <cell r="M244">
            <v>3273.6</v>
          </cell>
        </row>
        <row r="244">
          <cell r="O244">
            <v>523.776</v>
          </cell>
        </row>
        <row r="245">
          <cell r="A245" t="str">
            <v>吴洪宇</v>
          </cell>
          <cell r="B245">
            <v>32.54</v>
          </cell>
        </row>
        <row r="245">
          <cell r="L245" t="str">
            <v>吴洪宇</v>
          </cell>
          <cell r="M245">
            <v>406.7</v>
          </cell>
        </row>
        <row r="245">
          <cell r="O245">
            <v>65.072</v>
          </cell>
        </row>
        <row r="246">
          <cell r="A246" t="str">
            <v>吴金凤</v>
          </cell>
          <cell r="B246">
            <v>48.81</v>
          </cell>
        </row>
        <row r="246">
          <cell r="L246" t="str">
            <v>吴金凤</v>
          </cell>
          <cell r="M246">
            <v>610.05</v>
          </cell>
        </row>
        <row r="246">
          <cell r="O246">
            <v>97.608</v>
          </cell>
        </row>
        <row r="247">
          <cell r="A247" t="str">
            <v>吴如霞</v>
          </cell>
          <cell r="B247">
            <v>261.84</v>
          </cell>
        </row>
        <row r="247">
          <cell r="L247" t="str">
            <v>吴如霞</v>
          </cell>
          <cell r="M247">
            <v>3273.6</v>
          </cell>
        </row>
        <row r="247">
          <cell r="O247">
            <v>523.776</v>
          </cell>
        </row>
        <row r="248">
          <cell r="A248" t="str">
            <v>吴如义</v>
          </cell>
          <cell r="B248">
            <v>261.84</v>
          </cell>
        </row>
        <row r="248">
          <cell r="L248" t="str">
            <v>吴如义</v>
          </cell>
          <cell r="M248">
            <v>3273.6</v>
          </cell>
        </row>
        <row r="248">
          <cell r="O248">
            <v>523.776</v>
          </cell>
        </row>
        <row r="249">
          <cell r="A249" t="str">
            <v>吴晓萌</v>
          </cell>
          <cell r="B249">
            <v>261.84</v>
          </cell>
        </row>
        <row r="249">
          <cell r="L249" t="str">
            <v>吴晓萌</v>
          </cell>
          <cell r="M249">
            <v>3273.6</v>
          </cell>
        </row>
        <row r="249">
          <cell r="O249">
            <v>523.776</v>
          </cell>
        </row>
        <row r="250">
          <cell r="A250" t="str">
            <v>吴燕霞</v>
          </cell>
          <cell r="B250">
            <v>65.08</v>
          </cell>
        </row>
        <row r="250">
          <cell r="L250" t="str">
            <v>吴燕霞</v>
          </cell>
          <cell r="M250">
            <v>813.4</v>
          </cell>
        </row>
        <row r="250">
          <cell r="O250">
            <v>130.144</v>
          </cell>
        </row>
        <row r="251">
          <cell r="A251" t="str">
            <v>武林</v>
          </cell>
          <cell r="B251">
            <v>48.81</v>
          </cell>
        </row>
        <row r="251">
          <cell r="L251" t="str">
            <v>武林</v>
          </cell>
          <cell r="M251">
            <v>610.05</v>
          </cell>
        </row>
        <row r="251">
          <cell r="O251">
            <v>97.608</v>
          </cell>
        </row>
        <row r="252">
          <cell r="A252" t="str">
            <v>席智伟</v>
          </cell>
          <cell r="B252">
            <v>261.84</v>
          </cell>
        </row>
        <row r="252">
          <cell r="L252" t="str">
            <v>席智伟</v>
          </cell>
          <cell r="M252">
            <v>3273.6</v>
          </cell>
        </row>
        <row r="252">
          <cell r="O252">
            <v>523.776</v>
          </cell>
        </row>
        <row r="253">
          <cell r="A253" t="str">
            <v>辛景政</v>
          </cell>
          <cell r="B253">
            <v>32.54</v>
          </cell>
        </row>
        <row r="253">
          <cell r="L253" t="str">
            <v>辛景政</v>
          </cell>
          <cell r="M253">
            <v>406.7</v>
          </cell>
        </row>
        <row r="253">
          <cell r="O253">
            <v>65.072</v>
          </cell>
        </row>
        <row r="254">
          <cell r="A254" t="str">
            <v>辛鹏玉</v>
          </cell>
          <cell r="B254">
            <v>32.54</v>
          </cell>
        </row>
        <row r="254">
          <cell r="L254" t="str">
            <v>辛鹏玉</v>
          </cell>
          <cell r="M254">
            <v>406.7</v>
          </cell>
        </row>
        <row r="254">
          <cell r="O254">
            <v>65.072</v>
          </cell>
        </row>
        <row r="255">
          <cell r="A255" t="str">
            <v>徐凤瑞</v>
          </cell>
          <cell r="B255">
            <v>261.84</v>
          </cell>
        </row>
        <row r="255">
          <cell r="L255" t="str">
            <v>徐凤瑞</v>
          </cell>
          <cell r="M255">
            <v>3273.6</v>
          </cell>
        </row>
        <row r="255">
          <cell r="O255">
            <v>523.776</v>
          </cell>
        </row>
        <row r="256">
          <cell r="A256" t="str">
            <v>徐梦</v>
          </cell>
          <cell r="B256">
            <v>261.84</v>
          </cell>
        </row>
        <row r="256">
          <cell r="L256" t="str">
            <v>徐梦</v>
          </cell>
          <cell r="M256">
            <v>3273.6</v>
          </cell>
        </row>
        <row r="256">
          <cell r="O256">
            <v>523.776</v>
          </cell>
        </row>
        <row r="257">
          <cell r="A257" t="str">
            <v>许龙涛</v>
          </cell>
          <cell r="B257">
            <v>261.84</v>
          </cell>
        </row>
        <row r="257">
          <cell r="L257" t="str">
            <v>许龙涛</v>
          </cell>
          <cell r="M257">
            <v>3273.6</v>
          </cell>
        </row>
        <row r="257">
          <cell r="O257">
            <v>523.776</v>
          </cell>
        </row>
        <row r="258">
          <cell r="A258" t="str">
            <v>许瑞学</v>
          </cell>
          <cell r="B258">
            <v>81.35</v>
          </cell>
        </row>
        <row r="258">
          <cell r="L258" t="str">
            <v>许瑞学</v>
          </cell>
          <cell r="M258">
            <v>1016.75</v>
          </cell>
        </row>
        <row r="258">
          <cell r="O258">
            <v>162.68</v>
          </cell>
        </row>
        <row r="259">
          <cell r="A259" t="str">
            <v>闫建波</v>
          </cell>
          <cell r="B259">
            <v>65.08</v>
          </cell>
        </row>
        <row r="259">
          <cell r="L259" t="str">
            <v>闫建波</v>
          </cell>
          <cell r="M259">
            <v>813.4</v>
          </cell>
        </row>
        <row r="259">
          <cell r="O259">
            <v>130.144</v>
          </cell>
        </row>
        <row r="260">
          <cell r="A260" t="str">
            <v>闫晓晨</v>
          </cell>
          <cell r="B260">
            <v>48.81</v>
          </cell>
        </row>
        <row r="260">
          <cell r="L260" t="str">
            <v>闫晓晨</v>
          </cell>
          <cell r="M260">
            <v>610.05</v>
          </cell>
        </row>
        <row r="260">
          <cell r="O260">
            <v>97.608</v>
          </cell>
        </row>
        <row r="261">
          <cell r="A261" t="str">
            <v>杨宝亮</v>
          </cell>
          <cell r="B261">
            <v>261.84</v>
          </cell>
        </row>
        <row r="261">
          <cell r="L261" t="str">
            <v>杨宝亮</v>
          </cell>
          <cell r="M261">
            <v>3273.6</v>
          </cell>
        </row>
        <row r="261">
          <cell r="O261">
            <v>523.776</v>
          </cell>
        </row>
        <row r="262">
          <cell r="A262" t="str">
            <v>杨慧娟</v>
          </cell>
          <cell r="B262">
            <v>81.35</v>
          </cell>
        </row>
        <row r="262">
          <cell r="L262" t="str">
            <v>杨慧娟</v>
          </cell>
          <cell r="M262">
            <v>1016.75</v>
          </cell>
        </row>
        <row r="262">
          <cell r="O262">
            <v>162.68</v>
          </cell>
        </row>
        <row r="263">
          <cell r="A263" t="str">
            <v>杨起越</v>
          </cell>
          <cell r="B263">
            <v>261.84</v>
          </cell>
        </row>
        <row r="263">
          <cell r="L263" t="str">
            <v>杨起越</v>
          </cell>
          <cell r="M263">
            <v>3273.6</v>
          </cell>
        </row>
        <row r="263">
          <cell r="O263">
            <v>523.776</v>
          </cell>
        </row>
        <row r="264">
          <cell r="A264" t="str">
            <v>杨树国</v>
          </cell>
          <cell r="B264">
            <v>261.84</v>
          </cell>
        </row>
        <row r="264">
          <cell r="L264" t="str">
            <v>杨树国</v>
          </cell>
          <cell r="M264">
            <v>3273.6</v>
          </cell>
        </row>
        <row r="264">
          <cell r="O264">
            <v>523.776</v>
          </cell>
        </row>
        <row r="265">
          <cell r="A265" t="str">
            <v>杨兴乐</v>
          </cell>
          <cell r="B265">
            <v>261.84</v>
          </cell>
        </row>
        <row r="265">
          <cell r="L265" t="str">
            <v>杨兴乐</v>
          </cell>
          <cell r="M265">
            <v>3273.6</v>
          </cell>
        </row>
        <row r="265">
          <cell r="O265">
            <v>523.776</v>
          </cell>
        </row>
        <row r="266">
          <cell r="A266" t="str">
            <v>杨学涛</v>
          </cell>
          <cell r="B266">
            <v>261.84</v>
          </cell>
        </row>
        <row r="266">
          <cell r="L266" t="str">
            <v>杨学涛</v>
          </cell>
          <cell r="M266">
            <v>3273.6</v>
          </cell>
        </row>
        <row r="266">
          <cell r="O266">
            <v>523.776</v>
          </cell>
        </row>
        <row r="267">
          <cell r="A267" t="str">
            <v>杨亚琼</v>
          </cell>
          <cell r="B267">
            <v>48.81</v>
          </cell>
        </row>
        <row r="267">
          <cell r="L267" t="str">
            <v>杨亚琼</v>
          </cell>
          <cell r="M267">
            <v>610.05</v>
          </cell>
        </row>
        <row r="267">
          <cell r="O267">
            <v>97.608</v>
          </cell>
        </row>
        <row r="268">
          <cell r="A268" t="str">
            <v>杨艳</v>
          </cell>
          <cell r="B268">
            <v>261.84</v>
          </cell>
        </row>
        <row r="268">
          <cell r="L268" t="str">
            <v>杨艳</v>
          </cell>
          <cell r="M268">
            <v>3273.6</v>
          </cell>
        </row>
        <row r="268">
          <cell r="O268">
            <v>523.776</v>
          </cell>
        </row>
        <row r="269">
          <cell r="A269" t="str">
            <v>杨勇</v>
          </cell>
          <cell r="B269">
            <v>261.84</v>
          </cell>
        </row>
        <row r="269">
          <cell r="L269" t="str">
            <v>杨勇</v>
          </cell>
          <cell r="M269">
            <v>3273.6</v>
          </cell>
        </row>
        <row r="269">
          <cell r="O269">
            <v>523.776</v>
          </cell>
        </row>
        <row r="270">
          <cell r="A270" t="str">
            <v>姚建坡</v>
          </cell>
          <cell r="B270">
            <v>261.84</v>
          </cell>
        </row>
        <row r="270">
          <cell r="L270" t="str">
            <v>姚建坡</v>
          </cell>
          <cell r="M270">
            <v>3273.6</v>
          </cell>
        </row>
        <row r="270">
          <cell r="O270">
            <v>523.776</v>
          </cell>
        </row>
        <row r="271">
          <cell r="A271" t="str">
            <v>姚梅芳</v>
          </cell>
          <cell r="B271">
            <v>261.84</v>
          </cell>
        </row>
        <row r="271">
          <cell r="L271" t="str">
            <v>姚梅芳</v>
          </cell>
          <cell r="M271">
            <v>3273.6</v>
          </cell>
        </row>
        <row r="271">
          <cell r="O271">
            <v>523.776</v>
          </cell>
        </row>
        <row r="272">
          <cell r="A272" t="str">
            <v>姚秀玲</v>
          </cell>
          <cell r="B272">
            <v>261.84</v>
          </cell>
        </row>
        <row r="272">
          <cell r="L272" t="str">
            <v>姚秀玲</v>
          </cell>
          <cell r="M272">
            <v>3273.6</v>
          </cell>
        </row>
        <row r="272">
          <cell r="O272">
            <v>523.776</v>
          </cell>
        </row>
        <row r="273">
          <cell r="A273" t="str">
            <v>殷双花</v>
          </cell>
          <cell r="B273">
            <v>261.84</v>
          </cell>
        </row>
        <row r="273">
          <cell r="L273" t="str">
            <v>殷双花</v>
          </cell>
          <cell r="M273">
            <v>3273.6</v>
          </cell>
        </row>
        <row r="273">
          <cell r="O273">
            <v>523.776</v>
          </cell>
        </row>
        <row r="274">
          <cell r="A274" t="str">
            <v>于代弟</v>
          </cell>
          <cell r="B274">
            <v>261.84</v>
          </cell>
        </row>
        <row r="274">
          <cell r="L274" t="str">
            <v>于代弟</v>
          </cell>
          <cell r="M274">
            <v>3273.6</v>
          </cell>
        </row>
        <row r="274">
          <cell r="O274">
            <v>523.776</v>
          </cell>
        </row>
        <row r="275">
          <cell r="A275" t="str">
            <v>于海龙</v>
          </cell>
          <cell r="B275">
            <v>16.27</v>
          </cell>
        </row>
        <row r="275">
          <cell r="L275" t="str">
            <v>于海龙</v>
          </cell>
          <cell r="M275">
            <v>203.35</v>
          </cell>
        </row>
        <row r="275">
          <cell r="O275">
            <v>32.536</v>
          </cell>
        </row>
        <row r="276">
          <cell r="A276" t="str">
            <v>于红艳</v>
          </cell>
          <cell r="B276">
            <v>261.84</v>
          </cell>
        </row>
        <row r="276">
          <cell r="L276" t="str">
            <v>于红艳</v>
          </cell>
          <cell r="M276">
            <v>3273.6</v>
          </cell>
        </row>
        <row r="276">
          <cell r="O276">
            <v>523.776</v>
          </cell>
        </row>
        <row r="277">
          <cell r="A277" t="str">
            <v>于俊焕</v>
          </cell>
          <cell r="B277">
            <v>16.27</v>
          </cell>
        </row>
        <row r="277">
          <cell r="L277" t="str">
            <v>于俊焕</v>
          </cell>
          <cell r="M277">
            <v>203.35</v>
          </cell>
        </row>
        <row r="277">
          <cell r="O277">
            <v>32.536</v>
          </cell>
        </row>
        <row r="278">
          <cell r="A278" t="str">
            <v>于磊磊</v>
          </cell>
          <cell r="B278">
            <v>261.84</v>
          </cell>
        </row>
        <row r="278">
          <cell r="L278" t="str">
            <v>于磊磊</v>
          </cell>
          <cell r="M278">
            <v>3273.6</v>
          </cell>
        </row>
        <row r="278">
          <cell r="O278">
            <v>523.776</v>
          </cell>
        </row>
        <row r="279">
          <cell r="A279" t="str">
            <v>于全生</v>
          </cell>
          <cell r="B279">
            <v>261.84</v>
          </cell>
        </row>
        <row r="279">
          <cell r="L279" t="str">
            <v>于全生</v>
          </cell>
          <cell r="M279">
            <v>3273.6</v>
          </cell>
        </row>
        <row r="279">
          <cell r="O279">
            <v>523.776</v>
          </cell>
        </row>
        <row r="280">
          <cell r="A280" t="str">
            <v>于小菊</v>
          </cell>
          <cell r="B280">
            <v>261.84</v>
          </cell>
        </row>
        <row r="280">
          <cell r="L280" t="str">
            <v>于小菊</v>
          </cell>
          <cell r="M280">
            <v>3273.6</v>
          </cell>
        </row>
        <row r="280">
          <cell r="O280">
            <v>523.776</v>
          </cell>
        </row>
        <row r="281">
          <cell r="A281" t="str">
            <v>于小爽</v>
          </cell>
          <cell r="B281">
            <v>81.35</v>
          </cell>
        </row>
        <row r="281">
          <cell r="L281" t="str">
            <v>于小爽</v>
          </cell>
          <cell r="M281">
            <v>1016.75</v>
          </cell>
        </row>
        <row r="281">
          <cell r="O281">
            <v>162.68</v>
          </cell>
        </row>
        <row r="282">
          <cell r="A282" t="str">
            <v>于正军</v>
          </cell>
          <cell r="B282">
            <v>261.84</v>
          </cell>
        </row>
        <row r="282">
          <cell r="L282" t="str">
            <v>于正军</v>
          </cell>
          <cell r="M282">
            <v>3273.6</v>
          </cell>
        </row>
        <row r="282">
          <cell r="O282">
            <v>523.776</v>
          </cell>
        </row>
        <row r="283">
          <cell r="A283" t="str">
            <v>岳明婷</v>
          </cell>
          <cell r="B283">
            <v>32.54</v>
          </cell>
        </row>
        <row r="283">
          <cell r="L283" t="str">
            <v>岳明婷</v>
          </cell>
          <cell r="M283">
            <v>406.7</v>
          </cell>
        </row>
        <row r="283">
          <cell r="O283">
            <v>65.072</v>
          </cell>
        </row>
        <row r="284">
          <cell r="A284" t="str">
            <v>翟凤娟</v>
          </cell>
          <cell r="B284">
            <v>261.84</v>
          </cell>
        </row>
        <row r="284">
          <cell r="L284" t="str">
            <v>翟凤娟</v>
          </cell>
          <cell r="M284">
            <v>3273.6</v>
          </cell>
        </row>
        <row r="284">
          <cell r="O284">
            <v>523.776</v>
          </cell>
        </row>
        <row r="285">
          <cell r="A285" t="str">
            <v>翟福芹</v>
          </cell>
          <cell r="B285">
            <v>261.84</v>
          </cell>
        </row>
        <row r="285">
          <cell r="L285" t="str">
            <v>翟福芹</v>
          </cell>
          <cell r="M285">
            <v>3273.6</v>
          </cell>
        </row>
        <row r="285">
          <cell r="O285">
            <v>523.776</v>
          </cell>
        </row>
        <row r="286">
          <cell r="A286" t="str">
            <v>翟广朋</v>
          </cell>
          <cell r="B286">
            <v>48.81</v>
          </cell>
        </row>
        <row r="286">
          <cell r="L286" t="str">
            <v>翟广朋</v>
          </cell>
          <cell r="M286">
            <v>610.05</v>
          </cell>
        </row>
        <row r="286">
          <cell r="O286">
            <v>97.608</v>
          </cell>
        </row>
        <row r="287">
          <cell r="A287" t="str">
            <v>张宝龙</v>
          </cell>
          <cell r="B287">
            <v>16.27</v>
          </cell>
        </row>
        <row r="287">
          <cell r="L287" t="str">
            <v>张宝龙</v>
          </cell>
          <cell r="M287">
            <v>203.35</v>
          </cell>
        </row>
        <row r="287">
          <cell r="O287">
            <v>32.536</v>
          </cell>
        </row>
        <row r="288">
          <cell r="A288" t="str">
            <v>张博赟</v>
          </cell>
          <cell r="B288">
            <v>261.84</v>
          </cell>
        </row>
        <row r="288">
          <cell r="L288" t="str">
            <v>张博赟</v>
          </cell>
          <cell r="M288">
            <v>3273.6</v>
          </cell>
        </row>
        <row r="288">
          <cell r="O288">
            <v>523.776</v>
          </cell>
        </row>
        <row r="289">
          <cell r="A289" t="str">
            <v>张彩虹</v>
          </cell>
          <cell r="B289">
            <v>113.89</v>
          </cell>
        </row>
        <row r="289">
          <cell r="L289" t="str">
            <v>张彩虹</v>
          </cell>
          <cell r="M289">
            <v>1423.45</v>
          </cell>
        </row>
        <row r="289">
          <cell r="O289">
            <v>227.752</v>
          </cell>
        </row>
        <row r="290">
          <cell r="A290" t="str">
            <v>张翠</v>
          </cell>
          <cell r="B290">
            <v>81.35</v>
          </cell>
        </row>
        <row r="290">
          <cell r="L290" t="str">
            <v>张翠</v>
          </cell>
          <cell r="M290">
            <v>1016.75</v>
          </cell>
        </row>
        <row r="290">
          <cell r="O290">
            <v>162.68</v>
          </cell>
        </row>
        <row r="291">
          <cell r="A291" t="str">
            <v>张东</v>
          </cell>
          <cell r="B291">
            <v>261.84</v>
          </cell>
        </row>
        <row r="291">
          <cell r="L291" t="str">
            <v>张东</v>
          </cell>
          <cell r="M291">
            <v>3273.6</v>
          </cell>
        </row>
        <row r="291">
          <cell r="O291">
            <v>523.776</v>
          </cell>
        </row>
        <row r="292">
          <cell r="A292" t="str">
            <v>张风瑞</v>
          </cell>
          <cell r="B292">
            <v>261.84</v>
          </cell>
        </row>
        <row r="292">
          <cell r="L292" t="str">
            <v>张风瑞</v>
          </cell>
          <cell r="M292">
            <v>3273.6</v>
          </cell>
        </row>
        <row r="292">
          <cell r="O292">
            <v>523.776</v>
          </cell>
        </row>
        <row r="293">
          <cell r="A293" t="str">
            <v>张峰</v>
          </cell>
          <cell r="B293">
            <v>113.89</v>
          </cell>
        </row>
        <row r="293">
          <cell r="L293" t="str">
            <v>张峰</v>
          </cell>
          <cell r="M293">
            <v>1423.45</v>
          </cell>
        </row>
        <row r="293">
          <cell r="O293">
            <v>227.752</v>
          </cell>
        </row>
        <row r="294">
          <cell r="A294" t="str">
            <v>张富贵</v>
          </cell>
          <cell r="B294">
            <v>81.35</v>
          </cell>
        </row>
        <row r="294">
          <cell r="L294" t="str">
            <v>张富贵</v>
          </cell>
          <cell r="M294">
            <v>1016.75</v>
          </cell>
        </row>
        <row r="294">
          <cell r="O294">
            <v>162.68</v>
          </cell>
        </row>
        <row r="295">
          <cell r="A295" t="str">
            <v>张广涛</v>
          </cell>
          <cell r="B295">
            <v>261.84</v>
          </cell>
        </row>
        <row r="295">
          <cell r="L295" t="str">
            <v>张广涛</v>
          </cell>
          <cell r="M295">
            <v>3273.6</v>
          </cell>
        </row>
        <row r="295">
          <cell r="O295">
            <v>523.776</v>
          </cell>
        </row>
        <row r="296">
          <cell r="A296" t="str">
            <v>张佳怡</v>
          </cell>
          <cell r="B296">
            <v>261.84</v>
          </cell>
        </row>
        <row r="296">
          <cell r="L296" t="str">
            <v>张佳怡</v>
          </cell>
          <cell r="M296">
            <v>3273.6</v>
          </cell>
        </row>
        <row r="296">
          <cell r="O296">
            <v>523.776</v>
          </cell>
        </row>
        <row r="297">
          <cell r="A297" t="str">
            <v>张建江</v>
          </cell>
          <cell r="B297">
            <v>253.2</v>
          </cell>
        </row>
        <row r="297">
          <cell r="L297" t="str">
            <v>张建江</v>
          </cell>
          <cell r="M297">
            <v>3165.36</v>
          </cell>
        </row>
        <row r="297">
          <cell r="O297">
            <v>506.4576</v>
          </cell>
        </row>
        <row r="298">
          <cell r="A298" t="str">
            <v>张静</v>
          </cell>
          <cell r="B298">
            <v>261.84</v>
          </cell>
        </row>
        <row r="298">
          <cell r="L298" t="str">
            <v>张静</v>
          </cell>
          <cell r="M298">
            <v>3273.6</v>
          </cell>
        </row>
        <row r="298">
          <cell r="O298">
            <v>523.776</v>
          </cell>
        </row>
        <row r="299">
          <cell r="A299" t="str">
            <v>张俊苓</v>
          </cell>
          <cell r="B299">
            <v>261.84</v>
          </cell>
        </row>
        <row r="299">
          <cell r="L299" t="str">
            <v>张俊苓</v>
          </cell>
          <cell r="M299">
            <v>3273.6</v>
          </cell>
        </row>
        <row r="299">
          <cell r="O299">
            <v>523.776</v>
          </cell>
        </row>
        <row r="300">
          <cell r="A300" t="str">
            <v>张俊新</v>
          </cell>
          <cell r="B300">
            <v>261.84</v>
          </cell>
        </row>
        <row r="300">
          <cell r="L300" t="str">
            <v>张俊新</v>
          </cell>
          <cell r="M300">
            <v>3273.6</v>
          </cell>
        </row>
        <row r="300">
          <cell r="O300">
            <v>523.776</v>
          </cell>
        </row>
        <row r="301">
          <cell r="A301" t="str">
            <v>张坤</v>
          </cell>
          <cell r="B301">
            <v>261.84</v>
          </cell>
        </row>
        <row r="301">
          <cell r="L301" t="str">
            <v>张坤</v>
          </cell>
          <cell r="M301">
            <v>3273.6</v>
          </cell>
        </row>
        <row r="301">
          <cell r="O301">
            <v>523.776</v>
          </cell>
        </row>
        <row r="302">
          <cell r="A302" t="str">
            <v>张立霞</v>
          </cell>
          <cell r="B302">
            <v>261.84</v>
          </cell>
        </row>
        <row r="302">
          <cell r="L302" t="str">
            <v>张立霞</v>
          </cell>
          <cell r="M302">
            <v>3273.6</v>
          </cell>
        </row>
        <row r="302">
          <cell r="O302">
            <v>523.776</v>
          </cell>
        </row>
        <row r="303">
          <cell r="A303" t="str">
            <v>张林旺</v>
          </cell>
          <cell r="B303">
            <v>97.62</v>
          </cell>
        </row>
        <row r="303">
          <cell r="L303" t="str">
            <v>张林旺</v>
          </cell>
          <cell r="M303">
            <v>1220.1</v>
          </cell>
        </row>
        <row r="303">
          <cell r="O303">
            <v>195.216</v>
          </cell>
        </row>
        <row r="304">
          <cell r="A304" t="str">
            <v>张琳</v>
          </cell>
          <cell r="B304">
            <v>261.84</v>
          </cell>
        </row>
        <row r="304">
          <cell r="L304" t="str">
            <v>张琳</v>
          </cell>
          <cell r="M304">
            <v>3273.6</v>
          </cell>
        </row>
        <row r="304">
          <cell r="O304">
            <v>523.776</v>
          </cell>
        </row>
        <row r="305">
          <cell r="A305" t="str">
            <v>张猛</v>
          </cell>
          <cell r="B305">
            <v>261.84</v>
          </cell>
        </row>
        <row r="305">
          <cell r="L305" t="str">
            <v>张猛</v>
          </cell>
          <cell r="M305">
            <v>3273.6</v>
          </cell>
        </row>
        <row r="305">
          <cell r="O305">
            <v>523.776</v>
          </cell>
        </row>
        <row r="306">
          <cell r="A306" t="str">
            <v>张明友</v>
          </cell>
          <cell r="B306">
            <v>48.81</v>
          </cell>
        </row>
        <row r="306">
          <cell r="L306" t="str">
            <v>张明友</v>
          </cell>
          <cell r="M306">
            <v>610.05</v>
          </cell>
        </row>
        <row r="306">
          <cell r="O306">
            <v>97.608</v>
          </cell>
        </row>
        <row r="307">
          <cell r="A307" t="str">
            <v>张娜娜</v>
          </cell>
          <cell r="B307">
            <v>261.84</v>
          </cell>
        </row>
        <row r="307">
          <cell r="L307" t="str">
            <v>张娜娜</v>
          </cell>
          <cell r="M307">
            <v>3273.6</v>
          </cell>
        </row>
        <row r="307">
          <cell r="O307">
            <v>523.776</v>
          </cell>
        </row>
        <row r="308">
          <cell r="A308" t="str">
            <v>张强1</v>
          </cell>
          <cell r="B308">
            <v>324.16</v>
          </cell>
        </row>
        <row r="308">
          <cell r="L308" t="str">
            <v>张强1</v>
          </cell>
          <cell r="M308">
            <v>4051.92</v>
          </cell>
        </row>
        <row r="308">
          <cell r="O308">
            <v>648.3072</v>
          </cell>
        </row>
        <row r="309">
          <cell r="A309" t="str">
            <v>张巧慧</v>
          </cell>
          <cell r="B309">
            <v>48.81</v>
          </cell>
        </row>
        <row r="309">
          <cell r="L309" t="str">
            <v>张巧慧</v>
          </cell>
          <cell r="M309">
            <v>610.05</v>
          </cell>
        </row>
        <row r="309">
          <cell r="O309">
            <v>97.608</v>
          </cell>
        </row>
        <row r="310">
          <cell r="A310" t="str">
            <v>张庆雨</v>
          </cell>
          <cell r="B310">
            <v>261.84</v>
          </cell>
        </row>
        <row r="310">
          <cell r="L310" t="str">
            <v>张庆雨</v>
          </cell>
          <cell r="M310">
            <v>3273.6</v>
          </cell>
        </row>
        <row r="310">
          <cell r="O310">
            <v>523.776</v>
          </cell>
        </row>
        <row r="311">
          <cell r="A311" t="str">
            <v>张如燕</v>
          </cell>
          <cell r="B311">
            <v>261.84</v>
          </cell>
        </row>
        <row r="311">
          <cell r="L311" t="str">
            <v>张如燕</v>
          </cell>
          <cell r="M311">
            <v>3273.6</v>
          </cell>
        </row>
        <row r="311">
          <cell r="O311">
            <v>523.776</v>
          </cell>
        </row>
        <row r="312">
          <cell r="A312" t="str">
            <v>张世明</v>
          </cell>
          <cell r="B312">
            <v>65.08</v>
          </cell>
        </row>
        <row r="312">
          <cell r="L312" t="str">
            <v>张世明</v>
          </cell>
          <cell r="M312">
            <v>813.4</v>
          </cell>
        </row>
        <row r="312">
          <cell r="O312">
            <v>130.144</v>
          </cell>
        </row>
        <row r="313">
          <cell r="A313" t="str">
            <v>张世玉</v>
          </cell>
          <cell r="B313">
            <v>261.84</v>
          </cell>
        </row>
        <row r="313">
          <cell r="L313" t="str">
            <v>张世玉</v>
          </cell>
          <cell r="M313">
            <v>3273.6</v>
          </cell>
        </row>
        <row r="313">
          <cell r="O313">
            <v>523.776</v>
          </cell>
        </row>
        <row r="314">
          <cell r="A314" t="str">
            <v>张爽</v>
          </cell>
          <cell r="B314">
            <v>261.84</v>
          </cell>
        </row>
        <row r="314">
          <cell r="L314" t="str">
            <v>张爽</v>
          </cell>
          <cell r="M314">
            <v>3273.6</v>
          </cell>
        </row>
        <row r="314">
          <cell r="O314">
            <v>523.776</v>
          </cell>
        </row>
        <row r="315">
          <cell r="A315" t="str">
            <v>张婷婷</v>
          </cell>
          <cell r="B315">
            <v>261.84</v>
          </cell>
        </row>
        <row r="315">
          <cell r="L315" t="str">
            <v>张婷婷</v>
          </cell>
          <cell r="M315">
            <v>3273.6</v>
          </cell>
        </row>
        <row r="315">
          <cell r="O315">
            <v>523.776</v>
          </cell>
        </row>
        <row r="316">
          <cell r="A316" t="str">
            <v>张秀荣</v>
          </cell>
          <cell r="B316">
            <v>261.84</v>
          </cell>
        </row>
        <row r="316">
          <cell r="L316" t="str">
            <v>张秀荣</v>
          </cell>
          <cell r="M316">
            <v>3273.6</v>
          </cell>
        </row>
        <row r="316">
          <cell r="O316">
            <v>523.776</v>
          </cell>
        </row>
        <row r="317">
          <cell r="A317" t="str">
            <v>张学建</v>
          </cell>
          <cell r="B317">
            <v>81.35</v>
          </cell>
        </row>
        <row r="317">
          <cell r="L317" t="str">
            <v>张学建</v>
          </cell>
          <cell r="M317">
            <v>1016.75</v>
          </cell>
        </row>
        <row r="317">
          <cell r="O317">
            <v>162.68</v>
          </cell>
        </row>
        <row r="318">
          <cell r="A318" t="str">
            <v>张雪</v>
          </cell>
          <cell r="B318">
            <v>48.81</v>
          </cell>
        </row>
        <row r="318">
          <cell r="L318" t="str">
            <v>张雪</v>
          </cell>
          <cell r="M318">
            <v>610.05</v>
          </cell>
        </row>
        <row r="318">
          <cell r="O318">
            <v>97.608</v>
          </cell>
        </row>
        <row r="319">
          <cell r="A319" t="str">
            <v>张亚霖</v>
          </cell>
          <cell r="B319">
            <v>261.84</v>
          </cell>
        </row>
        <row r="319">
          <cell r="L319" t="str">
            <v>张亚霖</v>
          </cell>
          <cell r="M319">
            <v>3273.6</v>
          </cell>
        </row>
        <row r="319">
          <cell r="O319">
            <v>523.776</v>
          </cell>
        </row>
        <row r="320">
          <cell r="A320" t="str">
            <v>张亚婷</v>
          </cell>
          <cell r="B320">
            <v>261.84</v>
          </cell>
        </row>
        <row r="320">
          <cell r="L320" t="str">
            <v>张亚婷</v>
          </cell>
          <cell r="M320">
            <v>3273.6</v>
          </cell>
        </row>
        <row r="320">
          <cell r="O320">
            <v>523.776</v>
          </cell>
        </row>
        <row r="321">
          <cell r="A321" t="str">
            <v>张艳</v>
          </cell>
          <cell r="B321">
            <v>32.54</v>
          </cell>
        </row>
        <row r="321">
          <cell r="L321" t="str">
            <v>张艳</v>
          </cell>
          <cell r="M321">
            <v>406.7</v>
          </cell>
        </row>
        <row r="321">
          <cell r="O321">
            <v>65.072</v>
          </cell>
        </row>
        <row r="322">
          <cell r="A322" t="str">
            <v>张永卫</v>
          </cell>
          <cell r="B322">
            <v>261.84</v>
          </cell>
        </row>
        <row r="322">
          <cell r="L322" t="str">
            <v>张永卫</v>
          </cell>
          <cell r="M322">
            <v>3273.6</v>
          </cell>
        </row>
        <row r="322">
          <cell r="O322">
            <v>523.776</v>
          </cell>
        </row>
        <row r="323">
          <cell r="A323" t="str">
            <v>张云峰</v>
          </cell>
          <cell r="B323">
            <v>261.84</v>
          </cell>
        </row>
        <row r="323">
          <cell r="L323" t="str">
            <v>张云峰</v>
          </cell>
          <cell r="M323">
            <v>3273.6</v>
          </cell>
        </row>
        <row r="323">
          <cell r="O323">
            <v>523.776</v>
          </cell>
        </row>
        <row r="324">
          <cell r="A324" t="str">
            <v>张泽</v>
          </cell>
          <cell r="B324">
            <v>261.84</v>
          </cell>
        </row>
        <row r="324">
          <cell r="L324" t="str">
            <v>张泽</v>
          </cell>
          <cell r="M324">
            <v>3273.6</v>
          </cell>
        </row>
        <row r="324">
          <cell r="O324">
            <v>523.776</v>
          </cell>
        </row>
        <row r="325">
          <cell r="A325" t="str">
            <v>张长江</v>
          </cell>
          <cell r="B325">
            <v>65.08</v>
          </cell>
        </row>
        <row r="325">
          <cell r="L325" t="str">
            <v>张长江</v>
          </cell>
          <cell r="M325">
            <v>813.4</v>
          </cell>
        </row>
        <row r="325">
          <cell r="O325">
            <v>130.144</v>
          </cell>
        </row>
        <row r="326">
          <cell r="A326" t="str">
            <v>张植茂</v>
          </cell>
          <cell r="B326">
            <v>81.35</v>
          </cell>
        </row>
        <row r="326">
          <cell r="L326" t="str">
            <v>张植茂</v>
          </cell>
          <cell r="M326">
            <v>1016.75</v>
          </cell>
        </row>
        <row r="326">
          <cell r="O326">
            <v>162.68</v>
          </cell>
        </row>
        <row r="327">
          <cell r="A327" t="str">
            <v>赵彩霞</v>
          </cell>
          <cell r="B327">
            <v>261.84</v>
          </cell>
        </row>
        <row r="327">
          <cell r="L327" t="str">
            <v>赵彩霞</v>
          </cell>
          <cell r="M327">
            <v>3273.6</v>
          </cell>
        </row>
        <row r="327">
          <cell r="O327">
            <v>523.776</v>
          </cell>
        </row>
        <row r="328">
          <cell r="A328" t="str">
            <v>赵东豪</v>
          </cell>
          <cell r="B328">
            <v>261.84</v>
          </cell>
        </row>
        <row r="328">
          <cell r="L328" t="str">
            <v>赵东豪</v>
          </cell>
          <cell r="M328">
            <v>3273.6</v>
          </cell>
        </row>
        <row r="328">
          <cell r="O328">
            <v>523.776</v>
          </cell>
        </row>
        <row r="329">
          <cell r="A329" t="str">
            <v>赵广超</v>
          </cell>
          <cell r="B329">
            <v>32.54</v>
          </cell>
        </row>
        <row r="329">
          <cell r="L329" t="str">
            <v>赵广超</v>
          </cell>
          <cell r="M329">
            <v>406.7</v>
          </cell>
        </row>
        <row r="329">
          <cell r="O329">
            <v>65.072</v>
          </cell>
        </row>
        <row r="330">
          <cell r="A330" t="str">
            <v>赵化胜</v>
          </cell>
          <cell r="B330">
            <v>261.84</v>
          </cell>
        </row>
        <row r="330">
          <cell r="L330" t="str">
            <v>赵化胜</v>
          </cell>
          <cell r="M330">
            <v>3273.6</v>
          </cell>
        </row>
        <row r="330">
          <cell r="O330">
            <v>523.776</v>
          </cell>
        </row>
        <row r="331">
          <cell r="A331" t="str">
            <v>赵金旺</v>
          </cell>
          <cell r="B331">
            <v>261.84</v>
          </cell>
        </row>
        <row r="331">
          <cell r="L331" t="str">
            <v>赵金旺</v>
          </cell>
          <cell r="M331">
            <v>3273.6</v>
          </cell>
        </row>
        <row r="331">
          <cell r="O331">
            <v>523.776</v>
          </cell>
        </row>
        <row r="332">
          <cell r="A332" t="str">
            <v>赵静</v>
          </cell>
          <cell r="B332">
            <v>261.84</v>
          </cell>
        </row>
        <row r="332">
          <cell r="L332" t="str">
            <v>赵静</v>
          </cell>
          <cell r="M332">
            <v>3273.6</v>
          </cell>
        </row>
        <row r="332">
          <cell r="O332">
            <v>523.776</v>
          </cell>
        </row>
        <row r="333">
          <cell r="A333" t="str">
            <v>赵秋杰</v>
          </cell>
          <cell r="B333">
            <v>32.54</v>
          </cell>
        </row>
        <row r="333">
          <cell r="L333" t="str">
            <v>赵秋杰</v>
          </cell>
          <cell r="M333">
            <v>406.7</v>
          </cell>
        </row>
        <row r="333">
          <cell r="O333">
            <v>65.072</v>
          </cell>
        </row>
        <row r="334">
          <cell r="A334" t="str">
            <v>赵世敏</v>
          </cell>
          <cell r="B334">
            <v>261.84</v>
          </cell>
        </row>
        <row r="334">
          <cell r="L334" t="str">
            <v>赵世敏</v>
          </cell>
          <cell r="M334">
            <v>3273.6</v>
          </cell>
        </row>
        <row r="334">
          <cell r="O334">
            <v>523.776</v>
          </cell>
        </row>
        <row r="335">
          <cell r="A335" t="str">
            <v>赵卫</v>
          </cell>
          <cell r="B335">
            <v>81.35</v>
          </cell>
        </row>
        <row r="335">
          <cell r="L335" t="str">
            <v>赵卫</v>
          </cell>
          <cell r="M335">
            <v>1016.75</v>
          </cell>
        </row>
        <row r="335">
          <cell r="O335">
            <v>162.68</v>
          </cell>
        </row>
        <row r="336">
          <cell r="A336" t="str">
            <v>赵祥洲</v>
          </cell>
          <cell r="B336">
            <v>261.84</v>
          </cell>
        </row>
        <row r="336">
          <cell r="L336" t="str">
            <v>赵祥洲</v>
          </cell>
          <cell r="M336">
            <v>3273.6</v>
          </cell>
        </row>
        <row r="336">
          <cell r="O336">
            <v>523.776</v>
          </cell>
        </row>
        <row r="337">
          <cell r="A337" t="str">
            <v>赵学超</v>
          </cell>
          <cell r="B337">
            <v>65.08</v>
          </cell>
        </row>
        <row r="337">
          <cell r="L337" t="str">
            <v>赵学超</v>
          </cell>
          <cell r="M337">
            <v>813.4</v>
          </cell>
        </row>
        <row r="337">
          <cell r="O337">
            <v>130.144</v>
          </cell>
        </row>
        <row r="338">
          <cell r="A338" t="str">
            <v>赵亚帅</v>
          </cell>
          <cell r="B338">
            <v>261.84</v>
          </cell>
        </row>
        <row r="338">
          <cell r="L338" t="str">
            <v>赵亚帅</v>
          </cell>
          <cell r="M338">
            <v>3273.6</v>
          </cell>
        </row>
        <row r="338">
          <cell r="O338">
            <v>523.776</v>
          </cell>
        </row>
        <row r="339">
          <cell r="A339" t="str">
            <v>赵英才</v>
          </cell>
          <cell r="B339">
            <v>261.84</v>
          </cell>
        </row>
        <row r="339">
          <cell r="L339" t="str">
            <v>赵英才</v>
          </cell>
          <cell r="M339">
            <v>3273.6</v>
          </cell>
        </row>
        <row r="339">
          <cell r="O339">
            <v>523.776</v>
          </cell>
        </row>
        <row r="340">
          <cell r="A340" t="str">
            <v>赵增坤</v>
          </cell>
          <cell r="B340">
            <v>48.81</v>
          </cell>
        </row>
        <row r="340">
          <cell r="L340" t="str">
            <v>赵增坤</v>
          </cell>
          <cell r="M340">
            <v>610.05</v>
          </cell>
        </row>
        <row r="340">
          <cell r="O340">
            <v>97.608</v>
          </cell>
        </row>
        <row r="341">
          <cell r="A341" t="str">
            <v>赵真真</v>
          </cell>
          <cell r="B341">
            <v>48.81</v>
          </cell>
        </row>
        <row r="341">
          <cell r="L341" t="str">
            <v>赵真真</v>
          </cell>
          <cell r="M341">
            <v>610.05</v>
          </cell>
        </row>
        <row r="341">
          <cell r="O341">
            <v>97.608</v>
          </cell>
        </row>
        <row r="342">
          <cell r="A342" t="str">
            <v>郑建</v>
          </cell>
          <cell r="B342">
            <v>48.81</v>
          </cell>
        </row>
        <row r="342">
          <cell r="L342" t="str">
            <v>郑建</v>
          </cell>
          <cell r="M342">
            <v>610.05</v>
          </cell>
        </row>
        <row r="342">
          <cell r="O342">
            <v>97.608</v>
          </cell>
        </row>
        <row r="343">
          <cell r="A343" t="str">
            <v>郑艳红</v>
          </cell>
          <cell r="B343">
            <v>48.81</v>
          </cell>
        </row>
        <row r="343">
          <cell r="L343" t="str">
            <v>郑艳红</v>
          </cell>
          <cell r="M343">
            <v>610.05</v>
          </cell>
        </row>
        <row r="343">
          <cell r="O343">
            <v>97.608</v>
          </cell>
        </row>
        <row r="344">
          <cell r="A344" t="str">
            <v>周梦迪</v>
          </cell>
          <cell r="B344">
            <v>261.84</v>
          </cell>
        </row>
        <row r="344">
          <cell r="L344" t="str">
            <v>周梦迪</v>
          </cell>
          <cell r="M344">
            <v>3273.6</v>
          </cell>
        </row>
        <row r="344">
          <cell r="O344">
            <v>523.776</v>
          </cell>
        </row>
        <row r="345">
          <cell r="A345" t="str">
            <v>周延伟</v>
          </cell>
          <cell r="B345">
            <v>97.62</v>
          </cell>
        </row>
        <row r="345">
          <cell r="L345" t="str">
            <v>周延伟</v>
          </cell>
          <cell r="M345">
            <v>1220.1</v>
          </cell>
        </row>
        <row r="345">
          <cell r="O345">
            <v>195.216</v>
          </cell>
        </row>
        <row r="346">
          <cell r="A346" t="str">
            <v>朱洪来</v>
          </cell>
          <cell r="B346">
            <v>261.84</v>
          </cell>
        </row>
        <row r="346">
          <cell r="L346" t="str">
            <v>朱洪来</v>
          </cell>
          <cell r="M346">
            <v>3273.6</v>
          </cell>
        </row>
        <row r="346">
          <cell r="O346">
            <v>523.776</v>
          </cell>
        </row>
        <row r="347">
          <cell r="A347" t="str">
            <v>朱俊美</v>
          </cell>
          <cell r="B347">
            <v>65.08</v>
          </cell>
        </row>
        <row r="347">
          <cell r="L347" t="str">
            <v>朱俊美</v>
          </cell>
          <cell r="M347">
            <v>813.4</v>
          </cell>
        </row>
        <row r="347">
          <cell r="O347">
            <v>130.144</v>
          </cell>
        </row>
        <row r="348">
          <cell r="A348" t="str">
            <v>朱浚川</v>
          </cell>
          <cell r="B348">
            <v>261.84</v>
          </cell>
        </row>
        <row r="348">
          <cell r="L348" t="str">
            <v>朱浚川</v>
          </cell>
          <cell r="M348">
            <v>3273.6</v>
          </cell>
        </row>
        <row r="348">
          <cell r="O348">
            <v>523.776</v>
          </cell>
        </row>
        <row r="349">
          <cell r="A349" t="str">
            <v>朱文奇</v>
          </cell>
          <cell r="B349">
            <v>261.84</v>
          </cell>
        </row>
        <row r="349">
          <cell r="L349" t="str">
            <v>朱文奇</v>
          </cell>
          <cell r="M349">
            <v>3273.6</v>
          </cell>
        </row>
        <row r="349">
          <cell r="O349">
            <v>523.776</v>
          </cell>
        </row>
        <row r="350">
          <cell r="A350" t="str">
            <v>朱章群</v>
          </cell>
          <cell r="B350">
            <v>32.54</v>
          </cell>
        </row>
        <row r="350">
          <cell r="L350" t="str">
            <v>朱章群</v>
          </cell>
          <cell r="M350">
            <v>406.7</v>
          </cell>
        </row>
        <row r="350">
          <cell r="O350">
            <v>65.072</v>
          </cell>
        </row>
        <row r="351">
          <cell r="A351" t="str">
            <v>朱长青</v>
          </cell>
          <cell r="B351">
            <v>261.84</v>
          </cell>
        </row>
        <row r="351">
          <cell r="L351" t="str">
            <v>朱长青</v>
          </cell>
          <cell r="M351">
            <v>3273.6</v>
          </cell>
        </row>
        <row r="351">
          <cell r="O351">
            <v>523.776</v>
          </cell>
        </row>
        <row r="352">
          <cell r="A352" t="str">
            <v>宗方明</v>
          </cell>
          <cell r="B352">
            <v>261.84</v>
          </cell>
        </row>
        <row r="352">
          <cell r="L352" t="str">
            <v>宗方明</v>
          </cell>
          <cell r="M352">
            <v>3273.6</v>
          </cell>
        </row>
        <row r="352">
          <cell r="O352">
            <v>523.776</v>
          </cell>
        </row>
        <row r="353">
          <cell r="A353" t="str">
            <v>总计</v>
          </cell>
          <cell r="B353">
            <v>66492.1799999996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宏达翔"/>
      <sheetName val="众智鑫成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130921199410200816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610631198211111016</v>
          </cell>
          <cell r="J16" t="str">
            <v>√</v>
          </cell>
        </row>
        <row r="17">
          <cell r="I17" t="str">
            <v>410802197911223518</v>
          </cell>
          <cell r="J17" t="str">
            <v>√</v>
          </cell>
        </row>
        <row r="18">
          <cell r="I18" t="str">
            <v>130983198801080916</v>
          </cell>
          <cell r="J18" t="str">
            <v>√</v>
          </cell>
        </row>
        <row r="19">
          <cell r="I19" t="str">
            <v>130983199205073036</v>
          </cell>
          <cell r="J19" t="str">
            <v>√</v>
          </cell>
        </row>
        <row r="20">
          <cell r="I20" t="str">
            <v>13098319930605001X</v>
          </cell>
          <cell r="J20" t="str">
            <v>√</v>
          </cell>
        </row>
        <row r="21">
          <cell r="I21" t="str">
            <v>130983198805050714</v>
          </cell>
          <cell r="J21" t="str">
            <v>√</v>
          </cell>
        </row>
        <row r="22">
          <cell r="I22" t="str">
            <v>132903198003258732</v>
          </cell>
          <cell r="J22" t="str">
            <v>√</v>
          </cell>
        </row>
        <row r="23">
          <cell r="I23" t="str">
            <v>132930199312191811</v>
          </cell>
          <cell r="J23" t="str">
            <v>√</v>
          </cell>
        </row>
        <row r="24">
          <cell r="I24" t="str">
            <v>130983199904201113</v>
          </cell>
          <cell r="J24" t="str">
            <v>√</v>
          </cell>
        </row>
        <row r="25">
          <cell r="I25" t="str">
            <v>130983199004072213</v>
          </cell>
          <cell r="J25" t="str">
            <v>√</v>
          </cell>
        </row>
        <row r="26">
          <cell r="I26" t="str">
            <v>130983198806125319</v>
          </cell>
          <cell r="J26" t="str">
            <v>√</v>
          </cell>
        </row>
        <row r="27">
          <cell r="I27" t="str">
            <v>130983198704102212</v>
          </cell>
          <cell r="J27" t="str">
            <v>√</v>
          </cell>
        </row>
        <row r="28">
          <cell r="I28" t="str">
            <v>130983198801222216</v>
          </cell>
          <cell r="J28" t="str">
            <v>√</v>
          </cell>
        </row>
        <row r="29">
          <cell r="I29" t="str">
            <v>130983200204212415</v>
          </cell>
          <cell r="J29" t="str">
            <v>√</v>
          </cell>
        </row>
        <row r="30">
          <cell r="I30" t="str">
            <v>130925199004276618</v>
          </cell>
          <cell r="J30" t="str">
            <v>√</v>
          </cell>
        </row>
        <row r="31">
          <cell r="I31" t="str">
            <v>132930197712021812</v>
          </cell>
          <cell r="J31" t="str">
            <v>√</v>
          </cell>
        </row>
        <row r="32">
          <cell r="I32" t="str">
            <v>130103196701270945</v>
          </cell>
          <cell r="J32" t="str">
            <v>√</v>
          </cell>
        </row>
        <row r="33">
          <cell r="I33" t="str">
            <v>132930197709061629</v>
          </cell>
          <cell r="J33" t="str">
            <v>√</v>
          </cell>
        </row>
        <row r="34">
          <cell r="I34" t="str">
            <v>130983198609162225</v>
          </cell>
          <cell r="J34" t="str">
            <v>√</v>
          </cell>
        </row>
        <row r="35">
          <cell r="I35" t="str">
            <v>132930199311021124</v>
          </cell>
          <cell r="J35" t="str">
            <v>√</v>
          </cell>
        </row>
        <row r="36">
          <cell r="I36" t="str">
            <v>130983198701282211</v>
          </cell>
          <cell r="J36" t="str">
            <v>√</v>
          </cell>
        </row>
        <row r="37">
          <cell r="I37" t="str">
            <v>130983199412123921</v>
          </cell>
          <cell r="J37" t="str">
            <v>√</v>
          </cell>
        </row>
        <row r="38">
          <cell r="I38" t="str">
            <v>131127198502155240</v>
          </cell>
          <cell r="J38" t="str">
            <v>√</v>
          </cell>
        </row>
        <row r="39">
          <cell r="I39" t="str">
            <v>13022419960119654X</v>
          </cell>
          <cell r="J39" t="str">
            <v>√</v>
          </cell>
        </row>
        <row r="40">
          <cell r="I40" t="str">
            <v>130621199101181862</v>
          </cell>
          <cell r="J40" t="str">
            <v>√</v>
          </cell>
        </row>
        <row r="41">
          <cell r="I41" t="str">
            <v>130983199302214515</v>
          </cell>
          <cell r="J41" t="str">
            <v>√</v>
          </cell>
        </row>
        <row r="42">
          <cell r="I42" t="str">
            <v>132930197507110525</v>
          </cell>
          <cell r="J42" t="str">
            <v>√</v>
          </cell>
        </row>
        <row r="43">
          <cell r="I43" t="str">
            <v>130983198402241612</v>
          </cell>
          <cell r="J43" t="str">
            <v>√</v>
          </cell>
        </row>
        <row r="44">
          <cell r="I44" t="str">
            <v>230403198803040816</v>
          </cell>
          <cell r="J44" t="str">
            <v>√</v>
          </cell>
        </row>
        <row r="45">
          <cell r="I45" t="str">
            <v>132930197612023060</v>
          </cell>
          <cell r="J45" t="str">
            <v>√</v>
          </cell>
        </row>
        <row r="46">
          <cell r="I46" t="str">
            <v>130925198802085221</v>
          </cell>
          <cell r="J46" t="str">
            <v>√</v>
          </cell>
        </row>
        <row r="47">
          <cell r="I47" t="str">
            <v>130983199412142866</v>
          </cell>
          <cell r="J47" t="str">
            <v>√</v>
          </cell>
        </row>
        <row r="48">
          <cell r="I48" t="str">
            <v>130983199804045344</v>
          </cell>
          <cell r="J48" t="str">
            <v>√</v>
          </cell>
        </row>
        <row r="49">
          <cell r="I49" t="str">
            <v>220181199111102217</v>
          </cell>
          <cell r="J49" t="str">
            <v>√</v>
          </cell>
        </row>
        <row r="50">
          <cell r="I50" t="str">
            <v>132930198905132812</v>
          </cell>
          <cell r="J50" t="str">
            <v>√</v>
          </cell>
        </row>
        <row r="51">
          <cell r="I51" t="str">
            <v>132930196612212211</v>
          </cell>
          <cell r="J51" t="str">
            <v>√</v>
          </cell>
        </row>
        <row r="52">
          <cell r="I52" t="str">
            <v>132930198208222230</v>
          </cell>
          <cell r="J52" t="str">
            <v>√</v>
          </cell>
        </row>
        <row r="53">
          <cell r="I53" t="str">
            <v>130983199001013138</v>
          </cell>
          <cell r="J53" t="str">
            <v>√</v>
          </cell>
        </row>
        <row r="54">
          <cell r="I54" t="str">
            <v>130983199606111419</v>
          </cell>
          <cell r="J54" t="str">
            <v>√</v>
          </cell>
        </row>
        <row r="55">
          <cell r="I55" t="str">
            <v>130983199312094123</v>
          </cell>
          <cell r="J55" t="str">
            <v>√</v>
          </cell>
        </row>
        <row r="56">
          <cell r="I56" t="str">
            <v>130983200010172611</v>
          </cell>
          <cell r="J56" t="str">
            <v>√</v>
          </cell>
        </row>
        <row r="57">
          <cell r="I57" t="str">
            <v>130984198809190016</v>
          </cell>
          <cell r="J57" t="str">
            <v>√</v>
          </cell>
        </row>
        <row r="58">
          <cell r="I58" t="str">
            <v>130983198907120322</v>
          </cell>
          <cell r="J58" t="str">
            <v>√</v>
          </cell>
        </row>
        <row r="59">
          <cell r="I59" t="str">
            <v>130922198810014854</v>
          </cell>
          <cell r="J59" t="str">
            <v>√</v>
          </cell>
        </row>
        <row r="60">
          <cell r="I60" t="str">
            <v>132930199110113516</v>
          </cell>
        </row>
        <row r="61">
          <cell r="I61" t="str">
            <v>130925199901266217</v>
          </cell>
        </row>
        <row r="62">
          <cell r="I62" t="str">
            <v>130732198808033070</v>
          </cell>
          <cell r="J62" t="str">
            <v>√</v>
          </cell>
        </row>
        <row r="63">
          <cell r="I63" t="str">
            <v>13098319880415161X</v>
          </cell>
          <cell r="J63" t="str">
            <v>√</v>
          </cell>
        </row>
        <row r="64">
          <cell r="I64" t="str">
            <v>132930198312050029</v>
          </cell>
          <cell r="J64" t="str">
            <v>√</v>
          </cell>
        </row>
        <row r="65">
          <cell r="I65" t="str">
            <v>132934198212054618</v>
          </cell>
          <cell r="J65" t="str">
            <v>√</v>
          </cell>
        </row>
        <row r="66">
          <cell r="I66" t="str">
            <v>130983199001032232</v>
          </cell>
          <cell r="J66" t="str">
            <v>√</v>
          </cell>
        </row>
        <row r="67">
          <cell r="I67" t="str">
            <v>130983198906201614</v>
          </cell>
          <cell r="J67" t="str">
            <v>√</v>
          </cell>
        </row>
        <row r="68">
          <cell r="I68" t="str">
            <v>130983198905102411</v>
          </cell>
          <cell r="J68" t="str">
            <v>√</v>
          </cell>
        </row>
        <row r="69">
          <cell r="I69" t="str">
            <v>130983199605032436</v>
          </cell>
          <cell r="J69" t="str">
            <v>√</v>
          </cell>
        </row>
        <row r="70">
          <cell r="I70" t="str">
            <v>130983199104105529</v>
          </cell>
          <cell r="J70" t="str">
            <v>√</v>
          </cell>
        </row>
        <row r="71">
          <cell r="I71" t="str">
            <v>13098319981201162X</v>
          </cell>
          <cell r="J71" t="str">
            <v>√</v>
          </cell>
        </row>
        <row r="72">
          <cell r="I72" t="str">
            <v>130983199803102220</v>
          </cell>
          <cell r="J72" t="str">
            <v>√</v>
          </cell>
        </row>
        <row r="73">
          <cell r="I73" t="str">
            <v>130924199210184216</v>
          </cell>
          <cell r="J73" t="str">
            <v>√</v>
          </cell>
        </row>
        <row r="74">
          <cell r="I74" t="str">
            <v>130983199209011625</v>
          </cell>
          <cell r="J74" t="str">
            <v>√</v>
          </cell>
        </row>
        <row r="75">
          <cell r="I75" t="str">
            <v>130531199210303213</v>
          </cell>
          <cell r="J75" t="str">
            <v>√</v>
          </cell>
        </row>
        <row r="76">
          <cell r="I76" t="str">
            <v>130983198602245028</v>
          </cell>
        </row>
        <row r="77">
          <cell r="I77" t="str">
            <v>130983199912030916</v>
          </cell>
        </row>
        <row r="78">
          <cell r="I78" t="str">
            <v>13293019860606352X</v>
          </cell>
          <cell r="J78" t="str">
            <v>√</v>
          </cell>
        </row>
        <row r="79">
          <cell r="I79" t="str">
            <v>132930196502212237</v>
          </cell>
          <cell r="J79" t="str">
            <v>√</v>
          </cell>
        </row>
        <row r="80">
          <cell r="I80" t="str">
            <v>130983198909091625</v>
          </cell>
          <cell r="J80" t="str">
            <v>√</v>
          </cell>
        </row>
        <row r="81">
          <cell r="I81" t="str">
            <v>132930198912201820</v>
          </cell>
          <cell r="J81" t="str">
            <v>√</v>
          </cell>
        </row>
        <row r="82">
          <cell r="I82" t="str">
            <v>372431197811294043</v>
          </cell>
          <cell r="J82" t="str">
            <v>√</v>
          </cell>
        </row>
        <row r="83">
          <cell r="I83" t="str">
            <v>132930198003231627</v>
          </cell>
          <cell r="J83" t="str">
            <v>√</v>
          </cell>
        </row>
        <row r="84">
          <cell r="I84" t="str">
            <v>232102196309165218</v>
          </cell>
          <cell r="J84" t="str">
            <v>√</v>
          </cell>
        </row>
        <row r="85">
          <cell r="I85" t="str">
            <v>132401196704067067</v>
          </cell>
          <cell r="J85" t="str">
            <v>√</v>
          </cell>
        </row>
        <row r="86">
          <cell r="I86" t="str">
            <v>132401197706177061</v>
          </cell>
          <cell r="J86" t="str">
            <v>√</v>
          </cell>
        </row>
        <row r="87">
          <cell r="I87" t="str">
            <v>130983198508093929</v>
          </cell>
          <cell r="J87" t="str">
            <v>√</v>
          </cell>
        </row>
        <row r="88">
          <cell r="I88" t="str">
            <v>142623197409132618</v>
          </cell>
          <cell r="J88" t="str">
            <v>√</v>
          </cell>
        </row>
        <row r="89">
          <cell r="I89" t="str">
            <v>130983198902282218</v>
          </cell>
          <cell r="J89" t="str">
            <v>√</v>
          </cell>
        </row>
        <row r="90">
          <cell r="I90" t="str">
            <v>132930196606240013</v>
          </cell>
          <cell r="J90" t="str">
            <v>√</v>
          </cell>
        </row>
        <row r="91">
          <cell r="I91" t="str">
            <v>130983199901211615</v>
          </cell>
          <cell r="J91" t="str">
            <v>√</v>
          </cell>
        </row>
        <row r="92">
          <cell r="I92" t="str">
            <v>130983199204100311</v>
          </cell>
          <cell r="J92" t="str">
            <v>√</v>
          </cell>
        </row>
        <row r="93">
          <cell r="I93" t="str">
            <v>130927200011251513</v>
          </cell>
          <cell r="J93" t="str">
            <v>√</v>
          </cell>
        </row>
        <row r="94">
          <cell r="I94" t="str">
            <v>13098319981002163X</v>
          </cell>
          <cell r="J94" t="str">
            <v>√</v>
          </cell>
        </row>
        <row r="95">
          <cell r="I95" t="str">
            <v>130921200111261219</v>
          </cell>
          <cell r="J95" t="str">
            <v>√</v>
          </cell>
        </row>
        <row r="96">
          <cell r="I96" t="str">
            <v>130983199005122411</v>
          </cell>
        </row>
        <row r="97">
          <cell r="I97" t="str">
            <v>132529196805221213</v>
          </cell>
          <cell r="J97" t="str">
            <v>√</v>
          </cell>
        </row>
        <row r="98">
          <cell r="I98" t="str">
            <v>130983198912121135</v>
          </cell>
          <cell r="J98" t="str">
            <v>√</v>
          </cell>
        </row>
        <row r="99">
          <cell r="I99" t="str">
            <v>130983198706032414</v>
          </cell>
          <cell r="J99" t="str">
            <v>√</v>
          </cell>
        </row>
        <row r="100">
          <cell r="I100" t="str">
            <v>132930197308031437</v>
          </cell>
          <cell r="J100" t="str">
            <v>√</v>
          </cell>
        </row>
        <row r="101">
          <cell r="I101" t="str">
            <v>130924198304194218</v>
          </cell>
          <cell r="J101" t="str">
            <v>√</v>
          </cell>
        </row>
        <row r="102">
          <cell r="I102" t="str">
            <v>132930196611190030</v>
          </cell>
          <cell r="J102" t="str">
            <v>√</v>
          </cell>
        </row>
        <row r="103">
          <cell r="I103" t="str">
            <v>130983199601233310</v>
          </cell>
          <cell r="J103" t="str">
            <v>√</v>
          </cell>
        </row>
        <row r="104">
          <cell r="I104" t="str">
            <v>130983199509265037</v>
          </cell>
          <cell r="J104" t="str">
            <v>√</v>
          </cell>
        </row>
        <row r="105">
          <cell r="I105" t="str">
            <v>130921199410100217</v>
          </cell>
        </row>
        <row r="106">
          <cell r="I106" t="str">
            <v>130983198803140919</v>
          </cell>
          <cell r="J106" t="str">
            <v>√</v>
          </cell>
        </row>
        <row r="107">
          <cell r="I107" t="str">
            <v>130983199211162414</v>
          </cell>
          <cell r="J107" t="str">
            <v>√</v>
          </cell>
        </row>
        <row r="108">
          <cell r="I108" t="str">
            <v>132930196512130016</v>
          </cell>
          <cell r="J108" t="str">
            <v>√</v>
          </cell>
        </row>
        <row r="109">
          <cell r="I109" t="str">
            <v>130921196409110211</v>
          </cell>
          <cell r="J109" t="str">
            <v>√</v>
          </cell>
        </row>
        <row r="110">
          <cell r="I110" t="str">
            <v>132526196510311052</v>
          </cell>
          <cell r="J110" t="str">
            <v>√</v>
          </cell>
        </row>
        <row r="111">
          <cell r="I111" t="str">
            <v>130983199606255017</v>
          </cell>
          <cell r="J111" t="str">
            <v>√</v>
          </cell>
        </row>
        <row r="112">
          <cell r="I112" t="str">
            <v>132930197905100031</v>
          </cell>
          <cell r="J112" t="str">
            <v>√</v>
          </cell>
        </row>
        <row r="113">
          <cell r="I113" t="str">
            <v>130983199211285019</v>
          </cell>
          <cell r="J113" t="str">
            <v>√</v>
          </cell>
        </row>
        <row r="114">
          <cell r="I114" t="str">
            <v>130983198910183017</v>
          </cell>
          <cell r="J114" t="str">
            <v>√</v>
          </cell>
        </row>
        <row r="115">
          <cell r="I115" t="str">
            <v>13092419931114423X</v>
          </cell>
        </row>
        <row r="116">
          <cell r="I116" t="str">
            <v>130983198807172213</v>
          </cell>
          <cell r="J116" t="str">
            <v>√</v>
          </cell>
        </row>
        <row r="117">
          <cell r="I117" t="str">
            <v>130983198712141422</v>
          </cell>
          <cell r="J117" t="str">
            <v>√</v>
          </cell>
        </row>
        <row r="118">
          <cell r="I118" t="str">
            <v>130983199801025313</v>
          </cell>
          <cell r="J118" t="str">
            <v>√</v>
          </cell>
        </row>
        <row r="119">
          <cell r="I119" t="str">
            <v>130983199210273032</v>
          </cell>
          <cell r="J119" t="str">
            <v>√</v>
          </cell>
        </row>
        <row r="120">
          <cell r="I120" t="str">
            <v>132930199002104110</v>
          </cell>
          <cell r="J120" t="str">
            <v>√</v>
          </cell>
        </row>
        <row r="121">
          <cell r="I121" t="str">
            <v>130983199201222217</v>
          </cell>
          <cell r="J121" t="str">
            <v>√</v>
          </cell>
        </row>
        <row r="122">
          <cell r="I122" t="str">
            <v>130929198402282213</v>
          </cell>
          <cell r="J122" t="str">
            <v>√</v>
          </cell>
        </row>
        <row r="123">
          <cell r="I123" t="str">
            <v>130927198310154553</v>
          </cell>
          <cell r="J123" t="str">
            <v>√</v>
          </cell>
        </row>
        <row r="124">
          <cell r="I124" t="str">
            <v>132930199011150514</v>
          </cell>
          <cell r="J124" t="str">
            <v>√</v>
          </cell>
        </row>
        <row r="125">
          <cell r="I125" t="str">
            <v>130983199712182448</v>
          </cell>
          <cell r="J125" t="str">
            <v>√</v>
          </cell>
        </row>
        <row r="126">
          <cell r="I126" t="str">
            <v>132401196703097096</v>
          </cell>
          <cell r="J126" t="str">
            <v>√</v>
          </cell>
        </row>
        <row r="127">
          <cell r="I127" t="str">
            <v>130983199004050014</v>
          </cell>
          <cell r="J127" t="str">
            <v>√</v>
          </cell>
        </row>
        <row r="128">
          <cell r="I128" t="str">
            <v>140426198711112010</v>
          </cell>
          <cell r="J128" t="str">
            <v>√</v>
          </cell>
        </row>
        <row r="129">
          <cell r="I129" t="str">
            <v>132931198206033328</v>
          </cell>
          <cell r="J129" t="str">
            <v>√</v>
          </cell>
        </row>
        <row r="130">
          <cell r="I130" t="str">
            <v>130983199309021812</v>
          </cell>
          <cell r="J130" t="str">
            <v>√</v>
          </cell>
        </row>
        <row r="131">
          <cell r="I131" t="str">
            <v>370784198009176412</v>
          </cell>
          <cell r="J131" t="str">
            <v>√</v>
          </cell>
        </row>
        <row r="132">
          <cell r="I132" t="str">
            <v>133030197203053439</v>
          </cell>
          <cell r="J132" t="str">
            <v>√</v>
          </cell>
        </row>
        <row r="133">
          <cell r="I133" t="str">
            <v>110227197910111817</v>
          </cell>
          <cell r="J133" t="str">
            <v>√</v>
          </cell>
        </row>
        <row r="134">
          <cell r="I134" t="str">
            <v>371427198602232515</v>
          </cell>
          <cell r="J134" t="str">
            <v>√</v>
          </cell>
        </row>
        <row r="135">
          <cell r="I135" t="str">
            <v>130682199201211697</v>
          </cell>
          <cell r="J135" t="str">
            <v>√</v>
          </cell>
        </row>
        <row r="136">
          <cell r="I136" t="str">
            <v>140227199706265055</v>
          </cell>
          <cell r="J136" t="str">
            <v>√</v>
          </cell>
        </row>
        <row r="137">
          <cell r="I137" t="str">
            <v>131121198211044411</v>
          </cell>
          <cell r="J137" t="str">
            <v>√</v>
          </cell>
        </row>
        <row r="138">
          <cell r="I138" t="str">
            <v>110222198106151212</v>
          </cell>
          <cell r="J138" t="str">
            <v>√</v>
          </cell>
        </row>
        <row r="139">
          <cell r="I139" t="str">
            <v>132521197307163413</v>
          </cell>
          <cell r="J139" t="str">
            <v>√</v>
          </cell>
        </row>
        <row r="140">
          <cell r="I140" t="str">
            <v>430202198108221017</v>
          </cell>
          <cell r="J140" t="str">
            <v>√</v>
          </cell>
        </row>
        <row r="141">
          <cell r="I141" t="str">
            <v>422823197108051134</v>
          </cell>
          <cell r="J141" t="str">
            <v>√</v>
          </cell>
        </row>
        <row r="142">
          <cell r="I142" t="str">
            <v>130983198608081618</v>
          </cell>
          <cell r="J142" t="str">
            <v>√</v>
          </cell>
        </row>
        <row r="143">
          <cell r="I143" t="str">
            <v>130983199302141619</v>
          </cell>
          <cell r="J143" t="str">
            <v>√</v>
          </cell>
        </row>
        <row r="144">
          <cell r="I144" t="str">
            <v>132929197802073434</v>
          </cell>
          <cell r="J144" t="str">
            <v>√</v>
          </cell>
        </row>
        <row r="145">
          <cell r="I145" t="str">
            <v>132930197707191817</v>
          </cell>
          <cell r="J145" t="str">
            <v>√</v>
          </cell>
        </row>
        <row r="146">
          <cell r="I146" t="str">
            <v>132930198203022838</v>
          </cell>
          <cell r="J146" t="str">
            <v>√</v>
          </cell>
        </row>
        <row r="147">
          <cell r="I147" t="str">
            <v>132930197803071815</v>
          </cell>
          <cell r="J147" t="str">
            <v>√</v>
          </cell>
        </row>
        <row r="148">
          <cell r="I148" t="str">
            <v>232622197602272618</v>
          </cell>
          <cell r="J148" t="str">
            <v>√</v>
          </cell>
        </row>
        <row r="149">
          <cell r="I149" t="str">
            <v>130983198605102217</v>
          </cell>
          <cell r="J149" t="str">
            <v>√</v>
          </cell>
        </row>
        <row r="150">
          <cell r="I150" t="str">
            <v>130924198201294216</v>
          </cell>
          <cell r="J150" t="str">
            <v>√</v>
          </cell>
        </row>
        <row r="151">
          <cell r="I151" t="str">
            <v>130983199812072836</v>
          </cell>
          <cell r="J151" t="str">
            <v>√</v>
          </cell>
        </row>
        <row r="152">
          <cell r="I152" t="str">
            <v>132930199410102835</v>
          </cell>
          <cell r="J152" t="str">
            <v>√</v>
          </cell>
        </row>
        <row r="153">
          <cell r="I153" t="str">
            <v>130983199405053718</v>
          </cell>
          <cell r="J153" t="str">
            <v>√</v>
          </cell>
        </row>
        <row r="154">
          <cell r="I154" t="str">
            <v>132930197512041827</v>
          </cell>
          <cell r="J154" t="str">
            <v>√</v>
          </cell>
        </row>
        <row r="155">
          <cell r="I155" t="str">
            <v>132930197411160923</v>
          </cell>
          <cell r="J155" t="str">
            <v>√</v>
          </cell>
        </row>
        <row r="156">
          <cell r="I156" t="str">
            <v>230823197302131421</v>
          </cell>
          <cell r="J156" t="str">
            <v>√</v>
          </cell>
        </row>
        <row r="157">
          <cell r="I157" t="str">
            <v>130983198803123967</v>
          </cell>
          <cell r="J157" t="str">
            <v>√</v>
          </cell>
        </row>
        <row r="158">
          <cell r="I158" t="str">
            <v>132930198310294126</v>
          </cell>
          <cell r="J158" t="str">
            <v>√</v>
          </cell>
        </row>
        <row r="159">
          <cell r="I159" t="str">
            <v>130983199202051616</v>
          </cell>
          <cell r="J159" t="str">
            <v>√</v>
          </cell>
        </row>
        <row r="160">
          <cell r="I160" t="str">
            <v>13098319891027201X</v>
          </cell>
          <cell r="J160" t="str">
            <v>√</v>
          </cell>
        </row>
        <row r="161">
          <cell r="I161" t="str">
            <v>132930198106302213</v>
          </cell>
          <cell r="J161" t="str">
            <v>√</v>
          </cell>
        </row>
        <row r="162">
          <cell r="I162" t="str">
            <v>230229196801272019</v>
          </cell>
          <cell r="J162" t="str">
            <v>√</v>
          </cell>
        </row>
        <row r="163">
          <cell r="I163" t="str">
            <v>130983198703172411</v>
          </cell>
          <cell r="J163" t="str">
            <v>√</v>
          </cell>
        </row>
        <row r="164">
          <cell r="I164" t="str">
            <v>130930199902082111</v>
          </cell>
          <cell r="J164" t="str">
            <v>√</v>
          </cell>
        </row>
        <row r="165">
          <cell r="I165" t="str">
            <v>130983199404062233</v>
          </cell>
          <cell r="J165" t="str">
            <v>√</v>
          </cell>
        </row>
        <row r="166">
          <cell r="I166" t="str">
            <v>130983199302022011</v>
          </cell>
          <cell r="J166" t="str">
            <v>√</v>
          </cell>
        </row>
        <row r="167">
          <cell r="I167" t="str">
            <v>132930196805250118</v>
          </cell>
          <cell r="J167" t="str">
            <v>√</v>
          </cell>
        </row>
        <row r="168">
          <cell r="I168" t="str">
            <v>132930198911101115</v>
          </cell>
          <cell r="J168" t="str">
            <v>√</v>
          </cell>
        </row>
        <row r="169">
          <cell r="I169" t="str">
            <v>13098319820602301X</v>
          </cell>
          <cell r="J169" t="str">
            <v>√</v>
          </cell>
        </row>
        <row r="170">
          <cell r="I170" t="str">
            <v>130983198711062212</v>
          </cell>
          <cell r="J170" t="str">
            <v>√</v>
          </cell>
        </row>
        <row r="171">
          <cell r="I171" t="str">
            <v>130983198303042212</v>
          </cell>
          <cell r="J171" t="str">
            <v>√</v>
          </cell>
        </row>
        <row r="172">
          <cell r="I172" t="str">
            <v>13293019820815221X</v>
          </cell>
          <cell r="J172" t="str">
            <v>√</v>
          </cell>
        </row>
        <row r="173">
          <cell r="I173" t="str">
            <v>23020619690224045X</v>
          </cell>
          <cell r="J173" t="str">
            <v>√</v>
          </cell>
        </row>
        <row r="174">
          <cell r="I174" t="str">
            <v>132930196712241415</v>
          </cell>
          <cell r="J174" t="str">
            <v>√</v>
          </cell>
        </row>
        <row r="175">
          <cell r="I175" t="str">
            <v>130983199202122218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130925197205116056</v>
          </cell>
          <cell r="J181" t="str">
            <v>√</v>
          </cell>
        </row>
        <row r="182">
          <cell r="I182" t="str">
            <v>132930197909092219</v>
          </cell>
          <cell r="J182" t="str">
            <v>√</v>
          </cell>
        </row>
        <row r="183">
          <cell r="I183" t="str">
            <v>130983199104105537</v>
          </cell>
          <cell r="J183" t="str">
            <v>√</v>
          </cell>
        </row>
        <row r="184">
          <cell r="I184" t="str">
            <v>132929197105024012</v>
          </cell>
          <cell r="J184" t="str">
            <v>√</v>
          </cell>
        </row>
        <row r="185">
          <cell r="I185" t="str">
            <v>132930197305251637</v>
          </cell>
          <cell r="J185" t="str">
            <v>√</v>
          </cell>
        </row>
        <row r="186">
          <cell r="I186" t="str">
            <v>130983199105203913</v>
          </cell>
          <cell r="J186" t="str">
            <v>√</v>
          </cell>
        </row>
        <row r="187">
          <cell r="I187" t="str">
            <v>130983198906132014</v>
          </cell>
          <cell r="J187" t="str">
            <v>√</v>
          </cell>
        </row>
        <row r="188">
          <cell r="I188" t="str">
            <v>130983198708122210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130983198905051415</v>
          </cell>
          <cell r="J190" t="str">
            <v>√</v>
          </cell>
        </row>
        <row r="191">
          <cell r="I191" t="str">
            <v>132930199211141110</v>
          </cell>
          <cell r="J191" t="str">
            <v>√</v>
          </cell>
        </row>
        <row r="192">
          <cell r="I192" t="str">
            <v>132930199110304136</v>
          </cell>
          <cell r="J192" t="str">
            <v>√</v>
          </cell>
        </row>
        <row r="193">
          <cell r="I193" t="str">
            <v>13098319920707303X</v>
          </cell>
          <cell r="J193" t="str">
            <v>√</v>
          </cell>
        </row>
        <row r="194">
          <cell r="I194" t="str">
            <v>130983199305120012</v>
          </cell>
          <cell r="J194" t="str">
            <v>√</v>
          </cell>
        </row>
        <row r="195">
          <cell r="I195" t="str">
            <v>132930198109012019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132929197909020420</v>
          </cell>
          <cell r="J200" t="str">
            <v>√</v>
          </cell>
        </row>
        <row r="201">
          <cell r="I201" t="str">
            <v>132930196807061417</v>
          </cell>
          <cell r="J201" t="str">
            <v>√</v>
          </cell>
        </row>
        <row r="202">
          <cell r="I202" t="str">
            <v>130983199011023911</v>
          </cell>
          <cell r="J202" t="str">
            <v>√</v>
          </cell>
        </row>
        <row r="203">
          <cell r="I203" t="str">
            <v>13293119781020394X</v>
          </cell>
          <cell r="J203" t="str">
            <v>√</v>
          </cell>
        </row>
        <row r="204">
          <cell r="I204" t="str">
            <v>132930198206011421</v>
          </cell>
          <cell r="J204" t="str">
            <v>√</v>
          </cell>
        </row>
        <row r="205">
          <cell r="I205" t="str">
            <v>132930197611261446</v>
          </cell>
          <cell r="J205" t="str">
            <v>√</v>
          </cell>
        </row>
        <row r="206">
          <cell r="I206" t="str">
            <v>412821197111282967</v>
          </cell>
          <cell r="J206" t="str">
            <v>√</v>
          </cell>
        </row>
        <row r="207">
          <cell r="I207" t="str">
            <v>130924199211243548</v>
          </cell>
          <cell r="J207" t="str">
            <v>√</v>
          </cell>
        </row>
        <row r="208">
          <cell r="I208" t="str">
            <v>130983199810110712</v>
          </cell>
          <cell r="J208" t="str">
            <v>√</v>
          </cell>
        </row>
        <row r="209">
          <cell r="I209" t="str">
            <v>130922198706270815</v>
          </cell>
          <cell r="J209" t="str">
            <v>√</v>
          </cell>
        </row>
        <row r="210">
          <cell r="I210" t="str">
            <v>130983198403101638</v>
          </cell>
          <cell r="J210" t="str">
            <v>√</v>
          </cell>
        </row>
        <row r="211">
          <cell r="I211" t="str">
            <v>130983199003282235</v>
          </cell>
          <cell r="J211" t="str">
            <v>√</v>
          </cell>
        </row>
        <row r="212">
          <cell r="I212" t="str">
            <v>132930197710245310</v>
          </cell>
          <cell r="J212" t="str">
            <v>√</v>
          </cell>
        </row>
        <row r="213">
          <cell r="I213" t="str">
            <v>13293019970422351X</v>
          </cell>
          <cell r="J213" t="str">
            <v>√</v>
          </cell>
        </row>
        <row r="214">
          <cell r="I214" t="str">
            <v>130983198706092433</v>
          </cell>
          <cell r="J214" t="str">
            <v>√</v>
          </cell>
        </row>
        <row r="215">
          <cell r="I215" t="str">
            <v>130983199901041118</v>
          </cell>
          <cell r="J215" t="str">
            <v>√</v>
          </cell>
        </row>
        <row r="216">
          <cell r="I216" t="str">
            <v>13098319990608001X</v>
          </cell>
          <cell r="J216" t="str">
            <v>√</v>
          </cell>
        </row>
        <row r="217">
          <cell r="I217" t="str">
            <v>130983200301140919</v>
          </cell>
          <cell r="J217" t="str">
            <v>√</v>
          </cell>
        </row>
        <row r="218">
          <cell r="I218" t="str">
            <v>132930198207091427</v>
          </cell>
          <cell r="J218" t="str">
            <v>√</v>
          </cell>
        </row>
        <row r="219">
          <cell r="I219" t="str">
            <v>132930197812051840</v>
          </cell>
          <cell r="J219" t="str">
            <v>√</v>
          </cell>
        </row>
        <row r="220">
          <cell r="I220" t="str">
            <v>132930197303171828</v>
          </cell>
          <cell r="J220" t="str">
            <v>√</v>
          </cell>
        </row>
        <row r="221">
          <cell r="I221" t="str">
            <v>132930197106201127</v>
          </cell>
          <cell r="J221" t="str">
            <v>√</v>
          </cell>
        </row>
        <row r="222">
          <cell r="I222" t="str">
            <v>132930197806240522</v>
          </cell>
          <cell r="J222" t="str">
            <v>√</v>
          </cell>
        </row>
        <row r="223">
          <cell r="I223" t="str">
            <v>130930198302283329</v>
          </cell>
          <cell r="J223" t="str">
            <v>√</v>
          </cell>
        </row>
        <row r="224">
          <cell r="I224" t="str">
            <v>130924198908194243</v>
          </cell>
          <cell r="J224" t="str">
            <v>√</v>
          </cell>
        </row>
        <row r="225">
          <cell r="I225" t="str">
            <v>130930199609241822</v>
          </cell>
          <cell r="J225" t="str">
            <v>√</v>
          </cell>
        </row>
        <row r="226">
          <cell r="I226" t="str">
            <v>220182198410207264</v>
          </cell>
          <cell r="J226" t="str">
            <v>√</v>
          </cell>
        </row>
        <row r="227">
          <cell r="I227" t="str">
            <v>130924199308253523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130983199812143534</v>
          </cell>
          <cell r="J231" t="str">
            <v>√</v>
          </cell>
        </row>
        <row r="232">
          <cell r="I232" t="str">
            <v>130983200006120915</v>
          </cell>
          <cell r="J232" t="str">
            <v>√</v>
          </cell>
        </row>
        <row r="233">
          <cell r="I233" t="str">
            <v>13093020021210151X</v>
          </cell>
          <cell r="J233" t="str">
            <v>√</v>
          </cell>
        </row>
        <row r="234">
          <cell r="I234" t="str">
            <v>130983199901142410</v>
          </cell>
          <cell r="J234" t="str">
            <v>√</v>
          </cell>
        </row>
        <row r="235">
          <cell r="I235" t="str">
            <v>230231198505052952</v>
          </cell>
          <cell r="J235" t="str">
            <v>√</v>
          </cell>
        </row>
        <row r="236">
          <cell r="I236" t="str">
            <v>13043519930423153X</v>
          </cell>
          <cell r="J236" t="str">
            <v>√</v>
          </cell>
        </row>
        <row r="237">
          <cell r="I237" t="str">
            <v>141023198902120013</v>
          </cell>
          <cell r="J237" t="str">
            <v>√</v>
          </cell>
        </row>
        <row r="238">
          <cell r="I238" t="str">
            <v>131022199807246415</v>
          </cell>
          <cell r="J238" t="str">
            <v>√</v>
          </cell>
        </row>
        <row r="239">
          <cell r="I239" t="str">
            <v>132924197704103212</v>
          </cell>
          <cell r="J239" t="str">
            <v>√</v>
          </cell>
        </row>
        <row r="240">
          <cell r="I240" t="str">
            <v>140426199606014413</v>
          </cell>
          <cell r="J240" t="str">
            <v>√</v>
          </cell>
        </row>
        <row r="241">
          <cell r="I241" t="str">
            <v>140322197708231515</v>
          </cell>
          <cell r="J241" t="str">
            <v>√</v>
          </cell>
        </row>
        <row r="242">
          <cell r="I242" t="str">
            <v>130924199610170913</v>
          </cell>
          <cell r="J242" t="str">
            <v>√</v>
          </cell>
        </row>
        <row r="243">
          <cell r="I243" t="str">
            <v>130983200109092435</v>
          </cell>
          <cell r="J243" t="str">
            <v>√</v>
          </cell>
        </row>
        <row r="244">
          <cell r="I244" t="str">
            <v>132930199801223511</v>
          </cell>
          <cell r="J244" t="str">
            <v>√</v>
          </cell>
        </row>
        <row r="245">
          <cell r="I245" t="str">
            <v>130983199909150511</v>
          </cell>
          <cell r="J245" t="str">
            <v>√</v>
          </cell>
        </row>
        <row r="246">
          <cell r="I246" t="str">
            <v>130983200302180058</v>
          </cell>
          <cell r="J246" t="str">
            <v>√</v>
          </cell>
        </row>
        <row r="247">
          <cell r="I247" t="str">
            <v>130983199306174557</v>
          </cell>
          <cell r="J247" t="str">
            <v>√</v>
          </cell>
        </row>
        <row r="248">
          <cell r="I248" t="str">
            <v>132928197708023610</v>
          </cell>
          <cell r="J248" t="str">
            <v>√</v>
          </cell>
        </row>
        <row r="249">
          <cell r="I249" t="str">
            <v>130983200210183016</v>
          </cell>
          <cell r="J249" t="str">
            <v>√</v>
          </cell>
        </row>
        <row r="250">
          <cell r="I250" t="str">
            <v>140322197806203614</v>
          </cell>
          <cell r="J250" t="str">
            <v>√</v>
          </cell>
        </row>
        <row r="251">
          <cell r="I251" t="str">
            <v>130983199206210039</v>
          </cell>
          <cell r="J251" t="str">
            <v>√</v>
          </cell>
        </row>
        <row r="252">
          <cell r="I252" t="str">
            <v>132930199811103353</v>
          </cell>
          <cell r="J252" t="str">
            <v>√</v>
          </cell>
        </row>
        <row r="253">
          <cell r="I253" t="str">
            <v>130983199901120713</v>
          </cell>
          <cell r="J253" t="str">
            <v>√</v>
          </cell>
        </row>
        <row r="254">
          <cell r="I254" t="str">
            <v>130983199701261618</v>
          </cell>
          <cell r="J254" t="str">
            <v>√</v>
          </cell>
        </row>
        <row r="255">
          <cell r="I255" t="str">
            <v>132930198906292818</v>
          </cell>
          <cell r="J255" t="str">
            <v>√</v>
          </cell>
        </row>
        <row r="256">
          <cell r="I256" t="str">
            <v>130921199603133218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130983198506081641</v>
          </cell>
          <cell r="J260" t="str">
            <v>√</v>
          </cell>
        </row>
        <row r="261">
          <cell r="I261" t="str">
            <v>140322198201293922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132930198004221121</v>
          </cell>
          <cell r="J272" t="str">
            <v>√</v>
          </cell>
        </row>
        <row r="273">
          <cell r="I273" t="str">
            <v>130983198810151122</v>
          </cell>
          <cell r="J273" t="str">
            <v>√</v>
          </cell>
        </row>
        <row r="274">
          <cell r="I274" t="str">
            <v>13293019780712112X</v>
          </cell>
          <cell r="J274" t="str">
            <v>√</v>
          </cell>
        </row>
        <row r="275">
          <cell r="I275" t="str">
            <v>132930197108162221</v>
          </cell>
          <cell r="J275" t="str">
            <v>√</v>
          </cell>
        </row>
        <row r="276">
          <cell r="I276" t="str">
            <v>132930198003181121</v>
          </cell>
          <cell r="J276" t="str">
            <v>√</v>
          </cell>
        </row>
        <row r="277">
          <cell r="I277" t="str">
            <v>130924198712064228</v>
          </cell>
          <cell r="J277" t="str">
            <v>√</v>
          </cell>
        </row>
        <row r="278">
          <cell r="I278" t="str">
            <v>13293019811024372X</v>
          </cell>
          <cell r="J278" t="str">
            <v>√</v>
          </cell>
        </row>
        <row r="279">
          <cell r="I279" t="str">
            <v>132931197506203320</v>
          </cell>
          <cell r="J279" t="str">
            <v>√</v>
          </cell>
        </row>
        <row r="280">
          <cell r="I280" t="str">
            <v>13098319870329112X</v>
          </cell>
          <cell r="J280" t="str">
            <v>√</v>
          </cell>
        </row>
        <row r="281">
          <cell r="I281" t="str">
            <v>132930197501140723</v>
          </cell>
          <cell r="J281" t="str">
            <v>√</v>
          </cell>
        </row>
        <row r="282">
          <cell r="I282" t="str">
            <v>132930198010162826</v>
          </cell>
          <cell r="J282" t="str">
            <v>√</v>
          </cell>
        </row>
        <row r="283">
          <cell r="I283" t="str">
            <v>132930197307112024</v>
          </cell>
          <cell r="J283" t="str">
            <v>√</v>
          </cell>
        </row>
        <row r="284">
          <cell r="I284" t="str">
            <v>130921198404042247</v>
          </cell>
          <cell r="J284" t="str">
            <v>√</v>
          </cell>
        </row>
        <row r="285">
          <cell r="I285" t="str">
            <v>13293019820304114X</v>
          </cell>
          <cell r="J285" t="str">
            <v>√</v>
          </cell>
        </row>
        <row r="286">
          <cell r="I286" t="str">
            <v>132928197711203620</v>
          </cell>
          <cell r="J286" t="str">
            <v>√</v>
          </cell>
        </row>
        <row r="287">
          <cell r="I287" t="str">
            <v>130930199610182129</v>
          </cell>
          <cell r="J287" t="str">
            <v>√</v>
          </cell>
        </row>
        <row r="288">
          <cell r="I288" t="str">
            <v>372324198404054144</v>
          </cell>
          <cell r="J288" t="str">
            <v>√</v>
          </cell>
        </row>
        <row r="289">
          <cell r="I289" t="str">
            <v>132930198102081628</v>
          </cell>
          <cell r="J289" t="str">
            <v>√</v>
          </cell>
        </row>
        <row r="290">
          <cell r="I290" t="str">
            <v>132930199606084720</v>
          </cell>
          <cell r="J290" t="str">
            <v>√</v>
          </cell>
        </row>
        <row r="291">
          <cell r="I291" t="str">
            <v>130983198702282424</v>
          </cell>
          <cell r="J291" t="str">
            <v>√</v>
          </cell>
        </row>
        <row r="292">
          <cell r="I292" t="str">
            <v>230222197407060659</v>
          </cell>
          <cell r="J292" t="str">
            <v>√</v>
          </cell>
        </row>
        <row r="293">
          <cell r="I293" t="str">
            <v>230123197104080012</v>
          </cell>
          <cell r="J293" t="str">
            <v>√</v>
          </cell>
        </row>
        <row r="294">
          <cell r="I294" t="str">
            <v>13092419970401425X</v>
          </cell>
          <cell r="J294" t="str">
            <v>√</v>
          </cell>
        </row>
        <row r="295">
          <cell r="I295" t="str">
            <v>132930196509042410</v>
          </cell>
          <cell r="J295" t="str">
            <v>√</v>
          </cell>
        </row>
        <row r="296">
          <cell r="I296" t="str">
            <v>130983200302135011</v>
          </cell>
          <cell r="J296" t="str">
            <v>√</v>
          </cell>
        </row>
        <row r="297">
          <cell r="I297" t="str">
            <v>132930197710261126</v>
          </cell>
          <cell r="J297" t="str">
            <v>√</v>
          </cell>
        </row>
        <row r="298">
          <cell r="I298" t="str">
            <v>132930197408240922</v>
          </cell>
          <cell r="J298" t="str">
            <v>√</v>
          </cell>
        </row>
        <row r="299">
          <cell r="I299" t="str">
            <v>232302197508044422</v>
          </cell>
          <cell r="J299" t="str">
            <v>√</v>
          </cell>
        </row>
        <row r="300">
          <cell r="I300" t="str">
            <v>130983199710063728</v>
          </cell>
          <cell r="J300" t="str">
            <v>√</v>
          </cell>
        </row>
        <row r="301">
          <cell r="I301" t="str">
            <v>130983200112161112</v>
          </cell>
          <cell r="J301" t="str">
            <v>√</v>
          </cell>
        </row>
        <row r="302">
          <cell r="I302" t="str">
            <v>130983200208212818</v>
          </cell>
          <cell r="J302" t="str">
            <v>√</v>
          </cell>
        </row>
        <row r="303">
          <cell r="I303" t="str">
            <v>132930198107082814</v>
          </cell>
          <cell r="J303" t="str">
            <v>√</v>
          </cell>
        </row>
        <row r="304">
          <cell r="I304" t="str">
            <v>130983199207023913</v>
          </cell>
          <cell r="J304" t="str">
            <v>√</v>
          </cell>
        </row>
        <row r="305">
          <cell r="I305" t="str">
            <v>132930199410262812</v>
          </cell>
          <cell r="J305" t="str">
            <v>√</v>
          </cell>
        </row>
        <row r="306">
          <cell r="I306" t="str">
            <v>130983199609281616</v>
          </cell>
          <cell r="J306" t="str">
            <v>√</v>
          </cell>
        </row>
        <row r="307">
          <cell r="I307" t="str">
            <v>132929197811121928</v>
          </cell>
          <cell r="J307" t="str">
            <v>√</v>
          </cell>
        </row>
        <row r="308">
          <cell r="I308" t="str">
            <v>460001197303140021</v>
          </cell>
          <cell r="J308" t="str">
            <v>√</v>
          </cell>
        </row>
        <row r="309">
          <cell r="I309" t="str">
            <v>230221198401054440</v>
          </cell>
          <cell r="J309" t="str">
            <v>√</v>
          </cell>
        </row>
        <row r="310">
          <cell r="I310" t="str">
            <v>13098319940110141X</v>
          </cell>
          <cell r="J310" t="str">
            <v>√</v>
          </cell>
        </row>
        <row r="311">
          <cell r="I311" t="str">
            <v>130983200211300317</v>
          </cell>
          <cell r="J311" t="str">
            <v>√</v>
          </cell>
        </row>
        <row r="312">
          <cell r="I312" t="str">
            <v>130983198804123029</v>
          </cell>
          <cell r="J312" t="str">
            <v>√</v>
          </cell>
        </row>
        <row r="313">
          <cell r="I313" t="str">
            <v>130983200402264515</v>
          </cell>
          <cell r="J313" t="str">
            <v>√</v>
          </cell>
        </row>
        <row r="314">
          <cell r="I314" t="str">
            <v>130983200405160316</v>
          </cell>
          <cell r="J314" t="str">
            <v>√</v>
          </cell>
        </row>
        <row r="315">
          <cell r="I315" t="str">
            <v>130925200402197216</v>
          </cell>
          <cell r="J315" t="str">
            <v>√</v>
          </cell>
        </row>
        <row r="316">
          <cell r="I316" t="str">
            <v>130983200203260917</v>
          </cell>
          <cell r="J316" t="str">
            <v>√</v>
          </cell>
        </row>
        <row r="317">
          <cell r="I317" t="str">
            <v>132930199412051138</v>
          </cell>
          <cell r="J317" t="str">
            <v>√</v>
          </cell>
        </row>
        <row r="318">
          <cell r="I318" t="str">
            <v>13098320040717181X</v>
          </cell>
          <cell r="J318" t="str">
            <v>√</v>
          </cell>
        </row>
        <row r="319">
          <cell r="I319" t="str">
            <v>130983200305240319</v>
          </cell>
          <cell r="J319" t="str">
            <v>√</v>
          </cell>
        </row>
        <row r="320">
          <cell r="I320" t="str">
            <v>131127198707095237</v>
          </cell>
          <cell r="J320" t="str">
            <v>√</v>
          </cell>
        </row>
        <row r="321">
          <cell r="I321" t="str">
            <v>132930197104161184</v>
          </cell>
          <cell r="J321" t="str">
            <v>√</v>
          </cell>
        </row>
        <row r="322">
          <cell r="I322" t="str">
            <v>130983200002105515</v>
          </cell>
          <cell r="J322" t="str">
            <v>√</v>
          </cell>
        </row>
        <row r="323">
          <cell r="I323" t="str">
            <v>132930197103261642</v>
          </cell>
          <cell r="J323" t="str">
            <v>√</v>
          </cell>
        </row>
        <row r="324">
          <cell r="I324" t="str">
            <v>132923197912202622</v>
          </cell>
          <cell r="J324" t="str">
            <v>√</v>
          </cell>
        </row>
        <row r="325">
          <cell r="I325" t="str">
            <v>132930199205012830</v>
          </cell>
          <cell r="J325" t="str">
            <v>√</v>
          </cell>
        </row>
        <row r="326">
          <cell r="I326" t="str">
            <v>130983199703021415</v>
          </cell>
          <cell r="J326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.02"/>
      <sheetName val="2021.03"/>
      <sheetName val="2021.04"/>
      <sheetName val="2021.05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130983198905102411</v>
          </cell>
          <cell r="F5">
            <v>4180</v>
          </cell>
        </row>
        <row r="6">
          <cell r="E6" t="str">
            <v>130983198402241612</v>
          </cell>
          <cell r="F6">
            <v>3180</v>
          </cell>
        </row>
        <row r="7">
          <cell r="E7" t="str">
            <v>130983198803140919</v>
          </cell>
          <cell r="F7">
            <v>4180</v>
          </cell>
        </row>
        <row r="8">
          <cell r="E8" t="str">
            <v>130983198807172213</v>
          </cell>
          <cell r="F8">
            <v>4180</v>
          </cell>
        </row>
        <row r="9">
          <cell r="E9" t="str">
            <v>132930198312050029</v>
          </cell>
          <cell r="F9">
            <v>4180</v>
          </cell>
        </row>
        <row r="10">
          <cell r="E10" t="str">
            <v>130923198801132214</v>
          </cell>
          <cell r="F10">
            <v>4180</v>
          </cell>
        </row>
        <row r="11">
          <cell r="E11" t="str">
            <v>132903198003258732</v>
          </cell>
          <cell r="F11">
            <v>4180</v>
          </cell>
        </row>
        <row r="12">
          <cell r="E12" t="str">
            <v>132930198208222230</v>
          </cell>
          <cell r="F12">
            <v>3180</v>
          </cell>
        </row>
        <row r="13">
          <cell r="E13" t="str">
            <v>13098319880415161X</v>
          </cell>
          <cell r="F13">
            <v>4180</v>
          </cell>
        </row>
        <row r="14">
          <cell r="E14" t="str">
            <v>130929198402282213</v>
          </cell>
          <cell r="F14">
            <v>4180</v>
          </cell>
        </row>
        <row r="15">
          <cell r="E15" t="str">
            <v>132930199011150514</v>
          </cell>
          <cell r="F15">
            <v>4180</v>
          </cell>
        </row>
        <row r="16">
          <cell r="E16" t="str">
            <v>132930196611190030</v>
          </cell>
          <cell r="F16">
            <v>4180</v>
          </cell>
        </row>
        <row r="17">
          <cell r="E17" t="str">
            <v>132930197709061629</v>
          </cell>
          <cell r="F17">
            <v>3180</v>
          </cell>
        </row>
        <row r="18">
          <cell r="E18" t="str">
            <v>130983198709010026</v>
          </cell>
          <cell r="F18">
            <v>3180</v>
          </cell>
        </row>
        <row r="19">
          <cell r="E19" t="str">
            <v>130983199205073036</v>
          </cell>
          <cell r="F19">
            <v>3180</v>
          </cell>
        </row>
        <row r="20">
          <cell r="E20" t="str">
            <v>130983199201222217</v>
          </cell>
          <cell r="F20">
            <v>3180</v>
          </cell>
        </row>
        <row r="21">
          <cell r="E21" t="str">
            <v>131126199105053011</v>
          </cell>
          <cell r="F21">
            <v>3180</v>
          </cell>
        </row>
        <row r="22">
          <cell r="E22" t="str">
            <v>130983199801025313</v>
          </cell>
          <cell r="F22">
            <v>3180</v>
          </cell>
        </row>
        <row r="23">
          <cell r="E23" t="str">
            <v>130983199001032232</v>
          </cell>
          <cell r="F23">
            <v>3180</v>
          </cell>
        </row>
        <row r="24">
          <cell r="E24" t="str">
            <v>132930196512130016</v>
          </cell>
          <cell r="F24">
            <v>3180</v>
          </cell>
        </row>
        <row r="25">
          <cell r="E25" t="str">
            <v>130983199104105529</v>
          </cell>
          <cell r="F25">
            <v>3180</v>
          </cell>
        </row>
        <row r="26">
          <cell r="E26" t="str">
            <v>130983198906201614</v>
          </cell>
          <cell r="F26">
            <v>3180</v>
          </cell>
        </row>
        <row r="27">
          <cell r="E27" t="str">
            <v>232102196309165218</v>
          </cell>
          <cell r="F27">
            <v>3180</v>
          </cell>
        </row>
        <row r="28">
          <cell r="E28" t="str">
            <v>132930198003231627</v>
          </cell>
          <cell r="F28">
            <v>3180</v>
          </cell>
        </row>
        <row r="29">
          <cell r="E29" t="str">
            <v>132930196606240013</v>
          </cell>
          <cell r="F29">
            <v>3180</v>
          </cell>
        </row>
        <row r="30">
          <cell r="E30" t="str">
            <v>130983198902282218</v>
          </cell>
          <cell r="F30">
            <v>3180</v>
          </cell>
        </row>
        <row r="31">
          <cell r="E31" t="str">
            <v>130925198802085221</v>
          </cell>
          <cell r="F31">
            <v>3180</v>
          </cell>
        </row>
        <row r="32">
          <cell r="E32" t="str">
            <v>130983199901211615</v>
          </cell>
          <cell r="F32">
            <v>3180</v>
          </cell>
        </row>
        <row r="33">
          <cell r="E33" t="str">
            <v>130983199606111419</v>
          </cell>
          <cell r="F33">
            <v>3180</v>
          </cell>
        </row>
        <row r="34">
          <cell r="E34" t="str">
            <v>132930198905132812</v>
          </cell>
          <cell r="F34">
            <v>3180</v>
          </cell>
        </row>
        <row r="35">
          <cell r="E35" t="str">
            <v>132930197612023060</v>
          </cell>
          <cell r="F35">
            <v>3180</v>
          </cell>
        </row>
        <row r="36">
          <cell r="E36" t="str">
            <v>132930197507110525</v>
          </cell>
          <cell r="F36">
            <v>3180</v>
          </cell>
        </row>
        <row r="37">
          <cell r="E37" t="str">
            <v>132931198206033328</v>
          </cell>
          <cell r="F37">
            <v>3180</v>
          </cell>
        </row>
        <row r="38">
          <cell r="E38" t="str">
            <v>13293019820815221X</v>
          </cell>
          <cell r="F38">
            <v>2544</v>
          </cell>
        </row>
        <row r="39">
          <cell r="E39" t="str">
            <v>130983199606255017</v>
          </cell>
          <cell r="F39">
            <v>2544</v>
          </cell>
        </row>
        <row r="40">
          <cell r="E40" t="str">
            <v>130983199403242216</v>
          </cell>
          <cell r="F40">
            <v>2544</v>
          </cell>
        </row>
        <row r="41">
          <cell r="E41" t="str">
            <v>130983199202122218</v>
          </cell>
          <cell r="F41">
            <v>2544</v>
          </cell>
        </row>
        <row r="42">
          <cell r="E42" t="str">
            <v>130983199104105537</v>
          </cell>
          <cell r="F42">
            <v>2544</v>
          </cell>
        </row>
        <row r="43">
          <cell r="E43" t="str">
            <v>130983199202051616</v>
          </cell>
          <cell r="F43">
            <v>2544</v>
          </cell>
        </row>
        <row r="44">
          <cell r="E44" t="str">
            <v>130983198703172411</v>
          </cell>
          <cell r="F44">
            <v>2544</v>
          </cell>
        </row>
        <row r="45">
          <cell r="E45" t="str">
            <v>130983198711062212</v>
          </cell>
          <cell r="F45">
            <v>2544</v>
          </cell>
        </row>
        <row r="46">
          <cell r="E46" t="str">
            <v>132930198911101115</v>
          </cell>
          <cell r="F46">
            <v>2544</v>
          </cell>
        </row>
        <row r="47">
          <cell r="E47" t="str">
            <v>132930197909092219</v>
          </cell>
          <cell r="F47">
            <v>2544</v>
          </cell>
        </row>
        <row r="48">
          <cell r="E48" t="str">
            <v>130983199404062233</v>
          </cell>
          <cell r="F48">
            <v>2544</v>
          </cell>
        </row>
        <row r="49">
          <cell r="E49" t="str">
            <v>13098319891027201X</v>
          </cell>
          <cell r="F49">
            <v>2544</v>
          </cell>
        </row>
        <row r="50">
          <cell r="E50" t="str">
            <v>132929197802073434</v>
          </cell>
          <cell r="F50">
            <v>2544</v>
          </cell>
        </row>
        <row r="51">
          <cell r="E51" t="str">
            <v>130983198303042212</v>
          </cell>
          <cell r="F51">
            <v>1790</v>
          </cell>
        </row>
        <row r="52">
          <cell r="E52" t="str">
            <v>130983199904201113</v>
          </cell>
          <cell r="F52">
            <v>1790</v>
          </cell>
        </row>
        <row r="53">
          <cell r="E53" t="str">
            <v>132929197909020420</v>
          </cell>
          <cell r="F53">
            <v>1790</v>
          </cell>
        </row>
        <row r="54">
          <cell r="E54" t="str">
            <v>132930196712241415</v>
          </cell>
          <cell r="F54">
            <v>1790</v>
          </cell>
        </row>
        <row r="55">
          <cell r="E55" t="str">
            <v>23020619690224045X</v>
          </cell>
          <cell r="F55">
            <v>1790</v>
          </cell>
        </row>
        <row r="56">
          <cell r="E56" t="str">
            <v>132930196807061417</v>
          </cell>
          <cell r="F56">
            <v>1790</v>
          </cell>
        </row>
        <row r="57">
          <cell r="E57" t="str">
            <v>412821197111282967</v>
          </cell>
          <cell r="F57">
            <v>1790</v>
          </cell>
        </row>
        <row r="58">
          <cell r="E58" t="str">
            <v>132930197611261446</v>
          </cell>
          <cell r="F58">
            <v>1790</v>
          </cell>
        </row>
        <row r="59">
          <cell r="E59" t="str">
            <v>132930198206011421</v>
          </cell>
          <cell r="F59">
            <v>1790</v>
          </cell>
        </row>
        <row r="60">
          <cell r="E60" t="str">
            <v>13293119781020394X</v>
          </cell>
          <cell r="F60">
            <v>1790</v>
          </cell>
        </row>
        <row r="61">
          <cell r="E61" t="str">
            <v>132930197512201827</v>
          </cell>
          <cell r="F61">
            <v>1790</v>
          </cell>
        </row>
        <row r="62">
          <cell r="E62" t="str">
            <v>130930198701073046</v>
          </cell>
          <cell r="F62">
            <v>1790</v>
          </cell>
        </row>
        <row r="63">
          <cell r="E63" t="str">
            <v>130983198810151122</v>
          </cell>
          <cell r="F63">
            <v>1790</v>
          </cell>
        </row>
        <row r="64">
          <cell r="E64" t="str">
            <v>13293019780907112X</v>
          </cell>
          <cell r="F64">
            <v>1790</v>
          </cell>
        </row>
        <row r="65">
          <cell r="E65" t="str">
            <v>132930198003181121</v>
          </cell>
          <cell r="F65">
            <v>1790</v>
          </cell>
        </row>
        <row r="66">
          <cell r="E66" t="str">
            <v>13293019780712112X</v>
          </cell>
          <cell r="F66">
            <v>1790</v>
          </cell>
        </row>
        <row r="67">
          <cell r="E67" t="str">
            <v>132930198004221121</v>
          </cell>
          <cell r="F67">
            <v>1790</v>
          </cell>
        </row>
        <row r="68">
          <cell r="E68" t="str">
            <v>132930198712281125</v>
          </cell>
          <cell r="F68">
            <v>1790</v>
          </cell>
        </row>
        <row r="69">
          <cell r="E69" t="str">
            <v>132930197801122025</v>
          </cell>
          <cell r="F69">
            <v>1790</v>
          </cell>
        </row>
        <row r="70">
          <cell r="E70" t="str">
            <v>132930197109291447</v>
          </cell>
          <cell r="F70">
            <v>1790</v>
          </cell>
        </row>
        <row r="71">
          <cell r="E71" t="str">
            <v>130924198712064228</v>
          </cell>
          <cell r="F71">
            <v>1790</v>
          </cell>
        </row>
        <row r="72">
          <cell r="E72" t="str">
            <v>132930198105071425</v>
          </cell>
          <cell r="F72">
            <v>1790</v>
          </cell>
        </row>
        <row r="73">
          <cell r="E73" t="str">
            <v>13098319870329112X</v>
          </cell>
          <cell r="F73">
            <v>1790</v>
          </cell>
        </row>
        <row r="74">
          <cell r="E74" t="str">
            <v>132931197506203320</v>
          </cell>
          <cell r="F74">
            <v>1790</v>
          </cell>
        </row>
        <row r="75">
          <cell r="E75" t="str">
            <v>132930197108162221</v>
          </cell>
          <cell r="F75">
            <v>1790</v>
          </cell>
        </row>
        <row r="76">
          <cell r="E76" t="str">
            <v>13293019811024372X</v>
          </cell>
          <cell r="F76">
            <v>1790</v>
          </cell>
        </row>
        <row r="77">
          <cell r="E77" t="str">
            <v>130983199302022011</v>
          </cell>
          <cell r="F77">
            <v>1790</v>
          </cell>
        </row>
        <row r="78">
          <cell r="E78" t="str">
            <v>130983198607190716</v>
          </cell>
          <cell r="F78">
            <v>1790</v>
          </cell>
        </row>
        <row r="79">
          <cell r="E79" t="str">
            <v>232622197602272618</v>
          </cell>
          <cell r="F79">
            <v>1790</v>
          </cell>
        </row>
        <row r="80">
          <cell r="E80" t="str">
            <v>132930197512041827</v>
          </cell>
          <cell r="F80">
            <v>1790</v>
          </cell>
        </row>
        <row r="81">
          <cell r="E81" t="str">
            <v>132930197411160923</v>
          </cell>
          <cell r="F81">
            <v>1790</v>
          </cell>
        </row>
        <row r="82">
          <cell r="E82" t="str">
            <v>130983198605102217</v>
          </cell>
          <cell r="F82">
            <v>1790</v>
          </cell>
        </row>
        <row r="83">
          <cell r="E83" t="str">
            <v>132930197710261126</v>
          </cell>
          <cell r="F83">
            <v>1790</v>
          </cell>
        </row>
        <row r="84">
          <cell r="E84" t="str">
            <v>230222197407060659</v>
          </cell>
          <cell r="F84">
            <v>1790</v>
          </cell>
        </row>
        <row r="85">
          <cell r="E85" t="str">
            <v>230123197104080012</v>
          </cell>
          <cell r="F85">
            <v>1790</v>
          </cell>
        </row>
        <row r="86">
          <cell r="E86" t="str">
            <v>132930197408240922</v>
          </cell>
          <cell r="F86">
            <v>1790</v>
          </cell>
        </row>
        <row r="87">
          <cell r="E87" t="str">
            <v>230823197302131421</v>
          </cell>
          <cell r="F87">
            <v>1790</v>
          </cell>
        </row>
        <row r="88">
          <cell r="E88" t="str">
            <v>132930198203022838</v>
          </cell>
          <cell r="F88">
            <v>1790</v>
          </cell>
        </row>
        <row r="89">
          <cell r="E89" t="str">
            <v>132930197707191817</v>
          </cell>
          <cell r="F89">
            <v>1790</v>
          </cell>
        </row>
        <row r="90">
          <cell r="E90" t="str">
            <v>132930198107081424</v>
          </cell>
          <cell r="F90">
            <v>1790</v>
          </cell>
        </row>
        <row r="91">
          <cell r="E91" t="str">
            <v>130930199902082111</v>
          </cell>
          <cell r="F91">
            <v>1790</v>
          </cell>
        </row>
        <row r="92">
          <cell r="E92" t="str">
            <v>132930197410021825</v>
          </cell>
          <cell r="F92">
            <v>1790</v>
          </cell>
        </row>
        <row r="93">
          <cell r="E93" t="str">
            <v>130981198308164427</v>
          </cell>
          <cell r="F93">
            <v>1790</v>
          </cell>
        </row>
        <row r="94">
          <cell r="E94" t="str">
            <v>130924198909114241</v>
          </cell>
          <cell r="F94">
            <v>1790</v>
          </cell>
        </row>
        <row r="95">
          <cell r="E95" t="str">
            <v>132930198106302213</v>
          </cell>
          <cell r="F95">
            <v>1790</v>
          </cell>
        </row>
        <row r="96">
          <cell r="E96" t="str">
            <v>132930196611212412</v>
          </cell>
          <cell r="F96">
            <v>1790</v>
          </cell>
        </row>
        <row r="97">
          <cell r="E97" t="str">
            <v>130983199003282235</v>
          </cell>
          <cell r="F97">
            <v>1790</v>
          </cell>
        </row>
        <row r="98">
          <cell r="E98" t="str">
            <v>132930197303171828</v>
          </cell>
          <cell r="F98">
            <v>1790</v>
          </cell>
        </row>
        <row r="99">
          <cell r="E99" t="str">
            <v>130983199810110712</v>
          </cell>
          <cell r="F99">
            <v>1790</v>
          </cell>
        </row>
        <row r="100">
          <cell r="E100" t="str">
            <v>132930197812051840</v>
          </cell>
          <cell r="F100">
            <v>1790</v>
          </cell>
        </row>
        <row r="101">
          <cell r="E101" t="str">
            <v>132930199410102835</v>
          </cell>
          <cell r="F101">
            <v>1790</v>
          </cell>
        </row>
        <row r="102">
          <cell r="E102" t="str">
            <v>132930198207091427</v>
          </cell>
          <cell r="F102">
            <v>1790</v>
          </cell>
        </row>
        <row r="103">
          <cell r="E103" t="str">
            <v>130983198403101638</v>
          </cell>
          <cell r="F103">
            <v>1790</v>
          </cell>
        </row>
        <row r="104">
          <cell r="E104" t="str">
            <v>13293019970422351X</v>
          </cell>
          <cell r="F104">
            <v>1790</v>
          </cell>
        </row>
        <row r="105">
          <cell r="E105" t="str">
            <v>130922198706270815</v>
          </cell>
          <cell r="F105">
            <v>1790</v>
          </cell>
        </row>
        <row r="106">
          <cell r="E106" t="str">
            <v>130983199901041118</v>
          </cell>
          <cell r="F106">
            <v>1790</v>
          </cell>
        </row>
        <row r="107">
          <cell r="E107" t="str">
            <v>132930197806240522</v>
          </cell>
          <cell r="F107">
            <v>1790</v>
          </cell>
        </row>
        <row r="108">
          <cell r="E108" t="str">
            <v>132930199310160536</v>
          </cell>
          <cell r="F108">
            <v>1790</v>
          </cell>
        </row>
        <row r="109">
          <cell r="E109" t="str">
            <v>130983198602105332</v>
          </cell>
          <cell r="F109">
            <v>1790</v>
          </cell>
        </row>
        <row r="110">
          <cell r="E110" t="str">
            <v>130983199809050310</v>
          </cell>
          <cell r="F110">
            <v>1790</v>
          </cell>
        </row>
        <row r="111">
          <cell r="E111" t="str">
            <v>130983198608081618</v>
          </cell>
          <cell r="F111">
            <v>1790</v>
          </cell>
        </row>
        <row r="112">
          <cell r="E112" t="str">
            <v>130983199211285019</v>
          </cell>
          <cell r="F112">
            <v>1790</v>
          </cell>
        </row>
        <row r="113">
          <cell r="E113" t="str">
            <v>132930198203271420</v>
          </cell>
          <cell r="F113">
            <v>1790</v>
          </cell>
        </row>
        <row r="114">
          <cell r="E114" t="str">
            <v>130924198908194243</v>
          </cell>
          <cell r="F114">
            <v>1790</v>
          </cell>
        </row>
        <row r="115">
          <cell r="E115" t="str">
            <v>130621199101181862</v>
          </cell>
          <cell r="F115">
            <v>3180</v>
          </cell>
        </row>
        <row r="116">
          <cell r="E116" t="str">
            <v>130927198310154553</v>
          </cell>
          <cell r="F116">
            <v>4180</v>
          </cell>
        </row>
        <row r="117">
          <cell r="E117" t="str">
            <v>130983198511171422</v>
          </cell>
          <cell r="F117">
            <v>1790</v>
          </cell>
        </row>
        <row r="118">
          <cell r="E118" t="str">
            <v>132930197710245310</v>
          </cell>
          <cell r="F118">
            <v>1790</v>
          </cell>
        </row>
        <row r="119">
          <cell r="E119" t="str">
            <v>372431197811294043</v>
          </cell>
          <cell r="F119">
            <v>1790</v>
          </cell>
        </row>
        <row r="120">
          <cell r="E120" t="str">
            <v>132930197501140723</v>
          </cell>
          <cell r="F120">
            <v>1790</v>
          </cell>
        </row>
        <row r="121">
          <cell r="E121" t="str">
            <v>230229196801272019</v>
          </cell>
          <cell r="F121">
            <v>1790</v>
          </cell>
        </row>
        <row r="122">
          <cell r="E122" t="str">
            <v>130930198302283329</v>
          </cell>
          <cell r="F122">
            <v>1790</v>
          </cell>
        </row>
        <row r="123">
          <cell r="E123" t="str">
            <v>130924199210184216</v>
          </cell>
          <cell r="F123">
            <v>3180</v>
          </cell>
        </row>
        <row r="124">
          <cell r="E124" t="str">
            <v>132930199312191811</v>
          </cell>
          <cell r="F124">
            <v>1790</v>
          </cell>
        </row>
        <row r="125">
          <cell r="E125" t="str">
            <v>130983199412142866</v>
          </cell>
          <cell r="F125">
            <v>3180</v>
          </cell>
        </row>
        <row r="126">
          <cell r="E126" t="str">
            <v>370784198009176412</v>
          </cell>
          <cell r="F126">
            <v>3180</v>
          </cell>
        </row>
        <row r="127">
          <cell r="E127" t="str">
            <v>132934198212054618</v>
          </cell>
          <cell r="F127">
            <v>4180</v>
          </cell>
        </row>
        <row r="128">
          <cell r="E128" t="str">
            <v>130983199309021812</v>
          </cell>
          <cell r="F128">
            <v>3180</v>
          </cell>
        </row>
        <row r="129">
          <cell r="E129" t="str">
            <v>130921196409110211</v>
          </cell>
          <cell r="F129">
            <v>3180</v>
          </cell>
        </row>
        <row r="130">
          <cell r="E130" t="str">
            <v>132930199311021124</v>
          </cell>
          <cell r="F130">
            <v>3180</v>
          </cell>
        </row>
        <row r="131">
          <cell r="E131" t="str">
            <v>130983199605032436</v>
          </cell>
          <cell r="F131">
            <v>3180</v>
          </cell>
        </row>
        <row r="132">
          <cell r="E132" t="str">
            <v>130983198701282211</v>
          </cell>
          <cell r="F132">
            <v>3180</v>
          </cell>
        </row>
        <row r="133">
          <cell r="E133" t="str">
            <v>132930197307112024</v>
          </cell>
          <cell r="F133">
            <v>1790</v>
          </cell>
        </row>
        <row r="134">
          <cell r="E134" t="str">
            <v>130921198404042247</v>
          </cell>
          <cell r="F134">
            <v>1790</v>
          </cell>
        </row>
        <row r="135">
          <cell r="E135" t="str">
            <v>120104199211167644</v>
          </cell>
          <cell r="F135">
            <v>3180</v>
          </cell>
        </row>
        <row r="136">
          <cell r="E136" t="str">
            <v>130322198306010034</v>
          </cell>
          <cell r="F136">
            <v>4180</v>
          </cell>
        </row>
        <row r="137">
          <cell r="E137" t="str">
            <v>130983199302214515</v>
          </cell>
          <cell r="F137">
            <v>3180</v>
          </cell>
        </row>
        <row r="138">
          <cell r="E138" t="str">
            <v>13022419960119654X</v>
          </cell>
          <cell r="F138">
            <v>3180</v>
          </cell>
        </row>
        <row r="139">
          <cell r="E139" t="str">
            <v>130983198801080916</v>
          </cell>
          <cell r="F139">
            <v>4180</v>
          </cell>
        </row>
        <row r="140">
          <cell r="E140" t="str">
            <v>130983198704102212</v>
          </cell>
          <cell r="F140">
            <v>3180</v>
          </cell>
        </row>
        <row r="141">
          <cell r="E141" t="str">
            <v>130983198801222216</v>
          </cell>
          <cell r="F141">
            <v>3180</v>
          </cell>
        </row>
        <row r="142">
          <cell r="E142" t="str">
            <v>130983198806125319</v>
          </cell>
          <cell r="F142">
            <v>1790</v>
          </cell>
        </row>
        <row r="143">
          <cell r="E143" t="str">
            <v>13098319921211502X</v>
          </cell>
          <cell r="F143">
            <v>3180</v>
          </cell>
        </row>
        <row r="144">
          <cell r="E144" t="str">
            <v>130983199211162414</v>
          </cell>
          <cell r="F144">
            <v>3180</v>
          </cell>
        </row>
        <row r="145">
          <cell r="E145" t="str">
            <v>140426198711112010</v>
          </cell>
          <cell r="F145">
            <v>4180</v>
          </cell>
        </row>
        <row r="146">
          <cell r="E146" t="str">
            <v>140322197708231515</v>
          </cell>
          <cell r="F146">
            <v>4180</v>
          </cell>
        </row>
        <row r="147">
          <cell r="E147" t="str">
            <v>132401197706177061</v>
          </cell>
          <cell r="F147">
            <v>4180</v>
          </cell>
        </row>
        <row r="148">
          <cell r="E148" t="str">
            <v>132924197704103212</v>
          </cell>
          <cell r="F148">
            <v>4180</v>
          </cell>
        </row>
        <row r="149">
          <cell r="E149" t="str">
            <v>142623199111124323</v>
          </cell>
          <cell r="F149">
            <v>4180</v>
          </cell>
        </row>
        <row r="150">
          <cell r="E150" t="str">
            <v>132529196805221213</v>
          </cell>
          <cell r="F150">
            <v>4180</v>
          </cell>
        </row>
        <row r="151">
          <cell r="E151" t="str">
            <v>132924197602053226</v>
          </cell>
          <cell r="F151">
            <v>4180</v>
          </cell>
        </row>
        <row r="152">
          <cell r="E152" t="str">
            <v>140426199606014413</v>
          </cell>
          <cell r="F152">
            <v>4180</v>
          </cell>
        </row>
        <row r="153">
          <cell r="E153" t="str">
            <v>141023198902120013</v>
          </cell>
          <cell r="F153">
            <v>4180</v>
          </cell>
        </row>
        <row r="154">
          <cell r="E154" t="str">
            <v>131022199807246415</v>
          </cell>
          <cell r="F154">
            <v>4180</v>
          </cell>
        </row>
        <row r="155">
          <cell r="E155" t="str">
            <v>140181199002062826</v>
          </cell>
          <cell r="F155">
            <v>4180</v>
          </cell>
        </row>
        <row r="156">
          <cell r="E156" t="str">
            <v>13043519930423153X</v>
          </cell>
          <cell r="F156">
            <v>4180</v>
          </cell>
        </row>
        <row r="157">
          <cell r="E157" t="str">
            <v>130983199412123921</v>
          </cell>
          <cell r="F157">
            <v>3180</v>
          </cell>
        </row>
        <row r="158">
          <cell r="E158" t="str">
            <v>13098319981201162X</v>
          </cell>
          <cell r="F158">
            <v>3180</v>
          </cell>
        </row>
        <row r="159">
          <cell r="E159" t="str">
            <v>130983199004072213</v>
          </cell>
          <cell r="F159">
            <v>1790</v>
          </cell>
        </row>
        <row r="160">
          <cell r="E160" t="str">
            <v>130983199312094123</v>
          </cell>
          <cell r="F160">
            <v>3180</v>
          </cell>
        </row>
        <row r="161">
          <cell r="E161" t="str">
            <v>132930197905100031</v>
          </cell>
          <cell r="F161">
            <v>3180</v>
          </cell>
        </row>
        <row r="162">
          <cell r="E162" t="str">
            <v>130983198909091625</v>
          </cell>
          <cell r="F162">
            <v>3180</v>
          </cell>
        </row>
        <row r="163">
          <cell r="E163" t="str">
            <v>13098319820602301X</v>
          </cell>
          <cell r="F163">
            <v>1790</v>
          </cell>
        </row>
        <row r="164">
          <cell r="E164" t="str">
            <v>130983199302161652</v>
          </cell>
          <cell r="F164">
            <v>1790</v>
          </cell>
        </row>
        <row r="165">
          <cell r="E165" t="str">
            <v>130983199302141619</v>
          </cell>
          <cell r="F165">
            <v>1790</v>
          </cell>
        </row>
        <row r="166">
          <cell r="E166" t="str">
            <v>132930197803071815</v>
          </cell>
          <cell r="F166">
            <v>1790</v>
          </cell>
        </row>
        <row r="167">
          <cell r="E167" t="str">
            <v>130924198201294216</v>
          </cell>
          <cell r="F167">
            <v>1790</v>
          </cell>
        </row>
        <row r="168">
          <cell r="E168" t="str">
            <v>132929197105024012</v>
          </cell>
          <cell r="F168">
            <v>1790</v>
          </cell>
        </row>
        <row r="169">
          <cell r="E169" t="str">
            <v>13092419970401425X</v>
          </cell>
          <cell r="F169">
            <v>1790</v>
          </cell>
        </row>
        <row r="170">
          <cell r="E170" t="str">
            <v>132930198010162826</v>
          </cell>
          <cell r="F170">
            <v>1790</v>
          </cell>
        </row>
        <row r="171">
          <cell r="E171" t="str">
            <v>13293019820304114X</v>
          </cell>
          <cell r="F171">
            <v>1790</v>
          </cell>
        </row>
        <row r="172">
          <cell r="E172" t="str">
            <v>220181199111102217</v>
          </cell>
          <cell r="F172">
            <v>4180</v>
          </cell>
        </row>
        <row r="173">
          <cell r="E173" t="str">
            <v>130983199210273032</v>
          </cell>
          <cell r="F173">
            <v>4180</v>
          </cell>
        </row>
        <row r="174">
          <cell r="E174" t="str">
            <v>130825198701035959</v>
          </cell>
          <cell r="F174">
            <v>4180</v>
          </cell>
        </row>
        <row r="175">
          <cell r="E175" t="str">
            <v>130983198706032414</v>
          </cell>
          <cell r="F175">
            <v>1790</v>
          </cell>
        </row>
        <row r="176">
          <cell r="E176" t="str">
            <v>130924198304194218</v>
          </cell>
          <cell r="F176">
            <v>1790</v>
          </cell>
        </row>
        <row r="177">
          <cell r="E177" t="str">
            <v>132928197711203620</v>
          </cell>
          <cell r="F177">
            <v>1790</v>
          </cell>
        </row>
        <row r="178">
          <cell r="E178" t="str">
            <v>130983200006120915</v>
          </cell>
          <cell r="F178">
            <v>1790</v>
          </cell>
        </row>
        <row r="179">
          <cell r="E179" t="str">
            <v>13098319850411071X</v>
          </cell>
          <cell r="F179">
            <v>1790</v>
          </cell>
        </row>
        <row r="180">
          <cell r="E180" t="str">
            <v>130983199209011625</v>
          </cell>
          <cell r="F180">
            <v>3180</v>
          </cell>
        </row>
        <row r="181">
          <cell r="E181" t="str">
            <v>230403198803040816</v>
          </cell>
          <cell r="F181">
            <v>3180</v>
          </cell>
        </row>
        <row r="182">
          <cell r="E182" t="str">
            <v>130983199812143534</v>
          </cell>
          <cell r="F182">
            <v>1790</v>
          </cell>
        </row>
        <row r="183">
          <cell r="E183" t="str">
            <v>130930199610182129</v>
          </cell>
          <cell r="F183">
            <v>1790</v>
          </cell>
        </row>
        <row r="184">
          <cell r="E184" t="str">
            <v>130983199710063728</v>
          </cell>
          <cell r="F184">
            <v>1790</v>
          </cell>
        </row>
        <row r="185">
          <cell r="E185" t="str">
            <v>130983200204212415</v>
          </cell>
          <cell r="F185">
            <v>3180</v>
          </cell>
        </row>
        <row r="186">
          <cell r="E186" t="str">
            <v>132930196410261613</v>
          </cell>
          <cell r="F186">
            <v>4180</v>
          </cell>
        </row>
        <row r="187">
          <cell r="E187" t="str">
            <v>130983199001013138</v>
          </cell>
          <cell r="F187">
            <v>3180</v>
          </cell>
        </row>
        <row r="188">
          <cell r="E188" t="str">
            <v>132930199002104110</v>
          </cell>
          <cell r="F188">
            <v>4180</v>
          </cell>
        </row>
        <row r="189">
          <cell r="E189" t="str">
            <v>132930197305251637</v>
          </cell>
          <cell r="F189">
            <v>3180</v>
          </cell>
        </row>
        <row r="190">
          <cell r="E190" t="str">
            <v>130531199210303213</v>
          </cell>
          <cell r="F190">
            <v>4180</v>
          </cell>
        </row>
        <row r="191">
          <cell r="E191" t="str">
            <v>130984198809190016</v>
          </cell>
          <cell r="F191">
            <v>3180</v>
          </cell>
        </row>
        <row r="192">
          <cell r="E192" t="str">
            <v>130983199712182448</v>
          </cell>
          <cell r="F192">
            <v>3180</v>
          </cell>
        </row>
        <row r="193">
          <cell r="E193" t="str">
            <v>132930198912201820</v>
          </cell>
          <cell r="F193">
            <v>3180</v>
          </cell>
        </row>
        <row r="194">
          <cell r="E194" t="str">
            <v>130983198712141422</v>
          </cell>
          <cell r="F194">
            <v>3180</v>
          </cell>
        </row>
        <row r="195">
          <cell r="E195" t="str">
            <v>130983199204100311</v>
          </cell>
          <cell r="F195">
            <v>3180</v>
          </cell>
        </row>
        <row r="196">
          <cell r="E196" t="str">
            <v>130927200011251513</v>
          </cell>
          <cell r="F196">
            <v>3180</v>
          </cell>
        </row>
        <row r="197">
          <cell r="E197" t="str">
            <v>130983200010172611</v>
          </cell>
          <cell r="F197">
            <v>3180</v>
          </cell>
        </row>
        <row r="198">
          <cell r="E198" t="str">
            <v>130983199812072836</v>
          </cell>
          <cell r="F198">
            <v>1790</v>
          </cell>
        </row>
        <row r="199">
          <cell r="E199" t="str">
            <v>130983198805050714</v>
          </cell>
          <cell r="F199">
            <v>4180</v>
          </cell>
        </row>
        <row r="200">
          <cell r="E200" t="str">
            <v>131127198502155240</v>
          </cell>
          <cell r="F200">
            <v>4180</v>
          </cell>
        </row>
        <row r="201">
          <cell r="E201" t="str">
            <v>142623197409132618</v>
          </cell>
          <cell r="F201">
            <v>4180</v>
          </cell>
        </row>
        <row r="202">
          <cell r="E202" t="str">
            <v>610631198211111016</v>
          </cell>
          <cell r="F202">
            <v>4180</v>
          </cell>
        </row>
        <row r="203">
          <cell r="E203" t="str">
            <v>130983199004050014</v>
          </cell>
          <cell r="F203">
            <v>4180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6月养老保险明细导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任相宜</v>
          </cell>
          <cell r="C2" t="str">
            <v>202106</v>
          </cell>
          <cell r="D2" t="str">
            <v>202106</v>
          </cell>
          <cell r="E2" t="str">
            <v>企业养老保险</v>
          </cell>
          <cell r="F2" t="str">
            <v>正常应缴</v>
          </cell>
          <cell r="G2" t="str">
            <v>3042.05</v>
          </cell>
          <cell r="H2" t="str">
            <v>243.36</v>
          </cell>
          <cell r="I2" t="str">
            <v>243.36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</row>
        <row r="3">
          <cell r="B3" t="str">
            <v>李金彪</v>
          </cell>
          <cell r="C3" t="str">
            <v>202106</v>
          </cell>
          <cell r="D3" t="str">
            <v>202106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</row>
        <row r="4">
          <cell r="B4" t="str">
            <v>滕令驹</v>
          </cell>
          <cell r="C4" t="str">
            <v>202106</v>
          </cell>
          <cell r="D4" t="str">
            <v>202106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</row>
        <row r="5">
          <cell r="B5" t="str">
            <v>孙晓明</v>
          </cell>
          <cell r="C5" t="str">
            <v>202106</v>
          </cell>
          <cell r="D5" t="str">
            <v>202106</v>
          </cell>
          <cell r="E5" t="str">
            <v>企业养老保险</v>
          </cell>
          <cell r="F5" t="str">
            <v>正常应缴</v>
          </cell>
          <cell r="G5" t="str">
            <v>2836.2</v>
          </cell>
          <cell r="H5" t="str">
            <v>226.9</v>
          </cell>
          <cell r="I5" t="str">
            <v>226.9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</row>
        <row r="6">
          <cell r="B6" t="str">
            <v>吕欣月</v>
          </cell>
          <cell r="C6" t="str">
            <v>202106</v>
          </cell>
          <cell r="D6" t="str">
            <v>202106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</row>
        <row r="7">
          <cell r="B7" t="str">
            <v>滕怀乐</v>
          </cell>
          <cell r="C7" t="str">
            <v>202106</v>
          </cell>
          <cell r="D7" t="str">
            <v>202106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</row>
        <row r="8">
          <cell r="B8" t="str">
            <v>吕新辉</v>
          </cell>
          <cell r="C8" t="str">
            <v>202106</v>
          </cell>
          <cell r="D8" t="str">
            <v>202106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</row>
        <row r="9">
          <cell r="B9" t="str">
            <v>刘宝洪</v>
          </cell>
          <cell r="C9" t="str">
            <v>202106</v>
          </cell>
          <cell r="D9" t="str">
            <v>202106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</row>
        <row r="10">
          <cell r="B10" t="str">
            <v>赵玉臣</v>
          </cell>
          <cell r="C10" t="str">
            <v>202106</v>
          </cell>
          <cell r="D10" t="str">
            <v>202106</v>
          </cell>
          <cell r="E10" t="str">
            <v>企业养老保险</v>
          </cell>
          <cell r="F10" t="str">
            <v>正常应缴</v>
          </cell>
          <cell r="G10" t="str">
            <v>3820</v>
          </cell>
          <cell r="H10" t="str">
            <v>305.6</v>
          </cell>
          <cell r="I10" t="str">
            <v>305.6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</row>
        <row r="11">
          <cell r="B11" t="str">
            <v>赵学超</v>
          </cell>
          <cell r="C11" t="str">
            <v>202106</v>
          </cell>
          <cell r="D11" t="str">
            <v>202106</v>
          </cell>
          <cell r="E11" t="str">
            <v>企业养老保险</v>
          </cell>
          <cell r="F11" t="str">
            <v>正常应缴</v>
          </cell>
          <cell r="G11" t="str">
            <v>3042.05</v>
          </cell>
          <cell r="H11" t="str">
            <v>243.36</v>
          </cell>
          <cell r="I11" t="str">
            <v>243.36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</row>
        <row r="12">
          <cell r="B12" t="str">
            <v>于全生</v>
          </cell>
          <cell r="C12" t="str">
            <v>202106</v>
          </cell>
          <cell r="D12" t="str">
            <v>202106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</row>
        <row r="13">
          <cell r="B13" t="str">
            <v>杨慧娟</v>
          </cell>
          <cell r="C13" t="str">
            <v>202106</v>
          </cell>
          <cell r="D13" t="str">
            <v>202106</v>
          </cell>
          <cell r="E13" t="str">
            <v>企业养老保险</v>
          </cell>
          <cell r="F13" t="str">
            <v>正常应缴</v>
          </cell>
          <cell r="G13" t="str">
            <v>3042.05</v>
          </cell>
          <cell r="H13" t="str">
            <v>243.36</v>
          </cell>
          <cell r="I13" t="str">
            <v>243.36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</row>
        <row r="14">
          <cell r="B14" t="str">
            <v>邓振明</v>
          </cell>
          <cell r="C14" t="str">
            <v>202106</v>
          </cell>
          <cell r="D14" t="str">
            <v>202106</v>
          </cell>
          <cell r="E14" t="str">
            <v>企业养老保险</v>
          </cell>
          <cell r="F14" t="str">
            <v>正常应缴</v>
          </cell>
          <cell r="G14" t="str">
            <v>2836.2</v>
          </cell>
          <cell r="H14" t="str">
            <v>226.9</v>
          </cell>
          <cell r="I14" t="str">
            <v>226.9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</row>
        <row r="15">
          <cell r="B15" t="str">
            <v>刘长桥</v>
          </cell>
          <cell r="C15" t="str">
            <v>202106</v>
          </cell>
          <cell r="D15" t="str">
            <v>202106</v>
          </cell>
          <cell r="E15" t="str">
            <v>企业养老保险</v>
          </cell>
          <cell r="F15" t="str">
            <v>正常应缴</v>
          </cell>
          <cell r="G15" t="str">
            <v>2836.2</v>
          </cell>
          <cell r="H15" t="str">
            <v>226.9</v>
          </cell>
          <cell r="I15" t="str">
            <v>226.9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</row>
        <row r="16">
          <cell r="B16" t="str">
            <v>李行</v>
          </cell>
          <cell r="C16" t="str">
            <v>202106</v>
          </cell>
          <cell r="D16" t="str">
            <v>202106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</row>
        <row r="17">
          <cell r="B17" t="str">
            <v>张世明</v>
          </cell>
          <cell r="C17" t="str">
            <v>202106</v>
          </cell>
          <cell r="D17" t="str">
            <v>202106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</row>
        <row r="18">
          <cell r="B18" t="str">
            <v>李海洋</v>
          </cell>
          <cell r="C18" t="str">
            <v>202106</v>
          </cell>
          <cell r="D18" t="str">
            <v>202106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</row>
        <row r="19">
          <cell r="B19" t="str">
            <v>牟群</v>
          </cell>
          <cell r="C19" t="str">
            <v>202106</v>
          </cell>
          <cell r="D19" t="str">
            <v>202106</v>
          </cell>
          <cell r="E19" t="str">
            <v>企业养老保险</v>
          </cell>
          <cell r="F19" t="str">
            <v>正常应缴</v>
          </cell>
          <cell r="G19" t="str">
            <v>3042.05</v>
          </cell>
          <cell r="H19" t="str">
            <v>243.36</v>
          </cell>
          <cell r="I19" t="str">
            <v>243.36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</row>
        <row r="20">
          <cell r="B20" t="str">
            <v>马亚青</v>
          </cell>
          <cell r="C20" t="str">
            <v>202106</v>
          </cell>
          <cell r="D20" t="str">
            <v>202106</v>
          </cell>
          <cell r="E20" t="str">
            <v>企业养老保险</v>
          </cell>
          <cell r="F20" t="str">
            <v>正常应缴</v>
          </cell>
          <cell r="G20" t="str">
            <v>2836.2</v>
          </cell>
          <cell r="H20" t="str">
            <v>226.9</v>
          </cell>
          <cell r="I20" t="str">
            <v>226.9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</row>
        <row r="21">
          <cell r="B21" t="str">
            <v>刘荣浩</v>
          </cell>
          <cell r="C21" t="str">
            <v>202106</v>
          </cell>
          <cell r="D21" t="str">
            <v>202106</v>
          </cell>
          <cell r="E21" t="str">
            <v>企业养老保险</v>
          </cell>
          <cell r="F21" t="str">
            <v>正常应缴</v>
          </cell>
          <cell r="G21" t="str">
            <v>3820</v>
          </cell>
          <cell r="H21" t="str">
            <v>305.6</v>
          </cell>
          <cell r="I21" t="str">
            <v>305.6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</row>
        <row r="22">
          <cell r="B22" t="str">
            <v>宋忠奎</v>
          </cell>
          <cell r="C22" t="str">
            <v>202106</v>
          </cell>
          <cell r="D22" t="str">
            <v>202106</v>
          </cell>
          <cell r="E22" t="str">
            <v>企业养老保险</v>
          </cell>
          <cell r="F22" t="str">
            <v>正常应缴</v>
          </cell>
          <cell r="G22" t="str">
            <v>3042.05</v>
          </cell>
          <cell r="H22" t="str">
            <v>243.36</v>
          </cell>
          <cell r="I22" t="str">
            <v>243.36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</row>
        <row r="23">
          <cell r="B23" t="str">
            <v>齐迁菲</v>
          </cell>
          <cell r="C23" t="str">
            <v>202106</v>
          </cell>
          <cell r="D23" t="str">
            <v>202106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</row>
        <row r="24">
          <cell r="B24" t="str">
            <v>王培亮</v>
          </cell>
          <cell r="C24" t="str">
            <v>202106</v>
          </cell>
          <cell r="D24" t="str">
            <v>202106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</row>
        <row r="25">
          <cell r="B25" t="str">
            <v>程从达</v>
          </cell>
          <cell r="C25" t="str">
            <v>202106</v>
          </cell>
          <cell r="D25" t="str">
            <v>202106</v>
          </cell>
          <cell r="E25" t="str">
            <v>企业养老保险</v>
          </cell>
          <cell r="F25" t="str">
            <v>正常应缴</v>
          </cell>
          <cell r="G25" t="str">
            <v>3042.05</v>
          </cell>
          <cell r="H25" t="str">
            <v>243.36</v>
          </cell>
          <cell r="I25" t="str">
            <v>243.36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</row>
        <row r="26">
          <cell r="B26" t="str">
            <v>朱俊美</v>
          </cell>
          <cell r="C26" t="str">
            <v>202106</v>
          </cell>
          <cell r="D26" t="str">
            <v>202106</v>
          </cell>
          <cell r="E26" t="str">
            <v>企业养老保险</v>
          </cell>
          <cell r="F26" t="str">
            <v>正常应缴</v>
          </cell>
          <cell r="G26" t="str">
            <v>3042.05</v>
          </cell>
          <cell r="H26" t="str">
            <v>243.36</v>
          </cell>
          <cell r="I26" t="str">
            <v>243.36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</row>
        <row r="27">
          <cell r="B27" t="str">
            <v>张彩虹</v>
          </cell>
          <cell r="C27" t="str">
            <v>202106</v>
          </cell>
          <cell r="D27" t="str">
            <v>202106</v>
          </cell>
          <cell r="E27" t="str">
            <v>企业养老保险</v>
          </cell>
          <cell r="F27" t="str">
            <v>正常应缴</v>
          </cell>
          <cell r="G27" t="str">
            <v>3042.05</v>
          </cell>
          <cell r="H27" t="str">
            <v>243.36</v>
          </cell>
          <cell r="I27" t="str">
            <v>243.36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</row>
        <row r="28">
          <cell r="B28" t="str">
            <v>何文丽</v>
          </cell>
          <cell r="C28" t="str">
            <v>202106</v>
          </cell>
          <cell r="D28" t="str">
            <v>202106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</row>
        <row r="29">
          <cell r="B29" t="str">
            <v>商木刚</v>
          </cell>
          <cell r="C29" t="str">
            <v>202106</v>
          </cell>
          <cell r="D29" t="str">
            <v>202106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</row>
        <row r="30">
          <cell r="B30" t="str">
            <v>刘金岗</v>
          </cell>
          <cell r="C30" t="str">
            <v>202106</v>
          </cell>
          <cell r="D30" t="str">
            <v>202106</v>
          </cell>
          <cell r="E30" t="str">
            <v>企业养老保险</v>
          </cell>
          <cell r="F30" t="str">
            <v>正常应缴</v>
          </cell>
          <cell r="G30" t="str">
            <v>3042.05</v>
          </cell>
          <cell r="H30" t="str">
            <v>243.36</v>
          </cell>
          <cell r="I30" t="str">
            <v>243.36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</row>
        <row r="31">
          <cell r="B31" t="str">
            <v>刘建群</v>
          </cell>
          <cell r="C31" t="str">
            <v>202106</v>
          </cell>
          <cell r="D31" t="str">
            <v>202106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</row>
        <row r="32">
          <cell r="B32" t="str">
            <v>梁国胤</v>
          </cell>
          <cell r="C32" t="str">
            <v>202106</v>
          </cell>
          <cell r="D32" t="str">
            <v>202106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</row>
        <row r="33">
          <cell r="B33" t="str">
            <v>刘二平</v>
          </cell>
          <cell r="C33" t="str">
            <v>202106</v>
          </cell>
          <cell r="D33" t="str">
            <v>202106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</row>
        <row r="34">
          <cell r="B34" t="str">
            <v>范淑菁</v>
          </cell>
          <cell r="C34" t="str">
            <v>202106</v>
          </cell>
          <cell r="D34" t="str">
            <v>202106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</row>
        <row r="35">
          <cell r="B35" t="str">
            <v>王红梅</v>
          </cell>
          <cell r="C35" t="str">
            <v>202106</v>
          </cell>
          <cell r="D35" t="str">
            <v>202106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</row>
        <row r="36">
          <cell r="B36" t="str">
            <v>赵英才</v>
          </cell>
          <cell r="C36" t="str">
            <v>202106</v>
          </cell>
          <cell r="D36" t="str">
            <v>202106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</row>
        <row r="37">
          <cell r="B37" t="str">
            <v>吴红红</v>
          </cell>
          <cell r="C37" t="str">
            <v>202106</v>
          </cell>
          <cell r="D37" t="str">
            <v>202106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</row>
        <row r="38">
          <cell r="B38" t="str">
            <v>滕红玲</v>
          </cell>
          <cell r="C38" t="str">
            <v>202106</v>
          </cell>
          <cell r="D38" t="str">
            <v>202106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</row>
        <row r="39">
          <cell r="B39" t="str">
            <v>陈进东</v>
          </cell>
          <cell r="C39" t="str">
            <v>202106</v>
          </cell>
          <cell r="D39" t="str">
            <v>202106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</row>
        <row r="40">
          <cell r="B40" t="str">
            <v>王忠</v>
          </cell>
          <cell r="C40" t="str">
            <v>202106</v>
          </cell>
          <cell r="D40" t="str">
            <v>202106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</row>
        <row r="41">
          <cell r="B41" t="str">
            <v>李芳慧</v>
          </cell>
          <cell r="C41" t="str">
            <v>202106</v>
          </cell>
          <cell r="D41" t="str">
            <v>202106</v>
          </cell>
          <cell r="E41" t="str">
            <v>企业养老保险</v>
          </cell>
          <cell r="F41" t="str">
            <v>正常应缴</v>
          </cell>
          <cell r="G41" t="str">
            <v>3042.05</v>
          </cell>
          <cell r="H41" t="str">
            <v>243.36</v>
          </cell>
          <cell r="I41" t="str">
            <v>243.36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</row>
        <row r="42">
          <cell r="B42" t="str">
            <v>吴燕霞</v>
          </cell>
          <cell r="C42" t="str">
            <v>202106</v>
          </cell>
          <cell r="D42" t="str">
            <v>202106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</row>
        <row r="43">
          <cell r="B43" t="str">
            <v>孙伟轩</v>
          </cell>
          <cell r="C43" t="str">
            <v>202106</v>
          </cell>
          <cell r="D43" t="str">
            <v>202106</v>
          </cell>
          <cell r="E43" t="str">
            <v>企业养老保险</v>
          </cell>
          <cell r="F43" t="str">
            <v>正常应缴</v>
          </cell>
          <cell r="G43" t="str">
            <v>3042.05</v>
          </cell>
          <cell r="H43" t="str">
            <v>243.36</v>
          </cell>
          <cell r="I43" t="str">
            <v>243.36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</row>
        <row r="44">
          <cell r="B44" t="str">
            <v>吴金凤</v>
          </cell>
          <cell r="C44" t="str">
            <v>202106</v>
          </cell>
          <cell r="D44" t="str">
            <v>202106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</row>
        <row r="45">
          <cell r="B45" t="str">
            <v>赵梦岳</v>
          </cell>
          <cell r="C45" t="str">
            <v>202106</v>
          </cell>
          <cell r="D45" t="str">
            <v>202106</v>
          </cell>
          <cell r="E45" t="str">
            <v>企业养老保险</v>
          </cell>
          <cell r="F45" t="str">
            <v>正常应缴</v>
          </cell>
          <cell r="G45" t="str">
            <v>3042.05</v>
          </cell>
          <cell r="H45" t="str">
            <v>243.36</v>
          </cell>
          <cell r="I45" t="str">
            <v>243.36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</row>
        <row r="46">
          <cell r="B46" t="str">
            <v>王朋</v>
          </cell>
          <cell r="C46" t="str">
            <v>202106</v>
          </cell>
          <cell r="D46" t="str">
            <v>202106</v>
          </cell>
          <cell r="E46" t="str">
            <v>企业养老保险</v>
          </cell>
          <cell r="F46" t="str">
            <v>正常应缴</v>
          </cell>
          <cell r="G46" t="str">
            <v>2836.2</v>
          </cell>
          <cell r="H46" t="str">
            <v>226.9</v>
          </cell>
          <cell r="I46" t="str">
            <v>226.9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</row>
        <row r="47">
          <cell r="B47" t="str">
            <v>高胜利</v>
          </cell>
          <cell r="C47" t="str">
            <v>202106</v>
          </cell>
          <cell r="D47" t="str">
            <v>202106</v>
          </cell>
          <cell r="E47" t="str">
            <v>企业养老保险</v>
          </cell>
          <cell r="F47" t="str">
            <v>正常应缴</v>
          </cell>
          <cell r="G47" t="str">
            <v>3820</v>
          </cell>
          <cell r="H47" t="str">
            <v>305.6</v>
          </cell>
          <cell r="I47" t="str">
            <v>305.6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</row>
        <row r="48">
          <cell r="B48" t="str">
            <v>田增军</v>
          </cell>
          <cell r="C48" t="str">
            <v>202106</v>
          </cell>
          <cell r="D48" t="str">
            <v>202106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</row>
        <row r="49">
          <cell r="B49" t="str">
            <v>刘柏林</v>
          </cell>
          <cell r="C49" t="str">
            <v>202106</v>
          </cell>
          <cell r="D49" t="str">
            <v>202106</v>
          </cell>
          <cell r="E49" t="str">
            <v>企业养老保险</v>
          </cell>
          <cell r="F49" t="str">
            <v>正常应缴</v>
          </cell>
          <cell r="G49" t="str">
            <v>2836.2</v>
          </cell>
          <cell r="H49" t="str">
            <v>226.9</v>
          </cell>
          <cell r="I49" t="str">
            <v>226.9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</row>
        <row r="50">
          <cell r="B50" t="str">
            <v>吴春雷</v>
          </cell>
          <cell r="C50" t="str">
            <v>202106</v>
          </cell>
          <cell r="D50" t="str">
            <v>202106</v>
          </cell>
          <cell r="E50" t="str">
            <v>企业养老保险</v>
          </cell>
          <cell r="F50" t="str">
            <v>正常应缴</v>
          </cell>
          <cell r="G50" t="str">
            <v>3042.05</v>
          </cell>
          <cell r="H50" t="str">
            <v>243.36</v>
          </cell>
          <cell r="I50" t="str">
            <v>243.36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</row>
        <row r="51">
          <cell r="B51" t="str">
            <v>郭彦东</v>
          </cell>
          <cell r="C51" t="str">
            <v>202106</v>
          </cell>
          <cell r="D51" t="str">
            <v>202106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</row>
        <row r="52">
          <cell r="B52" t="str">
            <v>王长浩</v>
          </cell>
          <cell r="C52" t="str">
            <v>202106</v>
          </cell>
          <cell r="D52" t="str">
            <v>202106</v>
          </cell>
          <cell r="E52" t="str">
            <v>企业养老保险</v>
          </cell>
          <cell r="F52" t="str">
            <v>正常应缴</v>
          </cell>
          <cell r="G52" t="str">
            <v>2836.2</v>
          </cell>
          <cell r="H52" t="str">
            <v>226.9</v>
          </cell>
          <cell r="I52" t="str">
            <v>226.9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</row>
        <row r="53">
          <cell r="B53" t="str">
            <v>王世聪</v>
          </cell>
          <cell r="C53" t="str">
            <v>202106</v>
          </cell>
          <cell r="D53" t="str">
            <v>202106</v>
          </cell>
          <cell r="E53" t="str">
            <v>企业养老保险</v>
          </cell>
          <cell r="F53" t="str">
            <v>正常应缴</v>
          </cell>
          <cell r="G53" t="str">
            <v>3042.05</v>
          </cell>
          <cell r="H53" t="str">
            <v>243.36</v>
          </cell>
          <cell r="I53" t="str">
            <v>243.36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</row>
        <row r="54">
          <cell r="B54" t="str">
            <v>刘杨</v>
          </cell>
          <cell r="C54" t="str">
            <v>202106</v>
          </cell>
          <cell r="D54" t="str">
            <v>202106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</row>
        <row r="55">
          <cell r="B55" t="str">
            <v>陈金马</v>
          </cell>
          <cell r="C55" t="str">
            <v>202106</v>
          </cell>
          <cell r="D55" t="str">
            <v>202106</v>
          </cell>
          <cell r="E55" t="str">
            <v>企业养老保险</v>
          </cell>
          <cell r="F55" t="str">
            <v>正常应缴</v>
          </cell>
          <cell r="G55" t="str">
            <v>3042.05</v>
          </cell>
          <cell r="H55" t="str">
            <v>243.36</v>
          </cell>
          <cell r="I55" t="str">
            <v>243.36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</row>
        <row r="56">
          <cell r="B56" t="str">
            <v>商鹏雨</v>
          </cell>
          <cell r="C56" t="str">
            <v>202106</v>
          </cell>
          <cell r="D56" t="str">
            <v>202106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</row>
        <row r="57">
          <cell r="B57" t="str">
            <v>王藤</v>
          </cell>
          <cell r="C57" t="str">
            <v>202106</v>
          </cell>
          <cell r="D57" t="str">
            <v>202106</v>
          </cell>
          <cell r="E57" t="str">
            <v>企业养老保险</v>
          </cell>
          <cell r="F57" t="str">
            <v>正常应缴</v>
          </cell>
          <cell r="G57" t="str">
            <v>3042.05</v>
          </cell>
          <cell r="H57" t="str">
            <v>243.36</v>
          </cell>
          <cell r="I57" t="str">
            <v>243.36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</row>
        <row r="58">
          <cell r="B58" t="str">
            <v>陈少杰</v>
          </cell>
          <cell r="C58" t="str">
            <v>202106</v>
          </cell>
          <cell r="D58" t="str">
            <v>202106</v>
          </cell>
          <cell r="E58" t="str">
            <v>企业养老保险</v>
          </cell>
          <cell r="F58" t="str">
            <v>正常应缴</v>
          </cell>
          <cell r="G58" t="str">
            <v>3042.05</v>
          </cell>
          <cell r="H58" t="str">
            <v>243.36</v>
          </cell>
          <cell r="I58" t="str">
            <v>243.36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</row>
        <row r="59">
          <cell r="B59" t="str">
            <v>刘海霞</v>
          </cell>
          <cell r="C59" t="str">
            <v>202106</v>
          </cell>
          <cell r="D59" t="str">
            <v>202106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</row>
        <row r="60">
          <cell r="B60" t="str">
            <v>张婷婷</v>
          </cell>
          <cell r="C60" t="str">
            <v>202106</v>
          </cell>
          <cell r="D60" t="str">
            <v>202106</v>
          </cell>
          <cell r="E60" t="str">
            <v>企业养老保险</v>
          </cell>
          <cell r="F60" t="str">
            <v>正常应缴</v>
          </cell>
          <cell r="G60" t="str">
            <v>2836.2</v>
          </cell>
          <cell r="H60" t="str">
            <v>226.9</v>
          </cell>
          <cell r="I60" t="str">
            <v>226.9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</row>
        <row r="61">
          <cell r="B61" t="str">
            <v>李冲冲</v>
          </cell>
          <cell r="C61" t="str">
            <v>202106</v>
          </cell>
          <cell r="D61" t="str">
            <v>202106</v>
          </cell>
          <cell r="E61" t="str">
            <v>企业养老保险</v>
          </cell>
          <cell r="F61" t="str">
            <v>正常应缴</v>
          </cell>
          <cell r="G61" t="str">
            <v>2836.2</v>
          </cell>
          <cell r="H61" t="str">
            <v>226.9</v>
          </cell>
          <cell r="I61" t="str">
            <v>226.9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</row>
        <row r="62">
          <cell r="B62" t="str">
            <v>席智伟</v>
          </cell>
          <cell r="C62" t="str">
            <v>202106</v>
          </cell>
          <cell r="D62" t="str">
            <v>202106</v>
          </cell>
          <cell r="E62" t="str">
            <v>企业养老保险</v>
          </cell>
          <cell r="F62" t="str">
            <v>正常应缴</v>
          </cell>
          <cell r="G62" t="str">
            <v>2836.2</v>
          </cell>
          <cell r="H62" t="str">
            <v>226.9</v>
          </cell>
          <cell r="I62" t="str">
            <v>226.9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</row>
        <row r="63">
          <cell r="B63" t="str">
            <v>杨起越</v>
          </cell>
          <cell r="C63" t="str">
            <v>202106</v>
          </cell>
          <cell r="D63" t="str">
            <v>202106</v>
          </cell>
          <cell r="E63" t="str">
            <v>企业养老保险</v>
          </cell>
          <cell r="F63" t="str">
            <v>正常应缴</v>
          </cell>
          <cell r="G63" t="str">
            <v>2836.2</v>
          </cell>
          <cell r="H63" t="str">
            <v>226.9</v>
          </cell>
          <cell r="I63" t="str">
            <v>226.9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</row>
        <row r="64">
          <cell r="B64" t="str">
            <v>朱文奇</v>
          </cell>
          <cell r="C64" t="str">
            <v>202106</v>
          </cell>
          <cell r="D64" t="str">
            <v>202106</v>
          </cell>
          <cell r="E64" t="str">
            <v>企业养老保险</v>
          </cell>
          <cell r="F64" t="str">
            <v>正常应缴</v>
          </cell>
          <cell r="G64" t="str">
            <v>2836.2</v>
          </cell>
          <cell r="H64" t="str">
            <v>226.9</v>
          </cell>
          <cell r="I64" t="str">
            <v>226.9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</row>
        <row r="65">
          <cell r="B65" t="str">
            <v>刘寿超</v>
          </cell>
          <cell r="C65" t="str">
            <v>202106</v>
          </cell>
          <cell r="D65" t="str">
            <v>202106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</row>
        <row r="66">
          <cell r="B66" t="str">
            <v>许瑞学</v>
          </cell>
          <cell r="C66" t="str">
            <v>202106</v>
          </cell>
          <cell r="D66" t="str">
            <v>202106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</row>
        <row r="67">
          <cell r="B67" t="str">
            <v>王发</v>
          </cell>
          <cell r="C67" t="str">
            <v>202106</v>
          </cell>
          <cell r="D67" t="str">
            <v>202106</v>
          </cell>
          <cell r="E67" t="str">
            <v>企业养老保险</v>
          </cell>
          <cell r="F67" t="str">
            <v>正常应缴</v>
          </cell>
          <cell r="G67" t="str">
            <v>3820</v>
          </cell>
          <cell r="H67" t="str">
            <v>305.6</v>
          </cell>
          <cell r="I67" t="str">
            <v>305.6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</row>
        <row r="68">
          <cell r="B68" t="str">
            <v>张学建</v>
          </cell>
          <cell r="C68" t="str">
            <v>202106</v>
          </cell>
          <cell r="D68" t="str">
            <v>202106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</row>
        <row r="69">
          <cell r="B69" t="str">
            <v>王进</v>
          </cell>
          <cell r="C69" t="str">
            <v>202106</v>
          </cell>
          <cell r="D69" t="str">
            <v>202106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</row>
        <row r="70">
          <cell r="B70" t="str">
            <v>王小金</v>
          </cell>
          <cell r="C70" t="str">
            <v>202106</v>
          </cell>
          <cell r="D70" t="str">
            <v>202106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</row>
        <row r="71">
          <cell r="B71" t="str">
            <v>韩桂栋</v>
          </cell>
          <cell r="C71" t="str">
            <v>202106</v>
          </cell>
          <cell r="D71" t="str">
            <v>202106</v>
          </cell>
          <cell r="E71" t="str">
            <v>企业养老保险</v>
          </cell>
          <cell r="F71" t="str">
            <v>正常应缴</v>
          </cell>
          <cell r="G71" t="str">
            <v>3042.05</v>
          </cell>
          <cell r="H71" t="str">
            <v>243.36</v>
          </cell>
          <cell r="I71" t="str">
            <v>243.36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</row>
        <row r="72">
          <cell r="B72" t="str">
            <v>白丽霞</v>
          </cell>
          <cell r="C72" t="str">
            <v>202106</v>
          </cell>
          <cell r="D72" t="str">
            <v>202106</v>
          </cell>
          <cell r="E72" t="str">
            <v>企业养老保险</v>
          </cell>
          <cell r="F72" t="str">
            <v>正常应缴</v>
          </cell>
          <cell r="G72" t="str">
            <v>3042.05</v>
          </cell>
          <cell r="H72" t="str">
            <v>243.36</v>
          </cell>
          <cell r="I72" t="str">
            <v>243.36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</row>
        <row r="73">
          <cell r="B73" t="str">
            <v>滕奉伟</v>
          </cell>
          <cell r="C73" t="str">
            <v>202106</v>
          </cell>
          <cell r="D73" t="str">
            <v>202106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</row>
        <row r="74">
          <cell r="B74" t="str">
            <v>张静</v>
          </cell>
          <cell r="C74" t="str">
            <v>202106</v>
          </cell>
          <cell r="D74" t="str">
            <v>202106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</row>
        <row r="75">
          <cell r="B75" t="str">
            <v>张泽</v>
          </cell>
          <cell r="C75" t="str">
            <v>202106</v>
          </cell>
          <cell r="D75" t="str">
            <v>202106</v>
          </cell>
          <cell r="E75" t="str">
            <v>企业养老保险</v>
          </cell>
          <cell r="F75" t="str">
            <v>正常应缴</v>
          </cell>
          <cell r="G75" t="str">
            <v>2836.2</v>
          </cell>
          <cell r="H75" t="str">
            <v>226.9</v>
          </cell>
          <cell r="I75" t="str">
            <v>226.9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</row>
        <row r="76">
          <cell r="B76" t="str">
            <v>刘二精</v>
          </cell>
          <cell r="C76" t="str">
            <v>202106</v>
          </cell>
          <cell r="D76" t="str">
            <v>202106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</row>
        <row r="77">
          <cell r="B77" t="str">
            <v>张风瑞</v>
          </cell>
          <cell r="C77" t="str">
            <v>202106</v>
          </cell>
          <cell r="D77" t="str">
            <v>202106</v>
          </cell>
          <cell r="E77" t="str">
            <v>企业养老保险</v>
          </cell>
          <cell r="F77" t="str">
            <v>正常应缴</v>
          </cell>
          <cell r="G77" t="str">
            <v>2836.2</v>
          </cell>
          <cell r="H77" t="str">
            <v>226.9</v>
          </cell>
          <cell r="I77" t="str">
            <v>226.9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</row>
        <row r="78">
          <cell r="B78" t="str">
            <v>王河敏</v>
          </cell>
          <cell r="C78" t="str">
            <v>202106</v>
          </cell>
          <cell r="D78" t="str">
            <v>202106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</row>
        <row r="79">
          <cell r="B79" t="str">
            <v>胡海明</v>
          </cell>
          <cell r="C79" t="str">
            <v>202106</v>
          </cell>
          <cell r="D79" t="str">
            <v>202106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</row>
        <row r="80">
          <cell r="B80" t="str">
            <v>阚兵兵</v>
          </cell>
          <cell r="C80" t="str">
            <v>202106</v>
          </cell>
          <cell r="D80" t="str">
            <v>202106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</row>
        <row r="81">
          <cell r="B81" t="str">
            <v>吴如义</v>
          </cell>
          <cell r="C81" t="str">
            <v>202106</v>
          </cell>
          <cell r="D81" t="str">
            <v>202106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</row>
        <row r="82">
          <cell r="B82" t="str">
            <v>赵世敏</v>
          </cell>
          <cell r="C82" t="str">
            <v>202106</v>
          </cell>
          <cell r="D82" t="str">
            <v>202106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</row>
        <row r="83">
          <cell r="B83" t="str">
            <v>崔鑫</v>
          </cell>
          <cell r="C83" t="str">
            <v>202106</v>
          </cell>
          <cell r="D83" t="str">
            <v>202106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</row>
        <row r="84">
          <cell r="B84" t="str">
            <v>吴晓萌</v>
          </cell>
          <cell r="C84" t="str">
            <v>202106</v>
          </cell>
          <cell r="D84" t="str">
            <v>202106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</row>
        <row r="85">
          <cell r="B85" t="str">
            <v>孙秀辉</v>
          </cell>
          <cell r="C85" t="str">
            <v>202106</v>
          </cell>
          <cell r="D85" t="str">
            <v>202106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</row>
        <row r="86">
          <cell r="B86" t="str">
            <v>孔德佳</v>
          </cell>
          <cell r="C86" t="str">
            <v>202106</v>
          </cell>
          <cell r="D86" t="str">
            <v>202106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</row>
        <row r="87">
          <cell r="B87" t="str">
            <v>孙立明</v>
          </cell>
          <cell r="C87" t="str">
            <v>202106</v>
          </cell>
          <cell r="D87" t="str">
            <v>202106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</row>
        <row r="88">
          <cell r="B88" t="str">
            <v>郭庆茹</v>
          </cell>
          <cell r="C88" t="str">
            <v>202106</v>
          </cell>
          <cell r="D88" t="str">
            <v>202106</v>
          </cell>
          <cell r="E88" t="str">
            <v>企业养老保险</v>
          </cell>
          <cell r="F88" t="str">
            <v>正常应缴</v>
          </cell>
          <cell r="G88" t="str">
            <v>2836.2</v>
          </cell>
          <cell r="H88" t="str">
            <v>226.9</v>
          </cell>
          <cell r="I88" t="str">
            <v>226.9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</row>
        <row r="89">
          <cell r="B89" t="str">
            <v>李文超</v>
          </cell>
          <cell r="C89" t="str">
            <v>202106</v>
          </cell>
          <cell r="D89" t="str">
            <v>202106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</row>
        <row r="90">
          <cell r="B90" t="str">
            <v>管洪敏</v>
          </cell>
          <cell r="C90" t="str">
            <v>202106</v>
          </cell>
          <cell r="D90" t="str">
            <v>202106</v>
          </cell>
          <cell r="E90" t="str">
            <v>企业养老保险</v>
          </cell>
          <cell r="F90" t="str">
            <v>正常应缴</v>
          </cell>
          <cell r="G90" t="str">
            <v>3042.05</v>
          </cell>
          <cell r="H90" t="str">
            <v>243.36</v>
          </cell>
          <cell r="I90" t="str">
            <v>243.36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</row>
        <row r="91">
          <cell r="B91" t="str">
            <v>李林育</v>
          </cell>
          <cell r="C91" t="str">
            <v>202106</v>
          </cell>
          <cell r="D91" t="str">
            <v>202106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</row>
        <row r="92">
          <cell r="B92" t="str">
            <v>冉征会</v>
          </cell>
          <cell r="C92" t="str">
            <v>202106</v>
          </cell>
          <cell r="D92" t="str">
            <v>202106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</row>
        <row r="93">
          <cell r="B93" t="str">
            <v>王烁</v>
          </cell>
          <cell r="C93" t="str">
            <v>202106</v>
          </cell>
          <cell r="D93" t="str">
            <v>202106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</row>
        <row r="94">
          <cell r="B94" t="str">
            <v>康淑玲</v>
          </cell>
          <cell r="C94" t="str">
            <v>202106</v>
          </cell>
          <cell r="D94" t="str">
            <v>202106</v>
          </cell>
          <cell r="E94" t="str">
            <v>企业养老保险</v>
          </cell>
          <cell r="F94" t="str">
            <v>正常应缴</v>
          </cell>
          <cell r="G94" t="str">
            <v>2836.2</v>
          </cell>
          <cell r="H94" t="str">
            <v>226.9</v>
          </cell>
          <cell r="I94" t="str">
            <v>226.9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</row>
        <row r="95">
          <cell r="B95" t="str">
            <v>滕敬涛</v>
          </cell>
          <cell r="C95" t="str">
            <v>202106</v>
          </cell>
          <cell r="D95" t="str">
            <v>202106</v>
          </cell>
          <cell r="E95" t="str">
            <v>企业养老保险</v>
          </cell>
          <cell r="F95" t="str">
            <v>正常应缴</v>
          </cell>
          <cell r="G95" t="str">
            <v>2836.2</v>
          </cell>
          <cell r="H95" t="str">
            <v>226.9</v>
          </cell>
          <cell r="I95" t="str">
            <v>226.9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</row>
        <row r="96">
          <cell r="B96" t="str">
            <v>韩丙村</v>
          </cell>
          <cell r="C96" t="str">
            <v>202106</v>
          </cell>
          <cell r="D96" t="str">
            <v>202106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</row>
        <row r="97">
          <cell r="B97" t="str">
            <v>孙沛霖</v>
          </cell>
          <cell r="C97" t="str">
            <v>202106</v>
          </cell>
          <cell r="D97" t="str">
            <v>202106</v>
          </cell>
          <cell r="E97" t="str">
            <v>企业养老保险</v>
          </cell>
          <cell r="F97" t="str">
            <v>正常应缴</v>
          </cell>
          <cell r="G97" t="str">
            <v>3820</v>
          </cell>
          <cell r="H97" t="str">
            <v>305.6</v>
          </cell>
          <cell r="I97" t="str">
            <v>305.6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</row>
        <row r="98">
          <cell r="B98" t="str">
            <v>王巨云</v>
          </cell>
          <cell r="C98" t="str">
            <v>202106</v>
          </cell>
          <cell r="D98" t="str">
            <v>202106</v>
          </cell>
          <cell r="E98" t="str">
            <v>企业养老保险</v>
          </cell>
          <cell r="F98" t="str">
            <v>正常应缴</v>
          </cell>
          <cell r="G98" t="str">
            <v>3820</v>
          </cell>
          <cell r="H98" t="str">
            <v>305.6</v>
          </cell>
          <cell r="I98" t="str">
            <v>305.6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</row>
        <row r="99">
          <cell r="B99" t="str">
            <v>孙艳辉</v>
          </cell>
          <cell r="C99" t="str">
            <v>202106</v>
          </cell>
          <cell r="D99" t="str">
            <v>202106</v>
          </cell>
          <cell r="E99" t="str">
            <v>企业养老保险</v>
          </cell>
          <cell r="F99" t="str">
            <v>正常应缴</v>
          </cell>
          <cell r="G99" t="str">
            <v>2836.2</v>
          </cell>
          <cell r="H99" t="str">
            <v>226.9</v>
          </cell>
          <cell r="I99" t="str">
            <v>226.9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</row>
        <row r="100">
          <cell r="B100" t="str">
            <v>田健</v>
          </cell>
          <cell r="C100" t="str">
            <v>202106</v>
          </cell>
          <cell r="D100" t="str">
            <v>202106</v>
          </cell>
          <cell r="E100" t="str">
            <v>企业养老保险</v>
          </cell>
          <cell r="F100" t="str">
            <v>正常应缴</v>
          </cell>
          <cell r="G100" t="str">
            <v>2836.2</v>
          </cell>
          <cell r="H100" t="str">
            <v>226.9</v>
          </cell>
          <cell r="I100" t="str">
            <v>226.9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</row>
        <row r="101">
          <cell r="B101" t="str">
            <v>侯志铎</v>
          </cell>
          <cell r="C101" t="str">
            <v>202106</v>
          </cell>
          <cell r="D101" t="str">
            <v>202106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</row>
        <row r="102">
          <cell r="B102" t="str">
            <v>赵金旺</v>
          </cell>
          <cell r="C102" t="str">
            <v>202106</v>
          </cell>
          <cell r="D102" t="str">
            <v>202106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</row>
        <row r="103">
          <cell r="B103" t="str">
            <v>王振</v>
          </cell>
          <cell r="C103" t="str">
            <v>202106</v>
          </cell>
          <cell r="D103" t="str">
            <v>202106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</row>
        <row r="104">
          <cell r="B104" t="str">
            <v>李俊宇</v>
          </cell>
          <cell r="C104" t="str">
            <v>202106</v>
          </cell>
          <cell r="D104" t="str">
            <v>202106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</row>
        <row r="105">
          <cell r="B105" t="str">
            <v>王宇</v>
          </cell>
          <cell r="C105" t="str">
            <v>202106</v>
          </cell>
          <cell r="D105" t="str">
            <v>202106</v>
          </cell>
          <cell r="E105" t="str">
            <v>企业养老保险</v>
          </cell>
          <cell r="F105" t="str">
            <v>正常应缴</v>
          </cell>
          <cell r="G105" t="str">
            <v>3042.05</v>
          </cell>
          <cell r="H105" t="str">
            <v>243.36</v>
          </cell>
          <cell r="I105" t="str">
            <v>243.36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</row>
        <row r="106">
          <cell r="B106" t="str">
            <v>张佳怡</v>
          </cell>
          <cell r="C106" t="str">
            <v>202106</v>
          </cell>
          <cell r="D106" t="str">
            <v>202106</v>
          </cell>
          <cell r="E106" t="str">
            <v>企业养老保险</v>
          </cell>
          <cell r="F106" t="str">
            <v>正常应缴</v>
          </cell>
          <cell r="G106" t="str">
            <v>2836.2</v>
          </cell>
          <cell r="H106" t="str">
            <v>226.9</v>
          </cell>
          <cell r="I106" t="str">
            <v>226.9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</row>
        <row r="107">
          <cell r="B107" t="str">
            <v>刘梅娟</v>
          </cell>
          <cell r="C107" t="str">
            <v>202106</v>
          </cell>
          <cell r="D107" t="str">
            <v>202106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</row>
        <row r="108">
          <cell r="B108" t="str">
            <v>王微</v>
          </cell>
          <cell r="C108" t="str">
            <v>202106</v>
          </cell>
          <cell r="D108" t="str">
            <v>202106</v>
          </cell>
          <cell r="E108" t="str">
            <v>企业养老保险</v>
          </cell>
          <cell r="F108" t="str">
            <v>正常应缴</v>
          </cell>
          <cell r="G108" t="str">
            <v>2836.2</v>
          </cell>
          <cell r="H108" t="str">
            <v>226.9</v>
          </cell>
          <cell r="I108" t="str">
            <v>226.9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</row>
        <row r="109">
          <cell r="B109" t="str">
            <v>王震</v>
          </cell>
          <cell r="C109" t="str">
            <v>202106</v>
          </cell>
          <cell r="D109" t="str">
            <v>202106</v>
          </cell>
          <cell r="E109" t="str">
            <v>企业养老保险</v>
          </cell>
          <cell r="F109" t="str">
            <v>正常应缴</v>
          </cell>
          <cell r="G109" t="str">
            <v>2836.2</v>
          </cell>
          <cell r="H109" t="str">
            <v>226.9</v>
          </cell>
          <cell r="I109" t="str">
            <v>226.9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</row>
        <row r="110">
          <cell r="B110" t="str">
            <v>于小菊</v>
          </cell>
          <cell r="C110" t="str">
            <v>202106</v>
          </cell>
          <cell r="D110" t="str">
            <v>202106</v>
          </cell>
          <cell r="E110" t="str">
            <v>企业养老保险</v>
          </cell>
          <cell r="F110" t="str">
            <v>正常应缴</v>
          </cell>
          <cell r="G110" t="str">
            <v>2836.2</v>
          </cell>
          <cell r="H110" t="str">
            <v>226.9</v>
          </cell>
          <cell r="I110" t="str">
            <v>226.9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</row>
        <row r="111">
          <cell r="B111" t="str">
            <v>滕城城</v>
          </cell>
          <cell r="C111" t="str">
            <v>202106</v>
          </cell>
          <cell r="D111" t="str">
            <v>202106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</row>
        <row r="112">
          <cell r="B112" t="str">
            <v>吴英浩</v>
          </cell>
          <cell r="C112" t="str">
            <v>202106</v>
          </cell>
          <cell r="D112" t="str">
            <v>202106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</row>
        <row r="113">
          <cell r="B113" t="str">
            <v>孟洪臣</v>
          </cell>
          <cell r="C113" t="str">
            <v>202106</v>
          </cell>
          <cell r="D113" t="str">
            <v>202106</v>
          </cell>
          <cell r="E113" t="str">
            <v>企业养老保险</v>
          </cell>
          <cell r="F113" t="str">
            <v>正常应缴</v>
          </cell>
          <cell r="G113" t="str">
            <v>3042.05</v>
          </cell>
          <cell r="H113" t="str">
            <v>243.36</v>
          </cell>
          <cell r="I113" t="str">
            <v>243.36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</row>
        <row r="114">
          <cell r="B114" t="str">
            <v>刘洪霞</v>
          </cell>
          <cell r="C114" t="str">
            <v>202106</v>
          </cell>
          <cell r="D114" t="str">
            <v>202106</v>
          </cell>
          <cell r="E114" t="str">
            <v>企业养老保险</v>
          </cell>
          <cell r="F114" t="str">
            <v>正常应缴</v>
          </cell>
          <cell r="G114" t="str">
            <v>3042.05</v>
          </cell>
          <cell r="H114" t="str">
            <v>243.36</v>
          </cell>
          <cell r="I114" t="str">
            <v>243.36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</row>
        <row r="115">
          <cell r="B115" t="str">
            <v>郭凤明</v>
          </cell>
          <cell r="C115" t="str">
            <v>202106</v>
          </cell>
          <cell r="D115" t="str">
            <v>202106</v>
          </cell>
          <cell r="E115" t="str">
            <v>企业养老保险</v>
          </cell>
          <cell r="F115" t="str">
            <v>正常应缴</v>
          </cell>
          <cell r="G115" t="str">
            <v>3042.05</v>
          </cell>
          <cell r="H115" t="str">
            <v>243.36</v>
          </cell>
          <cell r="I115" t="str">
            <v>243.36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</row>
        <row r="116">
          <cell r="B116" t="str">
            <v>刘海凤</v>
          </cell>
          <cell r="C116" t="str">
            <v>202106</v>
          </cell>
          <cell r="D116" t="str">
            <v>202106</v>
          </cell>
          <cell r="E116" t="str">
            <v>企业养老保险</v>
          </cell>
          <cell r="F116" t="str">
            <v>正常应缴</v>
          </cell>
          <cell r="G116" t="str">
            <v>2836.2</v>
          </cell>
          <cell r="H116" t="str">
            <v>226.9</v>
          </cell>
          <cell r="I116" t="str">
            <v>226.9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</row>
        <row r="117">
          <cell r="B117" t="str">
            <v>王秀翠</v>
          </cell>
          <cell r="C117" t="str">
            <v>202106</v>
          </cell>
          <cell r="D117" t="str">
            <v>202106</v>
          </cell>
          <cell r="E117" t="str">
            <v>企业养老保险</v>
          </cell>
          <cell r="F117" t="str">
            <v>正常应缴</v>
          </cell>
          <cell r="G117" t="str">
            <v>2836.2</v>
          </cell>
          <cell r="H117" t="str">
            <v>226.9</v>
          </cell>
          <cell r="I117" t="str">
            <v>226.9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</row>
        <row r="118">
          <cell r="B118" t="str">
            <v>刘芹</v>
          </cell>
          <cell r="C118" t="str">
            <v>202106</v>
          </cell>
          <cell r="D118" t="str">
            <v>202106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</row>
        <row r="119">
          <cell r="B119" t="str">
            <v>孟祥玲</v>
          </cell>
          <cell r="C119" t="str">
            <v>202106</v>
          </cell>
          <cell r="D119" t="str">
            <v>202106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</row>
        <row r="120">
          <cell r="B120" t="str">
            <v>郑建</v>
          </cell>
          <cell r="C120" t="str">
            <v>202106</v>
          </cell>
          <cell r="D120" t="str">
            <v>202106</v>
          </cell>
          <cell r="E120" t="str">
            <v>企业养老保险</v>
          </cell>
          <cell r="F120" t="str">
            <v>正常应缴</v>
          </cell>
          <cell r="G120" t="str">
            <v>3042.05</v>
          </cell>
          <cell r="H120" t="str">
            <v>243.36</v>
          </cell>
          <cell r="I120" t="str">
            <v>243.36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</row>
        <row r="121">
          <cell r="B121" t="str">
            <v>张雪</v>
          </cell>
          <cell r="C121" t="str">
            <v>202106</v>
          </cell>
          <cell r="D121" t="str">
            <v>202106</v>
          </cell>
          <cell r="E121" t="str">
            <v>企业养老保险</v>
          </cell>
          <cell r="F121" t="str">
            <v>正常应缴</v>
          </cell>
          <cell r="G121" t="str">
            <v>3042.05</v>
          </cell>
          <cell r="H121" t="str">
            <v>243.36</v>
          </cell>
          <cell r="I121" t="str">
            <v>243.36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</row>
        <row r="122">
          <cell r="B122" t="str">
            <v>邓琳娜</v>
          </cell>
          <cell r="C122" t="str">
            <v>202106</v>
          </cell>
          <cell r="D122" t="str">
            <v>202106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</row>
        <row r="123">
          <cell r="B123" t="str">
            <v>王枫</v>
          </cell>
          <cell r="C123" t="str">
            <v>202106</v>
          </cell>
          <cell r="D123" t="str">
            <v>202106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</row>
        <row r="124">
          <cell r="B124" t="str">
            <v>耿会峰</v>
          </cell>
          <cell r="C124" t="str">
            <v>202106</v>
          </cell>
          <cell r="D124" t="str">
            <v>202106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</row>
        <row r="125">
          <cell r="B125" t="str">
            <v>田淑霞</v>
          </cell>
          <cell r="C125" t="str">
            <v>202106</v>
          </cell>
          <cell r="D125" t="str">
            <v>202106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</row>
        <row r="126">
          <cell r="B126" t="str">
            <v>翟凤娟</v>
          </cell>
          <cell r="C126" t="str">
            <v>202106</v>
          </cell>
          <cell r="D126" t="str">
            <v>202106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</row>
        <row r="127">
          <cell r="B127" t="str">
            <v>于代弟</v>
          </cell>
          <cell r="C127" t="str">
            <v>202106</v>
          </cell>
          <cell r="D127" t="str">
            <v>202106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</row>
        <row r="128">
          <cell r="B128" t="str">
            <v>王祥</v>
          </cell>
          <cell r="C128" t="str">
            <v>202106</v>
          </cell>
          <cell r="D128" t="str">
            <v>202106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</row>
        <row r="129">
          <cell r="B129" t="str">
            <v>邓雪</v>
          </cell>
          <cell r="C129" t="str">
            <v>202106</v>
          </cell>
          <cell r="D129" t="str">
            <v>202106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</row>
        <row r="130">
          <cell r="B130" t="str">
            <v>杨兴乐</v>
          </cell>
          <cell r="C130" t="str">
            <v>202106</v>
          </cell>
          <cell r="D130" t="str">
            <v>202106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</row>
        <row r="131">
          <cell r="B131" t="str">
            <v>于磊磊</v>
          </cell>
          <cell r="C131" t="str">
            <v>202106</v>
          </cell>
          <cell r="D131" t="str">
            <v>202106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</row>
        <row r="132">
          <cell r="B132" t="str">
            <v>李洪秀</v>
          </cell>
          <cell r="C132" t="str">
            <v>202106</v>
          </cell>
          <cell r="D132" t="str">
            <v>202106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</row>
        <row r="133">
          <cell r="B133" t="str">
            <v>张娜娜</v>
          </cell>
          <cell r="C133" t="str">
            <v>202106</v>
          </cell>
          <cell r="D133" t="str">
            <v>202106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</row>
        <row r="134">
          <cell r="B134" t="str">
            <v>王万新</v>
          </cell>
          <cell r="C134" t="str">
            <v>202106</v>
          </cell>
          <cell r="D134" t="str">
            <v>202106</v>
          </cell>
          <cell r="E134" t="str">
            <v>企业养老保险</v>
          </cell>
          <cell r="F134" t="str">
            <v>正常应缴</v>
          </cell>
          <cell r="G134" t="str">
            <v>3042.05</v>
          </cell>
          <cell r="H134" t="str">
            <v>243.36</v>
          </cell>
          <cell r="I134" t="str">
            <v>243.36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</row>
        <row r="135">
          <cell r="B135" t="str">
            <v>马立荣</v>
          </cell>
          <cell r="C135" t="str">
            <v>202106</v>
          </cell>
          <cell r="D135" t="str">
            <v>202106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</row>
        <row r="136">
          <cell r="B136" t="str">
            <v>刘玉江</v>
          </cell>
          <cell r="C136" t="str">
            <v>202106</v>
          </cell>
          <cell r="D136" t="str">
            <v>202106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</row>
        <row r="137">
          <cell r="B137" t="str">
            <v>张植茂</v>
          </cell>
          <cell r="C137" t="str">
            <v>202106</v>
          </cell>
          <cell r="D137" t="str">
            <v>202106</v>
          </cell>
          <cell r="E137" t="str">
            <v>企业养老保险</v>
          </cell>
          <cell r="F137" t="str">
            <v>正常应缴</v>
          </cell>
          <cell r="G137" t="str">
            <v>3042.05</v>
          </cell>
          <cell r="H137" t="str">
            <v>243.36</v>
          </cell>
          <cell r="I137" t="str">
            <v>243.36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</row>
        <row r="138">
          <cell r="B138" t="str">
            <v>李贵林</v>
          </cell>
          <cell r="C138" t="str">
            <v>202106</v>
          </cell>
          <cell r="D138" t="str">
            <v>202106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</row>
        <row r="139">
          <cell r="B139" t="str">
            <v>李鹏</v>
          </cell>
          <cell r="C139" t="str">
            <v>202106</v>
          </cell>
          <cell r="D139" t="str">
            <v>202106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</row>
        <row r="140">
          <cell r="B140" t="str">
            <v>顾培峰</v>
          </cell>
          <cell r="C140" t="str">
            <v>202106</v>
          </cell>
          <cell r="D140" t="str">
            <v>202106</v>
          </cell>
          <cell r="E140" t="str">
            <v>企业养老保险</v>
          </cell>
          <cell r="F140" t="str">
            <v>正常应缴</v>
          </cell>
          <cell r="G140" t="str">
            <v>3042.05</v>
          </cell>
          <cell r="H140" t="str">
            <v>243.36</v>
          </cell>
          <cell r="I140" t="str">
            <v>243.36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</row>
        <row r="141">
          <cell r="B141" t="str">
            <v>李亚</v>
          </cell>
          <cell r="C141" t="str">
            <v>202106</v>
          </cell>
          <cell r="D141" t="str">
            <v>202106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</row>
        <row r="142">
          <cell r="B142" t="str">
            <v>隋德松</v>
          </cell>
          <cell r="C142" t="str">
            <v>202106</v>
          </cell>
          <cell r="D142" t="str">
            <v>202106</v>
          </cell>
          <cell r="E142" t="str">
            <v>企业养老保险</v>
          </cell>
          <cell r="F142" t="str">
            <v>正常应缴</v>
          </cell>
          <cell r="G142" t="str">
            <v>3042.05</v>
          </cell>
          <cell r="H142" t="str">
            <v>243.36</v>
          </cell>
          <cell r="I142" t="str">
            <v>243.36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</row>
        <row r="143">
          <cell r="B143" t="str">
            <v>滕志勇</v>
          </cell>
          <cell r="C143" t="str">
            <v>202106</v>
          </cell>
          <cell r="D143" t="str">
            <v>202106</v>
          </cell>
          <cell r="E143" t="str">
            <v>企业养老保险</v>
          </cell>
          <cell r="F143" t="str">
            <v>正常应缴</v>
          </cell>
          <cell r="G143" t="str">
            <v>3042.05</v>
          </cell>
          <cell r="H143" t="str">
            <v>243.36</v>
          </cell>
          <cell r="I143" t="str">
            <v>243.36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</row>
        <row r="144">
          <cell r="B144" t="str">
            <v>张庆雨</v>
          </cell>
          <cell r="C144" t="str">
            <v>202106</v>
          </cell>
          <cell r="D144" t="str">
            <v>202106</v>
          </cell>
          <cell r="E144" t="str">
            <v>企业养老保险</v>
          </cell>
          <cell r="F144" t="str">
            <v>正常应缴</v>
          </cell>
          <cell r="G144" t="str">
            <v>2836.2</v>
          </cell>
          <cell r="H144" t="str">
            <v>226.9</v>
          </cell>
          <cell r="I144" t="str">
            <v>226.9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</row>
        <row r="145">
          <cell r="B145" t="str">
            <v>刘强</v>
          </cell>
          <cell r="C145" t="str">
            <v>202106</v>
          </cell>
          <cell r="D145" t="str">
            <v>202106</v>
          </cell>
          <cell r="E145" t="str">
            <v>企业养老保险</v>
          </cell>
          <cell r="F145" t="str">
            <v>正常应缴</v>
          </cell>
          <cell r="G145" t="str">
            <v>3042.05</v>
          </cell>
          <cell r="H145" t="str">
            <v>243.36</v>
          </cell>
          <cell r="I145" t="str">
            <v>243.36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</row>
        <row r="146">
          <cell r="B146" t="str">
            <v>白红霞</v>
          </cell>
          <cell r="C146" t="str">
            <v>202106</v>
          </cell>
          <cell r="D146" t="str">
            <v>202106</v>
          </cell>
          <cell r="E146" t="str">
            <v>企业养老保险</v>
          </cell>
          <cell r="F146" t="str">
            <v>正常应缴</v>
          </cell>
          <cell r="G146" t="str">
            <v>3042.05</v>
          </cell>
          <cell r="H146" t="str">
            <v>243.36</v>
          </cell>
          <cell r="I146" t="str">
            <v>243.36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</row>
        <row r="147">
          <cell r="B147" t="str">
            <v>翟广朋</v>
          </cell>
          <cell r="C147" t="str">
            <v>202106</v>
          </cell>
          <cell r="D147" t="str">
            <v>202106</v>
          </cell>
          <cell r="E147" t="str">
            <v>企业养老保险</v>
          </cell>
          <cell r="F147" t="str">
            <v>正常应缴</v>
          </cell>
          <cell r="G147" t="str">
            <v>3042.05</v>
          </cell>
          <cell r="H147" t="str">
            <v>243.36</v>
          </cell>
          <cell r="I147" t="str">
            <v>243.36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</row>
        <row r="148">
          <cell r="B148" t="str">
            <v>张峰</v>
          </cell>
          <cell r="C148" t="str">
            <v>202106</v>
          </cell>
          <cell r="D148" t="str">
            <v>202106</v>
          </cell>
          <cell r="E148" t="str">
            <v>企业养老保险</v>
          </cell>
          <cell r="F148" t="str">
            <v>正常应缴</v>
          </cell>
          <cell r="G148" t="str">
            <v>3042.05</v>
          </cell>
          <cell r="H148" t="str">
            <v>243.36</v>
          </cell>
          <cell r="I148" t="str">
            <v>243.36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</row>
        <row r="149">
          <cell r="B149" t="str">
            <v>刘梦鹤</v>
          </cell>
          <cell r="C149" t="str">
            <v>202106</v>
          </cell>
          <cell r="D149" t="str">
            <v>202106</v>
          </cell>
          <cell r="E149" t="str">
            <v>企业养老保险</v>
          </cell>
          <cell r="F149" t="str">
            <v>正常应缴</v>
          </cell>
          <cell r="G149" t="str">
            <v>3042.05</v>
          </cell>
          <cell r="H149" t="str">
            <v>243.36</v>
          </cell>
          <cell r="I149" t="str">
            <v>243.36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</row>
        <row r="150">
          <cell r="B150" t="str">
            <v>张如燕</v>
          </cell>
          <cell r="C150" t="str">
            <v>202106</v>
          </cell>
          <cell r="D150" t="str">
            <v>202106</v>
          </cell>
          <cell r="E150" t="str">
            <v>企业养老保险</v>
          </cell>
          <cell r="F150" t="str">
            <v>正常应缴</v>
          </cell>
          <cell r="G150" t="str">
            <v>2836.2</v>
          </cell>
          <cell r="H150" t="str">
            <v>226.9</v>
          </cell>
          <cell r="I150" t="str">
            <v>226.9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</row>
        <row r="151">
          <cell r="B151" t="str">
            <v>陈月涛</v>
          </cell>
          <cell r="C151" t="str">
            <v>202106</v>
          </cell>
          <cell r="D151" t="str">
            <v>202106</v>
          </cell>
          <cell r="E151" t="str">
            <v>企业养老保险</v>
          </cell>
          <cell r="F151" t="str">
            <v>正常应缴</v>
          </cell>
          <cell r="G151" t="str">
            <v>3042.05</v>
          </cell>
          <cell r="H151" t="str">
            <v>243.36</v>
          </cell>
          <cell r="I151" t="str">
            <v>243.36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</row>
        <row r="152">
          <cell r="B152" t="str">
            <v>梁勇</v>
          </cell>
          <cell r="C152" t="str">
            <v>202106</v>
          </cell>
          <cell r="D152" t="str">
            <v>202106</v>
          </cell>
          <cell r="E152" t="str">
            <v>企业养老保险</v>
          </cell>
          <cell r="F152" t="str">
            <v>正常应缴</v>
          </cell>
          <cell r="G152" t="str">
            <v>3820</v>
          </cell>
          <cell r="H152" t="str">
            <v>305.6</v>
          </cell>
          <cell r="I152" t="str">
            <v>305.6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</row>
        <row r="153">
          <cell r="B153" t="str">
            <v>刘路路</v>
          </cell>
          <cell r="C153" t="str">
            <v>202106</v>
          </cell>
          <cell r="D153" t="str">
            <v>202106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</row>
        <row r="154">
          <cell r="B154" t="str">
            <v>刘增莲</v>
          </cell>
          <cell r="C154" t="str">
            <v>202106</v>
          </cell>
          <cell r="D154" t="str">
            <v>202106</v>
          </cell>
          <cell r="E154" t="str">
            <v>企业养老保险</v>
          </cell>
          <cell r="F154" t="str">
            <v>正常应缴</v>
          </cell>
          <cell r="G154" t="str">
            <v>2836.2</v>
          </cell>
          <cell r="H154" t="str">
            <v>226.9</v>
          </cell>
          <cell r="I154" t="str">
            <v>226.9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</row>
        <row r="155">
          <cell r="B155" t="str">
            <v>殷双花</v>
          </cell>
          <cell r="C155" t="str">
            <v>202106</v>
          </cell>
          <cell r="D155" t="str">
            <v>202106</v>
          </cell>
          <cell r="E155" t="str">
            <v>企业养老保险</v>
          </cell>
          <cell r="F155" t="str">
            <v>正常应缴</v>
          </cell>
          <cell r="G155" t="str">
            <v>2836.2</v>
          </cell>
          <cell r="H155" t="str">
            <v>226.9</v>
          </cell>
          <cell r="I155" t="str">
            <v>226.9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</row>
        <row r="156">
          <cell r="B156" t="str">
            <v>李敏</v>
          </cell>
          <cell r="C156" t="str">
            <v>202106</v>
          </cell>
          <cell r="D156" t="str">
            <v>202106</v>
          </cell>
          <cell r="E156" t="str">
            <v>企业养老保险</v>
          </cell>
          <cell r="F156" t="str">
            <v>正常应缴</v>
          </cell>
          <cell r="G156" t="str">
            <v>2846.5</v>
          </cell>
          <cell r="H156" t="str">
            <v>227.72</v>
          </cell>
          <cell r="I156" t="str">
            <v>227.72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</row>
        <row r="157">
          <cell r="B157" t="str">
            <v>潘桂奇</v>
          </cell>
          <cell r="C157" t="str">
            <v>202106</v>
          </cell>
          <cell r="D157" t="str">
            <v>202106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</row>
        <row r="158">
          <cell r="B158" t="str">
            <v>孟令潇</v>
          </cell>
          <cell r="C158" t="str">
            <v>202106</v>
          </cell>
          <cell r="D158" t="str">
            <v>202106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</row>
        <row r="159">
          <cell r="B159" t="str">
            <v>吴之豪</v>
          </cell>
          <cell r="C159" t="str">
            <v>202106</v>
          </cell>
          <cell r="D159" t="str">
            <v>202106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</row>
        <row r="160">
          <cell r="B160" t="str">
            <v>石岭金</v>
          </cell>
          <cell r="C160" t="str">
            <v>202106</v>
          </cell>
          <cell r="D160" t="str">
            <v>202106</v>
          </cell>
          <cell r="E160" t="str">
            <v>企业养老保险</v>
          </cell>
          <cell r="F160" t="str">
            <v>正常应缴</v>
          </cell>
          <cell r="G160" t="str">
            <v>3042.05</v>
          </cell>
          <cell r="H160" t="str">
            <v>243.36</v>
          </cell>
          <cell r="I160" t="str">
            <v>243.36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</row>
        <row r="161">
          <cell r="B161" t="str">
            <v>霍庆玉</v>
          </cell>
          <cell r="C161" t="str">
            <v>202106</v>
          </cell>
          <cell r="D161" t="str">
            <v>202106</v>
          </cell>
          <cell r="E161" t="str">
            <v>企业养老保险</v>
          </cell>
          <cell r="F161" t="str">
            <v>正常应缴</v>
          </cell>
          <cell r="G161" t="str">
            <v>3042.05</v>
          </cell>
          <cell r="H161" t="str">
            <v>243.36</v>
          </cell>
          <cell r="I161" t="str">
            <v>243.36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</row>
        <row r="162">
          <cell r="B162" t="str">
            <v>刘铄</v>
          </cell>
          <cell r="C162" t="str">
            <v>202106</v>
          </cell>
          <cell r="D162" t="str">
            <v>202106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</row>
        <row r="163">
          <cell r="B163" t="str">
            <v>高秋香</v>
          </cell>
          <cell r="C163" t="str">
            <v>202106</v>
          </cell>
          <cell r="D163" t="str">
            <v>202106</v>
          </cell>
          <cell r="E163" t="str">
            <v>企业养老保险</v>
          </cell>
          <cell r="F163" t="str">
            <v>正常应缴</v>
          </cell>
          <cell r="G163" t="str">
            <v>3042.05</v>
          </cell>
          <cell r="H163" t="str">
            <v>243.36</v>
          </cell>
          <cell r="I163" t="str">
            <v>243.36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</row>
        <row r="164">
          <cell r="B164" t="str">
            <v>闫福国</v>
          </cell>
          <cell r="C164" t="str">
            <v>202106</v>
          </cell>
          <cell r="D164" t="str">
            <v>202106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</row>
        <row r="165">
          <cell r="B165" t="str">
            <v>邓淑荣</v>
          </cell>
          <cell r="C165" t="str">
            <v>202106</v>
          </cell>
          <cell r="D165" t="str">
            <v>202106</v>
          </cell>
          <cell r="E165" t="str">
            <v>企业养老保险</v>
          </cell>
          <cell r="F165" t="str">
            <v>正常应缴</v>
          </cell>
          <cell r="G165" t="str">
            <v>2836.2</v>
          </cell>
          <cell r="H165" t="str">
            <v>226.9</v>
          </cell>
          <cell r="I165" t="str">
            <v>226.9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</row>
        <row r="166">
          <cell r="B166" t="str">
            <v>王庆骥</v>
          </cell>
          <cell r="C166" t="str">
            <v>202106</v>
          </cell>
          <cell r="D166" t="str">
            <v>202106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</row>
        <row r="167">
          <cell r="B167" t="str">
            <v>张秀荣</v>
          </cell>
          <cell r="C167" t="str">
            <v>202106</v>
          </cell>
          <cell r="D167" t="str">
            <v>202106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</row>
        <row r="168">
          <cell r="B168" t="str">
            <v>胡庆生</v>
          </cell>
          <cell r="C168" t="str">
            <v>202106</v>
          </cell>
          <cell r="D168" t="str">
            <v>202106</v>
          </cell>
          <cell r="E168" t="str">
            <v>企业养老保险</v>
          </cell>
          <cell r="F168" t="str">
            <v>正常应缴</v>
          </cell>
          <cell r="G168" t="str">
            <v>2836.2</v>
          </cell>
          <cell r="H168" t="str">
            <v>226.9</v>
          </cell>
          <cell r="I168" t="str">
            <v>226.9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</row>
        <row r="169">
          <cell r="B169" t="str">
            <v>徐凤瑞</v>
          </cell>
          <cell r="C169" t="str">
            <v>202106</v>
          </cell>
          <cell r="D169" t="str">
            <v>202106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</row>
        <row r="170">
          <cell r="B170" t="str">
            <v>李冬旭</v>
          </cell>
          <cell r="C170" t="str">
            <v>202106</v>
          </cell>
          <cell r="D170" t="str">
            <v>202106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</row>
        <row r="171">
          <cell r="B171" t="str">
            <v>宋清镇</v>
          </cell>
          <cell r="C171" t="str">
            <v>202106</v>
          </cell>
          <cell r="D171" t="str">
            <v>202106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</row>
        <row r="172">
          <cell r="B172" t="str">
            <v>张亚婷</v>
          </cell>
          <cell r="C172" t="str">
            <v>202106</v>
          </cell>
          <cell r="D172" t="str">
            <v>202106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</row>
        <row r="173">
          <cell r="B173" t="str">
            <v>王凯</v>
          </cell>
          <cell r="C173" t="str">
            <v>202106</v>
          </cell>
          <cell r="D173" t="str">
            <v>202106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</row>
        <row r="174">
          <cell r="B174" t="str">
            <v>刘迎涛</v>
          </cell>
          <cell r="C174" t="str">
            <v>202106</v>
          </cell>
          <cell r="D174" t="str">
            <v>202106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</row>
        <row r="175">
          <cell r="B175" t="str">
            <v>唐崇涛</v>
          </cell>
          <cell r="C175" t="str">
            <v>202106</v>
          </cell>
          <cell r="D175" t="str">
            <v>202106</v>
          </cell>
          <cell r="E175" t="str">
            <v>企业养老保险</v>
          </cell>
          <cell r="F175" t="str">
            <v>正常应缴</v>
          </cell>
          <cell r="G175" t="str">
            <v>2836.2</v>
          </cell>
          <cell r="H175" t="str">
            <v>226.9</v>
          </cell>
          <cell r="I175" t="str">
            <v>226.9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</row>
        <row r="176">
          <cell r="B176" t="str">
            <v>张俊新</v>
          </cell>
          <cell r="C176" t="str">
            <v>202106</v>
          </cell>
          <cell r="D176" t="str">
            <v>202106</v>
          </cell>
          <cell r="E176" t="str">
            <v>企业养老保险</v>
          </cell>
          <cell r="F176" t="str">
            <v>正常应缴</v>
          </cell>
          <cell r="G176" t="str">
            <v>2836.2</v>
          </cell>
          <cell r="H176" t="str">
            <v>226.9</v>
          </cell>
          <cell r="I176" t="str">
            <v>226.9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</row>
        <row r="177">
          <cell r="B177" t="str">
            <v>孙华山</v>
          </cell>
          <cell r="C177" t="str">
            <v>202106</v>
          </cell>
          <cell r="D177" t="str">
            <v>202106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</row>
        <row r="178">
          <cell r="B178" t="str">
            <v>刘帅军</v>
          </cell>
          <cell r="C178" t="str">
            <v>202106</v>
          </cell>
          <cell r="D178" t="str">
            <v>202106</v>
          </cell>
          <cell r="E178" t="str">
            <v>企业养老保险</v>
          </cell>
          <cell r="F178" t="str">
            <v>正常应缴</v>
          </cell>
          <cell r="G178" t="str">
            <v>2836.2</v>
          </cell>
          <cell r="H178" t="str">
            <v>226.9</v>
          </cell>
          <cell r="I178" t="str">
            <v>226.9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</row>
        <row r="179">
          <cell r="B179" t="str">
            <v>朱长青</v>
          </cell>
          <cell r="C179" t="str">
            <v>202106</v>
          </cell>
          <cell r="D179" t="str">
            <v>202106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</row>
        <row r="180">
          <cell r="B180" t="str">
            <v>云荣娟</v>
          </cell>
          <cell r="C180" t="str">
            <v>202106</v>
          </cell>
          <cell r="D180" t="str">
            <v>202106</v>
          </cell>
          <cell r="E180" t="str">
            <v>企业养老保险</v>
          </cell>
          <cell r="F180" t="str">
            <v>正常应缴</v>
          </cell>
          <cell r="G180" t="str">
            <v>3820</v>
          </cell>
          <cell r="H180" t="str">
            <v>305.6</v>
          </cell>
          <cell r="I180" t="str">
            <v>305.6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</row>
        <row r="181">
          <cell r="B181" t="str">
            <v>王桂欣</v>
          </cell>
          <cell r="C181" t="str">
            <v>202106</v>
          </cell>
          <cell r="D181" t="str">
            <v>202106</v>
          </cell>
          <cell r="E181" t="str">
            <v>企业养老保险</v>
          </cell>
          <cell r="F181" t="str">
            <v>正常应缴</v>
          </cell>
          <cell r="G181" t="str">
            <v>2836.2</v>
          </cell>
          <cell r="H181" t="str">
            <v>226.9</v>
          </cell>
          <cell r="I181" t="str">
            <v>226.9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</row>
        <row r="182">
          <cell r="B182" t="str">
            <v>刘金良</v>
          </cell>
          <cell r="C182" t="str">
            <v>202106</v>
          </cell>
          <cell r="D182" t="str">
            <v>202106</v>
          </cell>
          <cell r="E182" t="str">
            <v>企业养老保险</v>
          </cell>
          <cell r="F182" t="str">
            <v>正常应缴</v>
          </cell>
          <cell r="G182" t="str">
            <v>2836.2</v>
          </cell>
          <cell r="H182" t="str">
            <v>226.9</v>
          </cell>
          <cell r="I182" t="str">
            <v>226.9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</row>
        <row r="183">
          <cell r="B183" t="str">
            <v>刘士明</v>
          </cell>
          <cell r="C183" t="str">
            <v>202106</v>
          </cell>
          <cell r="D183" t="str">
            <v>202106</v>
          </cell>
          <cell r="E183" t="str">
            <v>企业养老保险</v>
          </cell>
          <cell r="F183" t="str">
            <v>正常应缴</v>
          </cell>
          <cell r="G183" t="str">
            <v>3042.05</v>
          </cell>
          <cell r="H183" t="str">
            <v>243.36</v>
          </cell>
          <cell r="I183" t="str">
            <v>243.36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</row>
        <row r="184">
          <cell r="B184" t="str">
            <v>张云峰</v>
          </cell>
          <cell r="C184" t="str">
            <v>202106</v>
          </cell>
          <cell r="D184" t="str">
            <v>202106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</row>
        <row r="185">
          <cell r="B185" t="str">
            <v>刘淑双</v>
          </cell>
          <cell r="C185" t="str">
            <v>202106</v>
          </cell>
          <cell r="D185" t="str">
            <v>202106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</row>
        <row r="186">
          <cell r="B186" t="str">
            <v>孙广林</v>
          </cell>
          <cell r="C186" t="str">
            <v>202106</v>
          </cell>
          <cell r="D186" t="str">
            <v>202106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</row>
        <row r="187">
          <cell r="B187" t="str">
            <v>赵化胜</v>
          </cell>
          <cell r="C187" t="str">
            <v>202106</v>
          </cell>
          <cell r="D187" t="str">
            <v>202106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</row>
        <row r="188">
          <cell r="B188" t="str">
            <v>杨顺利</v>
          </cell>
          <cell r="C188" t="str">
            <v>202106</v>
          </cell>
          <cell r="D188" t="str">
            <v>202106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</row>
        <row r="189">
          <cell r="B189" t="str">
            <v>李泉林</v>
          </cell>
          <cell r="C189" t="str">
            <v>202106</v>
          </cell>
          <cell r="D189" t="str">
            <v>202106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</row>
        <row r="190">
          <cell r="B190" t="str">
            <v>柴爱如</v>
          </cell>
          <cell r="C190" t="str">
            <v>202106</v>
          </cell>
          <cell r="D190" t="str">
            <v>202106</v>
          </cell>
          <cell r="E190" t="str">
            <v>企业养老保险</v>
          </cell>
          <cell r="F190" t="str">
            <v>正常应缴</v>
          </cell>
          <cell r="G190" t="str">
            <v>3042.05</v>
          </cell>
          <cell r="H190" t="str">
            <v>243.36</v>
          </cell>
          <cell r="I190" t="str">
            <v>243.36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</row>
        <row r="191">
          <cell r="B191" t="str">
            <v>韩胜利</v>
          </cell>
          <cell r="C191" t="str">
            <v>202106</v>
          </cell>
          <cell r="D191" t="str">
            <v>202106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</row>
        <row r="192">
          <cell r="B192" t="str">
            <v>刘亚荣</v>
          </cell>
          <cell r="C192" t="str">
            <v>202106</v>
          </cell>
          <cell r="D192" t="str">
            <v>202106</v>
          </cell>
          <cell r="E192" t="str">
            <v>企业养老保险</v>
          </cell>
          <cell r="F192" t="str">
            <v>正常应缴</v>
          </cell>
          <cell r="G192" t="str">
            <v>3042.05</v>
          </cell>
          <cell r="H192" t="str">
            <v>243.36</v>
          </cell>
          <cell r="I192" t="str">
            <v>243.36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</row>
        <row r="193">
          <cell r="B193" t="str">
            <v>赵真真</v>
          </cell>
          <cell r="C193" t="str">
            <v>202106</v>
          </cell>
          <cell r="D193" t="str">
            <v>202106</v>
          </cell>
          <cell r="E193" t="str">
            <v>企业养老保险</v>
          </cell>
          <cell r="F193" t="str">
            <v>正常应缴</v>
          </cell>
          <cell r="G193" t="str">
            <v>3042.05</v>
          </cell>
          <cell r="H193" t="str">
            <v>243.36</v>
          </cell>
          <cell r="I193" t="str">
            <v>243.36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</row>
        <row r="194">
          <cell r="B194" t="str">
            <v>王国防</v>
          </cell>
          <cell r="C194" t="str">
            <v>202106</v>
          </cell>
          <cell r="D194" t="str">
            <v>202106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</row>
        <row r="195">
          <cell r="B195" t="str">
            <v>董岗生</v>
          </cell>
          <cell r="C195" t="str">
            <v>202106</v>
          </cell>
          <cell r="D195" t="str">
            <v>202106</v>
          </cell>
          <cell r="E195" t="str">
            <v>企业养老保险</v>
          </cell>
          <cell r="F195" t="str">
            <v>正常应缴</v>
          </cell>
          <cell r="G195" t="str">
            <v>3820</v>
          </cell>
          <cell r="H195" t="str">
            <v>305.6</v>
          </cell>
          <cell r="I195" t="str">
            <v>305.6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</row>
        <row r="196">
          <cell r="B196" t="str">
            <v>吴宝新</v>
          </cell>
          <cell r="C196" t="str">
            <v>202106</v>
          </cell>
          <cell r="D196" t="str">
            <v>202106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</row>
        <row r="197">
          <cell r="B197" t="str">
            <v>赵增坤</v>
          </cell>
          <cell r="C197" t="str">
            <v>202106</v>
          </cell>
          <cell r="D197" t="str">
            <v>202106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</row>
        <row r="198">
          <cell r="B198" t="str">
            <v>刘新杰</v>
          </cell>
          <cell r="C198" t="str">
            <v>202106</v>
          </cell>
          <cell r="D198" t="str">
            <v>202106</v>
          </cell>
          <cell r="E198" t="str">
            <v>企业养老保险</v>
          </cell>
          <cell r="F198" t="str">
            <v>正常应缴</v>
          </cell>
          <cell r="G198" t="str">
            <v>3820</v>
          </cell>
          <cell r="H198" t="str">
            <v>305.6</v>
          </cell>
          <cell r="I198" t="str">
            <v>305.6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</row>
        <row r="199">
          <cell r="B199" t="str">
            <v>赵文广</v>
          </cell>
          <cell r="C199" t="str">
            <v>202106</v>
          </cell>
          <cell r="D199" t="str">
            <v>202106</v>
          </cell>
          <cell r="E199" t="str">
            <v>企业养老保险</v>
          </cell>
          <cell r="F199" t="str">
            <v>正常应缴</v>
          </cell>
          <cell r="G199" t="str">
            <v>3820</v>
          </cell>
          <cell r="H199" t="str">
            <v>305.6</v>
          </cell>
          <cell r="I199" t="str">
            <v>305.6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</row>
        <row r="200">
          <cell r="B200" t="str">
            <v>张亚霖</v>
          </cell>
          <cell r="C200" t="str">
            <v>202106</v>
          </cell>
          <cell r="D200" t="str">
            <v>202106</v>
          </cell>
          <cell r="E200" t="str">
            <v>企业养老保险</v>
          </cell>
          <cell r="F200" t="str">
            <v>正常应缴</v>
          </cell>
          <cell r="G200" t="str">
            <v>2836.2</v>
          </cell>
          <cell r="H200" t="str">
            <v>226.9</v>
          </cell>
          <cell r="I200" t="str">
            <v>226.9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</row>
        <row r="201">
          <cell r="B201" t="str">
            <v>翟福芹</v>
          </cell>
          <cell r="C201" t="str">
            <v>202106</v>
          </cell>
          <cell r="D201" t="str">
            <v>202106</v>
          </cell>
          <cell r="E201" t="str">
            <v>企业养老保险</v>
          </cell>
          <cell r="F201" t="str">
            <v>正常应缴</v>
          </cell>
          <cell r="G201" t="str">
            <v>2836.2</v>
          </cell>
          <cell r="H201" t="str">
            <v>226.9</v>
          </cell>
          <cell r="I201" t="str">
            <v>226.9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</row>
        <row r="202">
          <cell r="B202" t="str">
            <v>董广新</v>
          </cell>
          <cell r="C202" t="str">
            <v>202106</v>
          </cell>
          <cell r="D202" t="str">
            <v>202106</v>
          </cell>
          <cell r="E202" t="str">
            <v>企业养老保险</v>
          </cell>
          <cell r="F202" t="str">
            <v>正常应缴</v>
          </cell>
          <cell r="G202" t="str">
            <v>2836.2</v>
          </cell>
          <cell r="H202" t="str">
            <v>226.9</v>
          </cell>
          <cell r="I202" t="str">
            <v>226.9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</row>
        <row r="203">
          <cell r="B203" t="str">
            <v>史义虹</v>
          </cell>
          <cell r="C203" t="str">
            <v>202106</v>
          </cell>
          <cell r="D203" t="str">
            <v>202106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</row>
        <row r="204">
          <cell r="B204" t="str">
            <v>刘刚</v>
          </cell>
          <cell r="C204" t="str">
            <v>202106</v>
          </cell>
          <cell r="D204" t="str">
            <v>202106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</row>
        <row r="205">
          <cell r="B205" t="str">
            <v>刘瑜</v>
          </cell>
          <cell r="C205" t="str">
            <v>202106</v>
          </cell>
          <cell r="D205" t="str">
            <v>202106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</row>
        <row r="206">
          <cell r="B206" t="str">
            <v>李素元</v>
          </cell>
          <cell r="C206" t="str">
            <v>202106</v>
          </cell>
          <cell r="D206" t="str">
            <v>202106</v>
          </cell>
          <cell r="E206" t="str">
            <v>企业养老保险</v>
          </cell>
          <cell r="F206" t="str">
            <v>正常应缴</v>
          </cell>
          <cell r="G206" t="str">
            <v>2836.2</v>
          </cell>
          <cell r="H206" t="str">
            <v>226.9</v>
          </cell>
          <cell r="I206" t="str">
            <v>226.9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</row>
        <row r="207">
          <cell r="B207" t="str">
            <v>李冉</v>
          </cell>
          <cell r="C207" t="str">
            <v>202106</v>
          </cell>
          <cell r="D207" t="str">
            <v>202106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</row>
        <row r="208">
          <cell r="B208" t="str">
            <v>米芝霖</v>
          </cell>
          <cell r="C208" t="str">
            <v>202106</v>
          </cell>
          <cell r="D208" t="str">
            <v>202106</v>
          </cell>
          <cell r="E208" t="str">
            <v>企业养老保险</v>
          </cell>
          <cell r="F208" t="str">
            <v>正常应缴</v>
          </cell>
          <cell r="G208" t="str">
            <v>3042.05</v>
          </cell>
          <cell r="H208" t="str">
            <v>243.36</v>
          </cell>
          <cell r="I208" t="str">
            <v>243.36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</row>
        <row r="209">
          <cell r="B209" t="str">
            <v>闻龙福</v>
          </cell>
          <cell r="C209" t="str">
            <v>202106</v>
          </cell>
          <cell r="D209" t="str">
            <v>202106</v>
          </cell>
          <cell r="E209" t="str">
            <v>企业养老保险</v>
          </cell>
          <cell r="F209" t="str">
            <v>正常应缴</v>
          </cell>
          <cell r="G209" t="str">
            <v>3042.05</v>
          </cell>
          <cell r="H209" t="str">
            <v>243.36</v>
          </cell>
          <cell r="I209" t="str">
            <v>243.36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</row>
        <row r="210">
          <cell r="B210" t="str">
            <v>赵卫</v>
          </cell>
          <cell r="C210" t="str">
            <v>202106</v>
          </cell>
          <cell r="D210" t="str">
            <v>202106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</row>
        <row r="211">
          <cell r="B211" t="str">
            <v>于小爽</v>
          </cell>
          <cell r="C211" t="str">
            <v>202106</v>
          </cell>
          <cell r="D211" t="str">
            <v>202106</v>
          </cell>
          <cell r="E211" t="str">
            <v>企业养老保险</v>
          </cell>
          <cell r="F211" t="str">
            <v>正常应缴</v>
          </cell>
          <cell r="G211" t="str">
            <v>3042.05</v>
          </cell>
          <cell r="H211" t="str">
            <v>243.36</v>
          </cell>
          <cell r="I211" t="str">
            <v>243.36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</row>
        <row r="212">
          <cell r="B212" t="str">
            <v>白月</v>
          </cell>
          <cell r="C212" t="str">
            <v>202106</v>
          </cell>
          <cell r="D212" t="str">
            <v>202106</v>
          </cell>
          <cell r="E212" t="str">
            <v>企业养老保险</v>
          </cell>
          <cell r="F212" t="str">
            <v>正常应缴</v>
          </cell>
          <cell r="G212" t="str">
            <v>3042.05</v>
          </cell>
          <cell r="H212" t="str">
            <v>243.36</v>
          </cell>
          <cell r="I212" t="str">
            <v>243.36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</row>
        <row r="213">
          <cell r="B213" t="str">
            <v>陈阔</v>
          </cell>
          <cell r="C213" t="str">
            <v>202106</v>
          </cell>
          <cell r="D213" t="str">
            <v>202106</v>
          </cell>
          <cell r="E213" t="str">
            <v>企业养老保险</v>
          </cell>
          <cell r="F213" t="str">
            <v>正常应缴</v>
          </cell>
          <cell r="G213" t="str">
            <v>2836.2</v>
          </cell>
          <cell r="H213" t="str">
            <v>226.9</v>
          </cell>
          <cell r="I213" t="str">
            <v>226.9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</row>
        <row r="214">
          <cell r="B214" t="str">
            <v>张坤</v>
          </cell>
          <cell r="C214" t="str">
            <v>202106</v>
          </cell>
          <cell r="D214" t="str">
            <v>202106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</row>
        <row r="215">
          <cell r="B215" t="str">
            <v>张玉彪</v>
          </cell>
          <cell r="C215" t="str">
            <v>202106</v>
          </cell>
          <cell r="D215" t="str">
            <v>202106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</row>
        <row r="216">
          <cell r="B216" t="str">
            <v>陈自铅</v>
          </cell>
          <cell r="C216" t="str">
            <v>202106</v>
          </cell>
          <cell r="D216" t="str">
            <v>202106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</row>
        <row r="217">
          <cell r="B217" t="str">
            <v>张强</v>
          </cell>
          <cell r="C217" t="str">
            <v>202106</v>
          </cell>
          <cell r="D217" t="str">
            <v>202106</v>
          </cell>
          <cell r="E217" t="str">
            <v>企业养老保险</v>
          </cell>
          <cell r="F217" t="str">
            <v>正常应缴</v>
          </cell>
          <cell r="G217" t="str">
            <v>2836.2</v>
          </cell>
          <cell r="H217" t="str">
            <v>226.9</v>
          </cell>
          <cell r="I217" t="str">
            <v>226.9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</row>
        <row r="218">
          <cell r="B218" t="str">
            <v>李博阳</v>
          </cell>
          <cell r="C218" t="str">
            <v>202106</v>
          </cell>
          <cell r="D218" t="str">
            <v>202106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</row>
        <row r="219">
          <cell r="B219" t="str">
            <v>李忠峰</v>
          </cell>
          <cell r="C219" t="str">
            <v>202106</v>
          </cell>
          <cell r="D219" t="str">
            <v>202106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</row>
        <row r="220">
          <cell r="B220" t="str">
            <v>朱洪来</v>
          </cell>
          <cell r="C220" t="str">
            <v>202106</v>
          </cell>
          <cell r="D220" t="str">
            <v>202106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</row>
        <row r="221">
          <cell r="B221" t="str">
            <v>王滨</v>
          </cell>
          <cell r="C221" t="str">
            <v>202106</v>
          </cell>
          <cell r="D221" t="str">
            <v>202106</v>
          </cell>
          <cell r="E221" t="str">
            <v>企业养老保险</v>
          </cell>
          <cell r="F221" t="str">
            <v>正常应缴</v>
          </cell>
          <cell r="G221" t="str">
            <v>2836.2</v>
          </cell>
          <cell r="H221" t="str">
            <v>226.9</v>
          </cell>
          <cell r="I221" t="str">
            <v>226.9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</row>
        <row r="222">
          <cell r="B222" t="str">
            <v>张世玉</v>
          </cell>
          <cell r="C222" t="str">
            <v>202106</v>
          </cell>
          <cell r="D222" t="str">
            <v>202106</v>
          </cell>
          <cell r="E222" t="str">
            <v>企业养老保险</v>
          </cell>
          <cell r="F222" t="str">
            <v>正常应缴</v>
          </cell>
          <cell r="G222" t="str">
            <v>2836.2</v>
          </cell>
          <cell r="H222" t="str">
            <v>226.9</v>
          </cell>
          <cell r="I222" t="str">
            <v>226.9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</row>
        <row r="223">
          <cell r="B223" t="str">
            <v>张广涛</v>
          </cell>
          <cell r="C223" t="str">
            <v>202106</v>
          </cell>
          <cell r="D223" t="str">
            <v>202106</v>
          </cell>
          <cell r="E223" t="str">
            <v>企业养老保险</v>
          </cell>
          <cell r="F223" t="str">
            <v>正常应缴</v>
          </cell>
          <cell r="G223" t="str">
            <v>2836.2</v>
          </cell>
          <cell r="H223" t="str">
            <v>226.9</v>
          </cell>
          <cell r="I223" t="str">
            <v>226.9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</row>
        <row r="224">
          <cell r="B224" t="str">
            <v>杨学涛</v>
          </cell>
          <cell r="C224" t="str">
            <v>202106</v>
          </cell>
          <cell r="D224" t="str">
            <v>202106</v>
          </cell>
          <cell r="E224" t="str">
            <v>企业养老保险</v>
          </cell>
          <cell r="F224" t="str">
            <v>正常应缴</v>
          </cell>
          <cell r="G224" t="str">
            <v>2836.2</v>
          </cell>
          <cell r="H224" t="str">
            <v>226.9</v>
          </cell>
          <cell r="I224" t="str">
            <v>226.9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</row>
        <row r="225">
          <cell r="B225" t="str">
            <v>梁国敏</v>
          </cell>
          <cell r="C225" t="str">
            <v>202106</v>
          </cell>
          <cell r="D225" t="str">
            <v>202106</v>
          </cell>
          <cell r="E225" t="str">
            <v>企业养老保险</v>
          </cell>
          <cell r="F225" t="str">
            <v>正常应缴</v>
          </cell>
          <cell r="G225" t="str">
            <v>2836.2</v>
          </cell>
          <cell r="H225" t="str">
            <v>226.9</v>
          </cell>
          <cell r="I225" t="str">
            <v>226.9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</row>
        <row r="226">
          <cell r="B226" t="str">
            <v>张立霞</v>
          </cell>
          <cell r="C226" t="str">
            <v>202106</v>
          </cell>
          <cell r="D226" t="str">
            <v>202106</v>
          </cell>
          <cell r="E226" t="str">
            <v>企业养老保险</v>
          </cell>
          <cell r="F226" t="str">
            <v>正常应缴</v>
          </cell>
          <cell r="G226" t="str">
            <v>2836.2</v>
          </cell>
          <cell r="H226" t="str">
            <v>226.9</v>
          </cell>
          <cell r="I226" t="str">
            <v>226.9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</row>
        <row r="227">
          <cell r="B227" t="str">
            <v>李香慧</v>
          </cell>
          <cell r="C227" t="str">
            <v>202106</v>
          </cell>
          <cell r="D227" t="str">
            <v>202106</v>
          </cell>
          <cell r="E227" t="str">
            <v>企业养老保险</v>
          </cell>
          <cell r="F227" t="str">
            <v>正常应缴</v>
          </cell>
          <cell r="G227" t="str">
            <v>2836.2</v>
          </cell>
          <cell r="H227" t="str">
            <v>226.9</v>
          </cell>
          <cell r="I227" t="str">
            <v>226.9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</row>
        <row r="228">
          <cell r="B228" t="str">
            <v>耿国卫</v>
          </cell>
          <cell r="C228" t="str">
            <v>202106</v>
          </cell>
          <cell r="D228" t="str">
            <v>202106</v>
          </cell>
          <cell r="E228" t="str">
            <v>企业养老保险</v>
          </cell>
          <cell r="F228" t="str">
            <v>正常应缴</v>
          </cell>
          <cell r="G228" t="str">
            <v>2836.2</v>
          </cell>
          <cell r="H228" t="str">
            <v>226.9</v>
          </cell>
          <cell r="I228" t="str">
            <v>226.9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</row>
        <row r="229">
          <cell r="B229" t="str">
            <v>石文成</v>
          </cell>
          <cell r="C229" t="str">
            <v>202106</v>
          </cell>
          <cell r="D229" t="str">
            <v>202106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</row>
        <row r="230">
          <cell r="B230" t="str">
            <v>刘清馨</v>
          </cell>
          <cell r="C230" t="str">
            <v>202106</v>
          </cell>
          <cell r="D230" t="str">
            <v>202106</v>
          </cell>
          <cell r="E230" t="str">
            <v>企业养老保险</v>
          </cell>
          <cell r="F230" t="str">
            <v>正常应缴</v>
          </cell>
          <cell r="G230" t="str">
            <v>2836.2</v>
          </cell>
          <cell r="H230" t="str">
            <v>226.9</v>
          </cell>
          <cell r="I230" t="str">
            <v>226.9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</row>
        <row r="231">
          <cell r="B231" t="str">
            <v>刘丰硕</v>
          </cell>
          <cell r="C231" t="str">
            <v>202106</v>
          </cell>
          <cell r="D231" t="str">
            <v>202106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</row>
        <row r="232">
          <cell r="B232" t="str">
            <v>刘小雪</v>
          </cell>
          <cell r="C232" t="str">
            <v>202106</v>
          </cell>
          <cell r="D232" t="str">
            <v>202106</v>
          </cell>
          <cell r="E232" t="str">
            <v>企业养老保险</v>
          </cell>
          <cell r="F232" t="str">
            <v>正常应缴</v>
          </cell>
          <cell r="G232" t="str">
            <v>3042.05</v>
          </cell>
          <cell r="H232" t="str">
            <v>243.36</v>
          </cell>
          <cell r="I232" t="str">
            <v>243.36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</row>
        <row r="233">
          <cell r="B233" t="str">
            <v>王金来</v>
          </cell>
          <cell r="C233" t="str">
            <v>202106</v>
          </cell>
          <cell r="D233" t="str">
            <v>202106</v>
          </cell>
          <cell r="E233" t="str">
            <v>企业养老保险</v>
          </cell>
          <cell r="F233" t="str">
            <v>正常应缴</v>
          </cell>
          <cell r="G233" t="str">
            <v>3042.05</v>
          </cell>
          <cell r="H233" t="str">
            <v>243.36</v>
          </cell>
          <cell r="I233" t="str">
            <v>243.36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</row>
        <row r="234">
          <cell r="B234" t="str">
            <v>左伟呈</v>
          </cell>
          <cell r="C234" t="str">
            <v>202106</v>
          </cell>
          <cell r="D234" t="str">
            <v>202106</v>
          </cell>
          <cell r="E234" t="str">
            <v>企业养老保险</v>
          </cell>
          <cell r="F234" t="str">
            <v>正常应缴</v>
          </cell>
          <cell r="G234" t="str">
            <v>3042.05</v>
          </cell>
          <cell r="H234" t="str">
            <v>243.36</v>
          </cell>
          <cell r="I234" t="str">
            <v>243.36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</row>
        <row r="235">
          <cell r="B235" t="str">
            <v>付智辉</v>
          </cell>
          <cell r="C235" t="str">
            <v>202106</v>
          </cell>
          <cell r="D235" t="str">
            <v>202106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</row>
        <row r="236">
          <cell r="B236" t="str">
            <v>张长江</v>
          </cell>
          <cell r="C236" t="str">
            <v>202106</v>
          </cell>
          <cell r="D236" t="str">
            <v>202106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</row>
        <row r="237">
          <cell r="B237" t="str">
            <v>孙国峰</v>
          </cell>
          <cell r="C237" t="str">
            <v>202106</v>
          </cell>
          <cell r="D237" t="str">
            <v>202106</v>
          </cell>
          <cell r="E237" t="str">
            <v>企业养老保险</v>
          </cell>
          <cell r="F237" t="str">
            <v>正常应缴</v>
          </cell>
          <cell r="G237" t="str">
            <v>2836.2</v>
          </cell>
          <cell r="H237" t="str">
            <v>226.9</v>
          </cell>
          <cell r="I237" t="str">
            <v>226.9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</row>
        <row r="238">
          <cell r="B238" t="str">
            <v>刘建轮</v>
          </cell>
          <cell r="C238" t="str">
            <v>202106</v>
          </cell>
          <cell r="D238" t="str">
            <v>202106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</row>
        <row r="239">
          <cell r="B239" t="str">
            <v>姚建坡</v>
          </cell>
          <cell r="C239" t="str">
            <v>202106</v>
          </cell>
          <cell r="D239" t="str">
            <v>202106</v>
          </cell>
          <cell r="E239" t="str">
            <v>企业养老保险</v>
          </cell>
          <cell r="F239" t="str">
            <v>正常应缴</v>
          </cell>
          <cell r="G239" t="str">
            <v>2836.2</v>
          </cell>
          <cell r="H239" t="str">
            <v>226.9</v>
          </cell>
          <cell r="I239" t="str">
            <v>226.9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</row>
        <row r="240">
          <cell r="B240" t="str">
            <v>王文英</v>
          </cell>
          <cell r="C240" t="str">
            <v>202106</v>
          </cell>
          <cell r="D240" t="str">
            <v>202106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</row>
        <row r="241">
          <cell r="B241" t="str">
            <v>陈浩</v>
          </cell>
          <cell r="C241" t="str">
            <v>202106</v>
          </cell>
          <cell r="D241" t="str">
            <v>202106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</row>
        <row r="242">
          <cell r="B242" t="str">
            <v>刘振</v>
          </cell>
          <cell r="C242" t="str">
            <v>202106</v>
          </cell>
          <cell r="D242" t="str">
            <v>202106</v>
          </cell>
          <cell r="E242" t="str">
            <v>企业养老保险</v>
          </cell>
          <cell r="F242" t="str">
            <v>正常应缴</v>
          </cell>
          <cell r="G242" t="str">
            <v>3820</v>
          </cell>
          <cell r="H242" t="str">
            <v>305.6</v>
          </cell>
          <cell r="I242" t="str">
            <v>305.6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</row>
        <row r="243">
          <cell r="B243" t="str">
            <v>姬胜阳</v>
          </cell>
          <cell r="C243" t="str">
            <v>202106</v>
          </cell>
          <cell r="D243" t="str">
            <v>202106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</row>
        <row r="244">
          <cell r="B244" t="str">
            <v>胡希港</v>
          </cell>
          <cell r="C244" t="str">
            <v>202106</v>
          </cell>
          <cell r="D244" t="str">
            <v>202106</v>
          </cell>
          <cell r="E244" t="str">
            <v>企业养老保险</v>
          </cell>
          <cell r="F244" t="str">
            <v>正常应缴</v>
          </cell>
          <cell r="G244" t="str">
            <v>2836.2</v>
          </cell>
          <cell r="H244" t="str">
            <v>226.9</v>
          </cell>
          <cell r="I244" t="str">
            <v>226.9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</row>
        <row r="245">
          <cell r="B245" t="str">
            <v>许龙涛</v>
          </cell>
          <cell r="C245" t="str">
            <v>202106</v>
          </cell>
          <cell r="D245" t="str">
            <v>202106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</row>
        <row r="246">
          <cell r="B246" t="str">
            <v>张爽</v>
          </cell>
          <cell r="C246" t="str">
            <v>202106</v>
          </cell>
          <cell r="D246" t="str">
            <v>202106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</row>
        <row r="247">
          <cell r="B247" t="str">
            <v>滕义彪</v>
          </cell>
          <cell r="C247" t="str">
            <v>202106</v>
          </cell>
          <cell r="D247" t="str">
            <v>202106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</row>
        <row r="248">
          <cell r="B248" t="str">
            <v>张东</v>
          </cell>
          <cell r="C248" t="str">
            <v>202106</v>
          </cell>
          <cell r="D248" t="str">
            <v>202106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</row>
        <row r="249">
          <cell r="B249" t="str">
            <v>张姣</v>
          </cell>
          <cell r="C249" t="str">
            <v>202106</v>
          </cell>
          <cell r="D249" t="str">
            <v>202106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</row>
        <row r="250">
          <cell r="B250" t="str">
            <v>齐静</v>
          </cell>
          <cell r="C250" t="str">
            <v>202106</v>
          </cell>
          <cell r="D250" t="str">
            <v>202106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</row>
        <row r="251">
          <cell r="B251" t="str">
            <v>赵彩霞</v>
          </cell>
          <cell r="C251" t="str">
            <v>202106</v>
          </cell>
          <cell r="D251" t="str">
            <v>202106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</row>
        <row r="252">
          <cell r="B252" t="str">
            <v>刘贺</v>
          </cell>
          <cell r="C252" t="str">
            <v>202106</v>
          </cell>
          <cell r="D252" t="str">
            <v>202106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</row>
        <row r="253">
          <cell r="B253" t="str">
            <v>郑金玉</v>
          </cell>
          <cell r="C253" t="str">
            <v>202106</v>
          </cell>
          <cell r="D253" t="str">
            <v>202106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</row>
        <row r="254">
          <cell r="B254" t="str">
            <v>许秀丽</v>
          </cell>
          <cell r="C254" t="str">
            <v>202106</v>
          </cell>
          <cell r="D254" t="str">
            <v>202106</v>
          </cell>
          <cell r="E254" t="str">
            <v>企业养老保险</v>
          </cell>
          <cell r="F254" t="str">
            <v>正常应缴</v>
          </cell>
          <cell r="G254" t="str">
            <v>3042.05</v>
          </cell>
          <cell r="H254" t="str">
            <v>243.36</v>
          </cell>
          <cell r="I254" t="str">
            <v>243.36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</row>
        <row r="255">
          <cell r="B255" t="str">
            <v>高建芳</v>
          </cell>
          <cell r="C255" t="str">
            <v>202106</v>
          </cell>
          <cell r="D255" t="str">
            <v>202106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</row>
        <row r="256">
          <cell r="B256" t="str">
            <v>张富贵</v>
          </cell>
          <cell r="C256" t="str">
            <v>202106</v>
          </cell>
          <cell r="D256" t="str">
            <v>202106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</row>
        <row r="257">
          <cell r="B257" t="str">
            <v>吕家兴</v>
          </cell>
          <cell r="C257" t="str">
            <v>202106</v>
          </cell>
          <cell r="D257" t="str">
            <v>202106</v>
          </cell>
          <cell r="E257" t="str">
            <v>企业养老保险</v>
          </cell>
          <cell r="F257" t="str">
            <v>正常应缴</v>
          </cell>
          <cell r="G257" t="str">
            <v>3042.05</v>
          </cell>
          <cell r="H257" t="str">
            <v>243.36</v>
          </cell>
          <cell r="I257" t="str">
            <v>243.36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</row>
        <row r="258">
          <cell r="B258" t="str">
            <v>陈伟</v>
          </cell>
          <cell r="C258" t="str">
            <v>202106</v>
          </cell>
          <cell r="D258" t="str">
            <v>202106</v>
          </cell>
          <cell r="E258" t="str">
            <v>企业养老保险</v>
          </cell>
          <cell r="F258" t="str">
            <v>正常应缴</v>
          </cell>
          <cell r="G258" t="str">
            <v>2836.2</v>
          </cell>
          <cell r="H258" t="str">
            <v>226.9</v>
          </cell>
          <cell r="I258" t="str">
            <v>226.9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</row>
        <row r="259">
          <cell r="B259" t="str">
            <v>姚秀玲</v>
          </cell>
          <cell r="C259" t="str">
            <v>202106</v>
          </cell>
          <cell r="D259" t="str">
            <v>202106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</row>
        <row r="260">
          <cell r="B260" t="str">
            <v>徐梦</v>
          </cell>
          <cell r="C260" t="str">
            <v>202106</v>
          </cell>
          <cell r="D260" t="str">
            <v>202106</v>
          </cell>
          <cell r="E260" t="str">
            <v>企业养老保险</v>
          </cell>
          <cell r="F260" t="str">
            <v>正常应缴</v>
          </cell>
          <cell r="G260" t="str">
            <v>2836.2</v>
          </cell>
          <cell r="H260" t="str">
            <v>226.9</v>
          </cell>
          <cell r="I260" t="str">
            <v>226.9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</row>
        <row r="261">
          <cell r="B261" t="str">
            <v>胡中岭</v>
          </cell>
          <cell r="C261" t="str">
            <v>202106</v>
          </cell>
          <cell r="D261" t="str">
            <v>202106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</row>
        <row r="262">
          <cell r="B262" t="str">
            <v>王云婧</v>
          </cell>
          <cell r="C262" t="str">
            <v>202106</v>
          </cell>
          <cell r="D262" t="str">
            <v>202106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</row>
        <row r="263">
          <cell r="B263" t="str">
            <v>周延伟</v>
          </cell>
          <cell r="C263" t="str">
            <v>202106</v>
          </cell>
          <cell r="D263" t="str">
            <v>202106</v>
          </cell>
          <cell r="E263" t="str">
            <v>企业养老保险</v>
          </cell>
          <cell r="F263" t="str">
            <v>正常应缴</v>
          </cell>
          <cell r="G263" t="str">
            <v>3042.05</v>
          </cell>
          <cell r="H263" t="str">
            <v>243.36</v>
          </cell>
          <cell r="I263" t="str">
            <v>243.36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</row>
        <row r="264">
          <cell r="B264" t="str">
            <v>高换清</v>
          </cell>
          <cell r="C264" t="str">
            <v>202106</v>
          </cell>
          <cell r="D264" t="str">
            <v>202106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</row>
        <row r="265">
          <cell r="B265" t="str">
            <v>王萱斓</v>
          </cell>
          <cell r="C265" t="str">
            <v>202106</v>
          </cell>
          <cell r="D265" t="str">
            <v>202106</v>
          </cell>
          <cell r="E265" t="str">
            <v>企业养老保险</v>
          </cell>
          <cell r="F265" t="str">
            <v>正常应缴</v>
          </cell>
          <cell r="G265" t="str">
            <v>2836.2</v>
          </cell>
          <cell r="H265" t="str">
            <v>226.9</v>
          </cell>
          <cell r="I265" t="str">
            <v>226.9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</row>
        <row r="266">
          <cell r="B266" t="str">
            <v>张永卫</v>
          </cell>
          <cell r="C266" t="str">
            <v>202106</v>
          </cell>
          <cell r="D266" t="str">
            <v>202106</v>
          </cell>
          <cell r="E266" t="str">
            <v>企业养老保险</v>
          </cell>
          <cell r="F266" t="str">
            <v>正常应缴</v>
          </cell>
          <cell r="G266" t="str">
            <v>2836.2</v>
          </cell>
          <cell r="H266" t="str">
            <v>226.9</v>
          </cell>
          <cell r="I266" t="str">
            <v>226.9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</row>
        <row r="267">
          <cell r="B267" t="str">
            <v>白国振</v>
          </cell>
          <cell r="C267" t="str">
            <v>202106</v>
          </cell>
          <cell r="D267" t="str">
            <v>202106</v>
          </cell>
          <cell r="E267" t="str">
            <v>企业养老保险</v>
          </cell>
          <cell r="F267" t="str">
            <v>正常应缴</v>
          </cell>
          <cell r="G267" t="str">
            <v>2836.2</v>
          </cell>
          <cell r="H267" t="str">
            <v>226.9</v>
          </cell>
          <cell r="I267" t="str">
            <v>226.9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</row>
        <row r="268">
          <cell r="B268" t="str">
            <v>赵静</v>
          </cell>
          <cell r="C268" t="str">
            <v>202106</v>
          </cell>
          <cell r="D268" t="str">
            <v>202106</v>
          </cell>
          <cell r="E268" t="str">
            <v>企业养老保险</v>
          </cell>
          <cell r="F268" t="str">
            <v>正常应缴</v>
          </cell>
          <cell r="G268" t="str">
            <v>2836.2</v>
          </cell>
          <cell r="H268" t="str">
            <v>226.9</v>
          </cell>
          <cell r="I268" t="str">
            <v>226.9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</row>
        <row r="269">
          <cell r="B269" t="str">
            <v>陈乐</v>
          </cell>
          <cell r="C269" t="str">
            <v>202106</v>
          </cell>
          <cell r="D269" t="str">
            <v>202106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</row>
        <row r="270">
          <cell r="B270" t="str">
            <v>白艳焕</v>
          </cell>
          <cell r="C270" t="str">
            <v>202106</v>
          </cell>
          <cell r="D270" t="str">
            <v>202106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</row>
        <row r="271">
          <cell r="B271" t="str">
            <v>胡占伟</v>
          </cell>
          <cell r="C271" t="str">
            <v>202106</v>
          </cell>
          <cell r="D271" t="str">
            <v>202106</v>
          </cell>
          <cell r="E271" t="str">
            <v>企业养老保险</v>
          </cell>
          <cell r="F271" t="str">
            <v>正常应缴</v>
          </cell>
          <cell r="G271" t="str">
            <v>2836.2</v>
          </cell>
          <cell r="H271" t="str">
            <v>226.9</v>
          </cell>
          <cell r="I271" t="str">
            <v>226.9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</row>
        <row r="272">
          <cell r="B272" t="str">
            <v>王冠文</v>
          </cell>
          <cell r="C272" t="str">
            <v>202106</v>
          </cell>
          <cell r="D272" t="str">
            <v>202106</v>
          </cell>
          <cell r="E272" t="str">
            <v>企业养老保险</v>
          </cell>
          <cell r="F272" t="str">
            <v>正常应缴</v>
          </cell>
          <cell r="G272" t="str">
            <v>2836.2</v>
          </cell>
          <cell r="H272" t="str">
            <v>226.9</v>
          </cell>
          <cell r="I272" t="str">
            <v>226.9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</row>
        <row r="273">
          <cell r="B273" t="str">
            <v>于红艳</v>
          </cell>
          <cell r="C273" t="str">
            <v>202106</v>
          </cell>
          <cell r="D273" t="str">
            <v>202106</v>
          </cell>
          <cell r="E273" t="str">
            <v>企业养老保险</v>
          </cell>
          <cell r="F273" t="str">
            <v>正常应缴</v>
          </cell>
          <cell r="G273" t="str">
            <v>2836.2</v>
          </cell>
          <cell r="H273" t="str">
            <v>226.9</v>
          </cell>
          <cell r="I273" t="str">
            <v>226.9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</row>
        <row r="274">
          <cell r="B274" t="str">
            <v>孙兴旺</v>
          </cell>
          <cell r="C274" t="str">
            <v>202106</v>
          </cell>
          <cell r="D274" t="str">
            <v>202106</v>
          </cell>
          <cell r="E274" t="str">
            <v>企业养老保险</v>
          </cell>
          <cell r="F274" t="str">
            <v>正常应缴</v>
          </cell>
          <cell r="G274" t="str">
            <v>2836.2</v>
          </cell>
          <cell r="H274" t="str">
            <v>226.9</v>
          </cell>
          <cell r="I274" t="str">
            <v>226.9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</row>
        <row r="275">
          <cell r="B275" t="str">
            <v>蔡永刚</v>
          </cell>
          <cell r="C275" t="str">
            <v>202106</v>
          </cell>
          <cell r="D275" t="str">
            <v>202106</v>
          </cell>
          <cell r="E275" t="str">
            <v>企业养老保险</v>
          </cell>
          <cell r="F275" t="str">
            <v>正常应缴</v>
          </cell>
          <cell r="G275" t="str">
            <v>2836.2</v>
          </cell>
          <cell r="H275" t="str">
            <v>226.9</v>
          </cell>
          <cell r="I275" t="str">
            <v>226.9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</row>
        <row r="276">
          <cell r="B276" t="str">
            <v>刘永超</v>
          </cell>
          <cell r="C276" t="str">
            <v>202106</v>
          </cell>
          <cell r="D276" t="str">
            <v>202106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</row>
        <row r="277">
          <cell r="B277" t="str">
            <v>刘玉玲</v>
          </cell>
          <cell r="C277" t="str">
            <v>202106</v>
          </cell>
          <cell r="D277" t="str">
            <v>202106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</row>
        <row r="278">
          <cell r="B278" t="str">
            <v>张明友</v>
          </cell>
          <cell r="C278" t="str">
            <v>202106</v>
          </cell>
          <cell r="D278" t="str">
            <v>202106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</row>
        <row r="279">
          <cell r="B279" t="str">
            <v>张巧慧</v>
          </cell>
          <cell r="C279" t="str">
            <v>202106</v>
          </cell>
          <cell r="D279" t="str">
            <v>202106</v>
          </cell>
          <cell r="E279" t="str">
            <v>企业养老保险</v>
          </cell>
          <cell r="F279" t="str">
            <v>正常应缴</v>
          </cell>
          <cell r="G279" t="str">
            <v>3042.05</v>
          </cell>
          <cell r="H279" t="str">
            <v>243.36</v>
          </cell>
          <cell r="I279" t="str">
            <v>243.36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</row>
        <row r="280">
          <cell r="B280" t="str">
            <v>郑艳红</v>
          </cell>
          <cell r="C280" t="str">
            <v>202106</v>
          </cell>
          <cell r="D280" t="str">
            <v>202106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</row>
        <row r="281">
          <cell r="B281" t="str">
            <v>朱浚川</v>
          </cell>
          <cell r="C281" t="str">
            <v>202106</v>
          </cell>
          <cell r="D281" t="str">
            <v>202106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</row>
        <row r="282">
          <cell r="B282" t="str">
            <v>杨宝亮</v>
          </cell>
          <cell r="C282" t="str">
            <v>202106</v>
          </cell>
          <cell r="D282" t="str">
            <v>202106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</row>
        <row r="283">
          <cell r="B283" t="str">
            <v>刘元元</v>
          </cell>
          <cell r="C283" t="str">
            <v>202106</v>
          </cell>
          <cell r="D283" t="str">
            <v>202106</v>
          </cell>
          <cell r="E283" t="str">
            <v>企业养老保险</v>
          </cell>
          <cell r="F283" t="str">
            <v>正常应缴</v>
          </cell>
          <cell r="G283" t="str">
            <v>3042.05</v>
          </cell>
          <cell r="H283" t="str">
            <v>243.36</v>
          </cell>
          <cell r="I283" t="str">
            <v>243.36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</row>
        <row r="284">
          <cell r="B284" t="str">
            <v>陈晓晴</v>
          </cell>
          <cell r="C284" t="str">
            <v>202106</v>
          </cell>
          <cell r="D284" t="str">
            <v>202106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</row>
        <row r="285">
          <cell r="B285" t="str">
            <v>姜桂梅</v>
          </cell>
          <cell r="C285" t="str">
            <v>202106</v>
          </cell>
          <cell r="D285" t="str">
            <v>202106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</row>
        <row r="286">
          <cell r="B286" t="str">
            <v>杨亚琼</v>
          </cell>
          <cell r="C286" t="str">
            <v>202106</v>
          </cell>
          <cell r="D286" t="str">
            <v>202106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</row>
        <row r="287">
          <cell r="B287" t="str">
            <v>杨勇</v>
          </cell>
          <cell r="C287" t="str">
            <v>202106</v>
          </cell>
          <cell r="D287" t="str">
            <v>202106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</row>
        <row r="288">
          <cell r="B288" t="str">
            <v>王文乐</v>
          </cell>
          <cell r="C288" t="str">
            <v>202106</v>
          </cell>
          <cell r="D288" t="str">
            <v>202106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</row>
        <row r="289">
          <cell r="B289" t="str">
            <v>吴如霞</v>
          </cell>
          <cell r="C289" t="str">
            <v>202106</v>
          </cell>
          <cell r="D289" t="str">
            <v>202106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</row>
        <row r="290">
          <cell r="B290" t="str">
            <v>刘俊阁</v>
          </cell>
          <cell r="C290" t="str">
            <v>202106</v>
          </cell>
          <cell r="D290" t="str">
            <v>202106</v>
          </cell>
          <cell r="E290" t="str">
            <v>企业养老保险</v>
          </cell>
          <cell r="F290" t="str">
            <v>正常应缴</v>
          </cell>
          <cell r="G290" t="str">
            <v>3042.05</v>
          </cell>
          <cell r="H290" t="str">
            <v>243.36</v>
          </cell>
          <cell r="I290" t="str">
            <v>243.36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</row>
        <row r="291">
          <cell r="B291" t="str">
            <v>胡建谱</v>
          </cell>
          <cell r="C291" t="str">
            <v>202106</v>
          </cell>
          <cell r="D291" t="str">
            <v>202106</v>
          </cell>
          <cell r="E291" t="str">
            <v>企业养老保险</v>
          </cell>
          <cell r="F291" t="str">
            <v>正常应缴</v>
          </cell>
          <cell r="G291" t="str">
            <v>2836.2</v>
          </cell>
          <cell r="H291" t="str">
            <v>226.9</v>
          </cell>
          <cell r="I291" t="str">
            <v>226.9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</row>
        <row r="292">
          <cell r="B292" t="str">
            <v>邓文志</v>
          </cell>
          <cell r="C292" t="str">
            <v>202106</v>
          </cell>
          <cell r="D292" t="str">
            <v>202106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</row>
        <row r="293">
          <cell r="B293" t="str">
            <v>宋小玲</v>
          </cell>
          <cell r="C293" t="str">
            <v>202106</v>
          </cell>
          <cell r="D293" t="str">
            <v>202106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</row>
        <row r="294">
          <cell r="B294" t="str">
            <v>王建国</v>
          </cell>
          <cell r="C294" t="str">
            <v>202106</v>
          </cell>
          <cell r="D294" t="str">
            <v>202106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</row>
        <row r="295">
          <cell r="B295" t="str">
            <v>宋连利</v>
          </cell>
          <cell r="C295" t="str">
            <v>202106</v>
          </cell>
          <cell r="D295" t="str">
            <v>202106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</row>
        <row r="296">
          <cell r="B296" t="str">
            <v>刘焕侠</v>
          </cell>
          <cell r="C296" t="str">
            <v>202106</v>
          </cell>
          <cell r="D296" t="str">
            <v>202106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</row>
        <row r="297">
          <cell r="B297" t="str">
            <v>刘洪荣</v>
          </cell>
          <cell r="C297" t="str">
            <v>202106</v>
          </cell>
          <cell r="D297" t="str">
            <v>202106</v>
          </cell>
          <cell r="E297" t="str">
            <v>企业养老保险</v>
          </cell>
          <cell r="F297" t="str">
            <v>正常应缴</v>
          </cell>
          <cell r="G297" t="str">
            <v>2836.2</v>
          </cell>
          <cell r="H297" t="str">
            <v>226.9</v>
          </cell>
          <cell r="I297" t="str">
            <v>226.9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</row>
        <row r="298">
          <cell r="B298" t="str">
            <v>刘涛</v>
          </cell>
          <cell r="C298" t="str">
            <v>202106</v>
          </cell>
          <cell r="D298" t="str">
            <v>202106</v>
          </cell>
          <cell r="E298" t="str">
            <v>企业养老保险</v>
          </cell>
          <cell r="F298" t="str">
            <v>正常应缴</v>
          </cell>
          <cell r="G298" t="str">
            <v>2836.2</v>
          </cell>
          <cell r="H298" t="str">
            <v>226.9</v>
          </cell>
          <cell r="I298" t="str">
            <v>226.9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</row>
        <row r="299">
          <cell r="B299" t="str">
            <v>赵东豪</v>
          </cell>
          <cell r="C299" t="str">
            <v>202106</v>
          </cell>
          <cell r="D299" t="str">
            <v>202106</v>
          </cell>
          <cell r="E299" t="str">
            <v>企业养老保险</v>
          </cell>
          <cell r="F299" t="str">
            <v>正常应缴</v>
          </cell>
          <cell r="G299" t="str">
            <v>2836.2</v>
          </cell>
          <cell r="H299" t="str">
            <v>226.9</v>
          </cell>
          <cell r="I299" t="str">
            <v>226.9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</row>
        <row r="300">
          <cell r="B300" t="str">
            <v>许志飞</v>
          </cell>
          <cell r="C300" t="str">
            <v>202106</v>
          </cell>
          <cell r="D300" t="str">
            <v>202106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</row>
        <row r="301">
          <cell r="B301" t="str">
            <v>宁文凯</v>
          </cell>
          <cell r="C301" t="str">
            <v>202106</v>
          </cell>
          <cell r="D301" t="str">
            <v>202106</v>
          </cell>
          <cell r="E301" t="str">
            <v>企业养老保险</v>
          </cell>
          <cell r="F301" t="str">
            <v>正常应缴</v>
          </cell>
          <cell r="G301" t="str">
            <v>3042.05</v>
          </cell>
          <cell r="H301" t="str">
            <v>243.36</v>
          </cell>
          <cell r="I301" t="str">
            <v>243.36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</row>
        <row r="302">
          <cell r="B302" t="str">
            <v>闫建波</v>
          </cell>
          <cell r="C302" t="str">
            <v>202106</v>
          </cell>
          <cell r="D302" t="str">
            <v>202106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</row>
        <row r="303">
          <cell r="B303" t="str">
            <v>赵刚</v>
          </cell>
          <cell r="C303" t="str">
            <v>202106</v>
          </cell>
          <cell r="D303" t="str">
            <v>202106</v>
          </cell>
          <cell r="E303" t="str">
            <v>企业养老保险</v>
          </cell>
          <cell r="F303" t="str">
            <v>正常应缴</v>
          </cell>
          <cell r="G303" t="str">
            <v>3042.05</v>
          </cell>
          <cell r="H303" t="str">
            <v>243.36</v>
          </cell>
          <cell r="I303" t="str">
            <v>243.36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</row>
        <row r="304">
          <cell r="B304" t="str">
            <v>田晓胜</v>
          </cell>
          <cell r="C304" t="str">
            <v>202106</v>
          </cell>
          <cell r="D304" t="str">
            <v>202106</v>
          </cell>
          <cell r="E304" t="str">
            <v>企业养老保险</v>
          </cell>
          <cell r="F304" t="str">
            <v>正常应缴</v>
          </cell>
          <cell r="G304" t="str">
            <v>2836.2</v>
          </cell>
          <cell r="H304" t="str">
            <v>226.9</v>
          </cell>
          <cell r="I304" t="str">
            <v>226.9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</row>
        <row r="305">
          <cell r="B305" t="str">
            <v>李泽元</v>
          </cell>
          <cell r="C305" t="str">
            <v>202106</v>
          </cell>
          <cell r="D305" t="str">
            <v>202106</v>
          </cell>
          <cell r="E305" t="str">
            <v>企业养老保险</v>
          </cell>
          <cell r="F305" t="str">
            <v>正常应缴</v>
          </cell>
          <cell r="G305" t="str">
            <v>2836.2</v>
          </cell>
          <cell r="H305" t="str">
            <v>226.9</v>
          </cell>
          <cell r="I305" t="str">
            <v>226.9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</row>
        <row r="306">
          <cell r="B306" t="str">
            <v>武林</v>
          </cell>
          <cell r="C306" t="str">
            <v>202106</v>
          </cell>
          <cell r="D306" t="str">
            <v>202106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</row>
        <row r="307">
          <cell r="B307" t="str">
            <v>张俊苓</v>
          </cell>
          <cell r="C307" t="str">
            <v>202106</v>
          </cell>
          <cell r="D307" t="str">
            <v>202106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</row>
        <row r="308">
          <cell r="B308" t="str">
            <v>李跃茹</v>
          </cell>
          <cell r="C308" t="str">
            <v>202106</v>
          </cell>
          <cell r="D308" t="str">
            <v>202106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</row>
        <row r="309">
          <cell r="B309" t="str">
            <v>曹延祥</v>
          </cell>
          <cell r="C309" t="str">
            <v>202106</v>
          </cell>
          <cell r="D309" t="str">
            <v>202106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</row>
        <row r="310">
          <cell r="B310" t="str">
            <v>刘宝臣</v>
          </cell>
          <cell r="C310" t="str">
            <v>202106</v>
          </cell>
          <cell r="D310" t="str">
            <v>202106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</row>
        <row r="311">
          <cell r="B311" t="str">
            <v>张琳</v>
          </cell>
          <cell r="C311" t="str">
            <v>202106</v>
          </cell>
          <cell r="D311" t="str">
            <v>202106</v>
          </cell>
          <cell r="E311" t="str">
            <v>企业养老保险</v>
          </cell>
          <cell r="F311" t="str">
            <v>正常应缴</v>
          </cell>
          <cell r="G311" t="str">
            <v>2836.2</v>
          </cell>
          <cell r="H311" t="str">
            <v>226.9</v>
          </cell>
          <cell r="I311" t="str">
            <v>226.9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</row>
        <row r="312">
          <cell r="B312" t="str">
            <v>张博赟</v>
          </cell>
          <cell r="C312" t="str">
            <v>202106</v>
          </cell>
          <cell r="D312" t="str">
            <v>202106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</row>
        <row r="313">
          <cell r="B313" t="str">
            <v>田飞飞</v>
          </cell>
          <cell r="C313" t="str">
            <v>202106</v>
          </cell>
          <cell r="D313" t="str">
            <v>202106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</row>
        <row r="314">
          <cell r="B314" t="str">
            <v>孟新</v>
          </cell>
          <cell r="C314" t="str">
            <v>202106</v>
          </cell>
          <cell r="D314" t="str">
            <v>202106</v>
          </cell>
          <cell r="E314" t="str">
            <v>企业养老保险</v>
          </cell>
          <cell r="F314" t="str">
            <v>正常应缴</v>
          </cell>
          <cell r="G314" t="str">
            <v>2836.2</v>
          </cell>
          <cell r="H314" t="str">
            <v>226.9</v>
          </cell>
          <cell r="I314" t="str">
            <v>226.9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</row>
        <row r="315">
          <cell r="B315" t="str">
            <v>赵亚帅</v>
          </cell>
          <cell r="C315" t="str">
            <v>202106</v>
          </cell>
          <cell r="D315" t="str">
            <v>202106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</row>
        <row r="316">
          <cell r="B316" t="str">
            <v>商松坡</v>
          </cell>
          <cell r="C316" t="str">
            <v>202106</v>
          </cell>
          <cell r="D316" t="str">
            <v>202106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</row>
        <row r="317">
          <cell r="B317" t="str">
            <v>李宾</v>
          </cell>
          <cell r="C317" t="str">
            <v>202106</v>
          </cell>
          <cell r="D317" t="str">
            <v>202106</v>
          </cell>
          <cell r="E317" t="str">
            <v>企业养老保险</v>
          </cell>
          <cell r="F317" t="str">
            <v>正常应缴</v>
          </cell>
          <cell r="G317" t="str">
            <v>2836.2</v>
          </cell>
          <cell r="H317" t="str">
            <v>226.9</v>
          </cell>
          <cell r="I317" t="str">
            <v>226.9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</row>
        <row r="318">
          <cell r="B318" t="str">
            <v>刘如成</v>
          </cell>
          <cell r="C318" t="str">
            <v>202106</v>
          </cell>
          <cell r="D318" t="str">
            <v>202106</v>
          </cell>
          <cell r="E318" t="str">
            <v>企业养老保险</v>
          </cell>
          <cell r="F318" t="str">
            <v>正常应缴</v>
          </cell>
          <cell r="G318" t="str">
            <v>2836.2</v>
          </cell>
          <cell r="H318" t="str">
            <v>226.9</v>
          </cell>
          <cell r="I318" t="str">
            <v>226.9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</row>
        <row r="319">
          <cell r="B319" t="str">
            <v>赵祥洲</v>
          </cell>
          <cell r="C319" t="str">
            <v>202106</v>
          </cell>
          <cell r="D319" t="str">
            <v>202106</v>
          </cell>
          <cell r="E319" t="str">
            <v>企业养老保险</v>
          </cell>
          <cell r="F319" t="str">
            <v>正常应缴</v>
          </cell>
          <cell r="G319" t="str">
            <v>2836.2</v>
          </cell>
          <cell r="H319" t="str">
            <v>226.9</v>
          </cell>
          <cell r="I319" t="str">
            <v>226.9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</row>
        <row r="320">
          <cell r="B320" t="str">
            <v>王旗</v>
          </cell>
          <cell r="C320" t="str">
            <v>202106</v>
          </cell>
          <cell r="D320" t="str">
            <v>202106</v>
          </cell>
          <cell r="E320" t="str">
            <v>企业养老保险</v>
          </cell>
          <cell r="F320" t="str">
            <v>正常应缴</v>
          </cell>
          <cell r="G320" t="str">
            <v>2836.2</v>
          </cell>
          <cell r="H320" t="str">
            <v>226.9</v>
          </cell>
          <cell r="I320" t="str">
            <v>226.9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</row>
        <row r="321">
          <cell r="B321" t="str">
            <v>许嘉辉</v>
          </cell>
          <cell r="C321" t="str">
            <v>202106</v>
          </cell>
          <cell r="D321" t="str">
            <v>202106</v>
          </cell>
          <cell r="E321" t="str">
            <v>企业养老保险</v>
          </cell>
          <cell r="F321" t="str">
            <v>正常应缴</v>
          </cell>
          <cell r="G321" t="str">
            <v>3820</v>
          </cell>
          <cell r="H321" t="str">
            <v>305.6</v>
          </cell>
          <cell r="I321" t="str">
            <v>305.6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</row>
        <row r="322">
          <cell r="B322" t="str">
            <v>李勇</v>
          </cell>
          <cell r="C322" t="str">
            <v>202106</v>
          </cell>
          <cell r="D322" t="str">
            <v>202106</v>
          </cell>
          <cell r="E322" t="str">
            <v>企业养老保险</v>
          </cell>
          <cell r="F322" t="str">
            <v>正常应缴</v>
          </cell>
          <cell r="G322" t="str">
            <v>2836.2</v>
          </cell>
          <cell r="H322" t="str">
            <v>226.9</v>
          </cell>
          <cell r="I322" t="str">
            <v>226.9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</row>
        <row r="323">
          <cell r="B323" t="str">
            <v>窦桂英</v>
          </cell>
          <cell r="C323" t="str">
            <v>202106</v>
          </cell>
          <cell r="D323" t="str">
            <v>202106</v>
          </cell>
          <cell r="E323" t="str">
            <v>企业养老保险</v>
          </cell>
          <cell r="F323" t="str">
            <v>正常应缴</v>
          </cell>
          <cell r="G323" t="str">
            <v>2836.2</v>
          </cell>
          <cell r="H323" t="str">
            <v>226.9</v>
          </cell>
          <cell r="I323" t="str">
            <v>226.9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</row>
        <row r="324">
          <cell r="B324" t="str">
            <v>莫爱芹</v>
          </cell>
          <cell r="C324" t="str">
            <v>202106</v>
          </cell>
          <cell r="D324" t="str">
            <v>202106</v>
          </cell>
          <cell r="E324" t="str">
            <v>企业养老保险</v>
          </cell>
          <cell r="F324" t="str">
            <v>正常应缴</v>
          </cell>
          <cell r="G324" t="str">
            <v>2836.2</v>
          </cell>
          <cell r="H324" t="str">
            <v>226.9</v>
          </cell>
          <cell r="I324" t="str">
            <v>226.9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</row>
        <row r="325">
          <cell r="B325" t="str">
            <v>周梦迪</v>
          </cell>
          <cell r="C325" t="str">
            <v>202106</v>
          </cell>
          <cell r="D325" t="str">
            <v>202106</v>
          </cell>
          <cell r="E325" t="str">
            <v>企业养老保险</v>
          </cell>
          <cell r="F325" t="str">
            <v>正常应缴</v>
          </cell>
          <cell r="G325" t="str">
            <v>2836.2</v>
          </cell>
          <cell r="H325" t="str">
            <v>226.9</v>
          </cell>
          <cell r="I325" t="str">
            <v>226.9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</row>
        <row r="326">
          <cell r="B326" t="str">
            <v>李艳平</v>
          </cell>
          <cell r="C326" t="str">
            <v>202106</v>
          </cell>
          <cell r="D326" t="str">
            <v>202106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</row>
        <row r="327">
          <cell r="B327" t="str">
            <v>岳明鑫</v>
          </cell>
          <cell r="C327" t="str">
            <v>202106</v>
          </cell>
          <cell r="D327" t="str">
            <v>202106</v>
          </cell>
          <cell r="E327" t="str">
            <v>企业养老保险</v>
          </cell>
          <cell r="F327" t="str">
            <v>正常应缴</v>
          </cell>
          <cell r="G327" t="str">
            <v>3042.05</v>
          </cell>
          <cell r="H327" t="str">
            <v>243.36</v>
          </cell>
          <cell r="I327" t="str">
            <v>243.36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</row>
        <row r="328">
          <cell r="B328" t="str">
            <v>刘龙祥</v>
          </cell>
          <cell r="C328" t="str">
            <v>202106</v>
          </cell>
          <cell r="D328" t="str">
            <v>202106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</row>
        <row r="329">
          <cell r="B329" t="str">
            <v>刘红晨</v>
          </cell>
          <cell r="C329" t="str">
            <v>202106</v>
          </cell>
          <cell r="D329" t="str">
            <v>202106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</row>
        <row r="330">
          <cell r="B330" t="str">
            <v>周治学</v>
          </cell>
          <cell r="C330" t="str">
            <v>202106</v>
          </cell>
          <cell r="D330" t="str">
            <v>202106</v>
          </cell>
          <cell r="E330" t="str">
            <v>企业养老保险</v>
          </cell>
          <cell r="F330" t="str">
            <v>正常应缴</v>
          </cell>
          <cell r="G330" t="str">
            <v>3042.05</v>
          </cell>
          <cell r="H330" t="str">
            <v>243.36</v>
          </cell>
          <cell r="I330" t="str">
            <v>243.36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</row>
        <row r="331">
          <cell r="B331" t="str">
            <v>闫晓晨</v>
          </cell>
          <cell r="C331" t="str">
            <v>202106</v>
          </cell>
          <cell r="D331" t="str">
            <v>202106</v>
          </cell>
          <cell r="E331" t="str">
            <v>企业养老保险</v>
          </cell>
          <cell r="F331" t="str">
            <v>正常应缴</v>
          </cell>
          <cell r="G331" t="str">
            <v>3042.05</v>
          </cell>
          <cell r="H331" t="str">
            <v>243.36</v>
          </cell>
          <cell r="I331" t="str">
            <v>243.36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</row>
        <row r="332">
          <cell r="B332" t="str">
            <v>张斌</v>
          </cell>
          <cell r="C332" t="str">
            <v>202106</v>
          </cell>
          <cell r="D332" t="str">
            <v>202106</v>
          </cell>
          <cell r="E332" t="str">
            <v>企业养老保险</v>
          </cell>
          <cell r="F332" t="str">
            <v>正常应缴</v>
          </cell>
          <cell r="G332" t="str">
            <v>3042.05</v>
          </cell>
          <cell r="H332" t="str">
            <v>243.36</v>
          </cell>
          <cell r="I332" t="str">
            <v>243.36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</row>
        <row r="333">
          <cell r="B333" t="str">
            <v>刘思含</v>
          </cell>
          <cell r="C333" t="str">
            <v>202106</v>
          </cell>
          <cell r="D333" t="str">
            <v>202106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</row>
        <row r="334">
          <cell r="B334" t="str">
            <v>赵志强</v>
          </cell>
          <cell r="C334" t="str">
            <v>202106</v>
          </cell>
          <cell r="D334" t="str">
            <v>202106</v>
          </cell>
          <cell r="E334" t="str">
            <v>企业养老保险</v>
          </cell>
          <cell r="F334" t="str">
            <v>正常应缴</v>
          </cell>
          <cell r="G334" t="str">
            <v>3820</v>
          </cell>
          <cell r="H334" t="str">
            <v>305.6</v>
          </cell>
          <cell r="I334" t="str">
            <v>305.6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</row>
        <row r="335">
          <cell r="B335" t="str">
            <v>张建江</v>
          </cell>
          <cell r="C335" t="str">
            <v>202106</v>
          </cell>
          <cell r="D335" t="str">
            <v>202106</v>
          </cell>
          <cell r="E335" t="str">
            <v>企业养老保险</v>
          </cell>
          <cell r="F335" t="str">
            <v>正常应缴</v>
          </cell>
          <cell r="G335" t="str">
            <v>2849.73</v>
          </cell>
          <cell r="H335" t="str">
            <v>227.98</v>
          </cell>
          <cell r="I335" t="str">
            <v>227.98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</row>
        <row r="336">
          <cell r="B336" t="str">
            <v>范丙星</v>
          </cell>
          <cell r="C336" t="str">
            <v>202106</v>
          </cell>
          <cell r="D336" t="str">
            <v>202106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</row>
        <row r="337">
          <cell r="B337" t="str">
            <v>蔡海波</v>
          </cell>
          <cell r="C337" t="str">
            <v>202106</v>
          </cell>
          <cell r="D337" t="str">
            <v>202106</v>
          </cell>
          <cell r="E337" t="str">
            <v>企业养老保险</v>
          </cell>
          <cell r="F337" t="str">
            <v>正常应缴</v>
          </cell>
          <cell r="G337" t="str">
            <v>3042.05</v>
          </cell>
          <cell r="H337" t="str">
            <v>243.36</v>
          </cell>
          <cell r="I337" t="str">
            <v>243.36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</row>
        <row r="338">
          <cell r="B338" t="str">
            <v>司艳策</v>
          </cell>
          <cell r="C338" t="str">
            <v>202106</v>
          </cell>
          <cell r="D338" t="str">
            <v>202106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</row>
        <row r="339">
          <cell r="B339" t="str">
            <v>范瑶臣</v>
          </cell>
          <cell r="C339" t="str">
            <v>202106</v>
          </cell>
          <cell r="D339" t="str">
            <v>202106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</row>
        <row r="340">
          <cell r="B340" t="str">
            <v>宗方明</v>
          </cell>
          <cell r="C340" t="str">
            <v>202106</v>
          </cell>
          <cell r="D340" t="str">
            <v>202106</v>
          </cell>
          <cell r="E340" t="str">
            <v>企业养老保险</v>
          </cell>
          <cell r="F340" t="str">
            <v>正常应缴</v>
          </cell>
          <cell r="G340" t="str">
            <v>2836.2</v>
          </cell>
          <cell r="H340" t="str">
            <v>226.9</v>
          </cell>
          <cell r="I340" t="str">
            <v>226.9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</row>
        <row r="341">
          <cell r="B341" t="str">
            <v>程丽宇</v>
          </cell>
          <cell r="C341" t="str">
            <v>202106</v>
          </cell>
          <cell r="D341" t="str">
            <v>202106</v>
          </cell>
          <cell r="E341" t="str">
            <v>企业养老保险</v>
          </cell>
          <cell r="F341" t="str">
            <v>正常应缴</v>
          </cell>
          <cell r="G341" t="str">
            <v>2836.2</v>
          </cell>
          <cell r="H341" t="str">
            <v>226.9</v>
          </cell>
          <cell r="I341" t="str">
            <v>226.9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</row>
        <row r="342">
          <cell r="B342" t="str">
            <v>王忠梅</v>
          </cell>
          <cell r="C342" t="str">
            <v>202106</v>
          </cell>
          <cell r="D342" t="str">
            <v>202106</v>
          </cell>
          <cell r="E342" t="str">
            <v>企业养老保险</v>
          </cell>
          <cell r="F342" t="str">
            <v>正常应缴</v>
          </cell>
          <cell r="G342" t="str">
            <v>2836.2</v>
          </cell>
          <cell r="H342" t="str">
            <v>226.9</v>
          </cell>
          <cell r="I342" t="str">
            <v>226.9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</row>
        <row r="343">
          <cell r="B343" t="str">
            <v>温笑</v>
          </cell>
          <cell r="C343" t="str">
            <v>202106</v>
          </cell>
          <cell r="D343" t="str">
            <v>202106</v>
          </cell>
          <cell r="E343" t="str">
            <v>企业养老保险</v>
          </cell>
          <cell r="F343" t="str">
            <v>正常应缴</v>
          </cell>
          <cell r="G343" t="str">
            <v>2836.2</v>
          </cell>
          <cell r="H343" t="str">
            <v>226.9</v>
          </cell>
          <cell r="I343" t="str">
            <v>226.9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</row>
        <row r="344">
          <cell r="B344" t="str">
            <v>滕巨猛</v>
          </cell>
          <cell r="C344" t="str">
            <v>202106</v>
          </cell>
          <cell r="D344" t="str">
            <v>202106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</row>
        <row r="345">
          <cell r="B345" t="str">
            <v>张林旺</v>
          </cell>
          <cell r="C345" t="str">
            <v>202106</v>
          </cell>
          <cell r="D345" t="str">
            <v>202106</v>
          </cell>
          <cell r="E345" t="str">
            <v>企业养老保险</v>
          </cell>
          <cell r="F345" t="str">
            <v>正常应缴</v>
          </cell>
          <cell r="G345" t="str">
            <v>3042.05</v>
          </cell>
          <cell r="H345" t="str">
            <v>243.36</v>
          </cell>
          <cell r="I345" t="str">
            <v>243.36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</row>
        <row r="346">
          <cell r="B346" t="str">
            <v>张翠</v>
          </cell>
          <cell r="C346" t="str">
            <v>202106</v>
          </cell>
          <cell r="D346" t="str">
            <v>202106</v>
          </cell>
          <cell r="E346" t="str">
            <v>企业养老保险</v>
          </cell>
          <cell r="F346" t="str">
            <v>正常应缴</v>
          </cell>
          <cell r="G346" t="str">
            <v>3042.05</v>
          </cell>
          <cell r="H346" t="str">
            <v>243.36</v>
          </cell>
          <cell r="I346" t="str">
            <v>243.36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</row>
        <row r="347">
          <cell r="B347" t="str">
            <v>荆文彬</v>
          </cell>
          <cell r="C347" t="str">
            <v>202106</v>
          </cell>
          <cell r="D347" t="str">
            <v>202106</v>
          </cell>
          <cell r="E347" t="str">
            <v>企业养老保险</v>
          </cell>
          <cell r="F347" t="str">
            <v>正常应缴</v>
          </cell>
          <cell r="G347" t="str">
            <v>3042.05</v>
          </cell>
          <cell r="H347" t="str">
            <v>243.36</v>
          </cell>
          <cell r="I347" t="str">
            <v>243.36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</row>
        <row r="348">
          <cell r="B348" t="str">
            <v>刘长华</v>
          </cell>
          <cell r="C348" t="str">
            <v>202106</v>
          </cell>
          <cell r="D348" t="str">
            <v>202106</v>
          </cell>
          <cell r="E348" t="str">
            <v>企业养老保险</v>
          </cell>
          <cell r="F348" t="str">
            <v>正常应缴</v>
          </cell>
          <cell r="G348" t="str">
            <v>3042.05</v>
          </cell>
          <cell r="H348" t="str">
            <v>243.36</v>
          </cell>
          <cell r="I348" t="str">
            <v>243.36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</row>
        <row r="349">
          <cell r="B349" t="str">
            <v>陈淑贞</v>
          </cell>
          <cell r="C349" t="str">
            <v>202106</v>
          </cell>
          <cell r="D349" t="str">
            <v>202106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</row>
        <row r="350">
          <cell r="B350" t="str">
            <v>王献文</v>
          </cell>
          <cell r="C350" t="str">
            <v>202106</v>
          </cell>
          <cell r="D350" t="str">
            <v>202106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</row>
        <row r="351">
          <cell r="B351" t="str">
            <v>冯亮亮</v>
          </cell>
          <cell r="C351" t="str">
            <v>202106</v>
          </cell>
          <cell r="D351" t="str">
            <v>202106</v>
          </cell>
          <cell r="E351" t="str">
            <v>企业养老保险</v>
          </cell>
          <cell r="F351" t="str">
            <v>正常应缴</v>
          </cell>
          <cell r="G351" t="str">
            <v>2836.2</v>
          </cell>
          <cell r="H351" t="str">
            <v>226.9</v>
          </cell>
          <cell r="I351" t="str">
            <v>226.9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</row>
        <row r="352">
          <cell r="B352" t="str">
            <v>孙金海</v>
          </cell>
          <cell r="C352" t="str">
            <v>202106</v>
          </cell>
          <cell r="D352" t="str">
            <v>202106</v>
          </cell>
          <cell r="E352" t="str">
            <v>企业养老保险</v>
          </cell>
          <cell r="F352" t="str">
            <v>正常应缴</v>
          </cell>
          <cell r="G352" t="str">
            <v>2836.2</v>
          </cell>
          <cell r="H352" t="str">
            <v>226.9</v>
          </cell>
          <cell r="I352" t="str">
            <v>226.9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</row>
        <row r="353">
          <cell r="B353" t="str">
            <v>孙桂平</v>
          </cell>
          <cell r="C353" t="str">
            <v>202106</v>
          </cell>
          <cell r="D353" t="str">
            <v>202106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</row>
        <row r="354">
          <cell r="B354" t="str">
            <v>宋欣凌</v>
          </cell>
          <cell r="C354" t="str">
            <v>202106</v>
          </cell>
          <cell r="D354" t="str">
            <v>202106</v>
          </cell>
          <cell r="E354" t="str">
            <v>企业养老保险</v>
          </cell>
          <cell r="F354" t="str">
            <v>正常应缴</v>
          </cell>
          <cell r="G354" t="str">
            <v>3042.05</v>
          </cell>
          <cell r="H354" t="str">
            <v>243.36</v>
          </cell>
          <cell r="I354" t="str">
            <v>243.36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</row>
        <row r="355">
          <cell r="B355" t="str">
            <v>邓海旺</v>
          </cell>
          <cell r="C355" t="str">
            <v>202106</v>
          </cell>
          <cell r="D355" t="str">
            <v>202106</v>
          </cell>
          <cell r="E355" t="str">
            <v>企业养老保险</v>
          </cell>
          <cell r="F355" t="str">
            <v>正常应缴</v>
          </cell>
          <cell r="G355" t="str">
            <v>3042.05</v>
          </cell>
          <cell r="H355" t="str">
            <v>243.36</v>
          </cell>
          <cell r="I355" t="str">
            <v>243.36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</row>
        <row r="356">
          <cell r="B356" t="str">
            <v>张猛</v>
          </cell>
          <cell r="C356" t="str">
            <v>202106</v>
          </cell>
          <cell r="D356" t="str">
            <v>202106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</row>
        <row r="357">
          <cell r="B357" t="str">
            <v>王风香</v>
          </cell>
          <cell r="C357" t="str">
            <v>202106</v>
          </cell>
          <cell r="D357" t="str">
            <v>202106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</row>
        <row r="358">
          <cell r="B358" t="str">
            <v>董凤海</v>
          </cell>
          <cell r="C358" t="str">
            <v>202106</v>
          </cell>
          <cell r="D358" t="str">
            <v>202106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</row>
        <row r="359">
          <cell r="B359" t="str">
            <v>邓冬冬</v>
          </cell>
          <cell r="C359" t="str">
            <v>202106</v>
          </cell>
          <cell r="D359" t="str">
            <v>202106</v>
          </cell>
          <cell r="E359" t="str">
            <v>企业养老保险</v>
          </cell>
          <cell r="F359" t="str">
            <v>正常应缴</v>
          </cell>
          <cell r="G359" t="str">
            <v>2836.2</v>
          </cell>
          <cell r="H359" t="str">
            <v>226.9</v>
          </cell>
          <cell r="I359" t="str">
            <v>226.9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</row>
        <row r="360">
          <cell r="B360" t="str">
            <v>崔永文</v>
          </cell>
          <cell r="C360" t="str">
            <v>202106</v>
          </cell>
          <cell r="D360" t="str">
            <v>202106</v>
          </cell>
          <cell r="E360" t="str">
            <v>企业养老保险</v>
          </cell>
          <cell r="F360" t="str">
            <v>正常应缴</v>
          </cell>
          <cell r="G360" t="str">
            <v>2836.2</v>
          </cell>
          <cell r="H360" t="str">
            <v>226.9</v>
          </cell>
          <cell r="I360" t="str">
            <v>226.9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</row>
        <row r="361">
          <cell r="B361" t="str">
            <v>姚梅芳</v>
          </cell>
          <cell r="C361" t="str">
            <v>202106</v>
          </cell>
          <cell r="D361" t="str">
            <v>202106</v>
          </cell>
          <cell r="E361" t="str">
            <v>企业养老保险</v>
          </cell>
          <cell r="F361" t="str">
            <v>正常应缴</v>
          </cell>
          <cell r="G361" t="str">
            <v>2836.2</v>
          </cell>
          <cell r="H361" t="str">
            <v>226.9</v>
          </cell>
          <cell r="I361" t="str">
            <v>226.9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</row>
        <row r="362">
          <cell r="B362" t="str">
            <v>白义凯</v>
          </cell>
          <cell r="C362" t="str">
            <v>202106</v>
          </cell>
          <cell r="D362" t="str">
            <v>202106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</row>
        <row r="363">
          <cell r="B363" t="str">
            <v>李春花</v>
          </cell>
          <cell r="C363" t="str">
            <v>202106</v>
          </cell>
          <cell r="D363" t="str">
            <v>202106</v>
          </cell>
          <cell r="E363" t="str">
            <v>企业养老保险</v>
          </cell>
          <cell r="F363" t="str">
            <v>正常应缴</v>
          </cell>
          <cell r="G363" t="str">
            <v>2836.2</v>
          </cell>
          <cell r="H363" t="str">
            <v>226.9</v>
          </cell>
          <cell r="I363" t="str">
            <v>226.9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</row>
        <row r="364">
          <cell r="B364" t="str">
            <v>杨艳</v>
          </cell>
          <cell r="C364" t="str">
            <v>202106</v>
          </cell>
          <cell r="D364" t="str">
            <v>202106</v>
          </cell>
          <cell r="E364" t="str">
            <v>企业养老保险</v>
          </cell>
          <cell r="F364" t="str">
            <v>正常应缴</v>
          </cell>
          <cell r="G364" t="str">
            <v>2836.2</v>
          </cell>
          <cell r="H364" t="str">
            <v>226.9</v>
          </cell>
          <cell r="I364" t="str">
            <v>226.9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</row>
        <row r="365">
          <cell r="B365" t="str">
            <v>褚文吉</v>
          </cell>
          <cell r="C365" t="str">
            <v>202106</v>
          </cell>
          <cell r="D365" t="str">
            <v>202106</v>
          </cell>
          <cell r="E365" t="str">
            <v>企业养老保险</v>
          </cell>
          <cell r="F365" t="str">
            <v>正常应缴</v>
          </cell>
          <cell r="G365" t="str">
            <v>2836.2</v>
          </cell>
          <cell r="H365" t="str">
            <v>226.9</v>
          </cell>
          <cell r="I365" t="str">
            <v>226.9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</row>
        <row r="366">
          <cell r="B366" t="str">
            <v>杨树国</v>
          </cell>
          <cell r="C366" t="str">
            <v>202106</v>
          </cell>
          <cell r="D366" t="str">
            <v>202106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</row>
        <row r="367">
          <cell r="B367" t="str">
            <v>于正军</v>
          </cell>
          <cell r="C367" t="str">
            <v>202106</v>
          </cell>
          <cell r="D367" t="str">
            <v>202106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</row>
        <row r="368">
          <cell r="B368" t="str">
            <v>蔺元元</v>
          </cell>
          <cell r="C368" t="str">
            <v>202106</v>
          </cell>
          <cell r="D368" t="str">
            <v>202106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</row>
        <row r="369">
          <cell r="B369" t="str">
            <v>古帅</v>
          </cell>
          <cell r="C369" t="str">
            <v>202106</v>
          </cell>
          <cell r="D369" t="str">
            <v>202106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</row>
        <row r="370">
          <cell r="B370" t="str">
            <v>孙文芳</v>
          </cell>
          <cell r="C370" t="str">
            <v>202106</v>
          </cell>
          <cell r="D370" t="str">
            <v>202106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</row>
        <row r="371">
          <cell r="B371" t="str">
            <v>张文昌</v>
          </cell>
          <cell r="C371" t="str">
            <v>202106</v>
          </cell>
          <cell r="D371" t="str">
            <v>202106</v>
          </cell>
          <cell r="E371" t="str">
            <v>企业养老保险</v>
          </cell>
          <cell r="F371" t="str">
            <v>正常应缴</v>
          </cell>
          <cell r="G371" t="str">
            <v>3820</v>
          </cell>
          <cell r="H371" t="str">
            <v>305.6</v>
          </cell>
          <cell r="I371" t="str">
            <v>305.6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</row>
        <row r="372">
          <cell r="B372" t="str">
            <v>刘东豪</v>
          </cell>
          <cell r="C372" t="str">
            <v>202106</v>
          </cell>
          <cell r="D372" t="str">
            <v>202106</v>
          </cell>
          <cell r="E372" t="str">
            <v>企业养老保险</v>
          </cell>
          <cell r="F372" t="str">
            <v>正常应缴</v>
          </cell>
          <cell r="G372" t="str">
            <v>3042.05</v>
          </cell>
          <cell r="H372" t="str">
            <v>243.36</v>
          </cell>
          <cell r="I372" t="str">
            <v>243.36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8月"/>
    </sheetNames>
    <sheetDataSet>
      <sheetData sheetId="0"/>
      <sheetData sheetId="1">
        <row r="1">
          <cell r="A1" t="str">
            <v>吕家兴</v>
          </cell>
          <cell r="B1" t="str">
            <v>130921199410200816</v>
          </cell>
          <cell r="C1" t="str">
            <v>河北省沧州市沧县汪家铺乡张牛庄村442号</v>
          </cell>
          <cell r="D1" t="str">
            <v>13483855403</v>
          </cell>
        </row>
        <row r="1">
          <cell r="G1">
            <v>54</v>
          </cell>
        </row>
        <row r="2">
          <cell r="A2" t="str">
            <v>刘长华</v>
          </cell>
          <cell r="B2" t="str">
            <v>410802197911223518</v>
          </cell>
          <cell r="C2" t="str">
            <v>河南省延津县东屯镇东屯村</v>
          </cell>
          <cell r="D2" t="str">
            <v>13525035195</v>
          </cell>
        </row>
        <row r="2">
          <cell r="G2">
            <v>54</v>
          </cell>
        </row>
        <row r="3">
          <cell r="A3" t="str">
            <v>陈金马</v>
          </cell>
          <cell r="B3" t="str">
            <v>130925199004276618</v>
          </cell>
          <cell r="C3" t="str">
            <v>河北省沧州市盐山县杨集乡杨庄村45号</v>
          </cell>
          <cell r="D3" t="str">
            <v>18331781110</v>
          </cell>
        </row>
        <row r="3">
          <cell r="G3">
            <v>54</v>
          </cell>
        </row>
        <row r="4">
          <cell r="A4" t="str">
            <v>赵学超</v>
          </cell>
          <cell r="B4" t="str">
            <v>132930197712021812</v>
          </cell>
          <cell r="C4" t="str">
            <v>河北省黄骅市常郭镇常郭村9999号</v>
          </cell>
          <cell r="D4" t="str">
            <v>13292736373</v>
          </cell>
        </row>
        <row r="4">
          <cell r="G4">
            <v>54</v>
          </cell>
        </row>
        <row r="5">
          <cell r="A5" t="str">
            <v>吴燕霞</v>
          </cell>
          <cell r="B5" t="str">
            <v>330424198608101420</v>
          </cell>
          <cell r="C5" t="str">
            <v>河北省沧州市海兴县小山乡东候村4023号</v>
          </cell>
          <cell r="D5" t="str">
            <v>15532824449</v>
          </cell>
        </row>
        <row r="6">
          <cell r="A6" t="str">
            <v>刘元元</v>
          </cell>
          <cell r="B6" t="str">
            <v>130983198907120322</v>
          </cell>
          <cell r="C6" t="str">
            <v>河北省黄骅市羊二庄薛庄子村</v>
          </cell>
          <cell r="D6">
            <v>17731706483</v>
          </cell>
        </row>
        <row r="6">
          <cell r="G6">
            <v>54</v>
          </cell>
        </row>
        <row r="7">
          <cell r="A7" t="str">
            <v>刘强</v>
          </cell>
          <cell r="B7" t="str">
            <v>130922198810014854</v>
          </cell>
          <cell r="C7" t="str">
            <v>河北省沧州市青县金牛镇黄老人村66号</v>
          </cell>
          <cell r="D7">
            <v>13784734614</v>
          </cell>
        </row>
        <row r="8">
          <cell r="A8" t="str">
            <v>闫福国</v>
          </cell>
          <cell r="B8" t="str">
            <v>132930199110113516</v>
          </cell>
          <cell r="C8" t="str">
            <v>河北省黄骅市齐家务乡闫北村144号</v>
          </cell>
          <cell r="D8">
            <v>15131759990</v>
          </cell>
        </row>
        <row r="8">
          <cell r="G8">
            <v>54</v>
          </cell>
        </row>
        <row r="9">
          <cell r="A9" t="str">
            <v>吴英浩</v>
          </cell>
          <cell r="B9" t="str">
            <v>130925199901266217</v>
          </cell>
          <cell r="C9" t="str">
            <v>河北省沧州市盐山县边务乡小吴村49号</v>
          </cell>
          <cell r="D9">
            <v>17772688255</v>
          </cell>
          <cell r="E9" t="str">
            <v>城乡居民</v>
          </cell>
        </row>
        <row r="10">
          <cell r="A10" t="str">
            <v>闫建波</v>
          </cell>
          <cell r="B10" t="str">
            <v>130983198910183017</v>
          </cell>
          <cell r="C10" t="str">
            <v>河北省黄骅市官庄乡闫庄子村</v>
          </cell>
          <cell r="D10">
            <v>13831730332</v>
          </cell>
          <cell r="E10" t="str">
            <v>城乡居民</v>
          </cell>
        </row>
        <row r="10">
          <cell r="G10">
            <v>54</v>
          </cell>
        </row>
        <row r="11">
          <cell r="A11" t="str">
            <v>张长江</v>
          </cell>
          <cell r="B11" t="str">
            <v>13092419931114423X</v>
          </cell>
          <cell r="C11" t="str">
            <v>河北省沧州市海兴县赵毛陶镇大张庄村53号</v>
          </cell>
          <cell r="D11">
            <v>18931798712</v>
          </cell>
        </row>
        <row r="12">
          <cell r="A12" t="str">
            <v>陈太平</v>
          </cell>
          <cell r="B12" t="str">
            <v>130921199410100217</v>
          </cell>
          <cell r="C12" t="str">
            <v>河北省沧州市沧县张官屯乡陈家院村435号</v>
          </cell>
          <cell r="D12">
            <v>17731762918</v>
          </cell>
        </row>
        <row r="12">
          <cell r="G12">
            <v>54</v>
          </cell>
        </row>
        <row r="13">
          <cell r="A13" t="str">
            <v>王进</v>
          </cell>
          <cell r="B13" t="str">
            <v>130983199912030916</v>
          </cell>
          <cell r="C13" t="str">
            <v>河北省黄骅市旧城镇小六间房村81号</v>
          </cell>
          <cell r="D13">
            <v>17631777389</v>
          </cell>
          <cell r="E13" t="str">
            <v>城乡居民</v>
          </cell>
          <cell r="F13" t="str">
            <v>已停</v>
          </cell>
          <cell r="G13">
            <v>54</v>
          </cell>
        </row>
        <row r="14">
          <cell r="A14" t="str">
            <v>王雷</v>
          </cell>
          <cell r="B14" t="str">
            <v>130983199005122411</v>
          </cell>
          <cell r="C14" t="str">
            <v>河北省沧州市黄骅市滕庄子乡夏庄子村100号</v>
          </cell>
          <cell r="D14">
            <v>15031429000</v>
          </cell>
          <cell r="E14" t="str">
            <v>城乡居民</v>
          </cell>
          <cell r="F14" t="str">
            <v>失联</v>
          </cell>
        </row>
        <row r="15">
          <cell r="A15" t="str">
            <v>王小金</v>
          </cell>
          <cell r="B15" t="str">
            <v>132930198310294126</v>
          </cell>
          <cell r="C15" t="str">
            <v>河北省黄骅市南排河镇贾家堡村2333号</v>
          </cell>
          <cell r="D15" t="str">
            <v>13784702406</v>
          </cell>
        </row>
        <row r="15">
          <cell r="G15">
            <v>54</v>
          </cell>
        </row>
        <row r="16">
          <cell r="A16" t="str">
            <v>张世明</v>
          </cell>
          <cell r="B16" t="str">
            <v>132930199211141110</v>
          </cell>
          <cell r="C16" t="str">
            <v>河北省黄骅市旧城镇大河南村104号</v>
          </cell>
          <cell r="D16" t="str">
            <v>17631770147</v>
          </cell>
        </row>
        <row r="16">
          <cell r="G16">
            <v>54</v>
          </cell>
        </row>
        <row r="17">
          <cell r="A17" t="str">
            <v>王振</v>
          </cell>
          <cell r="B17" t="str">
            <v>132930199110304136</v>
          </cell>
          <cell r="C17" t="str">
            <v>河北省黄骅市南排河镇赵家堡村1642号</v>
          </cell>
          <cell r="D17" t="str">
            <v>13731745557</v>
          </cell>
        </row>
        <row r="18">
          <cell r="A18" t="str">
            <v>王世聪</v>
          </cell>
          <cell r="B18" t="str">
            <v>13098319920707303X</v>
          </cell>
          <cell r="C18" t="str">
            <v>河北省黄骅市官庄乡官庄村681号</v>
          </cell>
          <cell r="D18" t="str">
            <v>17631777389</v>
          </cell>
        </row>
        <row r="19">
          <cell r="A19" t="str">
            <v>宋忠奎</v>
          </cell>
          <cell r="B19" t="str">
            <v>130983199305120012</v>
          </cell>
          <cell r="C19" t="str">
            <v>河北省黄骅市黄骅镇关帝庙村104号</v>
          </cell>
          <cell r="D19" t="str">
            <v>17692473170</v>
          </cell>
        </row>
        <row r="20">
          <cell r="A20" t="str">
            <v>韩桂栋</v>
          </cell>
          <cell r="B20" t="str">
            <v>132930198109012019</v>
          </cell>
          <cell r="C20" t="str">
            <v>河北省黄骅市滕庄子乡北王曼村894号</v>
          </cell>
          <cell r="D20" t="str">
            <v>13930765802</v>
          </cell>
          <cell r="E20" t="str">
            <v>城乡居民</v>
          </cell>
        </row>
        <row r="21">
          <cell r="A21" t="str">
            <v>刘金岗</v>
          </cell>
          <cell r="B21" t="str">
            <v>130983198708122210</v>
          </cell>
          <cell r="C21" t="str">
            <v>河北省黄骅市常郭镇常郭村648号</v>
          </cell>
          <cell r="D21" t="str">
            <v>15932728653</v>
          </cell>
          <cell r="E21" t="str">
            <v>城乡居民</v>
          </cell>
          <cell r="F21" t="str">
            <v>已停</v>
          </cell>
        </row>
        <row r="22">
          <cell r="A22" t="str">
            <v>陈月涛</v>
          </cell>
          <cell r="B22" t="str">
            <v>132930198112282239</v>
          </cell>
          <cell r="C22" t="str">
            <v>河北省黄骅市常郭镇常郭村235号</v>
          </cell>
          <cell r="D22" t="str">
            <v>13363172182</v>
          </cell>
          <cell r="E22" t="str">
            <v>城乡居民</v>
          </cell>
          <cell r="F22" t="str">
            <v>已停</v>
          </cell>
        </row>
        <row r="23">
          <cell r="A23" t="str">
            <v>孙华山</v>
          </cell>
          <cell r="B23" t="str">
            <v>130983198905051415</v>
          </cell>
          <cell r="C23" t="str">
            <v>河北省黄骅市常郭镇西赵村132号</v>
          </cell>
          <cell r="D23" t="str">
            <v>13700375943</v>
          </cell>
          <cell r="E23" t="str">
            <v>城乡居民</v>
          </cell>
          <cell r="F23" t="str">
            <v>已停</v>
          </cell>
        </row>
        <row r="24">
          <cell r="A24" t="str">
            <v>白义凯</v>
          </cell>
          <cell r="B24" t="str">
            <v>13098319990608001X</v>
          </cell>
          <cell r="C24" t="str">
            <v>河北省黄骅市文化路中心小区57号</v>
          </cell>
          <cell r="D24" t="str">
            <v>18713733282</v>
          </cell>
        </row>
        <row r="24">
          <cell r="G24">
            <v>54</v>
          </cell>
        </row>
        <row r="25">
          <cell r="A25" t="str">
            <v>王藤</v>
          </cell>
          <cell r="B25" t="str">
            <v>130983200301140919</v>
          </cell>
          <cell r="C25" t="str">
            <v>河北省黄骅市旧城镇大六间房村174号</v>
          </cell>
          <cell r="D25" t="str">
            <v>16631776664</v>
          </cell>
          <cell r="E25">
            <v>330</v>
          </cell>
        </row>
        <row r="25">
          <cell r="G25">
            <v>54</v>
          </cell>
        </row>
        <row r="26">
          <cell r="A26" t="str">
            <v>孟洪臣</v>
          </cell>
          <cell r="B26" t="str">
            <v>130924199308253523</v>
          </cell>
          <cell r="C26" t="str">
            <v>河北省沧州市海兴县苏基镇大曲河村264号</v>
          </cell>
          <cell r="D26" t="str">
            <v>17659702601</v>
          </cell>
          <cell r="E26" t="str">
            <v>城乡居民</v>
          </cell>
          <cell r="F26" t="str">
            <v>明天上午</v>
          </cell>
        </row>
        <row r="27">
          <cell r="A27" t="str">
            <v>朱俊美</v>
          </cell>
          <cell r="B27" t="str">
            <v>372324198404054144</v>
          </cell>
          <cell r="C27" t="str">
            <v>河北省黄骅市常郭镇小北庄村31号</v>
          </cell>
          <cell r="D27" t="str">
            <v>15511763990</v>
          </cell>
        </row>
        <row r="27">
          <cell r="G27">
            <v>54</v>
          </cell>
        </row>
        <row r="28">
          <cell r="A28" t="str">
            <v>刘洪霞</v>
          </cell>
          <cell r="B28" t="str">
            <v>132930198102081628</v>
          </cell>
          <cell r="C28" t="str">
            <v>河北省黄骅市常郭镇乔庄子村52号</v>
          </cell>
          <cell r="D28" t="str">
            <v>13292709644</v>
          </cell>
        </row>
        <row r="28">
          <cell r="G28">
            <v>54</v>
          </cell>
        </row>
        <row r="29">
          <cell r="A29" t="str">
            <v>吕欣月</v>
          </cell>
          <cell r="B29" t="str">
            <v>132930199606084720</v>
          </cell>
          <cell r="C29" t="str">
            <v>河北省沧州市黄骅市中捷三分厂九队</v>
          </cell>
          <cell r="D29" t="str">
            <v>18330710551</v>
          </cell>
          <cell r="E29" t="str">
            <v>城乡居民</v>
          </cell>
          <cell r="F29" t="str">
            <v>已停</v>
          </cell>
          <cell r="G29">
            <v>54</v>
          </cell>
        </row>
        <row r="30">
          <cell r="A30" t="str">
            <v>岳明鑫</v>
          </cell>
          <cell r="B30" t="str">
            <v>132930199811103353</v>
          </cell>
          <cell r="C30" t="str">
            <v>河北省黄骅市齐家务乡前韩村169号</v>
          </cell>
          <cell r="D30" t="str">
            <v>15531704099</v>
          </cell>
        </row>
        <row r="30">
          <cell r="G30">
            <v>54</v>
          </cell>
        </row>
        <row r="31">
          <cell r="A31" t="str">
            <v>李冬旭</v>
          </cell>
          <cell r="B31" t="str">
            <v>130983199901120713</v>
          </cell>
          <cell r="C31" t="str">
            <v>河北省黄骅市羊二庄镇南赵村48号</v>
          </cell>
          <cell r="D31" t="str">
            <v>18732787045</v>
          </cell>
        </row>
        <row r="32">
          <cell r="A32" t="str">
            <v>张玉彪</v>
          </cell>
          <cell r="B32" t="str">
            <v>130983199701261618</v>
          </cell>
          <cell r="C32" t="str">
            <v>河北省黄骅市常郭镇西排村2号</v>
          </cell>
          <cell r="D32" t="str">
            <v>13703332933</v>
          </cell>
        </row>
        <row r="33">
          <cell r="A33" t="str">
            <v>郭凤明</v>
          </cell>
          <cell r="B33" t="str">
            <v>132930198906292818</v>
          </cell>
          <cell r="C33" t="str">
            <v>河北省黄骅市吕桥镇高口村</v>
          </cell>
          <cell r="D33" t="str">
            <v>19932276401</v>
          </cell>
          <cell r="E33" t="str">
            <v>城乡居民</v>
          </cell>
          <cell r="F33" t="str">
            <v>干到月底。可能今明天</v>
          </cell>
          <cell r="G33">
            <v>54</v>
          </cell>
        </row>
        <row r="34">
          <cell r="A34" t="str">
            <v>张斌</v>
          </cell>
          <cell r="B34" t="str">
            <v>130921199603133218</v>
          </cell>
          <cell r="C34" t="str">
            <v>河北省黄骅市府前街沈庄小区250号沈庄楼2栋5单元101室</v>
          </cell>
          <cell r="D34" t="str">
            <v>15333373106</v>
          </cell>
          <cell r="E34" t="str">
            <v>城乡居民</v>
          </cell>
          <cell r="F34" t="str">
            <v>坚决不停了</v>
          </cell>
        </row>
        <row r="35">
          <cell r="A35" t="str">
            <v>侯志铎</v>
          </cell>
          <cell r="B35" t="str">
            <v>130983199206210039</v>
          </cell>
          <cell r="C35" t="str">
            <v>河北省黄骅市府前街二幼小区1133号坑西村平房1排2门</v>
          </cell>
          <cell r="D35" t="str">
            <v>13473178757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</sheetNames>
    <sheetDataSet>
      <sheetData sheetId="0" refreshError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</row>
        <row r="2">
          <cell r="B2" t="str">
            <v>梁勇</v>
          </cell>
          <cell r="C2" t="str">
            <v>202107</v>
          </cell>
          <cell r="D2" t="str">
            <v>202107</v>
          </cell>
          <cell r="E2" t="str">
            <v>企业养老保险</v>
          </cell>
          <cell r="F2" t="str">
            <v>正常应缴</v>
          </cell>
          <cell r="G2" t="str">
            <v>3820</v>
          </cell>
          <cell r="H2" t="str">
            <v>305.6</v>
          </cell>
          <cell r="I2" t="str">
            <v>305.6</v>
          </cell>
        </row>
        <row r="3">
          <cell r="B3" t="str">
            <v>田健</v>
          </cell>
          <cell r="C3" t="str">
            <v>202107</v>
          </cell>
          <cell r="D3" t="str">
            <v>202107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</row>
        <row r="4">
          <cell r="B4" t="str">
            <v>陈金马</v>
          </cell>
          <cell r="C4" t="str">
            <v>202107</v>
          </cell>
          <cell r="D4" t="str">
            <v>202107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</row>
        <row r="5">
          <cell r="B5" t="str">
            <v>井健</v>
          </cell>
          <cell r="C5" t="str">
            <v>202107</v>
          </cell>
          <cell r="D5" t="str">
            <v>202107</v>
          </cell>
          <cell r="E5" t="str">
            <v>企业养老保险</v>
          </cell>
          <cell r="F5" t="str">
            <v>正常应缴</v>
          </cell>
          <cell r="G5" t="str">
            <v>3042.05</v>
          </cell>
          <cell r="H5" t="str">
            <v>243.36</v>
          </cell>
          <cell r="I5" t="str">
            <v>243.36</v>
          </cell>
        </row>
        <row r="6">
          <cell r="B6" t="str">
            <v>李海洋</v>
          </cell>
          <cell r="C6" t="str">
            <v>202107</v>
          </cell>
          <cell r="D6" t="str">
            <v>202107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</row>
        <row r="7">
          <cell r="B7" t="str">
            <v>董广新</v>
          </cell>
          <cell r="C7" t="str">
            <v>202107</v>
          </cell>
          <cell r="D7" t="str">
            <v>202107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</row>
        <row r="8">
          <cell r="B8" t="str">
            <v>胡希港</v>
          </cell>
          <cell r="C8" t="str">
            <v>202107</v>
          </cell>
          <cell r="D8" t="str">
            <v>202107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</row>
        <row r="9">
          <cell r="B9" t="str">
            <v>刘刚</v>
          </cell>
          <cell r="C9" t="str">
            <v>202107</v>
          </cell>
          <cell r="D9" t="str">
            <v>202107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</row>
        <row r="10">
          <cell r="B10" t="str">
            <v>李梦同</v>
          </cell>
          <cell r="C10" t="str">
            <v>202107</v>
          </cell>
          <cell r="D10" t="str">
            <v>202107</v>
          </cell>
          <cell r="E10" t="str">
            <v>企业养老保险</v>
          </cell>
          <cell r="F10" t="str">
            <v>正常应缴</v>
          </cell>
          <cell r="G10" t="str">
            <v>3042.05</v>
          </cell>
          <cell r="H10" t="str">
            <v>243.36</v>
          </cell>
          <cell r="I10" t="str">
            <v>243.36</v>
          </cell>
        </row>
        <row r="11">
          <cell r="B11" t="str">
            <v>齐迁菲</v>
          </cell>
          <cell r="C11" t="str">
            <v>202107</v>
          </cell>
          <cell r="D11" t="str">
            <v>202107</v>
          </cell>
          <cell r="E11" t="str">
            <v>企业养老保险</v>
          </cell>
          <cell r="F11" t="str">
            <v>正常应缴</v>
          </cell>
          <cell r="G11" t="str">
            <v>2836.2</v>
          </cell>
          <cell r="H11" t="str">
            <v>226.9</v>
          </cell>
          <cell r="I11" t="str">
            <v>226.9</v>
          </cell>
        </row>
        <row r="12">
          <cell r="B12" t="str">
            <v>刘焕侠</v>
          </cell>
          <cell r="C12" t="str">
            <v>202107</v>
          </cell>
          <cell r="D12" t="str">
            <v>202107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</row>
        <row r="13">
          <cell r="B13" t="str">
            <v>张姣</v>
          </cell>
          <cell r="C13" t="str">
            <v>202107</v>
          </cell>
          <cell r="D13" t="str">
            <v>202107</v>
          </cell>
          <cell r="E13" t="str">
            <v>企业养老保险</v>
          </cell>
          <cell r="F13" t="str">
            <v>正常应缴</v>
          </cell>
          <cell r="G13" t="str">
            <v>2836.2</v>
          </cell>
          <cell r="H13" t="str">
            <v>226.9</v>
          </cell>
          <cell r="I13" t="str">
            <v>226.9</v>
          </cell>
        </row>
        <row r="14">
          <cell r="B14" t="str">
            <v>高建芳</v>
          </cell>
          <cell r="C14" t="str">
            <v>202107</v>
          </cell>
          <cell r="D14" t="str">
            <v>202107</v>
          </cell>
          <cell r="E14" t="str">
            <v>企业养老保险</v>
          </cell>
          <cell r="F14" t="str">
            <v>正常应缴</v>
          </cell>
          <cell r="G14" t="str">
            <v>3042.05</v>
          </cell>
          <cell r="H14" t="str">
            <v>243.36</v>
          </cell>
          <cell r="I14" t="str">
            <v>243.36</v>
          </cell>
        </row>
        <row r="15">
          <cell r="B15" t="str">
            <v>高秋香</v>
          </cell>
          <cell r="C15" t="str">
            <v>202107</v>
          </cell>
          <cell r="D15" t="str">
            <v>202107</v>
          </cell>
          <cell r="E15" t="str">
            <v>企业养老保险</v>
          </cell>
          <cell r="F15" t="str">
            <v>正常应缴</v>
          </cell>
          <cell r="G15" t="str">
            <v>3042.05</v>
          </cell>
          <cell r="H15" t="str">
            <v>243.36</v>
          </cell>
          <cell r="I15" t="str">
            <v>243.36</v>
          </cell>
        </row>
        <row r="16">
          <cell r="B16" t="str">
            <v>刘红晨</v>
          </cell>
          <cell r="C16" t="str">
            <v>202107</v>
          </cell>
          <cell r="D16" t="str">
            <v>202107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</row>
        <row r="17">
          <cell r="B17" t="str">
            <v>赵梦岳</v>
          </cell>
          <cell r="C17" t="str">
            <v>202107</v>
          </cell>
          <cell r="D17" t="str">
            <v>202107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</row>
        <row r="18">
          <cell r="B18" t="str">
            <v>顾培峰</v>
          </cell>
          <cell r="C18" t="str">
            <v>202107</v>
          </cell>
          <cell r="D18" t="str">
            <v>202107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</row>
        <row r="19">
          <cell r="B19" t="str">
            <v>张静</v>
          </cell>
          <cell r="C19" t="str">
            <v>202107</v>
          </cell>
          <cell r="D19" t="str">
            <v>202107</v>
          </cell>
          <cell r="E19" t="str">
            <v>企业养老保险</v>
          </cell>
          <cell r="F19" t="str">
            <v>正常应缴</v>
          </cell>
          <cell r="G19" t="str">
            <v>2836.2</v>
          </cell>
          <cell r="H19" t="str">
            <v>226.9</v>
          </cell>
          <cell r="I19" t="str">
            <v>226.9</v>
          </cell>
        </row>
        <row r="20">
          <cell r="B20" t="str">
            <v>张彩虹</v>
          </cell>
          <cell r="C20" t="str">
            <v>202107</v>
          </cell>
          <cell r="D20" t="str">
            <v>202107</v>
          </cell>
          <cell r="E20" t="str">
            <v>企业养老保险</v>
          </cell>
          <cell r="F20" t="str">
            <v>正常应缴</v>
          </cell>
          <cell r="G20" t="str">
            <v>3042.05</v>
          </cell>
          <cell r="H20" t="str">
            <v>243.36</v>
          </cell>
          <cell r="I20" t="str">
            <v>243.36</v>
          </cell>
        </row>
        <row r="21">
          <cell r="B21" t="str">
            <v>陈阔</v>
          </cell>
          <cell r="C21" t="str">
            <v>202107</v>
          </cell>
          <cell r="D21" t="str">
            <v>202107</v>
          </cell>
          <cell r="E21" t="str">
            <v>企业养老保险</v>
          </cell>
          <cell r="F21" t="str">
            <v>正常应缴</v>
          </cell>
          <cell r="G21" t="str">
            <v>2836.2</v>
          </cell>
          <cell r="H21" t="str">
            <v>226.9</v>
          </cell>
          <cell r="I21" t="str">
            <v>226.9</v>
          </cell>
        </row>
        <row r="22">
          <cell r="B22" t="str">
            <v>王献文</v>
          </cell>
          <cell r="C22" t="str">
            <v>202107</v>
          </cell>
          <cell r="D22" t="str">
            <v>202107</v>
          </cell>
          <cell r="E22" t="str">
            <v>企业养老保险</v>
          </cell>
          <cell r="F22" t="str">
            <v>正常应缴</v>
          </cell>
          <cell r="G22" t="str">
            <v>2836.2</v>
          </cell>
          <cell r="H22" t="str">
            <v>226.9</v>
          </cell>
          <cell r="I22" t="str">
            <v>226.9</v>
          </cell>
        </row>
        <row r="23">
          <cell r="B23" t="str">
            <v>何文丽</v>
          </cell>
          <cell r="C23" t="str">
            <v>202107</v>
          </cell>
          <cell r="D23" t="str">
            <v>202107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</row>
        <row r="24">
          <cell r="B24" t="str">
            <v>徐凤瑞</v>
          </cell>
          <cell r="C24" t="str">
            <v>202107</v>
          </cell>
          <cell r="D24" t="str">
            <v>202107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</row>
        <row r="25">
          <cell r="B25" t="str">
            <v>张俊苓</v>
          </cell>
          <cell r="C25" t="str">
            <v>202107</v>
          </cell>
          <cell r="D25" t="str">
            <v>202107</v>
          </cell>
          <cell r="E25" t="str">
            <v>企业养老保险</v>
          </cell>
          <cell r="F25" t="str">
            <v>正常应缴</v>
          </cell>
          <cell r="G25" t="str">
            <v>2836.2</v>
          </cell>
          <cell r="H25" t="str">
            <v>226.9</v>
          </cell>
          <cell r="I25" t="str">
            <v>226.9</v>
          </cell>
        </row>
        <row r="26">
          <cell r="B26" t="str">
            <v>曹延祥</v>
          </cell>
          <cell r="C26" t="str">
            <v>202107</v>
          </cell>
          <cell r="D26" t="str">
            <v>202107</v>
          </cell>
          <cell r="E26" t="str">
            <v>企业养老保险</v>
          </cell>
          <cell r="F26" t="str">
            <v>正常应缴</v>
          </cell>
          <cell r="G26" t="str">
            <v>2836.2</v>
          </cell>
          <cell r="H26" t="str">
            <v>226.9</v>
          </cell>
          <cell r="I26" t="str">
            <v>226.9</v>
          </cell>
        </row>
        <row r="27">
          <cell r="B27" t="str">
            <v>田淑霞</v>
          </cell>
          <cell r="C27" t="str">
            <v>202107</v>
          </cell>
          <cell r="D27" t="str">
            <v>202107</v>
          </cell>
          <cell r="E27" t="str">
            <v>企业养老保险</v>
          </cell>
          <cell r="F27" t="str">
            <v>正常应缴</v>
          </cell>
          <cell r="G27" t="str">
            <v>2836.2</v>
          </cell>
          <cell r="H27" t="str">
            <v>226.9</v>
          </cell>
          <cell r="I27" t="str">
            <v>226.9</v>
          </cell>
        </row>
        <row r="28">
          <cell r="B28" t="str">
            <v>王萱斓</v>
          </cell>
          <cell r="C28" t="str">
            <v>202107</v>
          </cell>
          <cell r="D28" t="str">
            <v>202107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</row>
        <row r="29">
          <cell r="B29" t="str">
            <v>张猛</v>
          </cell>
          <cell r="C29" t="str">
            <v>202107</v>
          </cell>
          <cell r="D29" t="str">
            <v>202107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</row>
        <row r="30">
          <cell r="B30" t="str">
            <v>张永卫</v>
          </cell>
          <cell r="C30" t="str">
            <v>202107</v>
          </cell>
          <cell r="D30" t="str">
            <v>202107</v>
          </cell>
          <cell r="E30" t="str">
            <v>企业养老保险</v>
          </cell>
          <cell r="F30" t="str">
            <v>正常应缴</v>
          </cell>
          <cell r="G30" t="str">
            <v>2836.2</v>
          </cell>
          <cell r="H30" t="str">
            <v>226.9</v>
          </cell>
          <cell r="I30" t="str">
            <v>226.9</v>
          </cell>
        </row>
        <row r="31">
          <cell r="B31" t="str">
            <v>王风香</v>
          </cell>
          <cell r="C31" t="str">
            <v>202107</v>
          </cell>
          <cell r="D31" t="str">
            <v>202107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</row>
        <row r="32">
          <cell r="B32" t="str">
            <v>吴如义</v>
          </cell>
          <cell r="C32" t="str">
            <v>202107</v>
          </cell>
          <cell r="D32" t="str">
            <v>202107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</row>
        <row r="33">
          <cell r="B33" t="str">
            <v>张俊新</v>
          </cell>
          <cell r="C33" t="str">
            <v>202107</v>
          </cell>
          <cell r="D33" t="str">
            <v>202107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</row>
        <row r="34">
          <cell r="B34" t="str">
            <v>王滨</v>
          </cell>
          <cell r="C34" t="str">
            <v>202107</v>
          </cell>
          <cell r="D34" t="str">
            <v>202107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</row>
        <row r="35">
          <cell r="B35" t="str">
            <v>于代弟</v>
          </cell>
          <cell r="C35" t="str">
            <v>202107</v>
          </cell>
          <cell r="D35" t="str">
            <v>202107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</row>
        <row r="36">
          <cell r="B36" t="str">
            <v>杨学涛</v>
          </cell>
          <cell r="C36" t="str">
            <v>202107</v>
          </cell>
          <cell r="D36" t="str">
            <v>202107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</row>
        <row r="37">
          <cell r="B37" t="str">
            <v>于磊磊</v>
          </cell>
          <cell r="C37" t="str">
            <v>202107</v>
          </cell>
          <cell r="D37" t="str">
            <v>202107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</row>
        <row r="38">
          <cell r="B38" t="str">
            <v>李洪秀</v>
          </cell>
          <cell r="C38" t="str">
            <v>202107</v>
          </cell>
          <cell r="D38" t="str">
            <v>202107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</row>
        <row r="39">
          <cell r="B39" t="str">
            <v>刘金良</v>
          </cell>
          <cell r="C39" t="str">
            <v>202107</v>
          </cell>
          <cell r="D39" t="str">
            <v>202107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</row>
        <row r="40">
          <cell r="B40" t="str">
            <v>于红艳</v>
          </cell>
          <cell r="C40" t="str">
            <v>202107</v>
          </cell>
          <cell r="D40" t="str">
            <v>202107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</row>
        <row r="41">
          <cell r="B41" t="str">
            <v>刘淑双</v>
          </cell>
          <cell r="C41" t="str">
            <v>202107</v>
          </cell>
          <cell r="D41" t="str">
            <v>202107</v>
          </cell>
          <cell r="E41" t="str">
            <v>企业养老保险</v>
          </cell>
          <cell r="F41" t="str">
            <v>正常应缴</v>
          </cell>
          <cell r="G41" t="str">
            <v>2836.2</v>
          </cell>
          <cell r="H41" t="str">
            <v>226.9</v>
          </cell>
          <cell r="I41" t="str">
            <v>226.9</v>
          </cell>
        </row>
        <row r="42">
          <cell r="B42" t="str">
            <v>邓竣译</v>
          </cell>
          <cell r="C42" t="str">
            <v>202107</v>
          </cell>
          <cell r="D42" t="str">
            <v>202107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</row>
        <row r="43">
          <cell r="B43" t="str">
            <v>张如燕</v>
          </cell>
          <cell r="C43" t="str">
            <v>202107</v>
          </cell>
          <cell r="D43" t="str">
            <v>202107</v>
          </cell>
          <cell r="E43" t="str">
            <v>企业养老保险</v>
          </cell>
          <cell r="F43" t="str">
            <v>正常应缴</v>
          </cell>
          <cell r="G43" t="str">
            <v>2836.2</v>
          </cell>
          <cell r="H43" t="str">
            <v>226.9</v>
          </cell>
          <cell r="I43" t="str">
            <v>226.9</v>
          </cell>
        </row>
        <row r="44">
          <cell r="B44" t="str">
            <v>赵学超</v>
          </cell>
          <cell r="C44" t="str">
            <v>202107</v>
          </cell>
          <cell r="D44" t="str">
            <v>202107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</row>
        <row r="45">
          <cell r="B45" t="str">
            <v>张建江</v>
          </cell>
          <cell r="C45" t="str">
            <v>202107</v>
          </cell>
          <cell r="D45" t="str">
            <v>202107</v>
          </cell>
          <cell r="E45" t="str">
            <v>企业养老保险</v>
          </cell>
          <cell r="F45" t="str">
            <v>正常应缴</v>
          </cell>
          <cell r="G45" t="str">
            <v>2849.73</v>
          </cell>
          <cell r="H45" t="str">
            <v>227.98</v>
          </cell>
          <cell r="I45" t="str">
            <v>227.98</v>
          </cell>
        </row>
        <row r="46">
          <cell r="B46" t="str">
            <v>刘新杰</v>
          </cell>
          <cell r="C46" t="str">
            <v>202107</v>
          </cell>
          <cell r="D46" t="str">
            <v>202107</v>
          </cell>
          <cell r="E46" t="str">
            <v>企业养老保险</v>
          </cell>
          <cell r="F46" t="str">
            <v>正常应缴</v>
          </cell>
          <cell r="G46" t="str">
            <v>3820</v>
          </cell>
          <cell r="H46" t="str">
            <v>305.6</v>
          </cell>
          <cell r="I46" t="str">
            <v>305.6</v>
          </cell>
        </row>
        <row r="47">
          <cell r="B47" t="str">
            <v>刘长桥</v>
          </cell>
          <cell r="C47" t="str">
            <v>202107</v>
          </cell>
          <cell r="D47" t="str">
            <v>202107</v>
          </cell>
          <cell r="E47" t="str">
            <v>企业养老保险</v>
          </cell>
          <cell r="F47" t="str">
            <v>正常应缴</v>
          </cell>
          <cell r="G47" t="str">
            <v>2836.2</v>
          </cell>
          <cell r="H47" t="str">
            <v>226.9</v>
          </cell>
          <cell r="I47" t="str">
            <v>226.9</v>
          </cell>
        </row>
        <row r="48">
          <cell r="B48" t="str">
            <v>范瑶臣</v>
          </cell>
          <cell r="C48" t="str">
            <v>202107</v>
          </cell>
          <cell r="D48" t="str">
            <v>202107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</row>
        <row r="49">
          <cell r="B49" t="str">
            <v>李俊宇</v>
          </cell>
          <cell r="C49" t="str">
            <v>202107</v>
          </cell>
          <cell r="D49" t="str">
            <v>202107</v>
          </cell>
          <cell r="E49" t="str">
            <v>企业养老保险</v>
          </cell>
          <cell r="F49" t="str">
            <v>正常应缴</v>
          </cell>
          <cell r="G49" t="str">
            <v>3042.05</v>
          </cell>
          <cell r="H49" t="str">
            <v>243.36</v>
          </cell>
          <cell r="I49" t="str">
            <v>243.36</v>
          </cell>
        </row>
        <row r="50">
          <cell r="B50" t="str">
            <v>程丽宇</v>
          </cell>
          <cell r="C50" t="str">
            <v>202107</v>
          </cell>
          <cell r="D50" t="str">
            <v>202107</v>
          </cell>
          <cell r="E50" t="str">
            <v>企业养老保险</v>
          </cell>
          <cell r="F50" t="str">
            <v>正常应缴</v>
          </cell>
          <cell r="G50" t="str">
            <v>2836.2</v>
          </cell>
          <cell r="H50" t="str">
            <v>226.9</v>
          </cell>
          <cell r="I50" t="str">
            <v>226.9</v>
          </cell>
        </row>
        <row r="51">
          <cell r="B51" t="str">
            <v>马亚青</v>
          </cell>
          <cell r="C51" t="str">
            <v>202107</v>
          </cell>
          <cell r="D51" t="str">
            <v>202107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</row>
        <row r="52">
          <cell r="B52" t="str">
            <v>王宇</v>
          </cell>
          <cell r="C52" t="str">
            <v>202107</v>
          </cell>
          <cell r="D52" t="str">
            <v>202107</v>
          </cell>
          <cell r="E52" t="str">
            <v>企业养老保险</v>
          </cell>
          <cell r="F52" t="str">
            <v>正常应缴</v>
          </cell>
          <cell r="G52" t="str">
            <v>3042.05</v>
          </cell>
          <cell r="H52" t="str">
            <v>243.36</v>
          </cell>
          <cell r="I52" t="str">
            <v>243.36</v>
          </cell>
        </row>
        <row r="53">
          <cell r="B53" t="str">
            <v>宋连利</v>
          </cell>
          <cell r="C53" t="str">
            <v>202107</v>
          </cell>
          <cell r="D53" t="str">
            <v>202107</v>
          </cell>
          <cell r="E53" t="str">
            <v>企业养老保险</v>
          </cell>
          <cell r="F53" t="str">
            <v>正常应缴</v>
          </cell>
          <cell r="G53" t="str">
            <v>2836.2</v>
          </cell>
          <cell r="H53" t="str">
            <v>226.9</v>
          </cell>
          <cell r="I53" t="str">
            <v>226.9</v>
          </cell>
        </row>
        <row r="54">
          <cell r="B54" t="str">
            <v>滕义彪</v>
          </cell>
          <cell r="C54" t="str">
            <v>202107</v>
          </cell>
          <cell r="D54" t="str">
            <v>202107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</row>
        <row r="55">
          <cell r="B55" t="str">
            <v>张婷婷</v>
          </cell>
          <cell r="C55" t="str">
            <v>202107</v>
          </cell>
          <cell r="D55" t="str">
            <v>202107</v>
          </cell>
          <cell r="E55" t="str">
            <v>企业养老保险</v>
          </cell>
          <cell r="F55" t="str">
            <v>正常应缴</v>
          </cell>
          <cell r="G55" t="str">
            <v>2836.2</v>
          </cell>
          <cell r="H55" t="str">
            <v>226.9</v>
          </cell>
          <cell r="I55" t="str">
            <v>226.9</v>
          </cell>
        </row>
        <row r="56">
          <cell r="B56" t="str">
            <v>赵东豪</v>
          </cell>
          <cell r="C56" t="str">
            <v>202107</v>
          </cell>
          <cell r="D56" t="str">
            <v>202107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</row>
        <row r="57">
          <cell r="B57" t="str">
            <v>吴之豪</v>
          </cell>
          <cell r="C57" t="str">
            <v>202107</v>
          </cell>
          <cell r="D57" t="str">
            <v>202107</v>
          </cell>
          <cell r="E57" t="str">
            <v>企业养老保险</v>
          </cell>
          <cell r="F57" t="str">
            <v>正常应缴</v>
          </cell>
          <cell r="G57" t="str">
            <v>2836.2</v>
          </cell>
          <cell r="H57" t="str">
            <v>226.9</v>
          </cell>
          <cell r="I57" t="str">
            <v>226.9</v>
          </cell>
        </row>
        <row r="58">
          <cell r="B58" t="str">
            <v>李素元</v>
          </cell>
          <cell r="C58" t="str">
            <v>202107</v>
          </cell>
          <cell r="D58" t="str">
            <v>202107</v>
          </cell>
          <cell r="E58" t="str">
            <v>企业养老保险</v>
          </cell>
          <cell r="F58" t="str">
            <v>正常应缴</v>
          </cell>
          <cell r="G58" t="str">
            <v>2836.2</v>
          </cell>
          <cell r="H58" t="str">
            <v>226.9</v>
          </cell>
          <cell r="I58" t="str">
            <v>226.9</v>
          </cell>
        </row>
        <row r="59">
          <cell r="B59" t="str">
            <v>滕巨猛</v>
          </cell>
          <cell r="C59" t="str">
            <v>202107</v>
          </cell>
          <cell r="D59" t="str">
            <v>202107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</row>
        <row r="60">
          <cell r="B60" t="str">
            <v>程从达</v>
          </cell>
          <cell r="C60" t="str">
            <v>202107</v>
          </cell>
          <cell r="D60" t="str">
            <v>202107</v>
          </cell>
          <cell r="E60" t="str">
            <v>企业养老保险</v>
          </cell>
          <cell r="F60" t="str">
            <v>正常应缴</v>
          </cell>
          <cell r="G60" t="str">
            <v>3042.05</v>
          </cell>
          <cell r="H60" t="str">
            <v>243.36</v>
          </cell>
          <cell r="I60" t="str">
            <v>243.36</v>
          </cell>
        </row>
        <row r="61">
          <cell r="B61" t="str">
            <v>房珍珍</v>
          </cell>
          <cell r="C61" t="str">
            <v>202107</v>
          </cell>
          <cell r="D61" t="str">
            <v>202107</v>
          </cell>
          <cell r="E61" t="str">
            <v>企业养老保险</v>
          </cell>
          <cell r="F61" t="str">
            <v>正常应缴</v>
          </cell>
          <cell r="G61" t="str">
            <v>3042.05</v>
          </cell>
          <cell r="H61" t="str">
            <v>243.36</v>
          </cell>
          <cell r="I61" t="str">
            <v>243.36</v>
          </cell>
        </row>
        <row r="62">
          <cell r="B62" t="str">
            <v>闻龙福</v>
          </cell>
          <cell r="C62" t="str">
            <v>202107</v>
          </cell>
          <cell r="D62" t="str">
            <v>202107</v>
          </cell>
          <cell r="E62" t="str">
            <v>企业养老保险</v>
          </cell>
          <cell r="F62" t="str">
            <v>正常应缴</v>
          </cell>
          <cell r="G62" t="str">
            <v>3042.05</v>
          </cell>
          <cell r="H62" t="str">
            <v>243.36</v>
          </cell>
          <cell r="I62" t="str">
            <v>243.36</v>
          </cell>
        </row>
        <row r="63">
          <cell r="B63" t="str">
            <v>吕家兴</v>
          </cell>
          <cell r="C63" t="str">
            <v>202107</v>
          </cell>
          <cell r="D63" t="str">
            <v>202107</v>
          </cell>
          <cell r="E63" t="str">
            <v>企业养老保险</v>
          </cell>
          <cell r="F63" t="str">
            <v>正常应缴</v>
          </cell>
          <cell r="G63" t="str">
            <v>3042.05</v>
          </cell>
          <cell r="H63" t="str">
            <v>243.36</v>
          </cell>
          <cell r="I63" t="str">
            <v>243.36</v>
          </cell>
        </row>
        <row r="64">
          <cell r="B64" t="str">
            <v>张巧慧</v>
          </cell>
          <cell r="C64" t="str">
            <v>202107</v>
          </cell>
          <cell r="D64" t="str">
            <v>202107</v>
          </cell>
          <cell r="E64" t="str">
            <v>企业养老保险</v>
          </cell>
          <cell r="F64" t="str">
            <v>正常应缴</v>
          </cell>
          <cell r="G64" t="str">
            <v>3042.05</v>
          </cell>
          <cell r="H64" t="str">
            <v>243.36</v>
          </cell>
          <cell r="I64" t="str">
            <v>243.36</v>
          </cell>
        </row>
        <row r="65">
          <cell r="B65" t="str">
            <v>刘亚荣</v>
          </cell>
          <cell r="C65" t="str">
            <v>202107</v>
          </cell>
          <cell r="D65" t="str">
            <v>202107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</row>
        <row r="66">
          <cell r="B66" t="str">
            <v>刘玉玲</v>
          </cell>
          <cell r="C66" t="str">
            <v>202107</v>
          </cell>
          <cell r="D66" t="str">
            <v>202107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</row>
        <row r="67">
          <cell r="B67" t="str">
            <v>刘丰硕</v>
          </cell>
          <cell r="C67" t="str">
            <v>202107</v>
          </cell>
          <cell r="D67" t="str">
            <v>202107</v>
          </cell>
          <cell r="E67" t="str">
            <v>企业养老保险</v>
          </cell>
          <cell r="F67" t="str">
            <v>正常应缴</v>
          </cell>
          <cell r="G67" t="str">
            <v>3042.05</v>
          </cell>
          <cell r="H67" t="str">
            <v>243.36</v>
          </cell>
          <cell r="I67" t="str">
            <v>243.36</v>
          </cell>
        </row>
        <row r="68">
          <cell r="B68" t="str">
            <v>管洪敏</v>
          </cell>
          <cell r="C68" t="str">
            <v>202107</v>
          </cell>
          <cell r="D68" t="str">
            <v>202107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</row>
        <row r="69">
          <cell r="B69" t="str">
            <v>李亚</v>
          </cell>
          <cell r="C69" t="str">
            <v>202107</v>
          </cell>
          <cell r="D69" t="str">
            <v>202107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</row>
        <row r="70">
          <cell r="B70" t="str">
            <v>冉征会</v>
          </cell>
          <cell r="C70" t="str">
            <v>202107</v>
          </cell>
          <cell r="D70" t="str">
            <v>202107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</row>
        <row r="71">
          <cell r="B71" t="str">
            <v>刘海凤</v>
          </cell>
          <cell r="C71" t="str">
            <v>202107</v>
          </cell>
          <cell r="D71" t="str">
            <v>202107</v>
          </cell>
          <cell r="E71" t="str">
            <v>企业养老保险</v>
          </cell>
          <cell r="F71" t="str">
            <v>正常应缴</v>
          </cell>
          <cell r="G71" t="str">
            <v>2836.2</v>
          </cell>
          <cell r="H71" t="str">
            <v>226.9</v>
          </cell>
          <cell r="I71" t="str">
            <v>226.9</v>
          </cell>
        </row>
        <row r="72">
          <cell r="B72" t="str">
            <v>孙金海</v>
          </cell>
          <cell r="C72" t="str">
            <v>202107</v>
          </cell>
          <cell r="D72" t="str">
            <v>202107</v>
          </cell>
          <cell r="E72" t="str">
            <v>企业养老保险</v>
          </cell>
          <cell r="F72" t="str">
            <v>正常应缴</v>
          </cell>
          <cell r="G72" t="str">
            <v>2836.2</v>
          </cell>
          <cell r="H72" t="str">
            <v>226.9</v>
          </cell>
          <cell r="I72" t="str">
            <v>226.9</v>
          </cell>
        </row>
        <row r="73">
          <cell r="B73" t="str">
            <v>商木刚</v>
          </cell>
          <cell r="C73" t="str">
            <v>202107</v>
          </cell>
          <cell r="D73" t="str">
            <v>202107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</row>
        <row r="74">
          <cell r="B74" t="str">
            <v>孙桂平</v>
          </cell>
          <cell r="C74" t="str">
            <v>202107</v>
          </cell>
          <cell r="D74" t="str">
            <v>202107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</row>
        <row r="75">
          <cell r="B75" t="str">
            <v>张旭江</v>
          </cell>
          <cell r="C75" t="str">
            <v>202107</v>
          </cell>
          <cell r="D75" t="str">
            <v>202107</v>
          </cell>
          <cell r="E75" t="str">
            <v>企业养老保险</v>
          </cell>
          <cell r="F75" t="str">
            <v>正常应缴</v>
          </cell>
          <cell r="G75" t="str">
            <v>3042.05</v>
          </cell>
          <cell r="H75" t="str">
            <v>243.36</v>
          </cell>
          <cell r="I75" t="str">
            <v>243.36</v>
          </cell>
        </row>
        <row r="76">
          <cell r="B76" t="str">
            <v>李跃茹</v>
          </cell>
          <cell r="C76" t="str">
            <v>202107</v>
          </cell>
          <cell r="D76" t="str">
            <v>202107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</row>
        <row r="77">
          <cell r="B77" t="str">
            <v>刘金岗</v>
          </cell>
          <cell r="C77" t="str">
            <v>202107</v>
          </cell>
          <cell r="D77" t="str">
            <v>202107</v>
          </cell>
          <cell r="E77" t="str">
            <v>企业养老保险</v>
          </cell>
          <cell r="F77" t="str">
            <v>正常应缴</v>
          </cell>
          <cell r="G77" t="str">
            <v>3042.05</v>
          </cell>
          <cell r="H77" t="str">
            <v>243.36</v>
          </cell>
          <cell r="I77" t="str">
            <v>243.36</v>
          </cell>
        </row>
        <row r="78">
          <cell r="B78" t="str">
            <v>张强</v>
          </cell>
          <cell r="C78" t="str">
            <v>202107</v>
          </cell>
          <cell r="D78" t="str">
            <v>202107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</row>
        <row r="79">
          <cell r="B79" t="str">
            <v>王河敏</v>
          </cell>
          <cell r="C79" t="str">
            <v>202107</v>
          </cell>
          <cell r="D79" t="str">
            <v>202107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</row>
        <row r="80">
          <cell r="B80" t="str">
            <v>阚兵兵</v>
          </cell>
          <cell r="C80" t="str">
            <v>202107</v>
          </cell>
          <cell r="D80" t="str">
            <v>202107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</row>
        <row r="81">
          <cell r="B81" t="str">
            <v>赵英才</v>
          </cell>
          <cell r="C81" t="str">
            <v>202107</v>
          </cell>
          <cell r="D81" t="str">
            <v>202107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</row>
        <row r="82">
          <cell r="B82" t="str">
            <v>王旗</v>
          </cell>
          <cell r="C82" t="str">
            <v>202107</v>
          </cell>
          <cell r="D82" t="str">
            <v>202107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</row>
        <row r="83">
          <cell r="B83" t="str">
            <v>吴晓萌</v>
          </cell>
          <cell r="C83" t="str">
            <v>202107</v>
          </cell>
          <cell r="D83" t="str">
            <v>202107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</row>
        <row r="84">
          <cell r="B84" t="str">
            <v>张云峰</v>
          </cell>
          <cell r="C84" t="str">
            <v>202107</v>
          </cell>
          <cell r="D84" t="str">
            <v>202107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</row>
        <row r="85">
          <cell r="B85" t="str">
            <v>李艳平</v>
          </cell>
          <cell r="C85" t="str">
            <v>202107</v>
          </cell>
          <cell r="D85" t="str">
            <v>202107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</row>
        <row r="86">
          <cell r="B86" t="str">
            <v>蔺元元</v>
          </cell>
          <cell r="C86" t="str">
            <v>202107</v>
          </cell>
          <cell r="D86" t="str">
            <v>202107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</row>
        <row r="87">
          <cell r="B87" t="str">
            <v>孙兴旺</v>
          </cell>
          <cell r="C87" t="str">
            <v>202107</v>
          </cell>
          <cell r="D87" t="str">
            <v>202107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</row>
        <row r="88">
          <cell r="B88" t="str">
            <v>李芳慧</v>
          </cell>
          <cell r="C88" t="str">
            <v>202107</v>
          </cell>
          <cell r="D88" t="str">
            <v>202107</v>
          </cell>
          <cell r="E88" t="str">
            <v>企业养老保险</v>
          </cell>
          <cell r="F88" t="str">
            <v>正常应缴</v>
          </cell>
          <cell r="G88" t="str">
            <v>3042.05</v>
          </cell>
          <cell r="H88" t="str">
            <v>243.36</v>
          </cell>
          <cell r="I88" t="str">
            <v>243.36</v>
          </cell>
        </row>
        <row r="89">
          <cell r="B89" t="str">
            <v>刘龙祥</v>
          </cell>
          <cell r="C89" t="str">
            <v>202107</v>
          </cell>
          <cell r="D89" t="str">
            <v>202107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</row>
        <row r="90">
          <cell r="B90" t="str">
            <v>李贵林</v>
          </cell>
          <cell r="C90" t="str">
            <v>202107</v>
          </cell>
          <cell r="D90" t="str">
            <v>202107</v>
          </cell>
          <cell r="E90" t="str">
            <v>企业养老保险</v>
          </cell>
          <cell r="F90" t="str">
            <v>正常应缴</v>
          </cell>
          <cell r="G90" t="str">
            <v>2836.2</v>
          </cell>
          <cell r="H90" t="str">
            <v>226.9</v>
          </cell>
          <cell r="I90" t="str">
            <v>226.9</v>
          </cell>
        </row>
        <row r="91">
          <cell r="B91" t="str">
            <v>张艳</v>
          </cell>
          <cell r="C91" t="str">
            <v>202107</v>
          </cell>
          <cell r="D91" t="str">
            <v>202107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</row>
        <row r="92">
          <cell r="B92" t="str">
            <v>陈英</v>
          </cell>
          <cell r="C92" t="str">
            <v>202107</v>
          </cell>
          <cell r="D92" t="str">
            <v>202107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</row>
        <row r="93">
          <cell r="B93" t="str">
            <v>王艳</v>
          </cell>
          <cell r="C93" t="str">
            <v>202107</v>
          </cell>
          <cell r="D93" t="str">
            <v>202107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</row>
        <row r="94">
          <cell r="B94" t="str">
            <v>张长江</v>
          </cell>
          <cell r="C94" t="str">
            <v>202107</v>
          </cell>
          <cell r="D94" t="str">
            <v>202107</v>
          </cell>
          <cell r="E94" t="str">
            <v>企业养老保险</v>
          </cell>
          <cell r="F94" t="str">
            <v>正常应缴</v>
          </cell>
          <cell r="G94" t="str">
            <v>3042.05</v>
          </cell>
          <cell r="H94" t="str">
            <v>243.36</v>
          </cell>
          <cell r="I94" t="str">
            <v>243.36</v>
          </cell>
        </row>
        <row r="95">
          <cell r="B95" t="str">
            <v>吕欣月</v>
          </cell>
          <cell r="C95" t="str">
            <v>202107</v>
          </cell>
          <cell r="D95" t="str">
            <v>202107</v>
          </cell>
          <cell r="E95" t="str">
            <v>企业养老保险</v>
          </cell>
          <cell r="F95" t="str">
            <v>正常应缴</v>
          </cell>
          <cell r="G95" t="str">
            <v>3042.05</v>
          </cell>
          <cell r="H95" t="str">
            <v>243.36</v>
          </cell>
          <cell r="I95" t="str">
            <v>243.36</v>
          </cell>
        </row>
        <row r="96">
          <cell r="B96" t="str">
            <v>滕敬涛</v>
          </cell>
          <cell r="C96" t="str">
            <v>202107</v>
          </cell>
          <cell r="D96" t="str">
            <v>202107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</row>
        <row r="97">
          <cell r="B97" t="str">
            <v>吕新辉</v>
          </cell>
          <cell r="C97" t="str">
            <v>202107</v>
          </cell>
          <cell r="D97" t="str">
            <v>202107</v>
          </cell>
          <cell r="E97" t="str">
            <v>企业养老保险</v>
          </cell>
          <cell r="F97" t="str">
            <v>正常应缴</v>
          </cell>
          <cell r="G97" t="str">
            <v>2836.2</v>
          </cell>
          <cell r="H97" t="str">
            <v>226.9</v>
          </cell>
          <cell r="I97" t="str">
            <v>226.9</v>
          </cell>
        </row>
        <row r="98">
          <cell r="B98" t="str">
            <v>刘宝洪</v>
          </cell>
          <cell r="C98" t="str">
            <v>202107</v>
          </cell>
          <cell r="D98" t="str">
            <v>202107</v>
          </cell>
          <cell r="E98" t="str">
            <v>企业养老保险</v>
          </cell>
          <cell r="F98" t="str">
            <v>正常应缴</v>
          </cell>
          <cell r="G98" t="str">
            <v>2836.2</v>
          </cell>
          <cell r="H98" t="str">
            <v>226.9</v>
          </cell>
          <cell r="I98" t="str">
            <v>226.9</v>
          </cell>
        </row>
        <row r="99">
          <cell r="B99" t="str">
            <v>孙沛霖</v>
          </cell>
          <cell r="C99" t="str">
            <v>202107</v>
          </cell>
          <cell r="D99" t="str">
            <v>202107</v>
          </cell>
          <cell r="E99" t="str">
            <v>企业养老保险</v>
          </cell>
          <cell r="F99" t="str">
            <v>正常应缴</v>
          </cell>
          <cell r="G99" t="str">
            <v>3820</v>
          </cell>
          <cell r="H99" t="str">
            <v>305.6</v>
          </cell>
          <cell r="I99" t="str">
            <v>305.6</v>
          </cell>
        </row>
        <row r="100">
          <cell r="B100" t="str">
            <v>赵玉臣</v>
          </cell>
          <cell r="C100" t="str">
            <v>202107</v>
          </cell>
          <cell r="D100" t="str">
            <v>202107</v>
          </cell>
          <cell r="E100" t="str">
            <v>企业养老保险</v>
          </cell>
          <cell r="F100" t="str">
            <v>正常应缴</v>
          </cell>
          <cell r="G100" t="str">
            <v>3820</v>
          </cell>
          <cell r="H100" t="str">
            <v>305.6</v>
          </cell>
          <cell r="I100" t="str">
            <v>305.6</v>
          </cell>
        </row>
        <row r="101">
          <cell r="B101" t="str">
            <v>蔡海波</v>
          </cell>
          <cell r="C101" t="str">
            <v>202107</v>
          </cell>
          <cell r="D101" t="str">
            <v>202107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</row>
        <row r="102">
          <cell r="B102" t="str">
            <v>王文英</v>
          </cell>
          <cell r="C102" t="str">
            <v>202107</v>
          </cell>
          <cell r="D102" t="str">
            <v>202107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</row>
        <row r="103">
          <cell r="B103" t="str">
            <v>王振</v>
          </cell>
          <cell r="C103" t="str">
            <v>202107</v>
          </cell>
          <cell r="D103" t="str">
            <v>202107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</row>
        <row r="104">
          <cell r="B104" t="str">
            <v>辛景政</v>
          </cell>
          <cell r="C104" t="str">
            <v>202107</v>
          </cell>
          <cell r="D104" t="str">
            <v>202107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</row>
        <row r="105">
          <cell r="B105" t="str">
            <v>姬胜阳</v>
          </cell>
          <cell r="C105" t="str">
            <v>202107</v>
          </cell>
          <cell r="D105" t="str">
            <v>202107</v>
          </cell>
          <cell r="E105" t="str">
            <v>企业养老保险</v>
          </cell>
          <cell r="F105" t="str">
            <v>正常应缴</v>
          </cell>
          <cell r="G105" t="str">
            <v>2836.2</v>
          </cell>
          <cell r="H105" t="str">
            <v>226.9</v>
          </cell>
          <cell r="I105" t="str">
            <v>226.9</v>
          </cell>
        </row>
        <row r="106">
          <cell r="B106" t="str">
            <v>史义虹</v>
          </cell>
          <cell r="C106" t="str">
            <v>202107</v>
          </cell>
          <cell r="D106" t="str">
            <v>202107</v>
          </cell>
          <cell r="E106" t="str">
            <v>企业养老保险</v>
          </cell>
          <cell r="F106" t="str">
            <v>正常应缴</v>
          </cell>
          <cell r="G106" t="str">
            <v>3042.05</v>
          </cell>
          <cell r="H106" t="str">
            <v>243.36</v>
          </cell>
          <cell r="I106" t="str">
            <v>243.36</v>
          </cell>
        </row>
        <row r="107">
          <cell r="B107" t="str">
            <v>刘梅娟</v>
          </cell>
          <cell r="C107" t="str">
            <v>202107</v>
          </cell>
          <cell r="D107" t="str">
            <v>202107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</row>
        <row r="108">
          <cell r="B108" t="str">
            <v>郑金玉</v>
          </cell>
          <cell r="C108" t="str">
            <v>202107</v>
          </cell>
          <cell r="D108" t="str">
            <v>202107</v>
          </cell>
          <cell r="E108" t="str">
            <v>企业养老保险</v>
          </cell>
          <cell r="F108" t="str">
            <v>正常应缴</v>
          </cell>
          <cell r="G108" t="str">
            <v>3820</v>
          </cell>
          <cell r="H108" t="str">
            <v>305.6</v>
          </cell>
          <cell r="I108" t="str">
            <v>305.6</v>
          </cell>
        </row>
        <row r="109">
          <cell r="B109" t="str">
            <v>张林旺</v>
          </cell>
          <cell r="C109" t="str">
            <v>202107</v>
          </cell>
          <cell r="D109" t="str">
            <v>202107</v>
          </cell>
          <cell r="E109" t="str">
            <v>企业养老保险</v>
          </cell>
          <cell r="F109" t="str">
            <v>正常应缴</v>
          </cell>
          <cell r="G109" t="str">
            <v>3042.05</v>
          </cell>
          <cell r="H109" t="str">
            <v>243.36</v>
          </cell>
          <cell r="I109" t="str">
            <v>243.36</v>
          </cell>
        </row>
        <row r="110">
          <cell r="B110" t="str">
            <v>王发</v>
          </cell>
          <cell r="C110" t="str">
            <v>202107</v>
          </cell>
          <cell r="D110" t="str">
            <v>202107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</row>
        <row r="111">
          <cell r="B111" t="str">
            <v>于小爽</v>
          </cell>
          <cell r="C111" t="str">
            <v>202107</v>
          </cell>
          <cell r="D111" t="str">
            <v>202107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</row>
        <row r="112">
          <cell r="B112" t="str">
            <v>韩胜利</v>
          </cell>
          <cell r="C112" t="str">
            <v>202107</v>
          </cell>
          <cell r="D112" t="str">
            <v>202107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</row>
        <row r="113">
          <cell r="B113" t="str">
            <v>姚秀玲</v>
          </cell>
          <cell r="C113" t="str">
            <v>202107</v>
          </cell>
          <cell r="D113" t="str">
            <v>202107</v>
          </cell>
          <cell r="E113" t="str">
            <v>企业养老保险</v>
          </cell>
          <cell r="F113" t="str">
            <v>正常应缴</v>
          </cell>
          <cell r="G113" t="str">
            <v>2836.2</v>
          </cell>
          <cell r="H113" t="str">
            <v>226.9</v>
          </cell>
          <cell r="I113" t="str">
            <v>226.9</v>
          </cell>
        </row>
        <row r="114">
          <cell r="B114" t="str">
            <v>王秀翠</v>
          </cell>
          <cell r="C114" t="str">
            <v>202107</v>
          </cell>
          <cell r="D114" t="str">
            <v>202107</v>
          </cell>
          <cell r="E114" t="str">
            <v>企业养老保险</v>
          </cell>
          <cell r="F114" t="str">
            <v>正常应缴</v>
          </cell>
          <cell r="G114" t="str">
            <v>2836.2</v>
          </cell>
          <cell r="H114" t="str">
            <v>226.9</v>
          </cell>
          <cell r="I114" t="str">
            <v>226.9</v>
          </cell>
        </row>
        <row r="115">
          <cell r="B115" t="str">
            <v>田晓胜</v>
          </cell>
          <cell r="C115" t="str">
            <v>202107</v>
          </cell>
          <cell r="D115" t="str">
            <v>202107</v>
          </cell>
          <cell r="E115" t="str">
            <v>企业养老保险</v>
          </cell>
          <cell r="F115" t="str">
            <v>正常应缴</v>
          </cell>
          <cell r="G115" t="str">
            <v>2836.2</v>
          </cell>
          <cell r="H115" t="str">
            <v>226.9</v>
          </cell>
          <cell r="I115" t="str">
            <v>226.9</v>
          </cell>
        </row>
        <row r="116">
          <cell r="B116" t="str">
            <v>张玉彪</v>
          </cell>
          <cell r="C116" t="str">
            <v>202107</v>
          </cell>
          <cell r="D116" t="str">
            <v>202107</v>
          </cell>
          <cell r="E116" t="str">
            <v>企业养老保险</v>
          </cell>
          <cell r="F116" t="str">
            <v>正常应缴</v>
          </cell>
          <cell r="G116" t="str">
            <v>3042.05</v>
          </cell>
          <cell r="H116" t="str">
            <v>243.36</v>
          </cell>
          <cell r="I116" t="str">
            <v>243.36</v>
          </cell>
        </row>
        <row r="117">
          <cell r="B117" t="str">
            <v>周延伟</v>
          </cell>
          <cell r="C117" t="str">
            <v>202107</v>
          </cell>
          <cell r="D117" t="str">
            <v>202107</v>
          </cell>
          <cell r="E117" t="str">
            <v>企业养老保险</v>
          </cell>
          <cell r="F117" t="str">
            <v>正常应缴</v>
          </cell>
          <cell r="G117" t="str">
            <v>3042.05</v>
          </cell>
          <cell r="H117" t="str">
            <v>243.36</v>
          </cell>
          <cell r="I117" t="str">
            <v>243.36</v>
          </cell>
        </row>
        <row r="118">
          <cell r="B118" t="str">
            <v>宋清镇</v>
          </cell>
          <cell r="C118" t="str">
            <v>202107</v>
          </cell>
          <cell r="D118" t="str">
            <v>202107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</row>
        <row r="119">
          <cell r="B119" t="str">
            <v>张亚婷</v>
          </cell>
          <cell r="C119" t="str">
            <v>202107</v>
          </cell>
          <cell r="D119" t="str">
            <v>202107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</row>
        <row r="120">
          <cell r="B120" t="str">
            <v>张琳</v>
          </cell>
          <cell r="C120" t="str">
            <v>202107</v>
          </cell>
          <cell r="D120" t="str">
            <v>202107</v>
          </cell>
          <cell r="E120" t="str">
            <v>企业养老保险</v>
          </cell>
          <cell r="F120" t="str">
            <v>正常应缴</v>
          </cell>
          <cell r="G120" t="str">
            <v>2836.2</v>
          </cell>
          <cell r="H120" t="str">
            <v>226.9</v>
          </cell>
          <cell r="I120" t="str">
            <v>226.9</v>
          </cell>
        </row>
        <row r="121">
          <cell r="B121" t="str">
            <v>田飞飞</v>
          </cell>
          <cell r="C121" t="str">
            <v>202107</v>
          </cell>
          <cell r="D121" t="str">
            <v>202107</v>
          </cell>
          <cell r="E121" t="str">
            <v>企业养老保险</v>
          </cell>
          <cell r="F121" t="str">
            <v>正常应缴</v>
          </cell>
          <cell r="G121" t="str">
            <v>2836.2</v>
          </cell>
          <cell r="H121" t="str">
            <v>226.9</v>
          </cell>
          <cell r="I121" t="str">
            <v>226.9</v>
          </cell>
        </row>
        <row r="122">
          <cell r="B122" t="str">
            <v>李忠峰</v>
          </cell>
          <cell r="C122" t="str">
            <v>202107</v>
          </cell>
          <cell r="D122" t="str">
            <v>202107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</row>
        <row r="123">
          <cell r="B123" t="str">
            <v>王凯</v>
          </cell>
          <cell r="C123" t="str">
            <v>202107</v>
          </cell>
          <cell r="D123" t="str">
            <v>202107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</row>
        <row r="124">
          <cell r="B124" t="str">
            <v>刘迎涛</v>
          </cell>
          <cell r="C124" t="str">
            <v>202107</v>
          </cell>
          <cell r="D124" t="str">
            <v>202107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</row>
        <row r="125">
          <cell r="B125" t="str">
            <v>朱洪来</v>
          </cell>
          <cell r="C125" t="str">
            <v>202107</v>
          </cell>
          <cell r="D125" t="str">
            <v>202107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</row>
        <row r="126">
          <cell r="B126" t="str">
            <v>白国振</v>
          </cell>
          <cell r="C126" t="str">
            <v>202107</v>
          </cell>
          <cell r="D126" t="str">
            <v>202107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</row>
        <row r="127">
          <cell r="B127" t="str">
            <v>董凤海</v>
          </cell>
          <cell r="C127" t="str">
            <v>202107</v>
          </cell>
          <cell r="D127" t="str">
            <v>202107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</row>
        <row r="128">
          <cell r="B128" t="str">
            <v>范淑菁</v>
          </cell>
          <cell r="C128" t="str">
            <v>202107</v>
          </cell>
          <cell r="D128" t="str">
            <v>202107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</row>
        <row r="129">
          <cell r="B129" t="str">
            <v>崔永文</v>
          </cell>
          <cell r="C129" t="str">
            <v>202107</v>
          </cell>
          <cell r="D129" t="str">
            <v>202107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</row>
        <row r="130">
          <cell r="B130" t="str">
            <v>姚梅芳</v>
          </cell>
          <cell r="C130" t="str">
            <v>202107</v>
          </cell>
          <cell r="D130" t="str">
            <v>202107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</row>
        <row r="131">
          <cell r="B131" t="str">
            <v>张广涛</v>
          </cell>
          <cell r="C131" t="str">
            <v>202107</v>
          </cell>
          <cell r="D131" t="str">
            <v>202107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</row>
        <row r="132">
          <cell r="B132" t="str">
            <v>赵静</v>
          </cell>
          <cell r="C132" t="str">
            <v>202107</v>
          </cell>
          <cell r="D132" t="str">
            <v>202107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</row>
        <row r="133">
          <cell r="B133" t="str">
            <v>陈乐</v>
          </cell>
          <cell r="C133" t="str">
            <v>202107</v>
          </cell>
          <cell r="D133" t="str">
            <v>202107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</row>
        <row r="134">
          <cell r="B134" t="str">
            <v>梁国敏</v>
          </cell>
          <cell r="C134" t="str">
            <v>202107</v>
          </cell>
          <cell r="D134" t="str">
            <v>202107</v>
          </cell>
          <cell r="E134" t="str">
            <v>企业养老保险</v>
          </cell>
          <cell r="F134" t="str">
            <v>正常应缴</v>
          </cell>
          <cell r="G134" t="str">
            <v>2836.2</v>
          </cell>
          <cell r="H134" t="str">
            <v>226.9</v>
          </cell>
          <cell r="I134" t="str">
            <v>226.9</v>
          </cell>
        </row>
        <row r="135">
          <cell r="B135" t="str">
            <v>杨艳</v>
          </cell>
          <cell r="C135" t="str">
            <v>202107</v>
          </cell>
          <cell r="D135" t="str">
            <v>202107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</row>
        <row r="136">
          <cell r="B136" t="str">
            <v>李香慧</v>
          </cell>
          <cell r="C136" t="str">
            <v>202107</v>
          </cell>
          <cell r="D136" t="str">
            <v>202107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</row>
        <row r="137">
          <cell r="B137" t="str">
            <v>陈进东</v>
          </cell>
          <cell r="C137" t="str">
            <v>202107</v>
          </cell>
          <cell r="D137" t="str">
            <v>202107</v>
          </cell>
          <cell r="E137" t="str">
            <v>企业养老保险</v>
          </cell>
          <cell r="F137" t="str">
            <v>正常应缴</v>
          </cell>
          <cell r="G137" t="str">
            <v>2836.2</v>
          </cell>
          <cell r="H137" t="str">
            <v>226.9</v>
          </cell>
          <cell r="I137" t="str">
            <v>226.9</v>
          </cell>
        </row>
        <row r="138">
          <cell r="B138" t="str">
            <v>古帅</v>
          </cell>
          <cell r="C138" t="str">
            <v>202107</v>
          </cell>
          <cell r="D138" t="str">
            <v>202107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</row>
        <row r="139">
          <cell r="B139" t="str">
            <v>赵化胜</v>
          </cell>
          <cell r="C139" t="str">
            <v>202107</v>
          </cell>
          <cell r="D139" t="str">
            <v>202107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</row>
        <row r="140">
          <cell r="B140" t="str">
            <v>耿国卫</v>
          </cell>
          <cell r="C140" t="str">
            <v>202107</v>
          </cell>
          <cell r="D140" t="str">
            <v>202107</v>
          </cell>
          <cell r="E140" t="str">
            <v>企业养老保险</v>
          </cell>
          <cell r="F140" t="str">
            <v>正常应缴</v>
          </cell>
          <cell r="G140" t="str">
            <v>2836.2</v>
          </cell>
          <cell r="H140" t="str">
            <v>226.9</v>
          </cell>
          <cell r="I140" t="str">
            <v>226.9</v>
          </cell>
        </row>
        <row r="141">
          <cell r="B141" t="str">
            <v>吴燕霞</v>
          </cell>
          <cell r="C141" t="str">
            <v>202107</v>
          </cell>
          <cell r="D141" t="str">
            <v>202107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</row>
        <row r="142">
          <cell r="B142" t="str">
            <v>李泉林</v>
          </cell>
          <cell r="C142" t="str">
            <v>202107</v>
          </cell>
          <cell r="D142" t="str">
            <v>202107</v>
          </cell>
          <cell r="E142" t="str">
            <v>企业养老保险</v>
          </cell>
          <cell r="F142" t="str">
            <v>正常应缴</v>
          </cell>
          <cell r="G142" t="str">
            <v>2836.2</v>
          </cell>
          <cell r="H142" t="str">
            <v>226.9</v>
          </cell>
          <cell r="I142" t="str">
            <v>226.9</v>
          </cell>
        </row>
        <row r="143">
          <cell r="B143" t="str">
            <v>李文超</v>
          </cell>
          <cell r="C143" t="str">
            <v>202107</v>
          </cell>
          <cell r="D143" t="str">
            <v>202107</v>
          </cell>
          <cell r="E143" t="str">
            <v>企业养老保险</v>
          </cell>
          <cell r="F143" t="str">
            <v>正常应缴</v>
          </cell>
          <cell r="G143" t="str">
            <v>2836.2</v>
          </cell>
          <cell r="H143" t="str">
            <v>226.9</v>
          </cell>
          <cell r="I143" t="str">
            <v>226.9</v>
          </cell>
        </row>
        <row r="144">
          <cell r="B144" t="str">
            <v>韩萌萌</v>
          </cell>
          <cell r="C144" t="str">
            <v>202107</v>
          </cell>
          <cell r="D144" t="str">
            <v>202107</v>
          </cell>
          <cell r="E144" t="str">
            <v>企业养老保险</v>
          </cell>
          <cell r="F144" t="str">
            <v>正常应缴</v>
          </cell>
          <cell r="G144" t="str">
            <v>3042.05</v>
          </cell>
          <cell r="H144" t="str">
            <v>243.36</v>
          </cell>
          <cell r="I144" t="str">
            <v>243.36</v>
          </cell>
        </row>
        <row r="145">
          <cell r="B145" t="str">
            <v>张庆雨</v>
          </cell>
          <cell r="C145" t="str">
            <v>202107</v>
          </cell>
          <cell r="D145" t="str">
            <v>202107</v>
          </cell>
          <cell r="E145" t="str">
            <v>企业养老保险</v>
          </cell>
          <cell r="F145" t="str">
            <v>正常应缴</v>
          </cell>
          <cell r="G145" t="str">
            <v>2836.2</v>
          </cell>
          <cell r="H145" t="str">
            <v>226.9</v>
          </cell>
          <cell r="I145" t="str">
            <v>226.9</v>
          </cell>
        </row>
        <row r="146">
          <cell r="B146" t="str">
            <v>康淑玲</v>
          </cell>
          <cell r="C146" t="str">
            <v>202107</v>
          </cell>
          <cell r="D146" t="str">
            <v>202107</v>
          </cell>
          <cell r="E146" t="str">
            <v>企业养老保险</v>
          </cell>
          <cell r="F146" t="str">
            <v>正常应缴</v>
          </cell>
          <cell r="G146" t="str">
            <v>2836.2</v>
          </cell>
          <cell r="H146" t="str">
            <v>226.9</v>
          </cell>
          <cell r="I146" t="str">
            <v>226.9</v>
          </cell>
        </row>
        <row r="147">
          <cell r="B147" t="str">
            <v>朱浚川</v>
          </cell>
          <cell r="C147" t="str">
            <v>202107</v>
          </cell>
          <cell r="D147" t="str">
            <v>202107</v>
          </cell>
          <cell r="E147" t="str">
            <v>企业养老保险</v>
          </cell>
          <cell r="F147" t="str">
            <v>正常应缴</v>
          </cell>
          <cell r="G147" t="str">
            <v>2836.2</v>
          </cell>
          <cell r="H147" t="str">
            <v>226.9</v>
          </cell>
          <cell r="I147" t="str">
            <v>226.9</v>
          </cell>
        </row>
        <row r="148">
          <cell r="B148" t="str">
            <v>王朋</v>
          </cell>
          <cell r="C148" t="str">
            <v>202107</v>
          </cell>
          <cell r="D148" t="str">
            <v>202107</v>
          </cell>
          <cell r="E148" t="str">
            <v>企业养老保险</v>
          </cell>
          <cell r="F148" t="str">
            <v>正常应缴</v>
          </cell>
          <cell r="G148" t="str">
            <v>2836.2</v>
          </cell>
          <cell r="H148" t="str">
            <v>226.9</v>
          </cell>
          <cell r="I148" t="str">
            <v>226.9</v>
          </cell>
        </row>
        <row r="149">
          <cell r="B149" t="str">
            <v>李金彪</v>
          </cell>
          <cell r="C149" t="str">
            <v>202107</v>
          </cell>
          <cell r="D149" t="str">
            <v>202107</v>
          </cell>
          <cell r="E149" t="str">
            <v>企业养老保险</v>
          </cell>
          <cell r="F149" t="str">
            <v>正常应缴</v>
          </cell>
          <cell r="G149" t="str">
            <v>2836.2</v>
          </cell>
          <cell r="H149" t="str">
            <v>226.9</v>
          </cell>
          <cell r="I149" t="str">
            <v>226.9</v>
          </cell>
        </row>
        <row r="150">
          <cell r="B150" t="str">
            <v>滕令驹</v>
          </cell>
          <cell r="C150" t="str">
            <v>202107</v>
          </cell>
          <cell r="D150" t="str">
            <v>202107</v>
          </cell>
          <cell r="E150" t="str">
            <v>企业养老保险</v>
          </cell>
          <cell r="F150" t="str">
            <v>正常应缴</v>
          </cell>
          <cell r="G150" t="str">
            <v>3042.05</v>
          </cell>
          <cell r="H150" t="str">
            <v>243.36</v>
          </cell>
          <cell r="I150" t="str">
            <v>243.36</v>
          </cell>
        </row>
        <row r="151">
          <cell r="B151" t="str">
            <v>陈晓晴</v>
          </cell>
          <cell r="C151" t="str">
            <v>202107</v>
          </cell>
          <cell r="D151" t="str">
            <v>202107</v>
          </cell>
          <cell r="E151" t="str">
            <v>企业养老保险</v>
          </cell>
          <cell r="F151" t="str">
            <v>正常应缴</v>
          </cell>
          <cell r="G151" t="str">
            <v>2836.2</v>
          </cell>
          <cell r="H151" t="str">
            <v>226.9</v>
          </cell>
          <cell r="I151" t="str">
            <v>226.9</v>
          </cell>
        </row>
        <row r="152">
          <cell r="B152" t="str">
            <v>刘思含</v>
          </cell>
          <cell r="C152" t="str">
            <v>202107</v>
          </cell>
          <cell r="D152" t="str">
            <v>202107</v>
          </cell>
          <cell r="E152" t="str">
            <v>企业养老保险</v>
          </cell>
          <cell r="F152" t="str">
            <v>正常应缴</v>
          </cell>
          <cell r="G152" t="str">
            <v>2836.2</v>
          </cell>
          <cell r="H152" t="str">
            <v>226.9</v>
          </cell>
          <cell r="I152" t="str">
            <v>226.9</v>
          </cell>
        </row>
        <row r="153">
          <cell r="B153" t="str">
            <v>韩丙村</v>
          </cell>
          <cell r="C153" t="str">
            <v>202107</v>
          </cell>
          <cell r="D153" t="str">
            <v>202107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</row>
        <row r="154">
          <cell r="B154" t="str">
            <v>高胜利</v>
          </cell>
          <cell r="C154" t="str">
            <v>202107</v>
          </cell>
          <cell r="D154" t="str">
            <v>202107</v>
          </cell>
          <cell r="E154" t="str">
            <v>企业养老保险</v>
          </cell>
          <cell r="F154" t="str">
            <v>正常应缴</v>
          </cell>
          <cell r="G154" t="str">
            <v>3820</v>
          </cell>
          <cell r="H154" t="str">
            <v>305.6</v>
          </cell>
          <cell r="I154" t="str">
            <v>305.6</v>
          </cell>
        </row>
        <row r="155">
          <cell r="B155" t="str">
            <v>王巨云</v>
          </cell>
          <cell r="C155" t="str">
            <v>202107</v>
          </cell>
          <cell r="D155" t="str">
            <v>202107</v>
          </cell>
          <cell r="E155" t="str">
            <v>企业养老保险</v>
          </cell>
          <cell r="F155" t="str">
            <v>正常应缴</v>
          </cell>
          <cell r="G155" t="str">
            <v>3820</v>
          </cell>
          <cell r="H155" t="str">
            <v>305.6</v>
          </cell>
          <cell r="I155" t="str">
            <v>305.6</v>
          </cell>
        </row>
        <row r="156">
          <cell r="B156" t="str">
            <v>吴宝新</v>
          </cell>
          <cell r="C156" t="str">
            <v>202107</v>
          </cell>
          <cell r="D156" t="str">
            <v>202107</v>
          </cell>
          <cell r="E156" t="str">
            <v>企业养老保险</v>
          </cell>
          <cell r="F156" t="str">
            <v>正常应缴</v>
          </cell>
          <cell r="G156" t="str">
            <v>2836.2</v>
          </cell>
          <cell r="H156" t="str">
            <v>226.9</v>
          </cell>
          <cell r="I156" t="str">
            <v>226.9</v>
          </cell>
        </row>
        <row r="157">
          <cell r="B157" t="str">
            <v>赵增坤</v>
          </cell>
          <cell r="C157" t="str">
            <v>202107</v>
          </cell>
          <cell r="D157" t="str">
            <v>202107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</row>
        <row r="158">
          <cell r="B158" t="str">
            <v>杨亚琼</v>
          </cell>
          <cell r="C158" t="str">
            <v>202107</v>
          </cell>
          <cell r="D158" t="str">
            <v>202107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</row>
        <row r="159">
          <cell r="B159" t="str">
            <v>邓振明</v>
          </cell>
          <cell r="C159" t="str">
            <v>202107</v>
          </cell>
          <cell r="D159" t="str">
            <v>202107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</row>
        <row r="160">
          <cell r="B160" t="str">
            <v>胡建谱</v>
          </cell>
          <cell r="C160" t="str">
            <v>202107</v>
          </cell>
          <cell r="D160" t="str">
            <v>202107</v>
          </cell>
          <cell r="E160" t="str">
            <v>企业养老保险</v>
          </cell>
          <cell r="F160" t="str">
            <v>正常应缴</v>
          </cell>
          <cell r="G160" t="str">
            <v>2836.2</v>
          </cell>
          <cell r="H160" t="str">
            <v>226.9</v>
          </cell>
          <cell r="I160" t="str">
            <v>226.9</v>
          </cell>
        </row>
        <row r="161">
          <cell r="B161" t="str">
            <v>张亚霖</v>
          </cell>
          <cell r="C161" t="str">
            <v>202107</v>
          </cell>
          <cell r="D161" t="str">
            <v>202107</v>
          </cell>
          <cell r="E161" t="str">
            <v>企业养老保险</v>
          </cell>
          <cell r="F161" t="str">
            <v>正常应缴</v>
          </cell>
          <cell r="G161" t="str">
            <v>2836.2</v>
          </cell>
          <cell r="H161" t="str">
            <v>226.9</v>
          </cell>
          <cell r="I161" t="str">
            <v>226.9</v>
          </cell>
        </row>
        <row r="162">
          <cell r="B162" t="str">
            <v>李行</v>
          </cell>
          <cell r="C162" t="str">
            <v>202107</v>
          </cell>
          <cell r="D162" t="str">
            <v>202107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</row>
        <row r="163">
          <cell r="B163" t="str">
            <v>翟福芹</v>
          </cell>
          <cell r="C163" t="str">
            <v>202107</v>
          </cell>
          <cell r="D163" t="str">
            <v>202107</v>
          </cell>
          <cell r="E163" t="str">
            <v>企业养老保险</v>
          </cell>
          <cell r="F163" t="str">
            <v>正常应缴</v>
          </cell>
          <cell r="G163" t="str">
            <v>2836.2</v>
          </cell>
          <cell r="H163" t="str">
            <v>226.9</v>
          </cell>
          <cell r="I163" t="str">
            <v>226.9</v>
          </cell>
        </row>
        <row r="164">
          <cell r="B164" t="str">
            <v>牟群</v>
          </cell>
          <cell r="C164" t="str">
            <v>202107</v>
          </cell>
          <cell r="D164" t="str">
            <v>202107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</row>
        <row r="165">
          <cell r="B165" t="str">
            <v>李敏</v>
          </cell>
          <cell r="C165" t="str">
            <v>202107</v>
          </cell>
          <cell r="D165" t="str">
            <v>202107</v>
          </cell>
          <cell r="E165" t="str">
            <v>企业养老保险</v>
          </cell>
          <cell r="F165" t="str">
            <v>正常应缴</v>
          </cell>
          <cell r="G165" t="str">
            <v>2846.5</v>
          </cell>
          <cell r="H165" t="str">
            <v>227.72</v>
          </cell>
          <cell r="I165" t="str">
            <v>227.72</v>
          </cell>
        </row>
        <row r="166">
          <cell r="B166" t="str">
            <v>商鹏雨</v>
          </cell>
          <cell r="C166" t="str">
            <v>202107</v>
          </cell>
          <cell r="D166" t="str">
            <v>202107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</row>
        <row r="167">
          <cell r="B167" t="str">
            <v>刘洪荣</v>
          </cell>
          <cell r="C167" t="str">
            <v>202107</v>
          </cell>
          <cell r="D167" t="str">
            <v>202107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</row>
        <row r="168">
          <cell r="B168" t="str">
            <v>孟令潇</v>
          </cell>
          <cell r="C168" t="str">
            <v>202107</v>
          </cell>
          <cell r="D168" t="str">
            <v>202107</v>
          </cell>
          <cell r="E168" t="str">
            <v>企业养老保险</v>
          </cell>
          <cell r="F168" t="str">
            <v>正常应缴</v>
          </cell>
          <cell r="G168" t="str">
            <v>3042.05</v>
          </cell>
          <cell r="H168" t="str">
            <v>243.36</v>
          </cell>
          <cell r="I168" t="str">
            <v>243.36</v>
          </cell>
        </row>
        <row r="169">
          <cell r="B169" t="str">
            <v>李冲冲</v>
          </cell>
          <cell r="C169" t="str">
            <v>202107</v>
          </cell>
          <cell r="D169" t="str">
            <v>202107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</row>
        <row r="170">
          <cell r="B170" t="str">
            <v>刘瑜</v>
          </cell>
          <cell r="C170" t="str">
            <v>202107</v>
          </cell>
          <cell r="D170" t="str">
            <v>202107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</row>
        <row r="171">
          <cell r="B171" t="str">
            <v>王培亮</v>
          </cell>
          <cell r="C171" t="str">
            <v>202107</v>
          </cell>
          <cell r="D171" t="str">
            <v>202107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</row>
        <row r="172">
          <cell r="B172" t="str">
            <v>王忠梅</v>
          </cell>
          <cell r="C172" t="str">
            <v>202107</v>
          </cell>
          <cell r="D172" t="str">
            <v>202107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</row>
        <row r="173">
          <cell r="B173" t="str">
            <v>杨起越</v>
          </cell>
          <cell r="C173" t="str">
            <v>202107</v>
          </cell>
          <cell r="D173" t="str">
            <v>202107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</row>
        <row r="174">
          <cell r="B174" t="str">
            <v>赵彩霞</v>
          </cell>
          <cell r="C174" t="str">
            <v>202107</v>
          </cell>
          <cell r="D174" t="str">
            <v>202107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</row>
        <row r="175">
          <cell r="B175" t="str">
            <v>许志飞</v>
          </cell>
          <cell r="C175" t="str">
            <v>202107</v>
          </cell>
          <cell r="D175" t="str">
            <v>202107</v>
          </cell>
          <cell r="E175" t="str">
            <v>企业养老保险</v>
          </cell>
          <cell r="F175" t="str">
            <v>正常应缴</v>
          </cell>
          <cell r="G175" t="str">
            <v>3042.05</v>
          </cell>
          <cell r="H175" t="str">
            <v>243.36</v>
          </cell>
          <cell r="I175" t="str">
            <v>243.36</v>
          </cell>
        </row>
        <row r="176">
          <cell r="B176" t="str">
            <v>霍庆玉</v>
          </cell>
          <cell r="C176" t="str">
            <v>202107</v>
          </cell>
          <cell r="D176" t="str">
            <v>202107</v>
          </cell>
          <cell r="E176" t="str">
            <v>企业养老保险</v>
          </cell>
          <cell r="F176" t="str">
            <v>正常应缴</v>
          </cell>
          <cell r="G176" t="str">
            <v>3042.05</v>
          </cell>
          <cell r="H176" t="str">
            <v>243.36</v>
          </cell>
          <cell r="I176" t="str">
            <v>243.36</v>
          </cell>
        </row>
        <row r="177">
          <cell r="B177" t="str">
            <v>隋德松</v>
          </cell>
          <cell r="C177" t="str">
            <v>202107</v>
          </cell>
          <cell r="D177" t="str">
            <v>202107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</row>
        <row r="178">
          <cell r="B178" t="str">
            <v>刘永超</v>
          </cell>
          <cell r="C178" t="str">
            <v>202107</v>
          </cell>
          <cell r="D178" t="str">
            <v>202107</v>
          </cell>
          <cell r="E178" t="str">
            <v>企业养老保险</v>
          </cell>
          <cell r="F178" t="str">
            <v>正常应缴</v>
          </cell>
          <cell r="G178" t="str">
            <v>3042.05</v>
          </cell>
          <cell r="H178" t="str">
            <v>243.36</v>
          </cell>
          <cell r="I178" t="str">
            <v>243.36</v>
          </cell>
        </row>
        <row r="179">
          <cell r="B179" t="str">
            <v>邓淑荣</v>
          </cell>
          <cell r="C179" t="str">
            <v>202107</v>
          </cell>
          <cell r="D179" t="str">
            <v>202107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</row>
        <row r="180">
          <cell r="B180" t="str">
            <v>刘麒龍</v>
          </cell>
          <cell r="C180" t="str">
            <v>202107</v>
          </cell>
          <cell r="D180" t="str">
            <v>202107</v>
          </cell>
          <cell r="E180" t="str">
            <v>企业养老保险</v>
          </cell>
          <cell r="F180" t="str">
            <v>正常应缴</v>
          </cell>
          <cell r="G180" t="str">
            <v>3042.05</v>
          </cell>
          <cell r="H180" t="str">
            <v>243.36</v>
          </cell>
          <cell r="I180" t="str">
            <v>243.36</v>
          </cell>
        </row>
        <row r="181">
          <cell r="B181" t="str">
            <v>陈自铅</v>
          </cell>
          <cell r="C181" t="str">
            <v>202107</v>
          </cell>
          <cell r="D181" t="str">
            <v>202107</v>
          </cell>
          <cell r="E181" t="str">
            <v>企业养老保险</v>
          </cell>
          <cell r="F181" t="str">
            <v>正常应缴</v>
          </cell>
          <cell r="G181" t="str">
            <v>3042.05</v>
          </cell>
          <cell r="H181" t="str">
            <v>243.36</v>
          </cell>
          <cell r="I181" t="str">
            <v>243.36</v>
          </cell>
        </row>
        <row r="182">
          <cell r="B182" t="str">
            <v>李冬旭</v>
          </cell>
          <cell r="C182" t="str">
            <v>202107</v>
          </cell>
          <cell r="D182" t="str">
            <v>202107</v>
          </cell>
          <cell r="E182" t="str">
            <v>企业养老保险</v>
          </cell>
          <cell r="F182" t="str">
            <v>正常应缴</v>
          </cell>
          <cell r="G182" t="str">
            <v>3042.05</v>
          </cell>
          <cell r="H182" t="str">
            <v>243.36</v>
          </cell>
          <cell r="I182" t="str">
            <v>243.36</v>
          </cell>
        </row>
        <row r="183">
          <cell r="B183" t="str">
            <v>刘宝臣</v>
          </cell>
          <cell r="C183" t="str">
            <v>202107</v>
          </cell>
          <cell r="D183" t="str">
            <v>202107</v>
          </cell>
          <cell r="E183" t="str">
            <v>企业养老保险</v>
          </cell>
          <cell r="F183" t="str">
            <v>正常应缴</v>
          </cell>
          <cell r="G183" t="str">
            <v>2836.2</v>
          </cell>
          <cell r="H183" t="str">
            <v>226.9</v>
          </cell>
          <cell r="I183" t="str">
            <v>226.9</v>
          </cell>
        </row>
        <row r="184">
          <cell r="B184" t="str">
            <v>刘建群</v>
          </cell>
          <cell r="C184" t="str">
            <v>202107</v>
          </cell>
          <cell r="D184" t="str">
            <v>202107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</row>
        <row r="185">
          <cell r="B185" t="str">
            <v>王枫</v>
          </cell>
          <cell r="C185" t="str">
            <v>202107</v>
          </cell>
          <cell r="D185" t="str">
            <v>202107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</row>
        <row r="186">
          <cell r="B186" t="str">
            <v>梁国胤</v>
          </cell>
          <cell r="C186" t="str">
            <v>202107</v>
          </cell>
          <cell r="D186" t="str">
            <v>202107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</row>
        <row r="187">
          <cell r="B187" t="str">
            <v>孟新</v>
          </cell>
          <cell r="C187" t="str">
            <v>202107</v>
          </cell>
          <cell r="D187" t="str">
            <v>202107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</row>
        <row r="188">
          <cell r="B188" t="str">
            <v>王红梅</v>
          </cell>
          <cell r="C188" t="str">
            <v>202107</v>
          </cell>
          <cell r="D188" t="str">
            <v>202107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</row>
        <row r="189">
          <cell r="B189" t="str">
            <v>刘帅军</v>
          </cell>
          <cell r="C189" t="str">
            <v>202107</v>
          </cell>
          <cell r="D189" t="str">
            <v>202107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</row>
        <row r="190">
          <cell r="B190" t="str">
            <v>赵祥洲</v>
          </cell>
          <cell r="C190" t="str">
            <v>202107</v>
          </cell>
          <cell r="D190" t="str">
            <v>202107</v>
          </cell>
          <cell r="E190" t="str">
            <v>企业养老保险</v>
          </cell>
          <cell r="F190" t="str">
            <v>正常应缴</v>
          </cell>
          <cell r="G190" t="str">
            <v>2836.2</v>
          </cell>
          <cell r="H190" t="str">
            <v>226.9</v>
          </cell>
          <cell r="I190" t="str">
            <v>226.9</v>
          </cell>
        </row>
        <row r="191">
          <cell r="B191" t="str">
            <v>白义凯</v>
          </cell>
          <cell r="C191" t="str">
            <v>202107</v>
          </cell>
          <cell r="D191" t="str">
            <v>202107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</row>
        <row r="192">
          <cell r="B192" t="str">
            <v>吴红红</v>
          </cell>
          <cell r="C192" t="str">
            <v>202107</v>
          </cell>
          <cell r="D192" t="str">
            <v>202107</v>
          </cell>
          <cell r="E192" t="str">
            <v>企业养老保险</v>
          </cell>
          <cell r="F192" t="str">
            <v>正常应缴</v>
          </cell>
          <cell r="G192" t="str">
            <v>2836.2</v>
          </cell>
          <cell r="H192" t="str">
            <v>226.9</v>
          </cell>
          <cell r="I192" t="str">
            <v>226.9</v>
          </cell>
        </row>
        <row r="193">
          <cell r="B193" t="str">
            <v>孔德佳</v>
          </cell>
          <cell r="C193" t="str">
            <v>202107</v>
          </cell>
          <cell r="D193" t="str">
            <v>202107</v>
          </cell>
          <cell r="E193" t="str">
            <v>企业养老保险</v>
          </cell>
          <cell r="F193" t="str">
            <v>正常应缴</v>
          </cell>
          <cell r="G193" t="str">
            <v>2836.2</v>
          </cell>
          <cell r="H193" t="str">
            <v>226.9</v>
          </cell>
          <cell r="I193" t="str">
            <v>226.9</v>
          </cell>
        </row>
        <row r="194">
          <cell r="B194" t="str">
            <v>孙文芳</v>
          </cell>
          <cell r="C194" t="str">
            <v>202107</v>
          </cell>
          <cell r="D194" t="str">
            <v>202107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</row>
        <row r="195">
          <cell r="B195" t="str">
            <v>王忠</v>
          </cell>
          <cell r="C195" t="str">
            <v>202107</v>
          </cell>
          <cell r="D195" t="str">
            <v>202107</v>
          </cell>
          <cell r="E195" t="str">
            <v>企业养老保险</v>
          </cell>
          <cell r="F195" t="str">
            <v>正常应缴</v>
          </cell>
          <cell r="G195" t="str">
            <v>2836.2</v>
          </cell>
          <cell r="H195" t="str">
            <v>226.9</v>
          </cell>
          <cell r="I195" t="str">
            <v>226.9</v>
          </cell>
        </row>
        <row r="196">
          <cell r="B196" t="str">
            <v>郭庆茹</v>
          </cell>
          <cell r="C196" t="str">
            <v>202107</v>
          </cell>
          <cell r="D196" t="str">
            <v>202107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</row>
        <row r="197">
          <cell r="B197" t="str">
            <v>罗培培</v>
          </cell>
          <cell r="C197" t="str">
            <v>202107</v>
          </cell>
          <cell r="D197" t="str">
            <v>202107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</row>
        <row r="198">
          <cell r="B198" t="str">
            <v>李鹏</v>
          </cell>
          <cell r="C198" t="str">
            <v>202107</v>
          </cell>
          <cell r="D198" t="str">
            <v>202107</v>
          </cell>
          <cell r="E198" t="str">
            <v>企业养老保险</v>
          </cell>
          <cell r="F198" t="str">
            <v>正常应缴</v>
          </cell>
          <cell r="G198" t="str">
            <v>2836.2</v>
          </cell>
          <cell r="H198" t="str">
            <v>226.9</v>
          </cell>
          <cell r="I198" t="str">
            <v>226.9</v>
          </cell>
        </row>
        <row r="199">
          <cell r="B199" t="str">
            <v>刘东良</v>
          </cell>
          <cell r="C199" t="str">
            <v>202107</v>
          </cell>
          <cell r="D199" t="str">
            <v>202107</v>
          </cell>
          <cell r="E199" t="str">
            <v>企业养老保险</v>
          </cell>
          <cell r="F199" t="str">
            <v>正常应缴</v>
          </cell>
          <cell r="G199" t="str">
            <v>3042.05</v>
          </cell>
          <cell r="H199" t="str">
            <v>243.36</v>
          </cell>
          <cell r="I199" t="str">
            <v>243.36</v>
          </cell>
        </row>
        <row r="200">
          <cell r="B200" t="str">
            <v>刘祥成</v>
          </cell>
          <cell r="C200" t="str">
            <v>202107</v>
          </cell>
          <cell r="D200" t="str">
            <v>202107</v>
          </cell>
          <cell r="E200" t="str">
            <v>企业养老保险</v>
          </cell>
          <cell r="F200" t="str">
            <v>正常应缴</v>
          </cell>
          <cell r="G200" t="str">
            <v>3042.05</v>
          </cell>
          <cell r="H200" t="str">
            <v>243.36</v>
          </cell>
          <cell r="I200" t="str">
            <v>243.36</v>
          </cell>
        </row>
        <row r="201">
          <cell r="B201" t="str">
            <v>孙立梅</v>
          </cell>
          <cell r="C201" t="str">
            <v>202107</v>
          </cell>
          <cell r="D201" t="str">
            <v>202107</v>
          </cell>
          <cell r="E201" t="str">
            <v>企业养老保险</v>
          </cell>
          <cell r="F201" t="str">
            <v>正常应缴</v>
          </cell>
          <cell r="G201" t="str">
            <v>3042.05</v>
          </cell>
          <cell r="H201" t="str">
            <v>243.36</v>
          </cell>
          <cell r="I201" t="str">
            <v>243.36</v>
          </cell>
        </row>
        <row r="202">
          <cell r="B202" t="str">
            <v>张博</v>
          </cell>
          <cell r="C202" t="str">
            <v>202107</v>
          </cell>
          <cell r="D202" t="str">
            <v>202107</v>
          </cell>
          <cell r="E202" t="str">
            <v>企业养老保险</v>
          </cell>
          <cell r="F202" t="str">
            <v>正常应缴</v>
          </cell>
          <cell r="G202" t="str">
            <v>3042.05</v>
          </cell>
          <cell r="H202" t="str">
            <v>243.36</v>
          </cell>
          <cell r="I202" t="str">
            <v>243.36</v>
          </cell>
        </row>
        <row r="203">
          <cell r="B203" t="str">
            <v>赵全乐</v>
          </cell>
          <cell r="C203" t="str">
            <v>202107</v>
          </cell>
          <cell r="D203" t="str">
            <v>202107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</row>
        <row r="204">
          <cell r="B204" t="str">
            <v>杨宝亮</v>
          </cell>
          <cell r="C204" t="str">
            <v>202107</v>
          </cell>
          <cell r="D204" t="str">
            <v>202107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</row>
        <row r="205">
          <cell r="B205" t="str">
            <v>王金言</v>
          </cell>
          <cell r="C205" t="str">
            <v>202107</v>
          </cell>
          <cell r="D205" t="str">
            <v>202107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</row>
        <row r="206">
          <cell r="B206" t="str">
            <v>刘梦鹤</v>
          </cell>
          <cell r="C206" t="str">
            <v>202107</v>
          </cell>
          <cell r="D206" t="str">
            <v>202107</v>
          </cell>
          <cell r="E206" t="str">
            <v>企业养老保险</v>
          </cell>
          <cell r="F206" t="str">
            <v>正常应缴</v>
          </cell>
          <cell r="G206" t="str">
            <v>3042.05</v>
          </cell>
          <cell r="H206" t="str">
            <v>243.36</v>
          </cell>
          <cell r="I206" t="str">
            <v>243.36</v>
          </cell>
        </row>
        <row r="207">
          <cell r="B207" t="str">
            <v>赵真真</v>
          </cell>
          <cell r="C207" t="str">
            <v>202107</v>
          </cell>
          <cell r="D207" t="str">
            <v>202107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</row>
        <row r="208">
          <cell r="B208" t="str">
            <v>王文乐</v>
          </cell>
          <cell r="C208" t="str">
            <v>202107</v>
          </cell>
          <cell r="D208" t="str">
            <v>202107</v>
          </cell>
          <cell r="E208" t="str">
            <v>企业养老保险</v>
          </cell>
          <cell r="F208" t="str">
            <v>正常应缴</v>
          </cell>
          <cell r="G208" t="str">
            <v>2836.2</v>
          </cell>
          <cell r="H208" t="str">
            <v>226.9</v>
          </cell>
          <cell r="I208" t="str">
            <v>226.9</v>
          </cell>
        </row>
        <row r="209">
          <cell r="B209" t="str">
            <v>刘柏林</v>
          </cell>
          <cell r="C209" t="str">
            <v>202107</v>
          </cell>
          <cell r="D209" t="str">
            <v>202107</v>
          </cell>
          <cell r="E209" t="str">
            <v>企业养老保险</v>
          </cell>
          <cell r="F209" t="str">
            <v>正常应缴</v>
          </cell>
          <cell r="G209" t="str">
            <v>2836.2</v>
          </cell>
          <cell r="H209" t="str">
            <v>226.9</v>
          </cell>
          <cell r="I209" t="str">
            <v>226.9</v>
          </cell>
        </row>
        <row r="210">
          <cell r="B210" t="str">
            <v>杨慧娟</v>
          </cell>
          <cell r="C210" t="str">
            <v>202107</v>
          </cell>
          <cell r="D210" t="str">
            <v>202107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</row>
        <row r="211">
          <cell r="B211" t="str">
            <v>郭彦东</v>
          </cell>
          <cell r="C211" t="str">
            <v>202107</v>
          </cell>
          <cell r="D211" t="str">
            <v>202107</v>
          </cell>
          <cell r="E211" t="str">
            <v>企业养老保险</v>
          </cell>
          <cell r="F211" t="str">
            <v>正常应缴</v>
          </cell>
          <cell r="G211" t="str">
            <v>2836.2</v>
          </cell>
          <cell r="H211" t="str">
            <v>226.9</v>
          </cell>
          <cell r="I211" t="str">
            <v>226.9</v>
          </cell>
        </row>
        <row r="212">
          <cell r="B212" t="str">
            <v>刘杨</v>
          </cell>
          <cell r="C212" t="str">
            <v>202107</v>
          </cell>
          <cell r="D212" t="str">
            <v>202107</v>
          </cell>
          <cell r="E212" t="str">
            <v>企业养老保险</v>
          </cell>
          <cell r="F212" t="str">
            <v>正常应缴</v>
          </cell>
          <cell r="G212" t="str">
            <v>2836.2</v>
          </cell>
          <cell r="H212" t="str">
            <v>226.9</v>
          </cell>
          <cell r="I212" t="str">
            <v>226.9</v>
          </cell>
        </row>
        <row r="213">
          <cell r="B213" t="str">
            <v>宋小玲</v>
          </cell>
          <cell r="C213" t="str">
            <v>202107</v>
          </cell>
          <cell r="D213" t="str">
            <v>202107</v>
          </cell>
          <cell r="E213" t="str">
            <v>企业养老保险</v>
          </cell>
          <cell r="F213" t="str">
            <v>正常应缴</v>
          </cell>
          <cell r="G213" t="str">
            <v>3042.05</v>
          </cell>
          <cell r="H213" t="str">
            <v>243.36</v>
          </cell>
          <cell r="I213" t="str">
            <v>243.36</v>
          </cell>
        </row>
        <row r="214">
          <cell r="B214" t="str">
            <v>张爽</v>
          </cell>
          <cell r="C214" t="str">
            <v>202107</v>
          </cell>
          <cell r="D214" t="str">
            <v>202107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</row>
        <row r="215">
          <cell r="B215" t="str">
            <v>王藤</v>
          </cell>
          <cell r="C215" t="str">
            <v>202107</v>
          </cell>
          <cell r="D215" t="str">
            <v>202107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</row>
        <row r="216">
          <cell r="B216" t="str">
            <v>陈少杰</v>
          </cell>
          <cell r="C216" t="str">
            <v>202107</v>
          </cell>
          <cell r="D216" t="str">
            <v>202107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</row>
        <row r="217">
          <cell r="B217" t="str">
            <v>潘桂奇</v>
          </cell>
          <cell r="C217" t="str">
            <v>202107</v>
          </cell>
          <cell r="D217" t="str">
            <v>202107</v>
          </cell>
          <cell r="E217" t="str">
            <v>企业养老保险</v>
          </cell>
          <cell r="F217" t="str">
            <v>正常应缴</v>
          </cell>
          <cell r="G217" t="str">
            <v>3042.05</v>
          </cell>
          <cell r="H217" t="str">
            <v>243.36</v>
          </cell>
          <cell r="I217" t="str">
            <v>243.36</v>
          </cell>
        </row>
        <row r="218">
          <cell r="B218" t="str">
            <v>刘涛</v>
          </cell>
          <cell r="C218" t="str">
            <v>202107</v>
          </cell>
          <cell r="D218" t="str">
            <v>202107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</row>
        <row r="219">
          <cell r="B219" t="str">
            <v>王震</v>
          </cell>
          <cell r="C219" t="str">
            <v>202107</v>
          </cell>
          <cell r="D219" t="str">
            <v>202107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</row>
        <row r="220">
          <cell r="B220" t="str">
            <v>刘贺</v>
          </cell>
          <cell r="C220" t="str">
            <v>202107</v>
          </cell>
          <cell r="D220" t="str">
            <v>202107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</row>
        <row r="221">
          <cell r="B221" t="str">
            <v>李冉</v>
          </cell>
          <cell r="C221" t="str">
            <v>202107</v>
          </cell>
          <cell r="D221" t="str">
            <v>202107</v>
          </cell>
          <cell r="E221" t="str">
            <v>企业养老保险</v>
          </cell>
          <cell r="F221" t="str">
            <v>正常应缴</v>
          </cell>
          <cell r="G221" t="str">
            <v>3042.05</v>
          </cell>
          <cell r="H221" t="str">
            <v>243.36</v>
          </cell>
          <cell r="I221" t="str">
            <v>243.36</v>
          </cell>
        </row>
        <row r="222">
          <cell r="B222" t="str">
            <v>米芝霖</v>
          </cell>
          <cell r="C222" t="str">
            <v>202107</v>
          </cell>
          <cell r="D222" t="str">
            <v>202107</v>
          </cell>
          <cell r="E222" t="str">
            <v>企业养老保险</v>
          </cell>
          <cell r="F222" t="str">
            <v>正常应缴</v>
          </cell>
          <cell r="G222" t="str">
            <v>3042.05</v>
          </cell>
          <cell r="H222" t="str">
            <v>243.36</v>
          </cell>
          <cell r="I222" t="str">
            <v>243.36</v>
          </cell>
        </row>
        <row r="223">
          <cell r="B223" t="str">
            <v>张翠</v>
          </cell>
          <cell r="C223" t="str">
            <v>202107</v>
          </cell>
          <cell r="D223" t="str">
            <v>202107</v>
          </cell>
          <cell r="E223" t="str">
            <v>企业养老保险</v>
          </cell>
          <cell r="F223" t="str">
            <v>正常应缴</v>
          </cell>
          <cell r="G223" t="str">
            <v>3042.05</v>
          </cell>
          <cell r="H223" t="str">
            <v>243.36</v>
          </cell>
          <cell r="I223" t="str">
            <v>243.36</v>
          </cell>
        </row>
        <row r="224">
          <cell r="B224" t="str">
            <v>刘长华</v>
          </cell>
          <cell r="C224" t="str">
            <v>202107</v>
          </cell>
          <cell r="D224" t="str">
            <v>202107</v>
          </cell>
          <cell r="E224" t="str">
            <v>企业养老保险</v>
          </cell>
          <cell r="F224" t="str">
            <v>正常应缴</v>
          </cell>
          <cell r="G224" t="str">
            <v>3042.05</v>
          </cell>
          <cell r="H224" t="str">
            <v>243.36</v>
          </cell>
          <cell r="I224" t="str">
            <v>243.36</v>
          </cell>
        </row>
        <row r="225">
          <cell r="B225" t="str">
            <v>闫建波</v>
          </cell>
          <cell r="C225" t="str">
            <v>202107</v>
          </cell>
          <cell r="D225" t="str">
            <v>202107</v>
          </cell>
          <cell r="E225" t="str">
            <v>企业养老保险</v>
          </cell>
          <cell r="F225" t="str">
            <v>正常应缴</v>
          </cell>
          <cell r="G225" t="str">
            <v>3042.05</v>
          </cell>
          <cell r="H225" t="str">
            <v>243.36</v>
          </cell>
          <cell r="I225" t="str">
            <v>243.36</v>
          </cell>
        </row>
        <row r="226">
          <cell r="B226" t="str">
            <v>韩桂栋</v>
          </cell>
          <cell r="C226" t="str">
            <v>202107</v>
          </cell>
          <cell r="D226" t="str">
            <v>202107</v>
          </cell>
          <cell r="E226" t="str">
            <v>企业养老保险</v>
          </cell>
          <cell r="F226" t="str">
            <v>正常应缴</v>
          </cell>
          <cell r="G226" t="str">
            <v>3042.05</v>
          </cell>
          <cell r="H226" t="str">
            <v>243.36</v>
          </cell>
          <cell r="I226" t="str">
            <v>243.36</v>
          </cell>
        </row>
        <row r="227">
          <cell r="B227" t="str">
            <v>刘洪霞</v>
          </cell>
          <cell r="C227" t="str">
            <v>202107</v>
          </cell>
          <cell r="D227" t="str">
            <v>202107</v>
          </cell>
          <cell r="E227" t="str">
            <v>企业养老保险</v>
          </cell>
          <cell r="F227" t="str">
            <v>正常应缴</v>
          </cell>
          <cell r="G227" t="str">
            <v>3042.05</v>
          </cell>
          <cell r="H227" t="str">
            <v>243.36</v>
          </cell>
          <cell r="I227" t="str">
            <v>243.36</v>
          </cell>
        </row>
        <row r="228">
          <cell r="B228" t="str">
            <v>白丽霞</v>
          </cell>
          <cell r="C228" t="str">
            <v>202107</v>
          </cell>
          <cell r="D228" t="str">
            <v>202107</v>
          </cell>
          <cell r="E228" t="str">
            <v>企业养老保险</v>
          </cell>
          <cell r="F228" t="str">
            <v>正常应缴</v>
          </cell>
          <cell r="G228" t="str">
            <v>3042.05</v>
          </cell>
          <cell r="H228" t="str">
            <v>243.36</v>
          </cell>
          <cell r="I228" t="str">
            <v>243.36</v>
          </cell>
        </row>
        <row r="229">
          <cell r="B229" t="str">
            <v>王金来</v>
          </cell>
          <cell r="C229" t="str">
            <v>202107</v>
          </cell>
          <cell r="D229" t="str">
            <v>202107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</row>
        <row r="230">
          <cell r="B230" t="str">
            <v>柴爱如</v>
          </cell>
          <cell r="C230" t="str">
            <v>202107</v>
          </cell>
          <cell r="D230" t="str">
            <v>202107</v>
          </cell>
          <cell r="E230" t="str">
            <v>企业养老保险</v>
          </cell>
          <cell r="F230" t="str">
            <v>正常应缴</v>
          </cell>
          <cell r="G230" t="str">
            <v>3042.05</v>
          </cell>
          <cell r="H230" t="str">
            <v>243.36</v>
          </cell>
          <cell r="I230" t="str">
            <v>243.36</v>
          </cell>
        </row>
        <row r="231">
          <cell r="B231" t="str">
            <v>张明友</v>
          </cell>
          <cell r="C231" t="str">
            <v>202107</v>
          </cell>
          <cell r="D231" t="str">
            <v>202107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</row>
        <row r="232">
          <cell r="B232" t="str">
            <v>张坤</v>
          </cell>
          <cell r="C232" t="str">
            <v>202107</v>
          </cell>
          <cell r="D232" t="str">
            <v>202107</v>
          </cell>
          <cell r="E232" t="str">
            <v>企业养老保险</v>
          </cell>
          <cell r="F232" t="str">
            <v>正常应缴</v>
          </cell>
          <cell r="G232" t="str">
            <v>2836.2</v>
          </cell>
          <cell r="H232" t="str">
            <v>226.9</v>
          </cell>
          <cell r="I232" t="str">
            <v>226.9</v>
          </cell>
        </row>
        <row r="233">
          <cell r="B233" t="str">
            <v>冯亮亮</v>
          </cell>
          <cell r="C233" t="str">
            <v>202107</v>
          </cell>
          <cell r="D233" t="str">
            <v>202107</v>
          </cell>
          <cell r="E233" t="str">
            <v>企业养老保险</v>
          </cell>
          <cell r="F233" t="str">
            <v>正常应缴</v>
          </cell>
          <cell r="G233" t="str">
            <v>2836.2</v>
          </cell>
          <cell r="H233" t="str">
            <v>226.9</v>
          </cell>
          <cell r="I233" t="str">
            <v>226.9</v>
          </cell>
        </row>
        <row r="234">
          <cell r="B234" t="str">
            <v>徐梦</v>
          </cell>
          <cell r="C234" t="str">
            <v>202107</v>
          </cell>
          <cell r="D234" t="str">
            <v>202107</v>
          </cell>
          <cell r="E234" t="str">
            <v>企业养老保险</v>
          </cell>
          <cell r="F234" t="str">
            <v>正常应缴</v>
          </cell>
          <cell r="G234" t="str">
            <v>2836.2</v>
          </cell>
          <cell r="H234" t="str">
            <v>226.9</v>
          </cell>
          <cell r="I234" t="str">
            <v>226.9</v>
          </cell>
        </row>
        <row r="235">
          <cell r="B235" t="str">
            <v>郑建</v>
          </cell>
          <cell r="C235" t="str">
            <v>202107</v>
          </cell>
          <cell r="D235" t="str">
            <v>202107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</row>
        <row r="236">
          <cell r="B236" t="str">
            <v>武林</v>
          </cell>
          <cell r="C236" t="str">
            <v>202107</v>
          </cell>
          <cell r="D236" t="str">
            <v>202107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</row>
        <row r="237">
          <cell r="B237" t="str">
            <v>张雪</v>
          </cell>
          <cell r="C237" t="str">
            <v>202107</v>
          </cell>
          <cell r="D237" t="str">
            <v>202107</v>
          </cell>
          <cell r="E237" t="str">
            <v>企业养老保险</v>
          </cell>
          <cell r="F237" t="str">
            <v>正常应缴</v>
          </cell>
          <cell r="G237" t="str">
            <v>3042.05</v>
          </cell>
          <cell r="H237" t="str">
            <v>243.36</v>
          </cell>
          <cell r="I237" t="str">
            <v>243.36</v>
          </cell>
        </row>
        <row r="238">
          <cell r="B238" t="str">
            <v>王云婧</v>
          </cell>
          <cell r="C238" t="str">
            <v>202107</v>
          </cell>
          <cell r="D238" t="str">
            <v>202107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</row>
        <row r="239">
          <cell r="B239" t="str">
            <v>邓海旺</v>
          </cell>
          <cell r="C239" t="str">
            <v>202107</v>
          </cell>
          <cell r="D239" t="str">
            <v>202107</v>
          </cell>
          <cell r="E239" t="str">
            <v>企业养老保险</v>
          </cell>
          <cell r="F239" t="str">
            <v>正常应缴</v>
          </cell>
          <cell r="G239" t="str">
            <v>3042.05</v>
          </cell>
          <cell r="H239" t="str">
            <v>243.36</v>
          </cell>
          <cell r="I239" t="str">
            <v>243.36</v>
          </cell>
        </row>
        <row r="240">
          <cell r="B240" t="str">
            <v>张博赟</v>
          </cell>
          <cell r="C240" t="str">
            <v>202107</v>
          </cell>
          <cell r="D240" t="str">
            <v>202107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</row>
        <row r="241">
          <cell r="B241" t="str">
            <v>刘二平</v>
          </cell>
          <cell r="C241" t="str">
            <v>202107</v>
          </cell>
          <cell r="D241" t="str">
            <v>202107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</row>
        <row r="242">
          <cell r="B242" t="str">
            <v>胡海明</v>
          </cell>
          <cell r="C242" t="str">
            <v>202107</v>
          </cell>
          <cell r="D242" t="str">
            <v>202107</v>
          </cell>
          <cell r="E242" t="str">
            <v>企业养老保险</v>
          </cell>
          <cell r="F242" t="str">
            <v>正常应缴</v>
          </cell>
          <cell r="G242" t="str">
            <v>2836.2</v>
          </cell>
          <cell r="H242" t="str">
            <v>226.9</v>
          </cell>
          <cell r="I242" t="str">
            <v>226.9</v>
          </cell>
        </row>
        <row r="243">
          <cell r="B243" t="str">
            <v>邓冬冬</v>
          </cell>
          <cell r="C243" t="str">
            <v>202107</v>
          </cell>
          <cell r="D243" t="str">
            <v>202107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</row>
        <row r="244">
          <cell r="B244" t="str">
            <v>孙华山</v>
          </cell>
          <cell r="C244" t="str">
            <v>202107</v>
          </cell>
          <cell r="D244" t="str">
            <v>202107</v>
          </cell>
          <cell r="E244" t="str">
            <v>企业养老保险</v>
          </cell>
          <cell r="F244" t="str">
            <v>正常应缴</v>
          </cell>
          <cell r="G244" t="str">
            <v>3042.05</v>
          </cell>
          <cell r="H244" t="str">
            <v>243.36</v>
          </cell>
          <cell r="I244" t="str">
            <v>243.36</v>
          </cell>
        </row>
        <row r="245">
          <cell r="B245" t="str">
            <v>崔鑫</v>
          </cell>
          <cell r="C245" t="str">
            <v>202107</v>
          </cell>
          <cell r="D245" t="str">
            <v>202107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</row>
        <row r="246">
          <cell r="B246" t="str">
            <v>李勇</v>
          </cell>
          <cell r="C246" t="str">
            <v>202107</v>
          </cell>
          <cell r="D246" t="str">
            <v>202107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</row>
        <row r="247">
          <cell r="B247" t="str">
            <v>张娜娜</v>
          </cell>
          <cell r="C247" t="str">
            <v>202107</v>
          </cell>
          <cell r="D247" t="str">
            <v>202107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</row>
        <row r="248">
          <cell r="B248" t="str">
            <v>王冠文</v>
          </cell>
          <cell r="C248" t="str">
            <v>202107</v>
          </cell>
          <cell r="D248" t="str">
            <v>202107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</row>
        <row r="249">
          <cell r="B249" t="str">
            <v>杨树国</v>
          </cell>
          <cell r="C249" t="str">
            <v>202107</v>
          </cell>
          <cell r="D249" t="str">
            <v>202107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</row>
        <row r="250">
          <cell r="B250" t="str">
            <v>莫爱芹</v>
          </cell>
          <cell r="C250" t="str">
            <v>202107</v>
          </cell>
          <cell r="D250" t="str">
            <v>202107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</row>
        <row r="251">
          <cell r="B251" t="str">
            <v>孙广林</v>
          </cell>
          <cell r="C251" t="str">
            <v>202107</v>
          </cell>
          <cell r="D251" t="str">
            <v>202107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</row>
        <row r="252">
          <cell r="B252" t="str">
            <v>杨顺利</v>
          </cell>
          <cell r="C252" t="str">
            <v>202107</v>
          </cell>
          <cell r="D252" t="str">
            <v>202107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</row>
        <row r="253">
          <cell r="B253" t="str">
            <v>孙立明</v>
          </cell>
          <cell r="C253" t="str">
            <v>202107</v>
          </cell>
          <cell r="D253" t="str">
            <v>202107</v>
          </cell>
          <cell r="E253" t="str">
            <v>企业养老保险</v>
          </cell>
          <cell r="F253" t="str">
            <v>正常应缴</v>
          </cell>
          <cell r="G253" t="str">
            <v>2836.2</v>
          </cell>
          <cell r="H253" t="str">
            <v>226.9</v>
          </cell>
          <cell r="I253" t="str">
            <v>226.9</v>
          </cell>
        </row>
        <row r="254">
          <cell r="B254" t="str">
            <v>刘清馨</v>
          </cell>
          <cell r="C254" t="str">
            <v>202107</v>
          </cell>
          <cell r="D254" t="str">
            <v>202107</v>
          </cell>
          <cell r="E254" t="str">
            <v>企业养老保险</v>
          </cell>
          <cell r="F254" t="str">
            <v>正常应缴</v>
          </cell>
          <cell r="G254" t="str">
            <v>2836.2</v>
          </cell>
          <cell r="H254" t="str">
            <v>226.9</v>
          </cell>
          <cell r="I254" t="str">
            <v>226.9</v>
          </cell>
        </row>
        <row r="255">
          <cell r="B255" t="str">
            <v>朱章群</v>
          </cell>
          <cell r="C255" t="str">
            <v>202107</v>
          </cell>
          <cell r="D255" t="str">
            <v>202107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</row>
        <row r="256">
          <cell r="B256" t="str">
            <v>刘强</v>
          </cell>
          <cell r="C256" t="str">
            <v>202107</v>
          </cell>
          <cell r="D256" t="str">
            <v>202107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</row>
        <row r="257">
          <cell r="B257" t="str">
            <v>孙晓明</v>
          </cell>
          <cell r="C257" t="str">
            <v>202107</v>
          </cell>
          <cell r="D257" t="str">
            <v>202107</v>
          </cell>
          <cell r="E257" t="str">
            <v>企业养老保险</v>
          </cell>
          <cell r="F257" t="str">
            <v>正常应缴</v>
          </cell>
          <cell r="G257" t="str">
            <v>2836.2</v>
          </cell>
          <cell r="H257" t="str">
            <v>226.9</v>
          </cell>
          <cell r="I257" t="str">
            <v>226.9</v>
          </cell>
        </row>
        <row r="258">
          <cell r="B258" t="str">
            <v>张峰</v>
          </cell>
          <cell r="C258" t="str">
            <v>202107</v>
          </cell>
          <cell r="D258" t="str">
            <v>202107</v>
          </cell>
          <cell r="E258" t="str">
            <v>企业养老保险</v>
          </cell>
          <cell r="F258" t="str">
            <v>正常应缴</v>
          </cell>
          <cell r="G258" t="str">
            <v>3042.05</v>
          </cell>
          <cell r="H258" t="str">
            <v>243.36</v>
          </cell>
          <cell r="I258" t="str">
            <v>243.36</v>
          </cell>
        </row>
        <row r="259">
          <cell r="B259" t="str">
            <v>姜桂梅</v>
          </cell>
          <cell r="C259" t="str">
            <v>202107</v>
          </cell>
          <cell r="D259" t="str">
            <v>202107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</row>
        <row r="260">
          <cell r="B260" t="str">
            <v>贾杉杉</v>
          </cell>
          <cell r="C260" t="str">
            <v>202107</v>
          </cell>
          <cell r="D260" t="str">
            <v>202107</v>
          </cell>
          <cell r="E260" t="str">
            <v>企业养老保险</v>
          </cell>
          <cell r="F260" t="str">
            <v>正常应缴</v>
          </cell>
          <cell r="G260" t="str">
            <v>3042.05</v>
          </cell>
          <cell r="H260" t="str">
            <v>243.36</v>
          </cell>
          <cell r="I260" t="str">
            <v>243.36</v>
          </cell>
        </row>
        <row r="261">
          <cell r="B261" t="str">
            <v>司艳策</v>
          </cell>
          <cell r="C261" t="str">
            <v>202107</v>
          </cell>
          <cell r="D261" t="str">
            <v>202107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</row>
        <row r="262">
          <cell r="B262" t="str">
            <v>邓文志</v>
          </cell>
          <cell r="C262" t="str">
            <v>202107</v>
          </cell>
          <cell r="D262" t="str">
            <v>202107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</row>
        <row r="263">
          <cell r="B263" t="str">
            <v>王长浩</v>
          </cell>
          <cell r="C263" t="str">
            <v>202107</v>
          </cell>
          <cell r="D263" t="str">
            <v>202107</v>
          </cell>
          <cell r="E263" t="str">
            <v>企业养老保险</v>
          </cell>
          <cell r="F263" t="str">
            <v>正常应缴</v>
          </cell>
          <cell r="G263" t="str">
            <v>2836.2</v>
          </cell>
          <cell r="H263" t="str">
            <v>226.9</v>
          </cell>
          <cell r="I263" t="str">
            <v>226.9</v>
          </cell>
        </row>
        <row r="264">
          <cell r="B264" t="str">
            <v>赵金旺</v>
          </cell>
          <cell r="C264" t="str">
            <v>202107</v>
          </cell>
          <cell r="D264" t="str">
            <v>202107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</row>
        <row r="265">
          <cell r="B265" t="str">
            <v>王世聪</v>
          </cell>
          <cell r="C265" t="str">
            <v>202107</v>
          </cell>
          <cell r="D265" t="str">
            <v>202107</v>
          </cell>
          <cell r="E265" t="str">
            <v>企业养老保险</v>
          </cell>
          <cell r="F265" t="str">
            <v>正常应缴</v>
          </cell>
          <cell r="G265" t="str">
            <v>3042.05</v>
          </cell>
          <cell r="H265" t="str">
            <v>243.36</v>
          </cell>
          <cell r="I265" t="str">
            <v>243.36</v>
          </cell>
        </row>
        <row r="266">
          <cell r="B266" t="str">
            <v>吴洪宇</v>
          </cell>
          <cell r="C266" t="str">
            <v>202107</v>
          </cell>
          <cell r="D266" t="str">
            <v>202107</v>
          </cell>
          <cell r="E266" t="str">
            <v>企业养老保险</v>
          </cell>
          <cell r="F266" t="str">
            <v>正常应缴</v>
          </cell>
          <cell r="G266" t="str">
            <v>3042.05</v>
          </cell>
          <cell r="H266" t="str">
            <v>243.36</v>
          </cell>
          <cell r="I266" t="str">
            <v>243.36</v>
          </cell>
        </row>
        <row r="267">
          <cell r="B267" t="str">
            <v>刘荣浩</v>
          </cell>
          <cell r="C267" t="str">
            <v>202107</v>
          </cell>
          <cell r="D267" t="str">
            <v>202107</v>
          </cell>
          <cell r="E267" t="str">
            <v>企业养老保险</v>
          </cell>
          <cell r="F267" t="str">
            <v>正常应缴</v>
          </cell>
          <cell r="G267" t="str">
            <v>3820</v>
          </cell>
          <cell r="H267" t="str">
            <v>305.6</v>
          </cell>
          <cell r="I267" t="str">
            <v>305.6</v>
          </cell>
        </row>
        <row r="268">
          <cell r="B268" t="str">
            <v>宋忠奎</v>
          </cell>
          <cell r="C268" t="str">
            <v>202107</v>
          </cell>
          <cell r="D268" t="str">
            <v>202107</v>
          </cell>
          <cell r="E268" t="str">
            <v>企业养老保险</v>
          </cell>
          <cell r="F268" t="str">
            <v>正常应缴</v>
          </cell>
          <cell r="G268" t="str">
            <v>3042.05</v>
          </cell>
          <cell r="H268" t="str">
            <v>243.36</v>
          </cell>
          <cell r="I268" t="str">
            <v>243.36</v>
          </cell>
        </row>
        <row r="269">
          <cell r="B269" t="str">
            <v>许龙涛</v>
          </cell>
          <cell r="C269" t="str">
            <v>202107</v>
          </cell>
          <cell r="D269" t="str">
            <v>202107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</row>
        <row r="270">
          <cell r="B270" t="str">
            <v>刘海霞</v>
          </cell>
          <cell r="C270" t="str">
            <v>202107</v>
          </cell>
          <cell r="D270" t="str">
            <v>202107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</row>
        <row r="271">
          <cell r="B271" t="str">
            <v>赵卫</v>
          </cell>
          <cell r="C271" t="str">
            <v>202107</v>
          </cell>
          <cell r="D271" t="str">
            <v>202107</v>
          </cell>
          <cell r="E271" t="str">
            <v>企业养老保险</v>
          </cell>
          <cell r="F271" t="str">
            <v>正常应缴</v>
          </cell>
          <cell r="G271" t="str">
            <v>3042.05</v>
          </cell>
          <cell r="H271" t="str">
            <v>243.36</v>
          </cell>
          <cell r="I271" t="str">
            <v>243.36</v>
          </cell>
        </row>
        <row r="272">
          <cell r="B272" t="str">
            <v>荆文彬</v>
          </cell>
          <cell r="C272" t="str">
            <v>202107</v>
          </cell>
          <cell r="D272" t="str">
            <v>202107</v>
          </cell>
          <cell r="E272" t="str">
            <v>企业养老保险</v>
          </cell>
          <cell r="F272" t="str">
            <v>正常应缴</v>
          </cell>
          <cell r="G272" t="str">
            <v>3042.05</v>
          </cell>
          <cell r="H272" t="str">
            <v>243.36</v>
          </cell>
          <cell r="I272" t="str">
            <v>243.36</v>
          </cell>
        </row>
        <row r="273">
          <cell r="B273" t="str">
            <v>朱俊美</v>
          </cell>
          <cell r="C273" t="str">
            <v>202107</v>
          </cell>
          <cell r="D273" t="str">
            <v>202107</v>
          </cell>
          <cell r="E273" t="str">
            <v>企业养老保险</v>
          </cell>
          <cell r="F273" t="str">
            <v>正常应缴</v>
          </cell>
          <cell r="G273" t="str">
            <v>3042.05</v>
          </cell>
          <cell r="H273" t="str">
            <v>243.36</v>
          </cell>
          <cell r="I273" t="str">
            <v>243.36</v>
          </cell>
        </row>
        <row r="274">
          <cell r="B274" t="str">
            <v>吴金凤</v>
          </cell>
          <cell r="C274" t="str">
            <v>202107</v>
          </cell>
          <cell r="D274" t="str">
            <v>202107</v>
          </cell>
          <cell r="E274" t="str">
            <v>企业养老保险</v>
          </cell>
          <cell r="F274" t="str">
            <v>正常应缴</v>
          </cell>
          <cell r="G274" t="str">
            <v>3042.05</v>
          </cell>
          <cell r="H274" t="str">
            <v>243.36</v>
          </cell>
          <cell r="I274" t="str">
            <v>243.36</v>
          </cell>
        </row>
        <row r="275">
          <cell r="B275" t="str">
            <v>刘小雪</v>
          </cell>
          <cell r="C275" t="str">
            <v>202107</v>
          </cell>
          <cell r="D275" t="str">
            <v>202107</v>
          </cell>
          <cell r="E275" t="str">
            <v>企业养老保险</v>
          </cell>
          <cell r="F275" t="str">
            <v>正常应缴</v>
          </cell>
          <cell r="G275" t="str">
            <v>3042.05</v>
          </cell>
          <cell r="H275" t="str">
            <v>243.36</v>
          </cell>
          <cell r="I275" t="str">
            <v>243.36</v>
          </cell>
        </row>
        <row r="276">
          <cell r="B276" t="str">
            <v>郑艳红</v>
          </cell>
          <cell r="C276" t="str">
            <v>202107</v>
          </cell>
          <cell r="D276" t="str">
            <v>202107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</row>
        <row r="277">
          <cell r="B277" t="str">
            <v>李林育</v>
          </cell>
          <cell r="C277" t="str">
            <v>202107</v>
          </cell>
          <cell r="D277" t="str">
            <v>202107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</row>
        <row r="278">
          <cell r="B278" t="str">
            <v>刘东豪</v>
          </cell>
          <cell r="C278" t="str">
            <v>202107</v>
          </cell>
          <cell r="D278" t="str">
            <v>202107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</row>
        <row r="279">
          <cell r="B279" t="str">
            <v>陈伟</v>
          </cell>
          <cell r="C279" t="str">
            <v>202107</v>
          </cell>
          <cell r="D279" t="str">
            <v>202107</v>
          </cell>
          <cell r="E279" t="str">
            <v>企业养老保险</v>
          </cell>
          <cell r="F279" t="str">
            <v>正常应缴</v>
          </cell>
          <cell r="G279" t="str">
            <v>2836.2</v>
          </cell>
          <cell r="H279" t="str">
            <v>226.9</v>
          </cell>
          <cell r="I279" t="str">
            <v>226.9</v>
          </cell>
        </row>
        <row r="280">
          <cell r="B280" t="str">
            <v>白月</v>
          </cell>
          <cell r="C280" t="str">
            <v>202107</v>
          </cell>
          <cell r="D280" t="str">
            <v>202107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</row>
        <row r="281">
          <cell r="B281" t="str">
            <v>张泽</v>
          </cell>
          <cell r="C281" t="str">
            <v>202107</v>
          </cell>
          <cell r="D281" t="str">
            <v>202107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</row>
        <row r="282">
          <cell r="B282" t="str">
            <v>孟祥玲</v>
          </cell>
          <cell r="C282" t="str">
            <v>202107</v>
          </cell>
          <cell r="D282" t="str">
            <v>202107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</row>
        <row r="283">
          <cell r="B283" t="str">
            <v>王庆骥</v>
          </cell>
          <cell r="C283" t="str">
            <v>202107</v>
          </cell>
          <cell r="D283" t="str">
            <v>202107</v>
          </cell>
          <cell r="E283" t="str">
            <v>企业养老保险</v>
          </cell>
          <cell r="F283" t="str">
            <v>正常应缴</v>
          </cell>
          <cell r="G283" t="str">
            <v>2836.2</v>
          </cell>
          <cell r="H283" t="str">
            <v>226.9</v>
          </cell>
          <cell r="I283" t="str">
            <v>226.9</v>
          </cell>
        </row>
        <row r="284">
          <cell r="B284" t="str">
            <v>胡中岭</v>
          </cell>
          <cell r="C284" t="str">
            <v>202107</v>
          </cell>
          <cell r="D284" t="str">
            <v>202107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</row>
        <row r="285">
          <cell r="B285" t="str">
            <v>邓琳娜</v>
          </cell>
          <cell r="C285" t="str">
            <v>202107</v>
          </cell>
          <cell r="D285" t="str">
            <v>202107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</row>
        <row r="286">
          <cell r="B286" t="str">
            <v>宋欣凌</v>
          </cell>
          <cell r="C286" t="str">
            <v>202107</v>
          </cell>
          <cell r="D286" t="str">
            <v>202107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</row>
        <row r="287">
          <cell r="B287" t="str">
            <v>耿会峰</v>
          </cell>
          <cell r="C287" t="str">
            <v>202107</v>
          </cell>
          <cell r="D287" t="str">
            <v>202107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</row>
        <row r="288">
          <cell r="B288" t="str">
            <v>唐崇涛</v>
          </cell>
          <cell r="C288" t="str">
            <v>202107</v>
          </cell>
          <cell r="D288" t="str">
            <v>202107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</row>
        <row r="289">
          <cell r="B289" t="str">
            <v>赵世敏</v>
          </cell>
          <cell r="C289" t="str">
            <v>202107</v>
          </cell>
          <cell r="D289" t="str">
            <v>202107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</row>
        <row r="290">
          <cell r="B290" t="str">
            <v>李宾</v>
          </cell>
          <cell r="C290" t="str">
            <v>202107</v>
          </cell>
          <cell r="D290" t="str">
            <v>202107</v>
          </cell>
          <cell r="E290" t="str">
            <v>企业养老保险</v>
          </cell>
          <cell r="F290" t="str">
            <v>正常应缴</v>
          </cell>
          <cell r="G290" t="str">
            <v>2836.2</v>
          </cell>
          <cell r="H290" t="str">
            <v>226.9</v>
          </cell>
          <cell r="I290" t="str">
            <v>226.9</v>
          </cell>
        </row>
        <row r="291">
          <cell r="B291" t="str">
            <v>许嘉辉</v>
          </cell>
          <cell r="C291" t="str">
            <v>202107</v>
          </cell>
          <cell r="D291" t="str">
            <v>202107</v>
          </cell>
          <cell r="E291" t="str">
            <v>企业养老保险</v>
          </cell>
          <cell r="F291" t="str">
            <v>正常应缴</v>
          </cell>
          <cell r="G291" t="str">
            <v>3820</v>
          </cell>
          <cell r="H291" t="str">
            <v>305.6</v>
          </cell>
          <cell r="I291" t="str">
            <v>305.6</v>
          </cell>
        </row>
        <row r="292">
          <cell r="B292" t="str">
            <v>褚文吉</v>
          </cell>
          <cell r="C292" t="str">
            <v>202107</v>
          </cell>
          <cell r="D292" t="str">
            <v>202107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</row>
        <row r="293">
          <cell r="B293" t="str">
            <v>刘士明</v>
          </cell>
          <cell r="C293" t="str">
            <v>202107</v>
          </cell>
          <cell r="D293" t="str">
            <v>202107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</row>
        <row r="294">
          <cell r="B294" t="str">
            <v>胡占伟</v>
          </cell>
          <cell r="C294" t="str">
            <v>202107</v>
          </cell>
          <cell r="D294" t="str">
            <v>202107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</row>
        <row r="295">
          <cell r="B295" t="str">
            <v>孙秀辉</v>
          </cell>
          <cell r="C295" t="str">
            <v>202107</v>
          </cell>
          <cell r="D295" t="str">
            <v>202107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</row>
        <row r="296">
          <cell r="B296" t="str">
            <v>于正军</v>
          </cell>
          <cell r="C296" t="str">
            <v>202107</v>
          </cell>
          <cell r="D296" t="str">
            <v>202107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</row>
        <row r="297">
          <cell r="B297" t="str">
            <v>赵广超</v>
          </cell>
          <cell r="C297" t="str">
            <v>202107</v>
          </cell>
          <cell r="D297" t="str">
            <v>202107</v>
          </cell>
          <cell r="E297" t="str">
            <v>企业养老保险</v>
          </cell>
          <cell r="F297" t="str">
            <v>正常应缴</v>
          </cell>
          <cell r="G297" t="str">
            <v>3042.05</v>
          </cell>
          <cell r="H297" t="str">
            <v>243.36</v>
          </cell>
          <cell r="I297" t="str">
            <v>243.36</v>
          </cell>
        </row>
        <row r="298">
          <cell r="B298" t="str">
            <v>石文成</v>
          </cell>
          <cell r="C298" t="str">
            <v>202107</v>
          </cell>
          <cell r="D298" t="str">
            <v>202107</v>
          </cell>
          <cell r="E298" t="str">
            <v>企业养老保险</v>
          </cell>
          <cell r="F298" t="str">
            <v>正常应缴</v>
          </cell>
          <cell r="G298" t="str">
            <v>3042.05</v>
          </cell>
          <cell r="H298" t="str">
            <v>243.36</v>
          </cell>
          <cell r="I298" t="str">
            <v>243.36</v>
          </cell>
        </row>
        <row r="299">
          <cell r="B299" t="str">
            <v>赵秋杰</v>
          </cell>
          <cell r="C299" t="str">
            <v>202107</v>
          </cell>
          <cell r="D299" t="str">
            <v>202107</v>
          </cell>
          <cell r="E299" t="str">
            <v>企业养老保险</v>
          </cell>
          <cell r="F299" t="str">
            <v>正常应缴</v>
          </cell>
          <cell r="G299" t="str">
            <v>3042.05</v>
          </cell>
          <cell r="H299" t="str">
            <v>243.36</v>
          </cell>
          <cell r="I299" t="str">
            <v>243.36</v>
          </cell>
        </row>
        <row r="300">
          <cell r="B300" t="str">
            <v>刘元元</v>
          </cell>
          <cell r="C300" t="str">
            <v>202107</v>
          </cell>
          <cell r="D300" t="str">
            <v>202107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</row>
        <row r="301">
          <cell r="B301" t="str">
            <v>滕怀乐</v>
          </cell>
          <cell r="C301" t="str">
            <v>202107</v>
          </cell>
          <cell r="D301" t="str">
            <v>202107</v>
          </cell>
          <cell r="E301" t="str">
            <v>企业养老保险</v>
          </cell>
          <cell r="F301" t="str">
            <v>正常应缴</v>
          </cell>
          <cell r="G301" t="str">
            <v>2836.2</v>
          </cell>
          <cell r="H301" t="str">
            <v>226.9</v>
          </cell>
          <cell r="I301" t="str">
            <v>226.9</v>
          </cell>
        </row>
        <row r="302">
          <cell r="B302" t="str">
            <v>翟广朋</v>
          </cell>
          <cell r="C302" t="str">
            <v>202107</v>
          </cell>
          <cell r="D302" t="str">
            <v>202107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</row>
        <row r="303">
          <cell r="B303" t="str">
            <v>王国防</v>
          </cell>
          <cell r="C303" t="str">
            <v>202107</v>
          </cell>
          <cell r="D303" t="str">
            <v>202107</v>
          </cell>
          <cell r="E303" t="str">
            <v>企业养老保险</v>
          </cell>
          <cell r="F303" t="str">
            <v>正常应缴</v>
          </cell>
          <cell r="G303" t="str">
            <v>2836.2</v>
          </cell>
          <cell r="H303" t="str">
            <v>226.9</v>
          </cell>
          <cell r="I303" t="str">
            <v>226.9</v>
          </cell>
        </row>
        <row r="304">
          <cell r="B304" t="str">
            <v>董岗生</v>
          </cell>
          <cell r="C304" t="str">
            <v>202107</v>
          </cell>
          <cell r="D304" t="str">
            <v>202107</v>
          </cell>
          <cell r="E304" t="str">
            <v>企业养老保险</v>
          </cell>
          <cell r="F304" t="str">
            <v>正常应缴</v>
          </cell>
          <cell r="G304" t="str">
            <v>3820</v>
          </cell>
          <cell r="H304" t="str">
            <v>305.6</v>
          </cell>
          <cell r="I304" t="str">
            <v>305.6</v>
          </cell>
        </row>
        <row r="305">
          <cell r="B305" t="str">
            <v>赵志强</v>
          </cell>
          <cell r="C305" t="str">
            <v>202107</v>
          </cell>
          <cell r="D305" t="str">
            <v>202107</v>
          </cell>
          <cell r="E305" t="str">
            <v>企业养老保险</v>
          </cell>
          <cell r="F305" t="str">
            <v>正常应缴</v>
          </cell>
          <cell r="G305" t="str">
            <v>3820</v>
          </cell>
          <cell r="H305" t="str">
            <v>305.6</v>
          </cell>
          <cell r="I305" t="str">
            <v>305.6</v>
          </cell>
        </row>
        <row r="306">
          <cell r="B306" t="str">
            <v>陈月涛</v>
          </cell>
          <cell r="C306" t="str">
            <v>202107</v>
          </cell>
          <cell r="D306" t="str">
            <v>202107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</row>
        <row r="307">
          <cell r="B307" t="str">
            <v>于全生</v>
          </cell>
          <cell r="C307" t="str">
            <v>202107</v>
          </cell>
          <cell r="D307" t="str">
            <v>202107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</row>
        <row r="308">
          <cell r="B308" t="str">
            <v>刘路路</v>
          </cell>
          <cell r="C308" t="str">
            <v>202107</v>
          </cell>
          <cell r="D308" t="str">
            <v>202107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</row>
        <row r="309">
          <cell r="B309" t="str">
            <v>宗方明</v>
          </cell>
          <cell r="C309" t="str">
            <v>202107</v>
          </cell>
          <cell r="D309" t="str">
            <v>202107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</row>
        <row r="310">
          <cell r="B310" t="str">
            <v>陈浩</v>
          </cell>
          <cell r="C310" t="str">
            <v>202107</v>
          </cell>
          <cell r="D310" t="str">
            <v>202107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</row>
        <row r="311">
          <cell r="B311" t="str">
            <v>张世明</v>
          </cell>
          <cell r="C311" t="str">
            <v>202107</v>
          </cell>
          <cell r="D311" t="str">
            <v>202107</v>
          </cell>
          <cell r="E311" t="str">
            <v>企业养老保险</v>
          </cell>
          <cell r="F311" t="str">
            <v>正常应缴</v>
          </cell>
          <cell r="G311" t="str">
            <v>3042.05</v>
          </cell>
          <cell r="H311" t="str">
            <v>243.36</v>
          </cell>
          <cell r="I311" t="str">
            <v>243.36</v>
          </cell>
        </row>
        <row r="312">
          <cell r="B312" t="str">
            <v>刘增莲</v>
          </cell>
          <cell r="C312" t="str">
            <v>202107</v>
          </cell>
          <cell r="D312" t="str">
            <v>202107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</row>
        <row r="313">
          <cell r="B313" t="str">
            <v>殷双花</v>
          </cell>
          <cell r="C313" t="str">
            <v>202107</v>
          </cell>
          <cell r="D313" t="str">
            <v>202107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</row>
        <row r="314">
          <cell r="B314" t="str">
            <v>曹肖桐</v>
          </cell>
          <cell r="C314" t="str">
            <v>202107</v>
          </cell>
          <cell r="D314" t="str">
            <v>202107</v>
          </cell>
          <cell r="E314" t="str">
            <v>企业养老保险</v>
          </cell>
          <cell r="F314" t="str">
            <v>正常应缴</v>
          </cell>
          <cell r="G314" t="str">
            <v>3042.05</v>
          </cell>
          <cell r="H314" t="str">
            <v>243.36</v>
          </cell>
          <cell r="I314" t="str">
            <v>243.36</v>
          </cell>
        </row>
        <row r="315">
          <cell r="B315" t="str">
            <v>温笑</v>
          </cell>
          <cell r="C315" t="str">
            <v>202107</v>
          </cell>
          <cell r="D315" t="str">
            <v>202107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</row>
        <row r="316">
          <cell r="B316" t="str">
            <v>于小菊</v>
          </cell>
          <cell r="C316" t="str">
            <v>202107</v>
          </cell>
          <cell r="D316" t="str">
            <v>202107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</row>
        <row r="317">
          <cell r="B317" t="str">
            <v>滕城城</v>
          </cell>
          <cell r="C317" t="str">
            <v>202107</v>
          </cell>
          <cell r="D317" t="str">
            <v>202107</v>
          </cell>
          <cell r="E317" t="str">
            <v>企业养老保险</v>
          </cell>
          <cell r="F317" t="str">
            <v>正常应缴</v>
          </cell>
          <cell r="G317" t="str">
            <v>3042.05</v>
          </cell>
          <cell r="H317" t="str">
            <v>243.36</v>
          </cell>
          <cell r="I317" t="str">
            <v>243.36</v>
          </cell>
        </row>
        <row r="318">
          <cell r="B318" t="str">
            <v>石岭金</v>
          </cell>
          <cell r="C318" t="str">
            <v>202107</v>
          </cell>
          <cell r="D318" t="str">
            <v>202107</v>
          </cell>
          <cell r="E318" t="str">
            <v>企业养老保险</v>
          </cell>
          <cell r="F318" t="str">
            <v>正常应缴</v>
          </cell>
          <cell r="G318" t="str">
            <v>3042.05</v>
          </cell>
          <cell r="H318" t="str">
            <v>243.36</v>
          </cell>
          <cell r="I318" t="str">
            <v>243.36</v>
          </cell>
        </row>
        <row r="319">
          <cell r="B319" t="str">
            <v>张学建</v>
          </cell>
          <cell r="C319" t="str">
            <v>202107</v>
          </cell>
          <cell r="D319" t="str">
            <v>202107</v>
          </cell>
          <cell r="E319" t="str">
            <v>企业养老保险</v>
          </cell>
          <cell r="F319" t="str">
            <v>正常应缴</v>
          </cell>
          <cell r="G319" t="str">
            <v>3042.05</v>
          </cell>
          <cell r="H319" t="str">
            <v>243.36</v>
          </cell>
          <cell r="I319" t="str">
            <v>243.36</v>
          </cell>
        </row>
        <row r="320">
          <cell r="B320" t="str">
            <v>王进</v>
          </cell>
          <cell r="C320" t="str">
            <v>202107</v>
          </cell>
          <cell r="D320" t="str">
            <v>202107</v>
          </cell>
          <cell r="E320" t="str">
            <v>企业养老保险</v>
          </cell>
          <cell r="F320" t="str">
            <v>正常应缴</v>
          </cell>
          <cell r="G320" t="str">
            <v>3042.05</v>
          </cell>
          <cell r="H320" t="str">
            <v>243.36</v>
          </cell>
          <cell r="I320" t="str">
            <v>243.36</v>
          </cell>
        </row>
        <row r="321">
          <cell r="B321" t="str">
            <v>滕志勇</v>
          </cell>
          <cell r="C321" t="str">
            <v>202107</v>
          </cell>
          <cell r="D321" t="str">
            <v>202107</v>
          </cell>
          <cell r="E321" t="str">
            <v>企业养老保险</v>
          </cell>
          <cell r="F321" t="str">
            <v>正常应缴</v>
          </cell>
          <cell r="G321" t="str">
            <v>3042.05</v>
          </cell>
          <cell r="H321" t="str">
            <v>243.36</v>
          </cell>
          <cell r="I321" t="str">
            <v>243.36</v>
          </cell>
        </row>
        <row r="322">
          <cell r="B322" t="str">
            <v>孙伟轩</v>
          </cell>
          <cell r="C322" t="str">
            <v>202107</v>
          </cell>
          <cell r="D322" t="str">
            <v>202107</v>
          </cell>
          <cell r="E322" t="str">
            <v>企业养老保险</v>
          </cell>
          <cell r="F322" t="str">
            <v>正常应缴</v>
          </cell>
          <cell r="G322" t="str">
            <v>3042.05</v>
          </cell>
          <cell r="H322" t="str">
            <v>243.36</v>
          </cell>
          <cell r="I322" t="str">
            <v>243.36</v>
          </cell>
        </row>
        <row r="323">
          <cell r="B323" t="str">
            <v>闫晓晨</v>
          </cell>
          <cell r="C323" t="str">
            <v>202107</v>
          </cell>
          <cell r="D323" t="str">
            <v>202107</v>
          </cell>
          <cell r="E323" t="str">
            <v>企业养老保险</v>
          </cell>
          <cell r="F323" t="str">
            <v>正常应缴</v>
          </cell>
          <cell r="G323" t="str">
            <v>3042.05</v>
          </cell>
          <cell r="H323" t="str">
            <v>243.36</v>
          </cell>
          <cell r="I323" t="str">
            <v>243.36</v>
          </cell>
        </row>
        <row r="324">
          <cell r="B324" t="str">
            <v>赵刚</v>
          </cell>
          <cell r="C324" t="str">
            <v>202107</v>
          </cell>
          <cell r="D324" t="str">
            <v>202107</v>
          </cell>
          <cell r="E324" t="str">
            <v>企业养老保险</v>
          </cell>
          <cell r="F324" t="str">
            <v>正常应缴</v>
          </cell>
          <cell r="G324" t="str">
            <v>3042.05</v>
          </cell>
          <cell r="H324" t="str">
            <v>243.36</v>
          </cell>
          <cell r="I324" t="str">
            <v>243.36</v>
          </cell>
        </row>
        <row r="325">
          <cell r="B325" t="str">
            <v>辛鹏玉</v>
          </cell>
          <cell r="C325" t="str">
            <v>202107</v>
          </cell>
          <cell r="D325" t="str">
            <v>202107</v>
          </cell>
          <cell r="E325" t="str">
            <v>企业养老保险</v>
          </cell>
          <cell r="F325" t="str">
            <v>正常应缴</v>
          </cell>
          <cell r="G325" t="str">
            <v>3042.05</v>
          </cell>
          <cell r="H325" t="str">
            <v>243.36</v>
          </cell>
          <cell r="I325" t="str">
            <v>243.36</v>
          </cell>
        </row>
        <row r="326">
          <cell r="B326" t="str">
            <v>刘芹</v>
          </cell>
          <cell r="C326" t="str">
            <v>202107</v>
          </cell>
          <cell r="D326" t="str">
            <v>202107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</row>
        <row r="327">
          <cell r="B327" t="str">
            <v>刘二精</v>
          </cell>
          <cell r="C327" t="str">
            <v>202107</v>
          </cell>
          <cell r="D327" t="str">
            <v>202107</v>
          </cell>
          <cell r="E327" t="str">
            <v>企业养老保险</v>
          </cell>
          <cell r="F327" t="str">
            <v>正常应缴</v>
          </cell>
          <cell r="G327" t="str">
            <v>2836.2</v>
          </cell>
          <cell r="H327" t="str">
            <v>226.9</v>
          </cell>
          <cell r="I327" t="str">
            <v>226.9</v>
          </cell>
        </row>
        <row r="328">
          <cell r="B328" t="str">
            <v>胡庆生</v>
          </cell>
          <cell r="C328" t="str">
            <v>202107</v>
          </cell>
          <cell r="D328" t="str">
            <v>202107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</row>
        <row r="329">
          <cell r="B329" t="str">
            <v>刘振娜</v>
          </cell>
          <cell r="C329" t="str">
            <v>202107</v>
          </cell>
          <cell r="D329" t="str">
            <v>202107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</row>
        <row r="330">
          <cell r="B330" t="str">
            <v>李博阳</v>
          </cell>
          <cell r="C330" t="str">
            <v>202107</v>
          </cell>
          <cell r="D330" t="str">
            <v>202107</v>
          </cell>
          <cell r="E330" t="str">
            <v>企业养老保险</v>
          </cell>
          <cell r="F330" t="str">
            <v>正常应缴</v>
          </cell>
          <cell r="G330" t="str">
            <v>2836.2</v>
          </cell>
          <cell r="H330" t="str">
            <v>226.9</v>
          </cell>
          <cell r="I330" t="str">
            <v>226.9</v>
          </cell>
        </row>
        <row r="331">
          <cell r="B331" t="str">
            <v>高换清</v>
          </cell>
          <cell r="C331" t="str">
            <v>202107</v>
          </cell>
          <cell r="D331" t="str">
            <v>202107</v>
          </cell>
          <cell r="E331" t="str">
            <v>企业养老保险</v>
          </cell>
          <cell r="F331" t="str">
            <v>正常应缴</v>
          </cell>
          <cell r="G331" t="str">
            <v>2836.2</v>
          </cell>
          <cell r="H331" t="str">
            <v>226.9</v>
          </cell>
          <cell r="I331" t="str">
            <v>226.9</v>
          </cell>
        </row>
        <row r="332">
          <cell r="B332" t="str">
            <v>翟凤娟</v>
          </cell>
          <cell r="C332" t="str">
            <v>202107</v>
          </cell>
          <cell r="D332" t="str">
            <v>202107</v>
          </cell>
          <cell r="E332" t="str">
            <v>企业养老保险</v>
          </cell>
          <cell r="F332" t="str">
            <v>正常应缴</v>
          </cell>
          <cell r="G332" t="str">
            <v>2836.2</v>
          </cell>
          <cell r="H332" t="str">
            <v>226.9</v>
          </cell>
          <cell r="I332" t="str">
            <v>226.9</v>
          </cell>
        </row>
        <row r="333">
          <cell r="B333" t="str">
            <v>赵亚帅</v>
          </cell>
          <cell r="C333" t="str">
            <v>202107</v>
          </cell>
          <cell r="D333" t="str">
            <v>202107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</row>
        <row r="334">
          <cell r="B334" t="str">
            <v>王祥</v>
          </cell>
          <cell r="C334" t="str">
            <v>202107</v>
          </cell>
          <cell r="D334" t="str">
            <v>202107</v>
          </cell>
          <cell r="E334" t="str">
            <v>企业养老保险</v>
          </cell>
          <cell r="F334" t="str">
            <v>正常应缴</v>
          </cell>
          <cell r="G334" t="str">
            <v>2836.2</v>
          </cell>
          <cell r="H334" t="str">
            <v>226.9</v>
          </cell>
          <cell r="I334" t="str">
            <v>226.9</v>
          </cell>
        </row>
        <row r="335">
          <cell r="B335" t="str">
            <v>朱长青</v>
          </cell>
          <cell r="C335" t="str">
            <v>202107</v>
          </cell>
          <cell r="D335" t="str">
            <v>202107</v>
          </cell>
          <cell r="E335" t="str">
            <v>企业养老保险</v>
          </cell>
          <cell r="F335" t="str">
            <v>正常应缴</v>
          </cell>
          <cell r="G335" t="str">
            <v>2836.2</v>
          </cell>
          <cell r="H335" t="str">
            <v>226.9</v>
          </cell>
          <cell r="I335" t="str">
            <v>226.9</v>
          </cell>
        </row>
        <row r="336">
          <cell r="B336" t="str">
            <v>杨兴乐</v>
          </cell>
          <cell r="C336" t="str">
            <v>202107</v>
          </cell>
          <cell r="D336" t="str">
            <v>202107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</row>
        <row r="337">
          <cell r="B337" t="str">
            <v>王桂欣</v>
          </cell>
          <cell r="C337" t="str">
            <v>202107</v>
          </cell>
          <cell r="D337" t="str">
            <v>202107</v>
          </cell>
          <cell r="E337" t="str">
            <v>企业养老保险</v>
          </cell>
          <cell r="F337" t="str">
            <v>正常应缴</v>
          </cell>
          <cell r="G337" t="str">
            <v>2836.2</v>
          </cell>
          <cell r="H337" t="str">
            <v>226.9</v>
          </cell>
          <cell r="I337" t="str">
            <v>226.9</v>
          </cell>
        </row>
        <row r="338">
          <cell r="B338" t="str">
            <v>刘玉江</v>
          </cell>
          <cell r="C338" t="str">
            <v>202107</v>
          </cell>
          <cell r="D338" t="str">
            <v>202107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</row>
        <row r="339">
          <cell r="B339" t="str">
            <v>蔡永刚</v>
          </cell>
          <cell r="C339" t="str">
            <v>202107</v>
          </cell>
          <cell r="D339" t="str">
            <v>202107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</row>
        <row r="340">
          <cell r="B340" t="str">
            <v>张文昌</v>
          </cell>
          <cell r="C340" t="str">
            <v>202107</v>
          </cell>
          <cell r="D340" t="str">
            <v>202107</v>
          </cell>
          <cell r="E340" t="str">
            <v>企业养老保险</v>
          </cell>
          <cell r="F340" t="str">
            <v>正常应缴</v>
          </cell>
          <cell r="G340" t="str">
            <v>3820</v>
          </cell>
          <cell r="H340" t="str">
            <v>305.6</v>
          </cell>
          <cell r="I340" t="str">
            <v>305.6</v>
          </cell>
        </row>
        <row r="341">
          <cell r="B341" t="str">
            <v>刘润霖</v>
          </cell>
          <cell r="C341" t="str">
            <v>202107</v>
          </cell>
          <cell r="D341" t="str">
            <v>202107</v>
          </cell>
          <cell r="E341" t="str">
            <v>企业养老保险</v>
          </cell>
          <cell r="F341" t="str">
            <v>正常应缴</v>
          </cell>
          <cell r="G341" t="str">
            <v>3042.05</v>
          </cell>
          <cell r="H341" t="str">
            <v>243.36</v>
          </cell>
          <cell r="I341" t="str">
            <v>243.36</v>
          </cell>
        </row>
        <row r="342">
          <cell r="B342" t="str">
            <v>岳明婷</v>
          </cell>
          <cell r="C342" t="str">
            <v>202107</v>
          </cell>
          <cell r="D342" t="str">
            <v>202107</v>
          </cell>
          <cell r="E342" t="str">
            <v>企业养老保险</v>
          </cell>
          <cell r="F342" t="str">
            <v>正常应缴</v>
          </cell>
          <cell r="G342" t="str">
            <v>3042.05</v>
          </cell>
          <cell r="H342" t="str">
            <v>243.36</v>
          </cell>
          <cell r="I342" t="str">
            <v>243.36</v>
          </cell>
        </row>
        <row r="343">
          <cell r="B343" t="str">
            <v>付智辉</v>
          </cell>
          <cell r="C343" t="str">
            <v>202107</v>
          </cell>
          <cell r="D343" t="str">
            <v>202107</v>
          </cell>
          <cell r="E343" t="str">
            <v>企业养老保险</v>
          </cell>
          <cell r="F343" t="str">
            <v>正常应缴</v>
          </cell>
          <cell r="G343" t="str">
            <v>3042.05</v>
          </cell>
          <cell r="H343" t="str">
            <v>243.36</v>
          </cell>
          <cell r="I343" t="str">
            <v>243.36</v>
          </cell>
        </row>
        <row r="344">
          <cell r="B344" t="str">
            <v>孙国峰</v>
          </cell>
          <cell r="C344" t="str">
            <v>202107</v>
          </cell>
          <cell r="D344" t="str">
            <v>202107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</row>
        <row r="345">
          <cell r="B345" t="str">
            <v>孙艳辉</v>
          </cell>
          <cell r="C345" t="str">
            <v>202107</v>
          </cell>
          <cell r="D345" t="str">
            <v>202107</v>
          </cell>
          <cell r="E345" t="str">
            <v>企业养老保险</v>
          </cell>
          <cell r="F345" t="str">
            <v>正常应缴</v>
          </cell>
          <cell r="G345" t="str">
            <v>2836.2</v>
          </cell>
          <cell r="H345" t="str">
            <v>226.9</v>
          </cell>
          <cell r="I345" t="str">
            <v>226.9</v>
          </cell>
        </row>
        <row r="346">
          <cell r="B346" t="str">
            <v>赵文广</v>
          </cell>
          <cell r="C346" t="str">
            <v>202107</v>
          </cell>
          <cell r="D346" t="str">
            <v>202107</v>
          </cell>
          <cell r="E346" t="str">
            <v>企业养老保险</v>
          </cell>
          <cell r="F346" t="str">
            <v>正常应缴</v>
          </cell>
          <cell r="G346" t="str">
            <v>3820</v>
          </cell>
          <cell r="H346" t="str">
            <v>305.6</v>
          </cell>
          <cell r="I346" t="str">
            <v>305.6</v>
          </cell>
        </row>
        <row r="347">
          <cell r="B347" t="str">
            <v>范丙星</v>
          </cell>
          <cell r="C347" t="str">
            <v>202107</v>
          </cell>
          <cell r="D347" t="str">
            <v>202107</v>
          </cell>
          <cell r="E347" t="str">
            <v>企业养老保险</v>
          </cell>
          <cell r="F347" t="str">
            <v>正常应缴</v>
          </cell>
          <cell r="G347" t="str">
            <v>2836.2</v>
          </cell>
          <cell r="H347" t="str">
            <v>226.9</v>
          </cell>
          <cell r="I347" t="str">
            <v>226.9</v>
          </cell>
        </row>
        <row r="348">
          <cell r="B348" t="str">
            <v>吴如霞</v>
          </cell>
          <cell r="C348" t="str">
            <v>202107</v>
          </cell>
          <cell r="D348" t="str">
            <v>202107</v>
          </cell>
          <cell r="E348" t="str">
            <v>企业养老保险</v>
          </cell>
          <cell r="F348" t="str">
            <v>正常应缴</v>
          </cell>
          <cell r="G348" t="str">
            <v>2836.2</v>
          </cell>
          <cell r="H348" t="str">
            <v>226.9</v>
          </cell>
          <cell r="I348" t="str">
            <v>226.9</v>
          </cell>
        </row>
        <row r="349">
          <cell r="B349" t="str">
            <v>刘俊阁</v>
          </cell>
          <cell r="C349" t="str">
            <v>202107</v>
          </cell>
          <cell r="D349" t="str">
            <v>202107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</row>
        <row r="350">
          <cell r="B350" t="str">
            <v>姚建坡</v>
          </cell>
          <cell r="C350" t="str">
            <v>202107</v>
          </cell>
          <cell r="D350" t="str">
            <v>202107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</row>
        <row r="351">
          <cell r="B351" t="str">
            <v>侯志铎</v>
          </cell>
          <cell r="C351" t="str">
            <v>202107</v>
          </cell>
          <cell r="D351" t="str">
            <v>202107</v>
          </cell>
          <cell r="E351" t="str">
            <v>企业养老保险</v>
          </cell>
          <cell r="F351" t="str">
            <v>正常应缴</v>
          </cell>
          <cell r="G351" t="str">
            <v>3042.05</v>
          </cell>
          <cell r="H351" t="str">
            <v>243.36</v>
          </cell>
          <cell r="I351" t="str">
            <v>243.36</v>
          </cell>
        </row>
        <row r="352">
          <cell r="B352" t="str">
            <v>刘振</v>
          </cell>
          <cell r="C352" t="str">
            <v>202107</v>
          </cell>
          <cell r="D352" t="str">
            <v>202107</v>
          </cell>
          <cell r="E352" t="str">
            <v>企业养老保险</v>
          </cell>
          <cell r="F352" t="str">
            <v>正常应缴</v>
          </cell>
          <cell r="G352" t="str">
            <v>3820</v>
          </cell>
          <cell r="H352" t="str">
            <v>305.6</v>
          </cell>
          <cell r="I352" t="str">
            <v>305.6</v>
          </cell>
        </row>
        <row r="353">
          <cell r="B353" t="str">
            <v>张佳怡</v>
          </cell>
          <cell r="C353" t="str">
            <v>202107</v>
          </cell>
          <cell r="D353" t="str">
            <v>202107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</row>
        <row r="354">
          <cell r="B354" t="str">
            <v>王建国</v>
          </cell>
          <cell r="C354" t="str">
            <v>202107</v>
          </cell>
          <cell r="D354" t="str">
            <v>202107</v>
          </cell>
          <cell r="E354" t="str">
            <v>企业养老保险</v>
          </cell>
          <cell r="F354" t="str">
            <v>正常应缴</v>
          </cell>
          <cell r="G354" t="str">
            <v>2836.2</v>
          </cell>
          <cell r="H354" t="str">
            <v>226.9</v>
          </cell>
          <cell r="I354" t="str">
            <v>226.9</v>
          </cell>
        </row>
        <row r="355">
          <cell r="B355" t="str">
            <v>张东</v>
          </cell>
          <cell r="C355" t="str">
            <v>202107</v>
          </cell>
          <cell r="D355" t="str">
            <v>202107</v>
          </cell>
          <cell r="E355" t="str">
            <v>企业养老保险</v>
          </cell>
          <cell r="F355" t="str">
            <v>正常应缴</v>
          </cell>
          <cell r="G355" t="str">
            <v>2836.2</v>
          </cell>
          <cell r="H355" t="str">
            <v>226.9</v>
          </cell>
          <cell r="I355" t="str">
            <v>226.9</v>
          </cell>
        </row>
        <row r="356">
          <cell r="B356" t="str">
            <v>齐静</v>
          </cell>
          <cell r="C356" t="str">
            <v>202107</v>
          </cell>
          <cell r="D356" t="str">
            <v>202107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</row>
        <row r="357">
          <cell r="B357" t="str">
            <v>席智伟</v>
          </cell>
          <cell r="C357" t="str">
            <v>202107</v>
          </cell>
          <cell r="D357" t="str">
            <v>202107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</row>
        <row r="358">
          <cell r="B358" t="str">
            <v>朱文奇</v>
          </cell>
          <cell r="C358" t="str">
            <v>202107</v>
          </cell>
          <cell r="D358" t="str">
            <v>202107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</row>
        <row r="359">
          <cell r="B359" t="str">
            <v>刘寿超</v>
          </cell>
          <cell r="C359" t="str">
            <v>202107</v>
          </cell>
          <cell r="D359" t="str">
            <v>202107</v>
          </cell>
          <cell r="E359" t="str">
            <v>企业养老保险</v>
          </cell>
          <cell r="F359" t="str">
            <v>正常应缴</v>
          </cell>
          <cell r="G359" t="str">
            <v>3042.05</v>
          </cell>
          <cell r="H359" t="str">
            <v>243.36</v>
          </cell>
          <cell r="I359" t="str">
            <v>243.36</v>
          </cell>
        </row>
        <row r="360">
          <cell r="B360" t="str">
            <v>许瑞学</v>
          </cell>
          <cell r="C360" t="str">
            <v>202107</v>
          </cell>
          <cell r="D360" t="str">
            <v>202107</v>
          </cell>
          <cell r="E360" t="str">
            <v>企业养老保险</v>
          </cell>
          <cell r="F360" t="str">
            <v>正常应缴</v>
          </cell>
          <cell r="G360" t="str">
            <v>3042.05</v>
          </cell>
          <cell r="H360" t="str">
            <v>243.36</v>
          </cell>
          <cell r="I360" t="str">
            <v>243.36</v>
          </cell>
        </row>
        <row r="361">
          <cell r="B361" t="str">
            <v>宁文凯</v>
          </cell>
          <cell r="C361" t="str">
            <v>202107</v>
          </cell>
          <cell r="D361" t="str">
            <v>202107</v>
          </cell>
          <cell r="E361" t="str">
            <v>企业养老保险</v>
          </cell>
          <cell r="F361" t="str">
            <v>正常应缴</v>
          </cell>
          <cell r="G361" t="str">
            <v>3042.05</v>
          </cell>
          <cell r="H361" t="str">
            <v>243.36</v>
          </cell>
          <cell r="I361" t="str">
            <v>243.36</v>
          </cell>
        </row>
        <row r="362">
          <cell r="B362" t="str">
            <v>张富贵</v>
          </cell>
          <cell r="C362" t="str">
            <v>202107</v>
          </cell>
          <cell r="D362" t="str">
            <v>202107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</row>
        <row r="363">
          <cell r="B363" t="str">
            <v>孟洪臣</v>
          </cell>
          <cell r="C363" t="str">
            <v>202107</v>
          </cell>
          <cell r="D363" t="str">
            <v>202107</v>
          </cell>
          <cell r="E363" t="str">
            <v>企业养老保险</v>
          </cell>
          <cell r="F363" t="str">
            <v>正常应缴</v>
          </cell>
          <cell r="G363" t="str">
            <v>3042.05</v>
          </cell>
          <cell r="H363" t="str">
            <v>243.36</v>
          </cell>
          <cell r="I363" t="str">
            <v>243.36</v>
          </cell>
        </row>
        <row r="364">
          <cell r="B364" t="str">
            <v>陈淑贞</v>
          </cell>
          <cell r="C364" t="str">
            <v>202107</v>
          </cell>
          <cell r="D364" t="str">
            <v>202107</v>
          </cell>
          <cell r="E364" t="str">
            <v>企业养老保险</v>
          </cell>
          <cell r="F364" t="str">
            <v>正常应缴</v>
          </cell>
          <cell r="G364" t="str">
            <v>3042.05</v>
          </cell>
          <cell r="H364" t="str">
            <v>243.36</v>
          </cell>
          <cell r="I364" t="str">
            <v>243.36</v>
          </cell>
        </row>
        <row r="365">
          <cell r="B365" t="str">
            <v>任相宜</v>
          </cell>
          <cell r="C365" t="str">
            <v>202107</v>
          </cell>
          <cell r="D365" t="str">
            <v>202107</v>
          </cell>
          <cell r="E365" t="str">
            <v>企业养老保险</v>
          </cell>
          <cell r="F365" t="str">
            <v>正常应缴</v>
          </cell>
          <cell r="G365" t="str">
            <v>3042.05</v>
          </cell>
          <cell r="H365" t="str">
            <v>243.36</v>
          </cell>
          <cell r="I365" t="str">
            <v>243.36</v>
          </cell>
        </row>
        <row r="366">
          <cell r="B366" t="str">
            <v>滕奉伟</v>
          </cell>
          <cell r="C366" t="str">
            <v>202107</v>
          </cell>
          <cell r="D366" t="str">
            <v>202107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</row>
        <row r="367">
          <cell r="B367" t="str">
            <v>李泽元</v>
          </cell>
          <cell r="C367" t="str">
            <v>202107</v>
          </cell>
          <cell r="D367" t="str">
            <v>202107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</row>
        <row r="368">
          <cell r="B368" t="str">
            <v>张秀荣</v>
          </cell>
          <cell r="C368" t="str">
            <v>202107</v>
          </cell>
          <cell r="D368" t="str">
            <v>202107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</row>
        <row r="369">
          <cell r="B369" t="str">
            <v>张风瑞</v>
          </cell>
          <cell r="C369" t="str">
            <v>202107</v>
          </cell>
          <cell r="D369" t="str">
            <v>202107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</row>
        <row r="370">
          <cell r="B370" t="str">
            <v>商松坡</v>
          </cell>
          <cell r="C370" t="str">
            <v>202107</v>
          </cell>
          <cell r="D370" t="str">
            <v>202107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</row>
        <row r="371">
          <cell r="B371" t="str">
            <v>刘如成</v>
          </cell>
          <cell r="C371" t="str">
            <v>202107</v>
          </cell>
          <cell r="D371" t="str">
            <v>202107</v>
          </cell>
          <cell r="E371" t="str">
            <v>企业养老保险</v>
          </cell>
          <cell r="F371" t="str">
            <v>正常应缴</v>
          </cell>
          <cell r="G371" t="str">
            <v>2836.2</v>
          </cell>
          <cell r="H371" t="str">
            <v>226.9</v>
          </cell>
          <cell r="I371" t="str">
            <v>226.9</v>
          </cell>
        </row>
        <row r="372">
          <cell r="B372" t="str">
            <v>张世玉</v>
          </cell>
          <cell r="C372" t="str">
            <v>202107</v>
          </cell>
          <cell r="D372" t="str">
            <v>202107</v>
          </cell>
          <cell r="E372" t="str">
            <v>企业养老保险</v>
          </cell>
          <cell r="F372" t="str">
            <v>正常应缴</v>
          </cell>
          <cell r="G372" t="str">
            <v>2836.2</v>
          </cell>
          <cell r="H372" t="str">
            <v>226.9</v>
          </cell>
          <cell r="I372" t="str">
            <v>226.9</v>
          </cell>
        </row>
        <row r="373">
          <cell r="B373" t="str">
            <v>邓雪</v>
          </cell>
          <cell r="C373" t="str">
            <v>202107</v>
          </cell>
          <cell r="D373" t="str">
            <v>202107</v>
          </cell>
          <cell r="E373" t="str">
            <v>企业养老保险</v>
          </cell>
          <cell r="F373" t="str">
            <v>正常应缴</v>
          </cell>
          <cell r="G373" t="str">
            <v>2836.2</v>
          </cell>
          <cell r="H373" t="str">
            <v>226.9</v>
          </cell>
          <cell r="I373" t="str">
            <v>226.9</v>
          </cell>
        </row>
        <row r="374">
          <cell r="B374" t="str">
            <v>李春花</v>
          </cell>
          <cell r="C374" t="str">
            <v>202107</v>
          </cell>
          <cell r="D374" t="str">
            <v>202107</v>
          </cell>
          <cell r="E374" t="str">
            <v>企业养老保险</v>
          </cell>
          <cell r="F374" t="str">
            <v>正常应缴</v>
          </cell>
          <cell r="G374" t="str">
            <v>2836.2</v>
          </cell>
          <cell r="H374" t="str">
            <v>226.9</v>
          </cell>
          <cell r="I374" t="str">
            <v>226.9</v>
          </cell>
        </row>
        <row r="375">
          <cell r="B375" t="str">
            <v>白艳焕</v>
          </cell>
          <cell r="C375" t="str">
            <v>202107</v>
          </cell>
          <cell r="D375" t="str">
            <v>202107</v>
          </cell>
          <cell r="E375" t="str">
            <v>企业养老保险</v>
          </cell>
          <cell r="F375" t="str">
            <v>正常应缴</v>
          </cell>
          <cell r="G375" t="str">
            <v>2836.2</v>
          </cell>
          <cell r="H375" t="str">
            <v>226.9</v>
          </cell>
          <cell r="I375" t="str">
            <v>226.9</v>
          </cell>
        </row>
        <row r="376">
          <cell r="B376" t="str">
            <v>云荣娟</v>
          </cell>
          <cell r="C376" t="str">
            <v>202107</v>
          </cell>
          <cell r="D376" t="str">
            <v>202107</v>
          </cell>
          <cell r="E376" t="str">
            <v>企业养老保险</v>
          </cell>
          <cell r="F376" t="str">
            <v>正常应缴</v>
          </cell>
          <cell r="G376" t="str">
            <v>3820</v>
          </cell>
          <cell r="H376" t="str">
            <v>305.6</v>
          </cell>
          <cell r="I376" t="str">
            <v>305.6</v>
          </cell>
        </row>
        <row r="377">
          <cell r="B377" t="str">
            <v>张立霞</v>
          </cell>
          <cell r="C377" t="str">
            <v>202107</v>
          </cell>
          <cell r="D377" t="str">
            <v>202107</v>
          </cell>
          <cell r="E377" t="str">
            <v>企业养老保险</v>
          </cell>
          <cell r="F377" t="str">
            <v>正常应缴</v>
          </cell>
          <cell r="G377" t="str">
            <v>2836.2</v>
          </cell>
          <cell r="H377" t="str">
            <v>226.9</v>
          </cell>
          <cell r="I377" t="str">
            <v>226.9</v>
          </cell>
        </row>
        <row r="378">
          <cell r="B378" t="str">
            <v>滕红玲</v>
          </cell>
          <cell r="C378" t="str">
            <v>202107</v>
          </cell>
          <cell r="D378" t="str">
            <v>202107</v>
          </cell>
          <cell r="E378" t="str">
            <v>企业养老保险</v>
          </cell>
          <cell r="F378" t="str">
            <v>正常应缴</v>
          </cell>
          <cell r="G378" t="str">
            <v>2836.2</v>
          </cell>
          <cell r="H378" t="str">
            <v>226.9</v>
          </cell>
          <cell r="I378" t="str">
            <v>226.9</v>
          </cell>
        </row>
        <row r="379">
          <cell r="B379" t="str">
            <v>窦桂英</v>
          </cell>
          <cell r="C379" t="str">
            <v>202107</v>
          </cell>
          <cell r="D379" t="str">
            <v>202107</v>
          </cell>
          <cell r="E379" t="str">
            <v>企业养老保险</v>
          </cell>
          <cell r="F379" t="str">
            <v>正常应缴</v>
          </cell>
          <cell r="G379" t="str">
            <v>2836.2</v>
          </cell>
          <cell r="H379" t="str">
            <v>226.9</v>
          </cell>
          <cell r="I379" t="str">
            <v>226.9</v>
          </cell>
        </row>
        <row r="380">
          <cell r="B380" t="str">
            <v>王万新</v>
          </cell>
          <cell r="C380" t="str">
            <v>202107</v>
          </cell>
          <cell r="D380" t="str">
            <v>202107</v>
          </cell>
          <cell r="E380" t="str">
            <v>企业养老保险</v>
          </cell>
          <cell r="F380" t="str">
            <v>正常应缴</v>
          </cell>
          <cell r="G380" t="str">
            <v>3042.05</v>
          </cell>
          <cell r="H380" t="str">
            <v>243.36</v>
          </cell>
          <cell r="I380" t="str">
            <v>243.36</v>
          </cell>
        </row>
        <row r="381">
          <cell r="B381" t="str">
            <v>马立荣</v>
          </cell>
          <cell r="C381" t="str">
            <v>202107</v>
          </cell>
          <cell r="D381" t="str">
            <v>202107</v>
          </cell>
          <cell r="E381" t="str">
            <v>企业养老保险</v>
          </cell>
          <cell r="F381" t="str">
            <v>正常应缴</v>
          </cell>
          <cell r="G381" t="str">
            <v>2836.2</v>
          </cell>
          <cell r="H381" t="str">
            <v>226.9</v>
          </cell>
          <cell r="I381" t="str">
            <v>226.9</v>
          </cell>
        </row>
        <row r="382">
          <cell r="B382" t="str">
            <v>周梦迪</v>
          </cell>
          <cell r="C382" t="str">
            <v>202107</v>
          </cell>
          <cell r="D382" t="str">
            <v>202107</v>
          </cell>
          <cell r="E382" t="str">
            <v>企业养老保险</v>
          </cell>
          <cell r="F382" t="str">
            <v>正常应缴</v>
          </cell>
          <cell r="G382" t="str">
            <v>2836.2</v>
          </cell>
          <cell r="H382" t="str">
            <v>226.9</v>
          </cell>
          <cell r="I382" t="str">
            <v>226.9</v>
          </cell>
        </row>
        <row r="383">
          <cell r="B383" t="str">
            <v>岳明鑫</v>
          </cell>
          <cell r="C383" t="str">
            <v>202107</v>
          </cell>
          <cell r="D383" t="str">
            <v>202107</v>
          </cell>
          <cell r="E383" t="str">
            <v>企业养老保险</v>
          </cell>
          <cell r="F383" t="str">
            <v>正常应缴</v>
          </cell>
          <cell r="G383" t="str">
            <v>3042.05</v>
          </cell>
          <cell r="H383" t="str">
            <v>243.36</v>
          </cell>
          <cell r="I383" t="str">
            <v>243.36</v>
          </cell>
        </row>
        <row r="384">
          <cell r="B384" t="str">
            <v>张植茂</v>
          </cell>
          <cell r="C384" t="str">
            <v>202107</v>
          </cell>
          <cell r="D384" t="str">
            <v>202107</v>
          </cell>
          <cell r="E384" t="str">
            <v>企业养老保险</v>
          </cell>
          <cell r="F384" t="str">
            <v>正常应缴</v>
          </cell>
          <cell r="G384" t="str">
            <v>3042.05</v>
          </cell>
          <cell r="H384" t="str">
            <v>243.36</v>
          </cell>
          <cell r="I384" t="str">
            <v>243.36</v>
          </cell>
        </row>
        <row r="385">
          <cell r="B385" t="str">
            <v>孙刚</v>
          </cell>
          <cell r="C385" t="str">
            <v>202107</v>
          </cell>
          <cell r="D385" t="str">
            <v>202107</v>
          </cell>
          <cell r="E385" t="str">
            <v>企业养老保险</v>
          </cell>
          <cell r="F385" t="str">
            <v>正常应缴</v>
          </cell>
          <cell r="G385" t="str">
            <v>3042.05</v>
          </cell>
          <cell r="H385" t="str">
            <v>243.36</v>
          </cell>
          <cell r="I385" t="str">
            <v>243.36</v>
          </cell>
        </row>
        <row r="386">
          <cell r="B386" t="str">
            <v>刘建轮</v>
          </cell>
          <cell r="C386" t="str">
            <v>202107</v>
          </cell>
          <cell r="D386" t="str">
            <v>202107</v>
          </cell>
          <cell r="E386" t="str">
            <v>企业养老保险</v>
          </cell>
          <cell r="F386" t="str">
            <v>正常应缴</v>
          </cell>
          <cell r="G386" t="str">
            <v>2836.2</v>
          </cell>
          <cell r="H386" t="str">
            <v>226.9</v>
          </cell>
          <cell r="I386" t="str">
            <v>226.9</v>
          </cell>
        </row>
        <row r="387">
          <cell r="B387" t="str">
            <v>田增军</v>
          </cell>
          <cell r="C387" t="str">
            <v>202107</v>
          </cell>
          <cell r="D387" t="str">
            <v>202107</v>
          </cell>
          <cell r="E387" t="str">
            <v>企业养老保险</v>
          </cell>
          <cell r="F387" t="str">
            <v>正常应缴</v>
          </cell>
          <cell r="G387" t="str">
            <v>2836.2</v>
          </cell>
          <cell r="H387" t="str">
            <v>226.9</v>
          </cell>
          <cell r="I387" t="str">
            <v>226.9</v>
          </cell>
        </row>
        <row r="388">
          <cell r="B388" t="str">
            <v>杨勇</v>
          </cell>
          <cell r="C388" t="str">
            <v>202107</v>
          </cell>
          <cell r="D388" t="str">
            <v>202107</v>
          </cell>
          <cell r="E388" t="str">
            <v>企业养老保险</v>
          </cell>
          <cell r="F388" t="str">
            <v>正常应缴</v>
          </cell>
          <cell r="G388" t="str">
            <v>2836.2</v>
          </cell>
          <cell r="H388" t="str">
            <v>226.9</v>
          </cell>
          <cell r="I388" t="str">
            <v>226.9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证件号码</v>
          </cell>
          <cell r="D1" t="str">
            <v>缴费基数</v>
          </cell>
          <cell r="E1" t="str">
            <v>参保险种</v>
          </cell>
          <cell r="F1" t="str">
            <v>缴费金额</v>
          </cell>
          <cell r="G1" t="str">
            <v>费款期</v>
          </cell>
          <cell r="H1" t="str">
            <v>缴费类型</v>
          </cell>
        </row>
        <row r="2">
          <cell r="B2" t="str">
            <v>赵学超</v>
          </cell>
          <cell r="C2" t="str">
            <v>132930197712021812</v>
          </cell>
          <cell r="D2" t="str">
            <v>3,043</v>
          </cell>
          <cell r="E2" t="str">
            <v>失业保险 </v>
          </cell>
          <cell r="F2" t="str">
            <v>9.13</v>
          </cell>
          <cell r="G2" t="str">
            <v>202107</v>
          </cell>
          <cell r="H2" t="str">
            <v>正常应缴</v>
          </cell>
          <cell r="I2">
            <v>9.13</v>
          </cell>
          <cell r="J2">
            <v>9.13</v>
          </cell>
          <cell r="K2">
            <v>0</v>
          </cell>
        </row>
        <row r="3">
          <cell r="B3" t="str">
            <v>姜桂梅</v>
          </cell>
          <cell r="C3" t="str">
            <v>132930197612023060</v>
          </cell>
          <cell r="D3" t="str">
            <v>2,837</v>
          </cell>
          <cell r="E3" t="str">
            <v>失业保险 </v>
          </cell>
          <cell r="F3" t="str">
            <v>8.51</v>
          </cell>
          <cell r="G3" t="str">
            <v>202107</v>
          </cell>
          <cell r="H3" t="str">
            <v>正常应缴</v>
          </cell>
          <cell r="I3">
            <v>8.51</v>
          </cell>
          <cell r="J3">
            <v>8.51</v>
          </cell>
          <cell r="K3">
            <v>0</v>
          </cell>
        </row>
        <row r="4">
          <cell r="B4" t="str">
            <v>胡占伟</v>
          </cell>
          <cell r="C4" t="str">
            <v>13293019940201371X</v>
          </cell>
          <cell r="D4" t="str">
            <v>2,837</v>
          </cell>
          <cell r="E4" t="str">
            <v>失业保险 </v>
          </cell>
          <cell r="F4" t="str">
            <v>8.51</v>
          </cell>
          <cell r="G4" t="str">
            <v>202107</v>
          </cell>
          <cell r="H4" t="str">
            <v>正常应缴</v>
          </cell>
          <cell r="I4">
            <v>8.51</v>
          </cell>
          <cell r="J4">
            <v>8.51</v>
          </cell>
          <cell r="K4">
            <v>0</v>
          </cell>
        </row>
        <row r="5">
          <cell r="B5" t="str">
            <v>张广涛</v>
          </cell>
          <cell r="C5" t="str">
            <v>130983199901041118</v>
          </cell>
          <cell r="D5" t="str">
            <v>2,837</v>
          </cell>
          <cell r="E5" t="str">
            <v>失业保险 </v>
          </cell>
          <cell r="F5" t="str">
            <v>8.51</v>
          </cell>
          <cell r="G5" t="str">
            <v>202107</v>
          </cell>
          <cell r="H5" t="str">
            <v>正常应缴</v>
          </cell>
          <cell r="I5">
            <v>8.51</v>
          </cell>
          <cell r="J5">
            <v>8.51</v>
          </cell>
          <cell r="K5">
            <v>0</v>
          </cell>
        </row>
        <row r="6">
          <cell r="B6" t="str">
            <v>于正军</v>
          </cell>
          <cell r="C6" t="str">
            <v>132930197707191817</v>
          </cell>
          <cell r="D6" t="str">
            <v>2,837</v>
          </cell>
          <cell r="E6" t="str">
            <v>失业保险 </v>
          </cell>
          <cell r="F6" t="str">
            <v>8.51</v>
          </cell>
          <cell r="G6" t="str">
            <v>202107</v>
          </cell>
          <cell r="H6" t="str">
            <v>正常应缴</v>
          </cell>
          <cell r="I6">
            <v>8.51</v>
          </cell>
          <cell r="J6">
            <v>8.51</v>
          </cell>
          <cell r="K6">
            <v>0</v>
          </cell>
        </row>
        <row r="7">
          <cell r="B7" t="str">
            <v>刘东豪</v>
          </cell>
          <cell r="C7" t="str">
            <v>130983200307225032</v>
          </cell>
          <cell r="D7" t="str">
            <v>3,043</v>
          </cell>
          <cell r="E7" t="str">
            <v>失业保险 </v>
          </cell>
          <cell r="F7" t="str">
            <v>9.13</v>
          </cell>
          <cell r="G7" t="str">
            <v>202107</v>
          </cell>
          <cell r="H7" t="str">
            <v>正常应缴</v>
          </cell>
          <cell r="I7">
            <v>9.13</v>
          </cell>
          <cell r="J7">
            <v>9.13</v>
          </cell>
          <cell r="K7">
            <v>0</v>
          </cell>
        </row>
        <row r="8">
          <cell r="B8" t="str">
            <v>陈金马</v>
          </cell>
          <cell r="C8" t="str">
            <v>130925199004276618</v>
          </cell>
          <cell r="D8" t="str">
            <v>3,043</v>
          </cell>
          <cell r="E8" t="str">
            <v>失业保险 </v>
          </cell>
          <cell r="F8" t="str">
            <v>9.13</v>
          </cell>
          <cell r="G8" t="str">
            <v>202107</v>
          </cell>
          <cell r="H8" t="str">
            <v>正常应缴</v>
          </cell>
          <cell r="I8">
            <v>9.13</v>
          </cell>
          <cell r="J8">
            <v>9.13</v>
          </cell>
          <cell r="K8">
            <v>0</v>
          </cell>
        </row>
        <row r="9">
          <cell r="B9" t="str">
            <v>张艳</v>
          </cell>
          <cell r="C9" t="str">
            <v>13293019810911092X</v>
          </cell>
          <cell r="D9" t="str">
            <v>3,043</v>
          </cell>
          <cell r="E9" t="str">
            <v>失业保险 </v>
          </cell>
          <cell r="F9" t="str">
            <v>9.13</v>
          </cell>
          <cell r="G9" t="str">
            <v>202107</v>
          </cell>
          <cell r="H9" t="str">
            <v>正常应缴</v>
          </cell>
          <cell r="I9">
            <v>9.13</v>
          </cell>
          <cell r="J9">
            <v>9.13</v>
          </cell>
          <cell r="K9">
            <v>0</v>
          </cell>
        </row>
        <row r="10">
          <cell r="B10" t="str">
            <v>陈淑贞</v>
          </cell>
          <cell r="C10" t="str">
            <v>132930198012132225</v>
          </cell>
          <cell r="D10" t="str">
            <v>3,043</v>
          </cell>
          <cell r="E10" t="str">
            <v>失业保险 </v>
          </cell>
          <cell r="F10" t="str">
            <v>9.13</v>
          </cell>
          <cell r="G10" t="str">
            <v>202107</v>
          </cell>
          <cell r="H10" t="str">
            <v>正常应缴</v>
          </cell>
          <cell r="I10">
            <v>9.13</v>
          </cell>
          <cell r="J10">
            <v>9.13</v>
          </cell>
          <cell r="K10">
            <v>0</v>
          </cell>
        </row>
        <row r="11">
          <cell r="B11" t="str">
            <v>刘元元</v>
          </cell>
          <cell r="C11" t="str">
            <v>130983198907120322</v>
          </cell>
          <cell r="D11" t="str">
            <v>3,043</v>
          </cell>
          <cell r="E11" t="str">
            <v>失业保险 </v>
          </cell>
          <cell r="F11" t="str">
            <v>9.13</v>
          </cell>
          <cell r="G11" t="str">
            <v>202107</v>
          </cell>
          <cell r="H11" t="str">
            <v>正常应缴</v>
          </cell>
          <cell r="I11">
            <v>9.13</v>
          </cell>
          <cell r="J11">
            <v>9.13</v>
          </cell>
          <cell r="K11">
            <v>0</v>
          </cell>
        </row>
        <row r="12">
          <cell r="B12" t="str">
            <v>武林</v>
          </cell>
          <cell r="C12" t="str">
            <v>230230198902212132</v>
          </cell>
          <cell r="D12" t="str">
            <v>3,043</v>
          </cell>
          <cell r="E12" t="str">
            <v>失业保险 </v>
          </cell>
          <cell r="F12" t="str">
            <v>9.13</v>
          </cell>
          <cell r="G12" t="str">
            <v>202107</v>
          </cell>
          <cell r="H12" t="str">
            <v>正常应缴</v>
          </cell>
          <cell r="I12">
            <v>9.13</v>
          </cell>
          <cell r="J12">
            <v>9.13</v>
          </cell>
          <cell r="K12">
            <v>0</v>
          </cell>
        </row>
        <row r="13">
          <cell r="B13" t="str">
            <v>刘建轮</v>
          </cell>
          <cell r="C13" t="str">
            <v>130983198803140919</v>
          </cell>
          <cell r="D13" t="str">
            <v>2,837</v>
          </cell>
          <cell r="E13" t="str">
            <v>失业保险 </v>
          </cell>
          <cell r="F13" t="str">
            <v>8.51</v>
          </cell>
          <cell r="G13" t="str">
            <v>202107</v>
          </cell>
          <cell r="H13" t="str">
            <v>正常应缴</v>
          </cell>
          <cell r="I13">
            <v>8.51</v>
          </cell>
          <cell r="J13">
            <v>8.51</v>
          </cell>
          <cell r="K13">
            <v>0</v>
          </cell>
        </row>
        <row r="14">
          <cell r="B14" t="str">
            <v>孟祥玲</v>
          </cell>
          <cell r="C14" t="str">
            <v>132930197303171828</v>
          </cell>
          <cell r="D14" t="str">
            <v>2,837</v>
          </cell>
          <cell r="E14" t="str">
            <v>失业保险 </v>
          </cell>
          <cell r="F14" t="str">
            <v>8.51</v>
          </cell>
          <cell r="G14" t="str">
            <v>202107</v>
          </cell>
          <cell r="H14" t="str">
            <v>正常应缴</v>
          </cell>
          <cell r="I14">
            <v>8.51</v>
          </cell>
          <cell r="J14">
            <v>8.51</v>
          </cell>
          <cell r="K14">
            <v>0</v>
          </cell>
        </row>
        <row r="15">
          <cell r="B15" t="str">
            <v>杨兴乐</v>
          </cell>
          <cell r="C15" t="str">
            <v>130983198303042212</v>
          </cell>
          <cell r="D15" t="str">
            <v>2,837</v>
          </cell>
          <cell r="E15" t="str">
            <v>失业保险 </v>
          </cell>
          <cell r="F15" t="str">
            <v>8.51</v>
          </cell>
          <cell r="G15" t="str">
            <v>202107</v>
          </cell>
          <cell r="H15" t="str">
            <v>正常应缴</v>
          </cell>
          <cell r="I15">
            <v>8.51</v>
          </cell>
          <cell r="J15">
            <v>8.51</v>
          </cell>
          <cell r="K15">
            <v>0</v>
          </cell>
        </row>
        <row r="16">
          <cell r="B16" t="str">
            <v>白国振</v>
          </cell>
          <cell r="C16" t="str">
            <v>130983198605102217</v>
          </cell>
          <cell r="D16" t="str">
            <v>2,837</v>
          </cell>
          <cell r="E16" t="str">
            <v>失业保险 </v>
          </cell>
          <cell r="F16" t="str">
            <v>8.51</v>
          </cell>
          <cell r="G16" t="str">
            <v>202107</v>
          </cell>
          <cell r="H16" t="str">
            <v>正常应缴</v>
          </cell>
          <cell r="I16">
            <v>8.51</v>
          </cell>
          <cell r="J16">
            <v>8.51</v>
          </cell>
          <cell r="K16">
            <v>0</v>
          </cell>
        </row>
        <row r="17">
          <cell r="B17" t="str">
            <v>石岭金</v>
          </cell>
          <cell r="C17" t="str">
            <v>130983199509265037</v>
          </cell>
          <cell r="D17" t="str">
            <v>3,043</v>
          </cell>
          <cell r="E17" t="str">
            <v>失业保险 </v>
          </cell>
          <cell r="F17" t="str">
            <v>9.13</v>
          </cell>
          <cell r="G17" t="str">
            <v>202107</v>
          </cell>
          <cell r="H17" t="str">
            <v>正常应缴</v>
          </cell>
          <cell r="I17">
            <v>9.13</v>
          </cell>
          <cell r="J17">
            <v>9.13</v>
          </cell>
          <cell r="K17">
            <v>0</v>
          </cell>
        </row>
        <row r="18">
          <cell r="B18" t="str">
            <v>滕志勇</v>
          </cell>
          <cell r="C18" t="str">
            <v>130983199909282418</v>
          </cell>
          <cell r="D18" t="str">
            <v>3,043</v>
          </cell>
          <cell r="E18" t="str">
            <v>失业保险 </v>
          </cell>
          <cell r="F18" t="str">
            <v>9.13</v>
          </cell>
          <cell r="G18" t="str">
            <v>202107</v>
          </cell>
          <cell r="H18" t="str">
            <v>正常应缴</v>
          </cell>
          <cell r="I18">
            <v>9.13</v>
          </cell>
          <cell r="J18">
            <v>9.13</v>
          </cell>
          <cell r="K18">
            <v>0</v>
          </cell>
        </row>
        <row r="19">
          <cell r="B19" t="str">
            <v>陈浩</v>
          </cell>
          <cell r="C19" t="str">
            <v>130983199205073036</v>
          </cell>
          <cell r="D19" t="str">
            <v>2,837</v>
          </cell>
          <cell r="E19" t="str">
            <v>失业保险 </v>
          </cell>
          <cell r="F19" t="str">
            <v>8.51</v>
          </cell>
          <cell r="G19" t="str">
            <v>202107</v>
          </cell>
          <cell r="H19" t="str">
            <v>正常应缴</v>
          </cell>
          <cell r="I19">
            <v>8.51</v>
          </cell>
          <cell r="J19">
            <v>8.51</v>
          </cell>
          <cell r="K19">
            <v>0</v>
          </cell>
        </row>
        <row r="20">
          <cell r="B20" t="str">
            <v>李香慧</v>
          </cell>
          <cell r="C20" t="str">
            <v>132931197506203320</v>
          </cell>
          <cell r="D20" t="str">
            <v>2,837</v>
          </cell>
          <cell r="E20" t="str">
            <v>失业保险 </v>
          </cell>
          <cell r="F20" t="str">
            <v>8.51</v>
          </cell>
          <cell r="G20" t="str">
            <v>202107</v>
          </cell>
          <cell r="H20" t="str">
            <v>正常应缴</v>
          </cell>
          <cell r="I20">
            <v>8.51</v>
          </cell>
          <cell r="J20">
            <v>8.51</v>
          </cell>
          <cell r="K20">
            <v>0</v>
          </cell>
        </row>
        <row r="21">
          <cell r="B21" t="str">
            <v>李艳平</v>
          </cell>
          <cell r="C21" t="str">
            <v>130930198302283329</v>
          </cell>
          <cell r="D21" t="str">
            <v>2,837</v>
          </cell>
          <cell r="E21" t="str">
            <v>失业保险 </v>
          </cell>
          <cell r="F21" t="str">
            <v>8.51</v>
          </cell>
          <cell r="G21" t="str">
            <v>202107</v>
          </cell>
          <cell r="H21" t="str">
            <v>正常应缴</v>
          </cell>
          <cell r="I21">
            <v>8.51</v>
          </cell>
          <cell r="J21">
            <v>8.51</v>
          </cell>
          <cell r="K21">
            <v>0</v>
          </cell>
        </row>
        <row r="22">
          <cell r="B22" t="str">
            <v>王忠</v>
          </cell>
          <cell r="C22" t="str">
            <v>130983199302161652</v>
          </cell>
          <cell r="D22" t="str">
            <v>2,837</v>
          </cell>
          <cell r="E22" t="str">
            <v>失业保险 </v>
          </cell>
          <cell r="F22" t="str">
            <v>8.51</v>
          </cell>
          <cell r="G22" t="str">
            <v>202107</v>
          </cell>
          <cell r="H22" t="str">
            <v>正常应缴</v>
          </cell>
          <cell r="I22">
            <v>8.51</v>
          </cell>
          <cell r="J22">
            <v>8.51</v>
          </cell>
          <cell r="K22">
            <v>0</v>
          </cell>
        </row>
        <row r="23">
          <cell r="B23" t="str">
            <v>张文昌</v>
          </cell>
          <cell r="C23" t="str">
            <v>132934198212054618</v>
          </cell>
          <cell r="D23" t="str">
            <v>3,820</v>
          </cell>
          <cell r="E23" t="str">
            <v>失业保险 </v>
          </cell>
          <cell r="F23" t="str">
            <v>11.46</v>
          </cell>
          <cell r="G23" t="str">
            <v>202107</v>
          </cell>
          <cell r="H23" t="str">
            <v>正常应缴</v>
          </cell>
          <cell r="I23">
            <v>11.46</v>
          </cell>
          <cell r="J23">
            <v>11.46</v>
          </cell>
          <cell r="K23">
            <v>0</v>
          </cell>
        </row>
        <row r="24">
          <cell r="B24" t="str">
            <v>张明友</v>
          </cell>
          <cell r="C24" t="str">
            <v>422802197510153073</v>
          </cell>
          <cell r="D24" t="str">
            <v>3,043</v>
          </cell>
          <cell r="E24" t="str">
            <v>失业保险 </v>
          </cell>
          <cell r="F24" t="str">
            <v>9.13</v>
          </cell>
          <cell r="G24" t="str">
            <v>202107</v>
          </cell>
          <cell r="H24" t="str">
            <v>正常应缴</v>
          </cell>
          <cell r="I24">
            <v>9.13</v>
          </cell>
          <cell r="J24">
            <v>9.13</v>
          </cell>
          <cell r="K24">
            <v>0</v>
          </cell>
        </row>
        <row r="25">
          <cell r="B25" t="str">
            <v>胡建谱</v>
          </cell>
          <cell r="C25" t="str">
            <v>130983198703172411</v>
          </cell>
          <cell r="D25" t="str">
            <v>2,837</v>
          </cell>
          <cell r="E25" t="str">
            <v>失业保险 </v>
          </cell>
          <cell r="F25" t="str">
            <v>8.51</v>
          </cell>
          <cell r="G25" t="str">
            <v>202107</v>
          </cell>
          <cell r="H25" t="str">
            <v>正常应缴</v>
          </cell>
          <cell r="I25">
            <v>8.51</v>
          </cell>
          <cell r="J25">
            <v>8.51</v>
          </cell>
          <cell r="K25">
            <v>0</v>
          </cell>
        </row>
        <row r="26">
          <cell r="B26" t="str">
            <v>张旭江</v>
          </cell>
          <cell r="C26" t="str">
            <v>130983199803200314</v>
          </cell>
          <cell r="D26" t="str">
            <v>3,043</v>
          </cell>
          <cell r="E26" t="str">
            <v>失业保险 </v>
          </cell>
          <cell r="F26" t="str">
            <v>9.13</v>
          </cell>
          <cell r="G26" t="str">
            <v>202107</v>
          </cell>
          <cell r="H26" t="str">
            <v>正常应缴</v>
          </cell>
          <cell r="I26">
            <v>9.13</v>
          </cell>
          <cell r="J26">
            <v>9.13</v>
          </cell>
          <cell r="K26">
            <v>0</v>
          </cell>
        </row>
        <row r="27">
          <cell r="B27" t="str">
            <v>宋清镇</v>
          </cell>
          <cell r="C27" t="str">
            <v>130983199302214515</v>
          </cell>
          <cell r="D27" t="str">
            <v>2,837</v>
          </cell>
          <cell r="E27" t="str">
            <v>失业保险 </v>
          </cell>
          <cell r="F27" t="str">
            <v>8.51</v>
          </cell>
          <cell r="G27" t="str">
            <v>202107</v>
          </cell>
          <cell r="H27" t="str">
            <v>正常应缴</v>
          </cell>
          <cell r="I27">
            <v>8.51</v>
          </cell>
          <cell r="J27">
            <v>8.51</v>
          </cell>
          <cell r="K27">
            <v>0</v>
          </cell>
        </row>
        <row r="28">
          <cell r="B28" t="str">
            <v>吴宝新</v>
          </cell>
          <cell r="C28" t="str">
            <v>132930196502212237</v>
          </cell>
          <cell r="D28" t="str">
            <v>2,837</v>
          </cell>
          <cell r="E28" t="str">
            <v>失业保险 </v>
          </cell>
          <cell r="F28" t="str">
            <v>8.51</v>
          </cell>
          <cell r="G28" t="str">
            <v>202107</v>
          </cell>
          <cell r="H28" t="str">
            <v>正常应缴</v>
          </cell>
          <cell r="I28">
            <v>8.51</v>
          </cell>
          <cell r="J28">
            <v>8.51</v>
          </cell>
          <cell r="K28">
            <v>0</v>
          </cell>
        </row>
        <row r="29">
          <cell r="B29" t="str">
            <v>王桂欣</v>
          </cell>
          <cell r="C29" t="str">
            <v>132401197706177061</v>
          </cell>
          <cell r="D29" t="str">
            <v>2,837</v>
          </cell>
          <cell r="E29" t="str">
            <v>失业保险 </v>
          </cell>
          <cell r="F29" t="str">
            <v>8.51</v>
          </cell>
          <cell r="G29" t="str">
            <v>202107</v>
          </cell>
          <cell r="H29" t="str">
            <v>正常应缴</v>
          </cell>
          <cell r="I29">
            <v>8.51</v>
          </cell>
          <cell r="J29">
            <v>8.51</v>
          </cell>
          <cell r="K29">
            <v>0</v>
          </cell>
        </row>
        <row r="30">
          <cell r="B30" t="str">
            <v>张云峰</v>
          </cell>
          <cell r="C30" t="str">
            <v>230123197104080012</v>
          </cell>
          <cell r="D30" t="str">
            <v>2,837</v>
          </cell>
          <cell r="E30" t="str">
            <v>失业保险 </v>
          </cell>
          <cell r="F30" t="str">
            <v>8.51</v>
          </cell>
          <cell r="G30" t="str">
            <v>202107</v>
          </cell>
          <cell r="H30" t="str">
            <v>正常应缴</v>
          </cell>
          <cell r="I30">
            <v>8.51</v>
          </cell>
          <cell r="J30">
            <v>8.51</v>
          </cell>
          <cell r="K30">
            <v>0</v>
          </cell>
        </row>
        <row r="31">
          <cell r="B31" t="str">
            <v>王震</v>
          </cell>
          <cell r="C31" t="str">
            <v>132529196805221213</v>
          </cell>
          <cell r="D31" t="str">
            <v>2,837</v>
          </cell>
          <cell r="E31" t="str">
            <v>失业保险 </v>
          </cell>
          <cell r="F31" t="str">
            <v>8.51</v>
          </cell>
          <cell r="G31" t="str">
            <v>202107</v>
          </cell>
          <cell r="H31" t="str">
            <v>正常应缴</v>
          </cell>
          <cell r="I31">
            <v>8.51</v>
          </cell>
          <cell r="J31">
            <v>8.51</v>
          </cell>
          <cell r="K31">
            <v>0</v>
          </cell>
        </row>
        <row r="32">
          <cell r="B32" t="str">
            <v>韩桂栋</v>
          </cell>
          <cell r="C32" t="str">
            <v>132930198109012019</v>
          </cell>
          <cell r="D32" t="str">
            <v>3,043</v>
          </cell>
          <cell r="E32" t="str">
            <v>失业保险 </v>
          </cell>
          <cell r="F32" t="str">
            <v>9.13</v>
          </cell>
          <cell r="G32" t="str">
            <v>202107</v>
          </cell>
          <cell r="H32" t="str">
            <v>正常应缴</v>
          </cell>
          <cell r="I32">
            <v>9.13</v>
          </cell>
          <cell r="J32">
            <v>9.13</v>
          </cell>
          <cell r="K32">
            <v>0</v>
          </cell>
        </row>
        <row r="33">
          <cell r="B33" t="str">
            <v>井健</v>
          </cell>
          <cell r="C33" t="str">
            <v>132930199611104116</v>
          </cell>
          <cell r="D33" t="str">
            <v>3,043</v>
          </cell>
          <cell r="E33" t="str">
            <v>失业保险 </v>
          </cell>
          <cell r="F33" t="str">
            <v>9.13</v>
          </cell>
          <cell r="G33" t="str">
            <v>202107</v>
          </cell>
          <cell r="H33" t="str">
            <v>正常应缴</v>
          </cell>
          <cell r="I33">
            <v>9.13</v>
          </cell>
          <cell r="J33">
            <v>9.13</v>
          </cell>
          <cell r="K33">
            <v>0</v>
          </cell>
        </row>
        <row r="34">
          <cell r="B34" t="str">
            <v>刘宝臣</v>
          </cell>
          <cell r="C34" t="str">
            <v>130924199905103216</v>
          </cell>
          <cell r="D34" t="str">
            <v>2,837</v>
          </cell>
          <cell r="E34" t="str">
            <v>失业保险 </v>
          </cell>
          <cell r="F34" t="str">
            <v>8.51</v>
          </cell>
          <cell r="G34" t="str">
            <v>202107</v>
          </cell>
          <cell r="H34" t="str">
            <v>正常应缴</v>
          </cell>
          <cell r="I34">
            <v>8.51</v>
          </cell>
          <cell r="J34">
            <v>8.51</v>
          </cell>
          <cell r="K34">
            <v>0</v>
          </cell>
        </row>
        <row r="35">
          <cell r="B35" t="str">
            <v>赵亚帅</v>
          </cell>
          <cell r="C35" t="str">
            <v>130983199404062233</v>
          </cell>
          <cell r="D35" t="str">
            <v>2,837</v>
          </cell>
          <cell r="E35" t="str">
            <v>失业保险 </v>
          </cell>
          <cell r="F35" t="str">
            <v>8.51</v>
          </cell>
          <cell r="G35" t="str">
            <v>202107</v>
          </cell>
          <cell r="H35" t="str">
            <v>正常应缴</v>
          </cell>
          <cell r="I35">
            <v>8.51</v>
          </cell>
          <cell r="J35">
            <v>8.51</v>
          </cell>
          <cell r="K35">
            <v>0</v>
          </cell>
        </row>
        <row r="36">
          <cell r="B36" t="str">
            <v>杨宝亮</v>
          </cell>
          <cell r="C36" t="str">
            <v>132934198205293514</v>
          </cell>
          <cell r="D36" t="str">
            <v>2,837</v>
          </cell>
          <cell r="E36" t="str">
            <v>失业保险 </v>
          </cell>
          <cell r="F36" t="str">
            <v>8.51</v>
          </cell>
          <cell r="G36" t="str">
            <v>202107</v>
          </cell>
          <cell r="H36" t="str">
            <v>正常应缴</v>
          </cell>
          <cell r="I36">
            <v>8.51</v>
          </cell>
          <cell r="J36">
            <v>8.51</v>
          </cell>
          <cell r="K36">
            <v>0</v>
          </cell>
        </row>
        <row r="37">
          <cell r="B37" t="str">
            <v>王秀翠</v>
          </cell>
          <cell r="C37" t="str">
            <v>132930198203281629</v>
          </cell>
          <cell r="D37" t="str">
            <v>2,837</v>
          </cell>
          <cell r="E37" t="str">
            <v>失业保险 </v>
          </cell>
          <cell r="F37" t="str">
            <v>8.51</v>
          </cell>
          <cell r="G37" t="str">
            <v>202107</v>
          </cell>
          <cell r="H37" t="str">
            <v>正常应缴</v>
          </cell>
          <cell r="I37">
            <v>8.51</v>
          </cell>
          <cell r="J37">
            <v>8.51</v>
          </cell>
          <cell r="K37">
            <v>0</v>
          </cell>
        </row>
        <row r="38">
          <cell r="B38" t="str">
            <v>邓冬冬</v>
          </cell>
          <cell r="C38" t="str">
            <v>130983199202051616</v>
          </cell>
          <cell r="D38" t="str">
            <v>2,837</v>
          </cell>
          <cell r="E38" t="str">
            <v>失业保险 </v>
          </cell>
          <cell r="F38" t="str">
            <v>8.51</v>
          </cell>
          <cell r="G38" t="str">
            <v>202107</v>
          </cell>
          <cell r="H38" t="str">
            <v>正常应缴</v>
          </cell>
          <cell r="I38">
            <v>8.51</v>
          </cell>
          <cell r="J38">
            <v>8.51</v>
          </cell>
          <cell r="K38">
            <v>0</v>
          </cell>
        </row>
        <row r="39">
          <cell r="B39" t="str">
            <v>刘淑双</v>
          </cell>
          <cell r="C39" t="str">
            <v>230823197302131421</v>
          </cell>
          <cell r="D39" t="str">
            <v>2,837</v>
          </cell>
          <cell r="E39" t="str">
            <v>失业保险 </v>
          </cell>
          <cell r="F39" t="str">
            <v>8.51</v>
          </cell>
          <cell r="G39" t="str">
            <v>202107</v>
          </cell>
          <cell r="H39" t="str">
            <v>正常应缴</v>
          </cell>
          <cell r="I39">
            <v>8.51</v>
          </cell>
          <cell r="J39">
            <v>8.51</v>
          </cell>
          <cell r="K39">
            <v>0</v>
          </cell>
        </row>
        <row r="40">
          <cell r="B40" t="str">
            <v>张东</v>
          </cell>
          <cell r="C40" t="str">
            <v>130983199204100311</v>
          </cell>
          <cell r="D40" t="str">
            <v>2,837</v>
          </cell>
          <cell r="E40" t="str">
            <v>失业保险 </v>
          </cell>
          <cell r="F40" t="str">
            <v>8.51</v>
          </cell>
          <cell r="G40" t="str">
            <v>202107</v>
          </cell>
          <cell r="H40" t="str">
            <v>正常应缴</v>
          </cell>
          <cell r="I40">
            <v>8.51</v>
          </cell>
          <cell r="J40">
            <v>8.51</v>
          </cell>
          <cell r="K40">
            <v>0</v>
          </cell>
        </row>
        <row r="41">
          <cell r="B41" t="str">
            <v>赵全乐</v>
          </cell>
          <cell r="C41" t="str">
            <v>130922199307072015</v>
          </cell>
          <cell r="D41" t="str">
            <v>3,043</v>
          </cell>
          <cell r="E41" t="str">
            <v>失业保险 </v>
          </cell>
          <cell r="F41" t="str">
            <v>9.13</v>
          </cell>
          <cell r="G41" t="str">
            <v>202107</v>
          </cell>
          <cell r="H41" t="str">
            <v>正常应缴</v>
          </cell>
          <cell r="I41">
            <v>9.13</v>
          </cell>
          <cell r="J41">
            <v>9.13</v>
          </cell>
          <cell r="K41">
            <v>0</v>
          </cell>
        </row>
        <row r="42">
          <cell r="B42" t="str">
            <v>赵玉臣</v>
          </cell>
          <cell r="C42" t="str">
            <v>132930196612212211</v>
          </cell>
          <cell r="D42" t="str">
            <v>3,820</v>
          </cell>
          <cell r="E42" t="str">
            <v>失业保险 </v>
          </cell>
          <cell r="F42" t="str">
            <v>11.46</v>
          </cell>
          <cell r="G42" t="str">
            <v>202107</v>
          </cell>
          <cell r="H42" t="str">
            <v>正常应缴</v>
          </cell>
          <cell r="I42">
            <v>11.46</v>
          </cell>
          <cell r="J42">
            <v>11.46</v>
          </cell>
          <cell r="K42">
            <v>0</v>
          </cell>
        </row>
        <row r="43">
          <cell r="B43" t="str">
            <v>胡庆生</v>
          </cell>
          <cell r="C43" t="str">
            <v>132930196611212412</v>
          </cell>
          <cell r="D43" t="str">
            <v>2,837</v>
          </cell>
          <cell r="E43" t="str">
            <v>失业保险 </v>
          </cell>
          <cell r="F43" t="str">
            <v>8.51</v>
          </cell>
          <cell r="G43" t="str">
            <v>202107</v>
          </cell>
          <cell r="H43" t="str">
            <v>正常应缴</v>
          </cell>
          <cell r="I43">
            <v>8.51</v>
          </cell>
          <cell r="J43">
            <v>8.51</v>
          </cell>
          <cell r="K43">
            <v>0</v>
          </cell>
        </row>
        <row r="44">
          <cell r="B44" t="str">
            <v>田飞飞</v>
          </cell>
          <cell r="C44" t="str">
            <v>132930198712281125</v>
          </cell>
          <cell r="D44" t="str">
            <v>2,837</v>
          </cell>
          <cell r="E44" t="str">
            <v>失业保险 </v>
          </cell>
          <cell r="F44" t="str">
            <v>8.51</v>
          </cell>
          <cell r="G44" t="str">
            <v>202107</v>
          </cell>
          <cell r="H44" t="str">
            <v>正常应缴</v>
          </cell>
          <cell r="I44">
            <v>8.51</v>
          </cell>
          <cell r="J44">
            <v>8.51</v>
          </cell>
          <cell r="K44">
            <v>0</v>
          </cell>
        </row>
        <row r="45">
          <cell r="B45" t="str">
            <v>董岗生</v>
          </cell>
          <cell r="C45" t="str">
            <v>132930196611190030</v>
          </cell>
          <cell r="D45" t="str">
            <v>3,820</v>
          </cell>
          <cell r="E45" t="str">
            <v>失业保险 </v>
          </cell>
          <cell r="F45" t="str">
            <v>11.46</v>
          </cell>
          <cell r="G45" t="str">
            <v>202107</v>
          </cell>
          <cell r="H45" t="str">
            <v>正常应缴</v>
          </cell>
          <cell r="I45">
            <v>11.46</v>
          </cell>
          <cell r="J45">
            <v>11.46</v>
          </cell>
          <cell r="K45">
            <v>0</v>
          </cell>
        </row>
        <row r="46">
          <cell r="B46" t="str">
            <v>吕新辉</v>
          </cell>
          <cell r="C46" t="str">
            <v>230231198505052952</v>
          </cell>
          <cell r="D46" t="str">
            <v>2,837</v>
          </cell>
          <cell r="E46" t="str">
            <v>失业保险 </v>
          </cell>
          <cell r="F46" t="str">
            <v>8.51</v>
          </cell>
          <cell r="G46" t="str">
            <v>202107</v>
          </cell>
          <cell r="H46" t="str">
            <v>正常应缴</v>
          </cell>
          <cell r="I46">
            <v>8.51</v>
          </cell>
          <cell r="J46">
            <v>8.51</v>
          </cell>
          <cell r="K46">
            <v>0</v>
          </cell>
        </row>
        <row r="47">
          <cell r="B47" t="str">
            <v>李冬旭</v>
          </cell>
          <cell r="C47" t="str">
            <v>130983199901120713</v>
          </cell>
          <cell r="D47" t="str">
            <v>3,043</v>
          </cell>
          <cell r="E47" t="str">
            <v>失业保险 </v>
          </cell>
          <cell r="F47" t="str">
            <v>9.13</v>
          </cell>
          <cell r="G47" t="str">
            <v>202107</v>
          </cell>
          <cell r="H47" t="str">
            <v>正常应缴</v>
          </cell>
          <cell r="I47">
            <v>9.13</v>
          </cell>
          <cell r="J47">
            <v>9.13</v>
          </cell>
          <cell r="K47">
            <v>0</v>
          </cell>
        </row>
        <row r="48">
          <cell r="B48" t="str">
            <v>翟福芹</v>
          </cell>
          <cell r="C48" t="str">
            <v>130983198709010026</v>
          </cell>
          <cell r="D48" t="str">
            <v>2,837</v>
          </cell>
          <cell r="E48" t="str">
            <v>失业保险 </v>
          </cell>
          <cell r="F48" t="str">
            <v>8.51</v>
          </cell>
          <cell r="G48" t="str">
            <v>202107</v>
          </cell>
          <cell r="H48" t="str">
            <v>正常应缴</v>
          </cell>
          <cell r="I48">
            <v>8.51</v>
          </cell>
          <cell r="J48">
            <v>8.51</v>
          </cell>
          <cell r="K48">
            <v>0</v>
          </cell>
        </row>
        <row r="49">
          <cell r="B49" t="str">
            <v>邓琳娜</v>
          </cell>
          <cell r="C49" t="str">
            <v>130930198701073046</v>
          </cell>
          <cell r="D49" t="str">
            <v>2,837</v>
          </cell>
          <cell r="E49" t="str">
            <v>失业保险 </v>
          </cell>
          <cell r="F49" t="str">
            <v>8.51</v>
          </cell>
          <cell r="G49" t="str">
            <v>202107</v>
          </cell>
          <cell r="H49" t="str">
            <v>正常应缴</v>
          </cell>
          <cell r="I49">
            <v>8.51</v>
          </cell>
          <cell r="J49">
            <v>8.51</v>
          </cell>
          <cell r="K49">
            <v>0</v>
          </cell>
        </row>
        <row r="50">
          <cell r="B50" t="str">
            <v>杨勇</v>
          </cell>
          <cell r="C50" t="str">
            <v>132930199011150514</v>
          </cell>
          <cell r="D50" t="str">
            <v>2,837</v>
          </cell>
          <cell r="E50" t="str">
            <v>失业保险 </v>
          </cell>
          <cell r="F50" t="str">
            <v>8.51</v>
          </cell>
          <cell r="G50" t="str">
            <v>202107</v>
          </cell>
          <cell r="H50" t="str">
            <v>正常应缴</v>
          </cell>
          <cell r="I50">
            <v>8.51</v>
          </cell>
          <cell r="J50">
            <v>8.51</v>
          </cell>
          <cell r="K50">
            <v>0</v>
          </cell>
        </row>
        <row r="51">
          <cell r="B51" t="str">
            <v>田晓胜</v>
          </cell>
          <cell r="C51" t="str">
            <v>130983199801025313</v>
          </cell>
          <cell r="D51" t="str">
            <v>2,837</v>
          </cell>
          <cell r="E51" t="str">
            <v>失业保险 </v>
          </cell>
          <cell r="F51" t="str">
            <v>8.51</v>
          </cell>
          <cell r="G51" t="str">
            <v>202107</v>
          </cell>
          <cell r="H51" t="str">
            <v>正常应缴</v>
          </cell>
          <cell r="I51">
            <v>8.51</v>
          </cell>
          <cell r="J51">
            <v>8.51</v>
          </cell>
          <cell r="K51">
            <v>0</v>
          </cell>
        </row>
        <row r="52">
          <cell r="B52" t="str">
            <v>张博赟</v>
          </cell>
          <cell r="C52" t="str">
            <v>130983199409292214</v>
          </cell>
          <cell r="D52" t="str">
            <v>2,837</v>
          </cell>
          <cell r="E52" t="str">
            <v>失业保险 </v>
          </cell>
          <cell r="F52" t="str">
            <v>8.51</v>
          </cell>
          <cell r="G52" t="str">
            <v>202107</v>
          </cell>
          <cell r="H52" t="str">
            <v>正常应缴</v>
          </cell>
          <cell r="I52">
            <v>8.51</v>
          </cell>
          <cell r="J52">
            <v>8.51</v>
          </cell>
          <cell r="K52">
            <v>0</v>
          </cell>
        </row>
        <row r="53">
          <cell r="B53" t="str">
            <v>牟群</v>
          </cell>
          <cell r="C53" t="str">
            <v>132930198710064725</v>
          </cell>
          <cell r="D53" t="str">
            <v>3,043</v>
          </cell>
          <cell r="E53" t="str">
            <v>失业保险 </v>
          </cell>
          <cell r="F53" t="str">
            <v>9.13</v>
          </cell>
          <cell r="G53" t="str">
            <v>202107</v>
          </cell>
          <cell r="H53" t="str">
            <v>正常应缴</v>
          </cell>
          <cell r="I53">
            <v>9.13</v>
          </cell>
          <cell r="J53">
            <v>9.13</v>
          </cell>
          <cell r="K53">
            <v>0</v>
          </cell>
        </row>
        <row r="54">
          <cell r="B54" t="str">
            <v>田增军</v>
          </cell>
          <cell r="C54" t="str">
            <v>132930197905100031</v>
          </cell>
          <cell r="D54" t="str">
            <v>2,837</v>
          </cell>
          <cell r="E54" t="str">
            <v>失业保险 </v>
          </cell>
          <cell r="F54" t="str">
            <v>8.51</v>
          </cell>
          <cell r="G54" t="str">
            <v>202107</v>
          </cell>
          <cell r="H54" t="str">
            <v>正常应缴</v>
          </cell>
          <cell r="I54">
            <v>8.51</v>
          </cell>
          <cell r="J54">
            <v>8.51</v>
          </cell>
          <cell r="K54">
            <v>0</v>
          </cell>
        </row>
        <row r="55">
          <cell r="B55" t="str">
            <v>吴之豪</v>
          </cell>
          <cell r="C55" t="str">
            <v>13093020021210151X</v>
          </cell>
          <cell r="D55" t="str">
            <v>2,837</v>
          </cell>
          <cell r="E55" t="str">
            <v>失业保险 </v>
          </cell>
          <cell r="F55" t="str">
            <v>8.51</v>
          </cell>
          <cell r="G55" t="str">
            <v>202107</v>
          </cell>
          <cell r="H55" t="str">
            <v>正常应缴</v>
          </cell>
          <cell r="I55">
            <v>8.51</v>
          </cell>
          <cell r="J55">
            <v>8.51</v>
          </cell>
          <cell r="K55">
            <v>0</v>
          </cell>
        </row>
        <row r="56">
          <cell r="B56" t="str">
            <v>李冉</v>
          </cell>
          <cell r="C56" t="str">
            <v>132930199801223511</v>
          </cell>
          <cell r="D56" t="str">
            <v>3,043</v>
          </cell>
          <cell r="E56" t="str">
            <v>失业保险 </v>
          </cell>
          <cell r="F56" t="str">
            <v>9.13</v>
          </cell>
          <cell r="G56" t="str">
            <v>202107</v>
          </cell>
          <cell r="H56" t="str">
            <v>正常应缴</v>
          </cell>
          <cell r="I56">
            <v>9.13</v>
          </cell>
          <cell r="J56">
            <v>9.13</v>
          </cell>
          <cell r="K56">
            <v>0</v>
          </cell>
        </row>
        <row r="57">
          <cell r="B57" t="str">
            <v>霍庆玉</v>
          </cell>
          <cell r="C57" t="str">
            <v>130924199211243548</v>
          </cell>
          <cell r="D57" t="str">
            <v>3,043</v>
          </cell>
          <cell r="E57" t="str">
            <v>失业保险 </v>
          </cell>
          <cell r="F57" t="str">
            <v>9.13</v>
          </cell>
          <cell r="G57" t="str">
            <v>202107</v>
          </cell>
          <cell r="H57" t="str">
            <v>正常应缴</v>
          </cell>
          <cell r="I57">
            <v>9.13</v>
          </cell>
          <cell r="J57">
            <v>9.13</v>
          </cell>
          <cell r="K57">
            <v>0</v>
          </cell>
        </row>
        <row r="58">
          <cell r="B58" t="str">
            <v>王宇</v>
          </cell>
          <cell r="C58" t="str">
            <v>13098319930605001X</v>
          </cell>
          <cell r="D58" t="str">
            <v>3,043</v>
          </cell>
          <cell r="E58" t="str">
            <v>失业保险 </v>
          </cell>
          <cell r="F58" t="str">
            <v>9.13</v>
          </cell>
          <cell r="G58" t="str">
            <v>202107</v>
          </cell>
          <cell r="H58" t="str">
            <v>正常应缴</v>
          </cell>
          <cell r="I58">
            <v>9.13</v>
          </cell>
          <cell r="J58">
            <v>9.13</v>
          </cell>
          <cell r="K58">
            <v>0</v>
          </cell>
        </row>
        <row r="59">
          <cell r="B59" t="str">
            <v>胡中岭</v>
          </cell>
          <cell r="C59" t="str">
            <v>132930197307112024</v>
          </cell>
          <cell r="D59" t="str">
            <v>2,837</v>
          </cell>
          <cell r="E59" t="str">
            <v>失业保险 </v>
          </cell>
          <cell r="F59" t="str">
            <v>8.51</v>
          </cell>
          <cell r="G59" t="str">
            <v>202107</v>
          </cell>
          <cell r="H59" t="str">
            <v>正常应缴</v>
          </cell>
          <cell r="I59">
            <v>8.51</v>
          </cell>
          <cell r="J59">
            <v>8.51</v>
          </cell>
          <cell r="K59">
            <v>0</v>
          </cell>
        </row>
        <row r="60">
          <cell r="B60" t="str">
            <v>胡希港</v>
          </cell>
          <cell r="C60" t="str">
            <v>130983199706292413</v>
          </cell>
          <cell r="D60" t="str">
            <v>2,837</v>
          </cell>
          <cell r="E60" t="str">
            <v>失业保险 </v>
          </cell>
          <cell r="F60" t="str">
            <v>8.51</v>
          </cell>
          <cell r="G60" t="str">
            <v>202107</v>
          </cell>
          <cell r="H60" t="str">
            <v>正常应缴</v>
          </cell>
          <cell r="I60">
            <v>8.51</v>
          </cell>
          <cell r="J60">
            <v>8.51</v>
          </cell>
          <cell r="K60">
            <v>0</v>
          </cell>
        </row>
        <row r="61">
          <cell r="B61" t="str">
            <v>范淑菁</v>
          </cell>
          <cell r="C61" t="str">
            <v>132930197411160923</v>
          </cell>
          <cell r="D61" t="str">
            <v>2,837</v>
          </cell>
          <cell r="E61" t="str">
            <v>失业保险 </v>
          </cell>
          <cell r="F61" t="str">
            <v>8.51</v>
          </cell>
          <cell r="G61" t="str">
            <v>202107</v>
          </cell>
          <cell r="H61" t="str">
            <v>正常应缴</v>
          </cell>
          <cell r="I61">
            <v>8.51</v>
          </cell>
          <cell r="J61">
            <v>8.51</v>
          </cell>
          <cell r="K61">
            <v>0</v>
          </cell>
        </row>
        <row r="62">
          <cell r="B62" t="str">
            <v>窦桂英</v>
          </cell>
          <cell r="C62" t="str">
            <v>13293119781020394X</v>
          </cell>
          <cell r="D62" t="str">
            <v>2,837</v>
          </cell>
          <cell r="E62" t="str">
            <v>失业保险 </v>
          </cell>
          <cell r="F62" t="str">
            <v>8.51</v>
          </cell>
          <cell r="G62" t="str">
            <v>202107</v>
          </cell>
          <cell r="H62" t="str">
            <v>正常应缴</v>
          </cell>
          <cell r="I62">
            <v>8.51</v>
          </cell>
          <cell r="J62">
            <v>8.51</v>
          </cell>
          <cell r="K62">
            <v>0</v>
          </cell>
        </row>
        <row r="63">
          <cell r="B63" t="str">
            <v>郭庆茹</v>
          </cell>
          <cell r="C63" t="str">
            <v>132930198010162826</v>
          </cell>
          <cell r="D63" t="str">
            <v>2,837</v>
          </cell>
          <cell r="E63" t="str">
            <v>失业保险 </v>
          </cell>
          <cell r="F63" t="str">
            <v>8.51</v>
          </cell>
          <cell r="G63" t="str">
            <v>202107</v>
          </cell>
          <cell r="H63" t="str">
            <v>正常应缴</v>
          </cell>
          <cell r="I63">
            <v>8.51</v>
          </cell>
          <cell r="J63">
            <v>8.51</v>
          </cell>
          <cell r="K63">
            <v>0</v>
          </cell>
        </row>
        <row r="64">
          <cell r="B64" t="str">
            <v>曹肖桐</v>
          </cell>
          <cell r="C64" t="str">
            <v>130983200210240914</v>
          </cell>
          <cell r="D64" t="str">
            <v>3,043</v>
          </cell>
          <cell r="E64" t="str">
            <v>失业保险 </v>
          </cell>
          <cell r="F64" t="str">
            <v>9.13</v>
          </cell>
          <cell r="G64" t="str">
            <v>202107</v>
          </cell>
          <cell r="H64" t="str">
            <v>正常应缴</v>
          </cell>
          <cell r="I64">
            <v>9.13</v>
          </cell>
          <cell r="J64">
            <v>9.13</v>
          </cell>
          <cell r="K64">
            <v>0</v>
          </cell>
        </row>
        <row r="65">
          <cell r="B65" t="str">
            <v>王金来</v>
          </cell>
          <cell r="C65" t="str">
            <v>130983198703063936</v>
          </cell>
          <cell r="D65" t="str">
            <v>3,043</v>
          </cell>
          <cell r="E65" t="str">
            <v>失业保险 </v>
          </cell>
          <cell r="F65" t="str">
            <v>9.13</v>
          </cell>
          <cell r="G65" t="str">
            <v>202107</v>
          </cell>
          <cell r="H65" t="str">
            <v>正常应缴</v>
          </cell>
          <cell r="I65">
            <v>9.13</v>
          </cell>
          <cell r="J65">
            <v>9.13</v>
          </cell>
          <cell r="K65">
            <v>0</v>
          </cell>
        </row>
        <row r="66">
          <cell r="B66" t="str">
            <v>王旗</v>
          </cell>
          <cell r="C66" t="str">
            <v>130983199904201113</v>
          </cell>
          <cell r="D66" t="str">
            <v>2,837</v>
          </cell>
          <cell r="E66" t="str">
            <v>失业保险 </v>
          </cell>
          <cell r="F66" t="str">
            <v>8.51</v>
          </cell>
          <cell r="G66" t="str">
            <v>202107</v>
          </cell>
          <cell r="H66" t="str">
            <v>正常应缴</v>
          </cell>
          <cell r="I66">
            <v>8.51</v>
          </cell>
          <cell r="J66">
            <v>8.51</v>
          </cell>
          <cell r="K66">
            <v>0</v>
          </cell>
        </row>
        <row r="67">
          <cell r="B67" t="str">
            <v>李勇</v>
          </cell>
          <cell r="C67" t="str">
            <v>130930199703143911</v>
          </cell>
          <cell r="D67" t="str">
            <v>2,837</v>
          </cell>
          <cell r="E67" t="str">
            <v>失业保险 </v>
          </cell>
          <cell r="F67" t="str">
            <v>8.51</v>
          </cell>
          <cell r="G67" t="str">
            <v>202107</v>
          </cell>
          <cell r="H67" t="str">
            <v>正常应缴</v>
          </cell>
          <cell r="I67">
            <v>8.51</v>
          </cell>
          <cell r="J67">
            <v>8.51</v>
          </cell>
          <cell r="K67">
            <v>0</v>
          </cell>
        </row>
        <row r="68">
          <cell r="B68" t="str">
            <v>任相宜</v>
          </cell>
          <cell r="C68" t="str">
            <v>130983200305240319</v>
          </cell>
          <cell r="D68" t="str">
            <v>3,043</v>
          </cell>
          <cell r="E68" t="str">
            <v>失业保险 </v>
          </cell>
          <cell r="F68" t="str">
            <v>9.13</v>
          </cell>
          <cell r="G68" t="str">
            <v>202107</v>
          </cell>
          <cell r="H68" t="str">
            <v>正常应缴</v>
          </cell>
          <cell r="I68">
            <v>9.13</v>
          </cell>
          <cell r="J68">
            <v>9.13</v>
          </cell>
          <cell r="K68">
            <v>0</v>
          </cell>
        </row>
        <row r="69">
          <cell r="B69" t="str">
            <v>徐凤瑞</v>
          </cell>
          <cell r="C69" t="str">
            <v>130983198810151122</v>
          </cell>
          <cell r="D69" t="str">
            <v>2,837</v>
          </cell>
          <cell r="E69" t="str">
            <v>失业保险 </v>
          </cell>
          <cell r="F69" t="str">
            <v>8.51</v>
          </cell>
          <cell r="G69" t="str">
            <v>202107</v>
          </cell>
          <cell r="H69" t="str">
            <v>正常应缴</v>
          </cell>
          <cell r="I69">
            <v>8.51</v>
          </cell>
          <cell r="J69">
            <v>8.51</v>
          </cell>
          <cell r="K69">
            <v>0</v>
          </cell>
        </row>
        <row r="70">
          <cell r="B70" t="str">
            <v>孔德佳</v>
          </cell>
          <cell r="C70" t="str">
            <v>130983198706032414</v>
          </cell>
          <cell r="D70" t="str">
            <v>2,837</v>
          </cell>
          <cell r="E70" t="str">
            <v>失业保险 </v>
          </cell>
          <cell r="F70" t="str">
            <v>8.51</v>
          </cell>
          <cell r="G70" t="str">
            <v>202107</v>
          </cell>
          <cell r="H70" t="str">
            <v>正常应缴</v>
          </cell>
          <cell r="I70">
            <v>8.51</v>
          </cell>
          <cell r="J70">
            <v>8.51</v>
          </cell>
          <cell r="K70">
            <v>0</v>
          </cell>
        </row>
        <row r="71">
          <cell r="B71" t="str">
            <v>赵广超</v>
          </cell>
          <cell r="C71" t="str">
            <v>130983199402180914</v>
          </cell>
          <cell r="D71" t="str">
            <v>3,043</v>
          </cell>
          <cell r="E71" t="str">
            <v>失业保险 </v>
          </cell>
          <cell r="F71" t="str">
            <v>9.13</v>
          </cell>
          <cell r="G71" t="str">
            <v>202107</v>
          </cell>
          <cell r="H71" t="str">
            <v>正常应缴</v>
          </cell>
          <cell r="I71">
            <v>9.13</v>
          </cell>
          <cell r="J71">
            <v>9.13</v>
          </cell>
          <cell r="K71">
            <v>0</v>
          </cell>
        </row>
        <row r="72">
          <cell r="B72" t="str">
            <v>滕义彪</v>
          </cell>
          <cell r="C72" t="str">
            <v>130983198706092433</v>
          </cell>
          <cell r="D72" t="str">
            <v>2,837</v>
          </cell>
          <cell r="E72" t="str">
            <v>失业保险 </v>
          </cell>
          <cell r="F72" t="str">
            <v>8.51</v>
          </cell>
          <cell r="G72" t="str">
            <v>202107</v>
          </cell>
          <cell r="H72" t="str">
            <v>正常应缴</v>
          </cell>
          <cell r="I72">
            <v>8.51</v>
          </cell>
          <cell r="J72">
            <v>8.51</v>
          </cell>
          <cell r="K72">
            <v>0</v>
          </cell>
        </row>
        <row r="73">
          <cell r="B73" t="str">
            <v>潘桂奇</v>
          </cell>
          <cell r="C73" t="str">
            <v>371481198211023319</v>
          </cell>
          <cell r="D73" t="str">
            <v>3,043</v>
          </cell>
          <cell r="E73" t="str">
            <v>失业保险 </v>
          </cell>
          <cell r="F73" t="str">
            <v>9.13</v>
          </cell>
          <cell r="G73" t="str">
            <v>202107</v>
          </cell>
          <cell r="H73" t="str">
            <v>正常应缴</v>
          </cell>
          <cell r="I73">
            <v>9.13</v>
          </cell>
          <cell r="J73">
            <v>9.13</v>
          </cell>
          <cell r="K73">
            <v>0</v>
          </cell>
        </row>
        <row r="74">
          <cell r="B74" t="str">
            <v>岳明婷</v>
          </cell>
          <cell r="C74" t="str">
            <v>13098319870816332X</v>
          </cell>
          <cell r="D74" t="str">
            <v>3,043</v>
          </cell>
          <cell r="E74" t="str">
            <v>失业保险 </v>
          </cell>
          <cell r="F74" t="str">
            <v>9.13</v>
          </cell>
          <cell r="G74" t="str">
            <v>202107</v>
          </cell>
          <cell r="H74" t="str">
            <v>正常应缴</v>
          </cell>
          <cell r="I74">
            <v>9.13</v>
          </cell>
          <cell r="J74">
            <v>9.13</v>
          </cell>
          <cell r="K74">
            <v>0</v>
          </cell>
        </row>
        <row r="75">
          <cell r="B75" t="str">
            <v>张峰</v>
          </cell>
          <cell r="C75" t="str">
            <v>130983198912121135</v>
          </cell>
          <cell r="D75" t="str">
            <v>3,043</v>
          </cell>
          <cell r="E75" t="str">
            <v>失业保险 </v>
          </cell>
          <cell r="F75" t="str">
            <v>9.13</v>
          </cell>
          <cell r="G75" t="str">
            <v>202107</v>
          </cell>
          <cell r="H75" t="str">
            <v>正常应缴</v>
          </cell>
          <cell r="I75">
            <v>9.13</v>
          </cell>
          <cell r="J75">
            <v>9.13</v>
          </cell>
          <cell r="K75">
            <v>0</v>
          </cell>
        </row>
        <row r="76">
          <cell r="B76" t="str">
            <v>孟令潇</v>
          </cell>
          <cell r="C76" t="str">
            <v>130983199804045344</v>
          </cell>
          <cell r="D76" t="str">
            <v>3,043</v>
          </cell>
          <cell r="E76" t="str">
            <v>失业保险 </v>
          </cell>
          <cell r="F76" t="str">
            <v>9.13</v>
          </cell>
          <cell r="G76" t="str">
            <v>202107</v>
          </cell>
          <cell r="H76" t="str">
            <v>正常应缴</v>
          </cell>
          <cell r="I76">
            <v>9.13</v>
          </cell>
          <cell r="J76">
            <v>9.13</v>
          </cell>
          <cell r="K76">
            <v>0</v>
          </cell>
        </row>
        <row r="77">
          <cell r="B77" t="str">
            <v>张博</v>
          </cell>
          <cell r="C77" t="str">
            <v>130983200407082876</v>
          </cell>
          <cell r="D77" t="str">
            <v>3,043</v>
          </cell>
          <cell r="E77" t="str">
            <v>失业保险 </v>
          </cell>
          <cell r="F77" t="str">
            <v>9.13</v>
          </cell>
          <cell r="G77" t="str">
            <v>202107</v>
          </cell>
          <cell r="H77" t="str">
            <v>正常应缴</v>
          </cell>
          <cell r="I77">
            <v>9.13</v>
          </cell>
          <cell r="J77">
            <v>9.13</v>
          </cell>
          <cell r="K77">
            <v>0</v>
          </cell>
        </row>
        <row r="78">
          <cell r="B78" t="str">
            <v>韩丙村</v>
          </cell>
          <cell r="C78" t="str">
            <v>132930196512130016</v>
          </cell>
          <cell r="D78" t="str">
            <v>2,837</v>
          </cell>
          <cell r="E78" t="str">
            <v>失业保险 </v>
          </cell>
          <cell r="F78" t="str">
            <v>8.51</v>
          </cell>
          <cell r="G78" t="str">
            <v>202107</v>
          </cell>
          <cell r="H78" t="str">
            <v>正常应缴</v>
          </cell>
          <cell r="I78">
            <v>8.51</v>
          </cell>
          <cell r="J78">
            <v>8.51</v>
          </cell>
          <cell r="K78">
            <v>0</v>
          </cell>
        </row>
        <row r="79">
          <cell r="B79" t="str">
            <v>辛景政</v>
          </cell>
          <cell r="C79" t="str">
            <v>132930199411024138</v>
          </cell>
          <cell r="D79" t="str">
            <v>3,043</v>
          </cell>
          <cell r="E79" t="str">
            <v>失业保险 </v>
          </cell>
          <cell r="F79" t="str">
            <v>9.13</v>
          </cell>
          <cell r="G79" t="str">
            <v>202107</v>
          </cell>
          <cell r="H79" t="str">
            <v>正常应缴</v>
          </cell>
          <cell r="I79">
            <v>9.13</v>
          </cell>
          <cell r="J79">
            <v>9.13</v>
          </cell>
          <cell r="K79">
            <v>0</v>
          </cell>
        </row>
        <row r="80">
          <cell r="B80" t="str">
            <v>王长浩</v>
          </cell>
          <cell r="C80" t="str">
            <v>130983199004072213</v>
          </cell>
          <cell r="D80" t="str">
            <v>2,837</v>
          </cell>
          <cell r="E80" t="str">
            <v>失业保险 </v>
          </cell>
          <cell r="F80" t="str">
            <v>8.51</v>
          </cell>
          <cell r="G80" t="str">
            <v>202107</v>
          </cell>
          <cell r="H80" t="str">
            <v>正常应缴</v>
          </cell>
          <cell r="I80">
            <v>8.51</v>
          </cell>
          <cell r="J80">
            <v>8.51</v>
          </cell>
          <cell r="K80">
            <v>0</v>
          </cell>
        </row>
        <row r="81">
          <cell r="B81" t="str">
            <v>张娜娜</v>
          </cell>
          <cell r="C81" t="str">
            <v>13098319870329112X</v>
          </cell>
          <cell r="D81" t="str">
            <v>2,837</v>
          </cell>
          <cell r="E81" t="str">
            <v>失业保险 </v>
          </cell>
          <cell r="F81" t="str">
            <v>8.51</v>
          </cell>
          <cell r="G81" t="str">
            <v>202107</v>
          </cell>
          <cell r="H81" t="str">
            <v>正常应缴</v>
          </cell>
          <cell r="I81">
            <v>8.51</v>
          </cell>
          <cell r="J81">
            <v>8.51</v>
          </cell>
          <cell r="K81">
            <v>0</v>
          </cell>
        </row>
        <row r="82">
          <cell r="B82" t="str">
            <v>齐迁菲</v>
          </cell>
          <cell r="C82" t="str">
            <v>130924198908123541</v>
          </cell>
          <cell r="D82" t="str">
            <v>2,837</v>
          </cell>
          <cell r="E82" t="str">
            <v>失业保险 </v>
          </cell>
          <cell r="F82" t="str">
            <v>8.51</v>
          </cell>
          <cell r="G82" t="str">
            <v>202107</v>
          </cell>
          <cell r="H82" t="str">
            <v>正常应缴</v>
          </cell>
          <cell r="I82">
            <v>8.51</v>
          </cell>
          <cell r="J82">
            <v>8.51</v>
          </cell>
          <cell r="K82">
            <v>0</v>
          </cell>
        </row>
        <row r="83">
          <cell r="B83" t="str">
            <v>刘瑜</v>
          </cell>
          <cell r="C83" t="str">
            <v>13098319860907142X</v>
          </cell>
          <cell r="D83" t="str">
            <v>3,043</v>
          </cell>
          <cell r="E83" t="str">
            <v>失业保险 </v>
          </cell>
          <cell r="F83" t="str">
            <v>9.13</v>
          </cell>
          <cell r="G83" t="str">
            <v>202107</v>
          </cell>
          <cell r="H83" t="str">
            <v>正常应缴</v>
          </cell>
          <cell r="I83">
            <v>9.13</v>
          </cell>
          <cell r="J83">
            <v>9.13</v>
          </cell>
          <cell r="K83">
            <v>0</v>
          </cell>
        </row>
        <row r="84">
          <cell r="B84" t="str">
            <v>刘红晨</v>
          </cell>
          <cell r="C84" t="str">
            <v>130924199112024243</v>
          </cell>
          <cell r="D84" t="str">
            <v>3,043</v>
          </cell>
          <cell r="E84" t="str">
            <v>失业保险 </v>
          </cell>
          <cell r="F84" t="str">
            <v>9.13</v>
          </cell>
          <cell r="G84" t="str">
            <v>202107</v>
          </cell>
          <cell r="H84" t="str">
            <v>正常应缴</v>
          </cell>
          <cell r="I84">
            <v>9.13</v>
          </cell>
          <cell r="J84">
            <v>9.13</v>
          </cell>
          <cell r="K84">
            <v>0</v>
          </cell>
        </row>
        <row r="85">
          <cell r="B85" t="str">
            <v>姬胜阳</v>
          </cell>
          <cell r="C85" t="str">
            <v>130983199201222217</v>
          </cell>
          <cell r="D85" t="str">
            <v>2,837</v>
          </cell>
          <cell r="E85" t="str">
            <v>失业保险 </v>
          </cell>
          <cell r="F85" t="str">
            <v>8.51</v>
          </cell>
          <cell r="G85" t="str">
            <v>202107</v>
          </cell>
          <cell r="H85" t="str">
            <v>正常应缴</v>
          </cell>
          <cell r="I85">
            <v>8.51</v>
          </cell>
          <cell r="J85">
            <v>8.51</v>
          </cell>
          <cell r="K85">
            <v>0</v>
          </cell>
        </row>
        <row r="86">
          <cell r="B86" t="str">
            <v>张永卫</v>
          </cell>
          <cell r="C86" t="str">
            <v>132930197109291447</v>
          </cell>
          <cell r="D86" t="str">
            <v>2,837</v>
          </cell>
          <cell r="E86" t="str">
            <v>失业保险 </v>
          </cell>
          <cell r="F86" t="str">
            <v>8.51</v>
          </cell>
          <cell r="G86" t="str">
            <v>202107</v>
          </cell>
          <cell r="H86" t="str">
            <v>正常应缴</v>
          </cell>
          <cell r="I86">
            <v>8.51</v>
          </cell>
          <cell r="J86">
            <v>8.51</v>
          </cell>
          <cell r="K86">
            <v>0</v>
          </cell>
        </row>
        <row r="87">
          <cell r="B87" t="str">
            <v>孙晓明</v>
          </cell>
          <cell r="C87" t="str">
            <v>130924198712064228</v>
          </cell>
          <cell r="D87" t="str">
            <v>2,837</v>
          </cell>
          <cell r="E87" t="str">
            <v>失业保险 </v>
          </cell>
          <cell r="F87" t="str">
            <v>8.51</v>
          </cell>
          <cell r="G87" t="str">
            <v>202107</v>
          </cell>
          <cell r="H87" t="str">
            <v>正常应缴</v>
          </cell>
          <cell r="I87">
            <v>8.51</v>
          </cell>
          <cell r="J87">
            <v>8.51</v>
          </cell>
          <cell r="K87">
            <v>0</v>
          </cell>
        </row>
        <row r="88">
          <cell r="B88" t="str">
            <v>王冠文</v>
          </cell>
          <cell r="C88" t="str">
            <v>130983199611302818</v>
          </cell>
          <cell r="D88" t="str">
            <v>2,837</v>
          </cell>
          <cell r="E88" t="str">
            <v>失业保险 </v>
          </cell>
          <cell r="F88" t="str">
            <v>8.51</v>
          </cell>
          <cell r="G88" t="str">
            <v>202107</v>
          </cell>
          <cell r="H88" t="str">
            <v>正常应缴</v>
          </cell>
          <cell r="I88">
            <v>8.51</v>
          </cell>
          <cell r="J88">
            <v>8.51</v>
          </cell>
          <cell r="K88">
            <v>0</v>
          </cell>
        </row>
        <row r="89">
          <cell r="B89" t="str">
            <v>张佳怡</v>
          </cell>
          <cell r="C89" t="str">
            <v>130983199412123921</v>
          </cell>
          <cell r="D89" t="str">
            <v>2,837</v>
          </cell>
          <cell r="E89" t="str">
            <v>失业保险 </v>
          </cell>
          <cell r="F89" t="str">
            <v>8.51</v>
          </cell>
          <cell r="G89" t="str">
            <v>202107</v>
          </cell>
          <cell r="H89" t="str">
            <v>正常应缴</v>
          </cell>
          <cell r="I89">
            <v>8.51</v>
          </cell>
          <cell r="J89">
            <v>8.51</v>
          </cell>
          <cell r="K89">
            <v>0</v>
          </cell>
        </row>
        <row r="90">
          <cell r="B90" t="str">
            <v>刘梅娟</v>
          </cell>
          <cell r="C90" t="str">
            <v>130983198909091625</v>
          </cell>
          <cell r="D90" t="str">
            <v>2,837</v>
          </cell>
          <cell r="E90" t="str">
            <v>失业保险 </v>
          </cell>
          <cell r="F90" t="str">
            <v>8.51</v>
          </cell>
          <cell r="G90" t="str">
            <v>202107</v>
          </cell>
          <cell r="H90" t="str">
            <v>正常应缴</v>
          </cell>
          <cell r="I90">
            <v>8.51</v>
          </cell>
          <cell r="J90">
            <v>8.51</v>
          </cell>
          <cell r="K90">
            <v>0</v>
          </cell>
        </row>
        <row r="91">
          <cell r="B91" t="str">
            <v>张婷婷</v>
          </cell>
          <cell r="C91" t="str">
            <v>130930199610182129</v>
          </cell>
          <cell r="D91" t="str">
            <v>2,837</v>
          </cell>
          <cell r="E91" t="str">
            <v>失业保险 </v>
          </cell>
          <cell r="F91" t="str">
            <v>8.51</v>
          </cell>
          <cell r="G91" t="str">
            <v>202107</v>
          </cell>
          <cell r="H91" t="str">
            <v>正常应缴</v>
          </cell>
          <cell r="I91">
            <v>8.51</v>
          </cell>
          <cell r="J91">
            <v>8.51</v>
          </cell>
          <cell r="K91">
            <v>0</v>
          </cell>
        </row>
        <row r="92">
          <cell r="B92" t="str">
            <v>王朋</v>
          </cell>
          <cell r="C92" t="str">
            <v>130983199403201617</v>
          </cell>
          <cell r="D92" t="str">
            <v>2,837</v>
          </cell>
          <cell r="E92" t="str">
            <v>失业保险 </v>
          </cell>
          <cell r="F92" t="str">
            <v>8.51</v>
          </cell>
          <cell r="G92" t="str">
            <v>202107</v>
          </cell>
          <cell r="H92" t="str">
            <v>正常应缴</v>
          </cell>
          <cell r="I92">
            <v>8.51</v>
          </cell>
          <cell r="J92">
            <v>8.51</v>
          </cell>
          <cell r="K92">
            <v>0</v>
          </cell>
        </row>
        <row r="93">
          <cell r="B93" t="str">
            <v>刘谕鑫</v>
          </cell>
          <cell r="C93" t="str">
            <v>132930199603283716</v>
          </cell>
          <cell r="D93" t="str">
            <v>3,043</v>
          </cell>
          <cell r="E93" t="str">
            <v>失业保险 </v>
          </cell>
          <cell r="F93" t="str">
            <v>9.13</v>
          </cell>
          <cell r="G93" t="str">
            <v>202107</v>
          </cell>
          <cell r="H93" t="str">
            <v>正常应缴</v>
          </cell>
          <cell r="I93">
            <v>9.13</v>
          </cell>
          <cell r="J93">
            <v>9.13</v>
          </cell>
          <cell r="K93">
            <v>0</v>
          </cell>
        </row>
        <row r="94">
          <cell r="B94" t="str">
            <v>宋欣凌</v>
          </cell>
          <cell r="C94" t="str">
            <v>130983199712182448</v>
          </cell>
          <cell r="D94" t="str">
            <v>3,043</v>
          </cell>
          <cell r="E94" t="str">
            <v>失业保险 </v>
          </cell>
          <cell r="F94" t="str">
            <v>9.13</v>
          </cell>
          <cell r="G94" t="str">
            <v>202107</v>
          </cell>
          <cell r="H94" t="str">
            <v>正常应缴</v>
          </cell>
          <cell r="I94">
            <v>9.13</v>
          </cell>
          <cell r="J94">
            <v>9.13</v>
          </cell>
          <cell r="K94">
            <v>0</v>
          </cell>
        </row>
        <row r="95">
          <cell r="B95" t="str">
            <v>邓振明</v>
          </cell>
          <cell r="C95" t="str">
            <v>130983198608081618</v>
          </cell>
          <cell r="D95" t="str">
            <v>2,837</v>
          </cell>
          <cell r="E95" t="str">
            <v>失业保险 </v>
          </cell>
          <cell r="F95" t="str">
            <v>8.51</v>
          </cell>
          <cell r="G95" t="str">
            <v>202107</v>
          </cell>
          <cell r="H95" t="str">
            <v>正常应缴</v>
          </cell>
          <cell r="I95">
            <v>8.51</v>
          </cell>
          <cell r="J95">
            <v>8.51</v>
          </cell>
          <cell r="K95">
            <v>0</v>
          </cell>
        </row>
        <row r="96">
          <cell r="B96" t="str">
            <v>陈伟</v>
          </cell>
          <cell r="C96" t="str">
            <v>130929198402282213</v>
          </cell>
          <cell r="D96" t="str">
            <v>2,837</v>
          </cell>
          <cell r="E96" t="str">
            <v>失业保险 </v>
          </cell>
          <cell r="F96" t="str">
            <v>8.51</v>
          </cell>
          <cell r="G96" t="str">
            <v>202107</v>
          </cell>
          <cell r="H96" t="str">
            <v>正常应缴</v>
          </cell>
          <cell r="I96">
            <v>8.51</v>
          </cell>
          <cell r="J96">
            <v>8.51</v>
          </cell>
          <cell r="K96">
            <v>0</v>
          </cell>
        </row>
        <row r="97">
          <cell r="B97" t="str">
            <v>刘海凤</v>
          </cell>
          <cell r="C97" t="str">
            <v>132930197710082240</v>
          </cell>
          <cell r="D97" t="str">
            <v>2,837</v>
          </cell>
          <cell r="E97" t="str">
            <v>失业保险 </v>
          </cell>
          <cell r="F97" t="str">
            <v>8.51</v>
          </cell>
          <cell r="G97" t="str">
            <v>202107</v>
          </cell>
          <cell r="H97" t="str">
            <v>正常应缴</v>
          </cell>
          <cell r="I97">
            <v>8.51</v>
          </cell>
          <cell r="J97">
            <v>8.51</v>
          </cell>
          <cell r="K97">
            <v>0</v>
          </cell>
        </row>
        <row r="98">
          <cell r="B98" t="str">
            <v>李忠峰</v>
          </cell>
          <cell r="C98" t="str">
            <v>130983198602105332</v>
          </cell>
          <cell r="D98" t="str">
            <v>2,837</v>
          </cell>
          <cell r="E98" t="str">
            <v>失业保险 </v>
          </cell>
          <cell r="F98" t="str">
            <v>8.51</v>
          </cell>
          <cell r="G98" t="str">
            <v>202107</v>
          </cell>
          <cell r="H98" t="str">
            <v>正常应缴</v>
          </cell>
          <cell r="I98">
            <v>8.51</v>
          </cell>
          <cell r="J98">
            <v>8.51</v>
          </cell>
          <cell r="K98">
            <v>0</v>
          </cell>
        </row>
        <row r="99">
          <cell r="B99" t="str">
            <v>王红梅</v>
          </cell>
          <cell r="C99" t="str">
            <v>132930198107081424</v>
          </cell>
          <cell r="D99" t="str">
            <v>2,837</v>
          </cell>
          <cell r="E99" t="str">
            <v>失业保险 </v>
          </cell>
          <cell r="F99" t="str">
            <v>8.51</v>
          </cell>
          <cell r="G99" t="str">
            <v>202107</v>
          </cell>
          <cell r="H99" t="str">
            <v>正常应缴</v>
          </cell>
          <cell r="I99">
            <v>8.51</v>
          </cell>
          <cell r="J99">
            <v>8.51</v>
          </cell>
          <cell r="K99">
            <v>0</v>
          </cell>
        </row>
        <row r="100">
          <cell r="B100" t="str">
            <v>滕红玲</v>
          </cell>
          <cell r="C100" t="str">
            <v>132930197910072426</v>
          </cell>
          <cell r="D100" t="str">
            <v>2,837</v>
          </cell>
          <cell r="E100" t="str">
            <v>失业保险 </v>
          </cell>
          <cell r="F100" t="str">
            <v>8.51</v>
          </cell>
          <cell r="G100" t="str">
            <v>202107</v>
          </cell>
          <cell r="H100" t="str">
            <v>正常应缴</v>
          </cell>
          <cell r="I100">
            <v>8.51</v>
          </cell>
          <cell r="J100">
            <v>8.51</v>
          </cell>
          <cell r="K100">
            <v>0</v>
          </cell>
        </row>
        <row r="101">
          <cell r="B101" t="str">
            <v>刘洪霞</v>
          </cell>
          <cell r="C101" t="str">
            <v>132930198102081628</v>
          </cell>
          <cell r="D101" t="str">
            <v>3,043</v>
          </cell>
          <cell r="E101" t="str">
            <v>失业保险 </v>
          </cell>
          <cell r="F101" t="str">
            <v>9.13</v>
          </cell>
          <cell r="G101" t="str">
            <v>202107</v>
          </cell>
          <cell r="H101" t="str">
            <v>正常应缴</v>
          </cell>
          <cell r="I101">
            <v>9.13</v>
          </cell>
          <cell r="J101">
            <v>9.13</v>
          </cell>
          <cell r="K101">
            <v>0</v>
          </cell>
        </row>
        <row r="102">
          <cell r="B102" t="str">
            <v>李博阳</v>
          </cell>
          <cell r="C102" t="str">
            <v>130983198906201614</v>
          </cell>
          <cell r="D102" t="str">
            <v>2,837</v>
          </cell>
          <cell r="E102" t="str">
            <v>失业保险 </v>
          </cell>
          <cell r="F102" t="str">
            <v>8.51</v>
          </cell>
          <cell r="G102" t="str">
            <v>202107</v>
          </cell>
          <cell r="H102" t="str">
            <v>正常应缴</v>
          </cell>
          <cell r="I102">
            <v>8.51</v>
          </cell>
          <cell r="J102">
            <v>8.51</v>
          </cell>
          <cell r="K102">
            <v>0</v>
          </cell>
        </row>
        <row r="103">
          <cell r="B103" t="str">
            <v>耿会峰</v>
          </cell>
          <cell r="C103" t="str">
            <v>232102196309165218</v>
          </cell>
          <cell r="D103" t="str">
            <v>2,837</v>
          </cell>
          <cell r="E103" t="str">
            <v>失业保险 </v>
          </cell>
          <cell r="F103" t="str">
            <v>8.51</v>
          </cell>
          <cell r="G103" t="str">
            <v>202107</v>
          </cell>
          <cell r="H103" t="str">
            <v>正常应缴</v>
          </cell>
          <cell r="I103">
            <v>8.51</v>
          </cell>
          <cell r="J103">
            <v>8.51</v>
          </cell>
          <cell r="K103">
            <v>0</v>
          </cell>
        </row>
        <row r="104">
          <cell r="B104" t="str">
            <v>滕奉伟</v>
          </cell>
          <cell r="C104" t="str">
            <v>130983198905102411</v>
          </cell>
          <cell r="D104" t="str">
            <v>2,837</v>
          </cell>
          <cell r="E104" t="str">
            <v>失业保险 </v>
          </cell>
          <cell r="F104" t="str">
            <v>8.51</v>
          </cell>
          <cell r="G104" t="str">
            <v>202107</v>
          </cell>
          <cell r="H104" t="str">
            <v>正常应缴</v>
          </cell>
          <cell r="I104">
            <v>8.51</v>
          </cell>
          <cell r="J104">
            <v>8.51</v>
          </cell>
          <cell r="K104">
            <v>0</v>
          </cell>
        </row>
        <row r="105">
          <cell r="B105" t="str">
            <v>古帅</v>
          </cell>
          <cell r="C105" t="str">
            <v>130626199101032615</v>
          </cell>
          <cell r="D105" t="str">
            <v>2,837</v>
          </cell>
          <cell r="E105" t="str">
            <v>失业保险 </v>
          </cell>
          <cell r="F105" t="str">
            <v>8.51</v>
          </cell>
          <cell r="G105" t="str">
            <v>202107</v>
          </cell>
          <cell r="H105" t="str">
            <v>正常应缴</v>
          </cell>
          <cell r="I105">
            <v>8.51</v>
          </cell>
          <cell r="J105">
            <v>8.51</v>
          </cell>
          <cell r="K105">
            <v>0</v>
          </cell>
        </row>
        <row r="106">
          <cell r="B106" t="str">
            <v>杨顺利</v>
          </cell>
          <cell r="C106" t="str">
            <v>130924198304194218</v>
          </cell>
          <cell r="D106" t="str">
            <v>2,837</v>
          </cell>
          <cell r="E106" t="str">
            <v>失业保险 </v>
          </cell>
          <cell r="F106" t="str">
            <v>8.51</v>
          </cell>
          <cell r="G106" t="str">
            <v>202107</v>
          </cell>
          <cell r="H106" t="str">
            <v>正常应缴</v>
          </cell>
          <cell r="I106">
            <v>8.51</v>
          </cell>
          <cell r="J106">
            <v>8.51</v>
          </cell>
          <cell r="K106">
            <v>0</v>
          </cell>
        </row>
        <row r="107">
          <cell r="B107" t="str">
            <v>宋连利</v>
          </cell>
          <cell r="C107" t="str">
            <v>120225198105034672</v>
          </cell>
          <cell r="D107" t="str">
            <v>2,837</v>
          </cell>
          <cell r="E107" t="str">
            <v>失业保险 </v>
          </cell>
          <cell r="F107" t="str">
            <v>8.51</v>
          </cell>
          <cell r="G107" t="str">
            <v>202107</v>
          </cell>
          <cell r="H107" t="str">
            <v>正常应缴</v>
          </cell>
          <cell r="I107">
            <v>8.51</v>
          </cell>
          <cell r="J107">
            <v>8.51</v>
          </cell>
          <cell r="K107">
            <v>0</v>
          </cell>
        </row>
        <row r="108">
          <cell r="B108" t="str">
            <v>赵东豪</v>
          </cell>
          <cell r="C108" t="str">
            <v>130983200006120915</v>
          </cell>
          <cell r="D108" t="str">
            <v>2,837</v>
          </cell>
          <cell r="E108" t="str">
            <v>失业保险 </v>
          </cell>
          <cell r="F108" t="str">
            <v>8.51</v>
          </cell>
          <cell r="G108" t="str">
            <v>202107</v>
          </cell>
          <cell r="H108" t="str">
            <v>正常应缴</v>
          </cell>
          <cell r="I108">
            <v>8.51</v>
          </cell>
          <cell r="J108">
            <v>8.51</v>
          </cell>
          <cell r="K108">
            <v>0</v>
          </cell>
        </row>
        <row r="109">
          <cell r="B109" t="str">
            <v>于小菊</v>
          </cell>
          <cell r="C109" t="str">
            <v>130930199609241822</v>
          </cell>
          <cell r="D109" t="str">
            <v>2,837</v>
          </cell>
          <cell r="E109" t="str">
            <v>失业保险 </v>
          </cell>
          <cell r="F109" t="str">
            <v>8.51</v>
          </cell>
          <cell r="G109" t="str">
            <v>202107</v>
          </cell>
          <cell r="H109" t="str">
            <v>正常应缴</v>
          </cell>
          <cell r="I109">
            <v>8.51</v>
          </cell>
          <cell r="J109">
            <v>8.51</v>
          </cell>
          <cell r="K109">
            <v>0</v>
          </cell>
        </row>
        <row r="110">
          <cell r="B110" t="str">
            <v>刘建群</v>
          </cell>
          <cell r="C110" t="str">
            <v>132930199312191811</v>
          </cell>
          <cell r="D110" t="str">
            <v>2,837</v>
          </cell>
          <cell r="E110" t="str">
            <v>失业保险 </v>
          </cell>
          <cell r="F110" t="str">
            <v>8.51</v>
          </cell>
          <cell r="G110" t="str">
            <v>202107</v>
          </cell>
          <cell r="H110" t="str">
            <v>正常应缴</v>
          </cell>
          <cell r="I110">
            <v>8.51</v>
          </cell>
          <cell r="J110">
            <v>8.51</v>
          </cell>
          <cell r="K110">
            <v>0</v>
          </cell>
        </row>
        <row r="111">
          <cell r="B111" t="str">
            <v>孙华山</v>
          </cell>
          <cell r="C111" t="str">
            <v>130983198905051415</v>
          </cell>
          <cell r="D111" t="str">
            <v>3,043</v>
          </cell>
          <cell r="E111" t="str">
            <v>失业保险 </v>
          </cell>
          <cell r="F111" t="str">
            <v>9.13</v>
          </cell>
          <cell r="G111" t="str">
            <v>202107</v>
          </cell>
          <cell r="H111" t="str">
            <v>正常应缴</v>
          </cell>
          <cell r="I111">
            <v>9.13</v>
          </cell>
          <cell r="J111">
            <v>9.13</v>
          </cell>
          <cell r="K111">
            <v>0</v>
          </cell>
        </row>
        <row r="112">
          <cell r="B112" t="str">
            <v>于磊磊</v>
          </cell>
          <cell r="C112" t="str">
            <v>133030198101315498</v>
          </cell>
          <cell r="D112" t="str">
            <v>2,837</v>
          </cell>
          <cell r="E112" t="str">
            <v>失业保险 </v>
          </cell>
          <cell r="F112" t="str">
            <v>8.51</v>
          </cell>
          <cell r="G112" t="str">
            <v>202107</v>
          </cell>
          <cell r="H112" t="str">
            <v>正常应缴</v>
          </cell>
          <cell r="I112">
            <v>8.51</v>
          </cell>
          <cell r="J112">
            <v>8.51</v>
          </cell>
          <cell r="K112">
            <v>0</v>
          </cell>
        </row>
        <row r="113">
          <cell r="B113" t="str">
            <v>孙立明</v>
          </cell>
          <cell r="C113" t="str">
            <v>132930197501140723</v>
          </cell>
          <cell r="D113" t="str">
            <v>2,837</v>
          </cell>
          <cell r="E113" t="str">
            <v>失业保险 </v>
          </cell>
          <cell r="F113" t="str">
            <v>8.51</v>
          </cell>
          <cell r="G113" t="str">
            <v>202107</v>
          </cell>
          <cell r="H113" t="str">
            <v>正常应缴</v>
          </cell>
          <cell r="I113">
            <v>8.51</v>
          </cell>
          <cell r="J113">
            <v>8.51</v>
          </cell>
          <cell r="K113">
            <v>0</v>
          </cell>
        </row>
        <row r="114">
          <cell r="B114" t="str">
            <v>许龙涛</v>
          </cell>
          <cell r="C114" t="str">
            <v>130930200004123319</v>
          </cell>
          <cell r="D114" t="str">
            <v>2,837</v>
          </cell>
          <cell r="E114" t="str">
            <v>失业保险 </v>
          </cell>
          <cell r="F114" t="str">
            <v>8.51</v>
          </cell>
          <cell r="G114" t="str">
            <v>202107</v>
          </cell>
          <cell r="H114" t="str">
            <v>正常应缴</v>
          </cell>
          <cell r="I114">
            <v>8.51</v>
          </cell>
          <cell r="J114">
            <v>8.51</v>
          </cell>
          <cell r="K114">
            <v>0</v>
          </cell>
        </row>
        <row r="115">
          <cell r="B115" t="str">
            <v>房珍珍</v>
          </cell>
          <cell r="C115" t="str">
            <v>130434199107160529</v>
          </cell>
          <cell r="D115" t="str">
            <v>3,043</v>
          </cell>
          <cell r="E115" t="str">
            <v>失业保险 </v>
          </cell>
          <cell r="F115" t="str">
            <v>9.13</v>
          </cell>
          <cell r="G115" t="str">
            <v>202107</v>
          </cell>
          <cell r="H115" t="str">
            <v>正常应缴</v>
          </cell>
          <cell r="I115">
            <v>9.13</v>
          </cell>
          <cell r="J115">
            <v>9.13</v>
          </cell>
          <cell r="K115">
            <v>0</v>
          </cell>
        </row>
        <row r="116">
          <cell r="B116" t="str">
            <v>荆文彬</v>
          </cell>
          <cell r="C116" t="str">
            <v>130983199105203913</v>
          </cell>
          <cell r="D116" t="str">
            <v>3,043</v>
          </cell>
          <cell r="E116" t="str">
            <v>失业保险 </v>
          </cell>
          <cell r="F116" t="str">
            <v>9.13</v>
          </cell>
          <cell r="G116" t="str">
            <v>202107</v>
          </cell>
          <cell r="H116" t="str">
            <v>正常应缴</v>
          </cell>
          <cell r="I116">
            <v>9.13</v>
          </cell>
          <cell r="J116">
            <v>9.13</v>
          </cell>
          <cell r="K116">
            <v>0</v>
          </cell>
        </row>
        <row r="117">
          <cell r="B117" t="str">
            <v>刘振</v>
          </cell>
          <cell r="C117" t="str">
            <v>132930199002104110</v>
          </cell>
          <cell r="D117" t="str">
            <v>3,820</v>
          </cell>
          <cell r="E117" t="str">
            <v>失业保险 </v>
          </cell>
          <cell r="F117" t="str">
            <v>11.46</v>
          </cell>
          <cell r="G117" t="str">
            <v>202107</v>
          </cell>
          <cell r="H117" t="str">
            <v>正常应缴</v>
          </cell>
          <cell r="I117">
            <v>11.46</v>
          </cell>
          <cell r="J117">
            <v>11.46</v>
          </cell>
          <cell r="K117">
            <v>0</v>
          </cell>
        </row>
        <row r="118">
          <cell r="B118" t="str">
            <v>李泽元</v>
          </cell>
          <cell r="C118" t="str">
            <v>130921198404042247</v>
          </cell>
          <cell r="D118" t="str">
            <v>2,837</v>
          </cell>
          <cell r="E118" t="str">
            <v>失业保险 </v>
          </cell>
          <cell r="F118" t="str">
            <v>8.51</v>
          </cell>
          <cell r="G118" t="str">
            <v>202107</v>
          </cell>
          <cell r="H118" t="str">
            <v>正常应缴</v>
          </cell>
          <cell r="I118">
            <v>8.51</v>
          </cell>
          <cell r="J118">
            <v>8.51</v>
          </cell>
          <cell r="K118">
            <v>0</v>
          </cell>
        </row>
        <row r="119">
          <cell r="B119" t="str">
            <v>赵志强</v>
          </cell>
          <cell r="C119" t="str">
            <v>132930198208222230</v>
          </cell>
          <cell r="D119" t="str">
            <v>3,820</v>
          </cell>
          <cell r="E119" t="str">
            <v>失业保险 </v>
          </cell>
          <cell r="F119" t="str">
            <v>11.46</v>
          </cell>
          <cell r="G119" t="str">
            <v>202107</v>
          </cell>
          <cell r="H119" t="str">
            <v>正常应缴</v>
          </cell>
          <cell r="I119">
            <v>11.46</v>
          </cell>
          <cell r="J119">
            <v>11.46</v>
          </cell>
          <cell r="K119">
            <v>0</v>
          </cell>
        </row>
        <row r="120">
          <cell r="B120" t="str">
            <v>高胜利</v>
          </cell>
          <cell r="C120" t="str">
            <v>132930196606240013</v>
          </cell>
          <cell r="D120" t="str">
            <v>3,820</v>
          </cell>
          <cell r="E120" t="str">
            <v>失业保险 </v>
          </cell>
          <cell r="F120" t="str">
            <v>11.46</v>
          </cell>
          <cell r="G120" t="str">
            <v>202107</v>
          </cell>
          <cell r="H120" t="str">
            <v>正常应缴</v>
          </cell>
          <cell r="I120">
            <v>11.46</v>
          </cell>
          <cell r="J120">
            <v>11.46</v>
          </cell>
          <cell r="K120">
            <v>0</v>
          </cell>
        </row>
        <row r="121">
          <cell r="B121" t="str">
            <v>赵静</v>
          </cell>
          <cell r="C121" t="str">
            <v>132930198003231627</v>
          </cell>
          <cell r="D121" t="str">
            <v>2,837</v>
          </cell>
          <cell r="E121" t="str">
            <v>失业保险 </v>
          </cell>
          <cell r="F121" t="str">
            <v>8.51</v>
          </cell>
          <cell r="G121" t="str">
            <v>202107</v>
          </cell>
          <cell r="H121" t="str">
            <v>正常应缴</v>
          </cell>
          <cell r="I121">
            <v>8.51</v>
          </cell>
          <cell r="J121">
            <v>8.51</v>
          </cell>
          <cell r="K121">
            <v>0</v>
          </cell>
        </row>
        <row r="122">
          <cell r="B122" t="str">
            <v>张富贵</v>
          </cell>
          <cell r="C122" t="str">
            <v>140322197806203614</v>
          </cell>
          <cell r="D122" t="str">
            <v>3,043</v>
          </cell>
          <cell r="E122" t="str">
            <v>失业保险 </v>
          </cell>
          <cell r="F122" t="str">
            <v>9.13</v>
          </cell>
          <cell r="G122" t="str">
            <v>202107</v>
          </cell>
          <cell r="H122" t="str">
            <v>正常应缴</v>
          </cell>
          <cell r="I122">
            <v>9.13</v>
          </cell>
          <cell r="J122">
            <v>9.13</v>
          </cell>
          <cell r="K122">
            <v>0</v>
          </cell>
        </row>
        <row r="123">
          <cell r="B123" t="str">
            <v>刘柏林</v>
          </cell>
          <cell r="C123" t="str">
            <v>132930199409233512</v>
          </cell>
          <cell r="D123" t="str">
            <v>2,837</v>
          </cell>
          <cell r="E123" t="str">
            <v>失业保险 </v>
          </cell>
          <cell r="F123" t="str">
            <v>8.51</v>
          </cell>
          <cell r="G123" t="str">
            <v>202107</v>
          </cell>
          <cell r="H123" t="str">
            <v>正常应缴</v>
          </cell>
          <cell r="I123">
            <v>8.51</v>
          </cell>
          <cell r="J123">
            <v>8.51</v>
          </cell>
          <cell r="K123">
            <v>0</v>
          </cell>
        </row>
        <row r="124">
          <cell r="B124" t="str">
            <v>赵刚</v>
          </cell>
          <cell r="C124" t="str">
            <v>130984198809190016</v>
          </cell>
          <cell r="D124" t="str">
            <v>3,043</v>
          </cell>
          <cell r="E124" t="str">
            <v>失业保险 </v>
          </cell>
          <cell r="F124" t="str">
            <v>9.13</v>
          </cell>
          <cell r="G124" t="str">
            <v>202107</v>
          </cell>
          <cell r="H124" t="str">
            <v>正常应缴</v>
          </cell>
          <cell r="I124">
            <v>9.13</v>
          </cell>
          <cell r="J124">
            <v>9.13</v>
          </cell>
          <cell r="K124">
            <v>0</v>
          </cell>
        </row>
        <row r="125">
          <cell r="B125" t="str">
            <v>邓淑荣</v>
          </cell>
          <cell r="C125" t="str">
            <v>132930197706291621</v>
          </cell>
          <cell r="D125" t="str">
            <v>2,837</v>
          </cell>
          <cell r="E125" t="str">
            <v>失业保险 </v>
          </cell>
          <cell r="F125" t="str">
            <v>8.51</v>
          </cell>
          <cell r="G125" t="str">
            <v>202107</v>
          </cell>
          <cell r="H125" t="str">
            <v>正常应缴</v>
          </cell>
          <cell r="I125">
            <v>8.51</v>
          </cell>
          <cell r="J125">
            <v>8.51</v>
          </cell>
          <cell r="K125">
            <v>0</v>
          </cell>
        </row>
        <row r="126">
          <cell r="B126" t="str">
            <v>王萱斓</v>
          </cell>
          <cell r="C126" t="str">
            <v>132930197801122025</v>
          </cell>
          <cell r="D126" t="str">
            <v>2,837</v>
          </cell>
          <cell r="E126" t="str">
            <v>失业保险 </v>
          </cell>
          <cell r="F126" t="str">
            <v>8.51</v>
          </cell>
          <cell r="G126" t="str">
            <v>202107</v>
          </cell>
          <cell r="H126" t="str">
            <v>正常应缴</v>
          </cell>
          <cell r="I126">
            <v>8.51</v>
          </cell>
          <cell r="J126">
            <v>8.51</v>
          </cell>
          <cell r="K126">
            <v>0</v>
          </cell>
        </row>
        <row r="127">
          <cell r="B127" t="str">
            <v>吴红红</v>
          </cell>
          <cell r="C127" t="str">
            <v>130981198308164427</v>
          </cell>
          <cell r="D127" t="str">
            <v>2,837</v>
          </cell>
          <cell r="E127" t="str">
            <v>失业保险 </v>
          </cell>
          <cell r="F127" t="str">
            <v>8.51</v>
          </cell>
          <cell r="G127" t="str">
            <v>202107</v>
          </cell>
          <cell r="H127" t="str">
            <v>正常应缴</v>
          </cell>
          <cell r="I127">
            <v>8.51</v>
          </cell>
          <cell r="J127">
            <v>8.51</v>
          </cell>
          <cell r="K127">
            <v>0</v>
          </cell>
        </row>
        <row r="128">
          <cell r="B128" t="str">
            <v>何文丽</v>
          </cell>
          <cell r="C128" t="str">
            <v>132930197108162221</v>
          </cell>
          <cell r="D128" t="str">
            <v>2,837</v>
          </cell>
          <cell r="E128" t="str">
            <v>失业保险 </v>
          </cell>
          <cell r="F128" t="str">
            <v>8.51</v>
          </cell>
          <cell r="G128" t="str">
            <v>202107</v>
          </cell>
          <cell r="H128" t="str">
            <v>正常应缴</v>
          </cell>
          <cell r="I128">
            <v>8.51</v>
          </cell>
          <cell r="J128">
            <v>8.51</v>
          </cell>
          <cell r="K128">
            <v>0</v>
          </cell>
        </row>
        <row r="129">
          <cell r="B129" t="str">
            <v>孙立梅</v>
          </cell>
          <cell r="C129" t="str">
            <v>130921198212061021</v>
          </cell>
          <cell r="D129" t="str">
            <v>3,043</v>
          </cell>
          <cell r="E129" t="str">
            <v>失业保险 </v>
          </cell>
          <cell r="F129" t="str">
            <v>9.13</v>
          </cell>
          <cell r="G129" t="str">
            <v>202107</v>
          </cell>
          <cell r="H129" t="str">
            <v>正常应缴</v>
          </cell>
          <cell r="I129">
            <v>9.13</v>
          </cell>
          <cell r="J129">
            <v>9.13</v>
          </cell>
          <cell r="K129">
            <v>0</v>
          </cell>
        </row>
        <row r="130">
          <cell r="B130" t="str">
            <v>刘荣浩</v>
          </cell>
          <cell r="C130" t="str">
            <v>130983198805050714</v>
          </cell>
          <cell r="D130" t="str">
            <v>3,820</v>
          </cell>
          <cell r="E130" t="str">
            <v>失业保险 </v>
          </cell>
          <cell r="F130" t="str">
            <v>11.46</v>
          </cell>
          <cell r="G130" t="str">
            <v>202107</v>
          </cell>
          <cell r="H130" t="str">
            <v>正常应缴</v>
          </cell>
          <cell r="I130">
            <v>11.46</v>
          </cell>
          <cell r="J130">
            <v>11.46</v>
          </cell>
          <cell r="K130">
            <v>0</v>
          </cell>
        </row>
        <row r="131">
          <cell r="B131" t="str">
            <v>于代弟</v>
          </cell>
          <cell r="C131" t="str">
            <v>132930197512041827</v>
          </cell>
          <cell r="D131" t="str">
            <v>2,837</v>
          </cell>
          <cell r="E131" t="str">
            <v>失业保险 </v>
          </cell>
          <cell r="F131" t="str">
            <v>8.51</v>
          </cell>
          <cell r="G131" t="str">
            <v>202107</v>
          </cell>
          <cell r="H131" t="str">
            <v>正常应缴</v>
          </cell>
          <cell r="I131">
            <v>8.51</v>
          </cell>
          <cell r="J131">
            <v>8.51</v>
          </cell>
          <cell r="K131">
            <v>0</v>
          </cell>
        </row>
        <row r="132">
          <cell r="B132" t="str">
            <v>王祥</v>
          </cell>
          <cell r="C132" t="str">
            <v>130983199302141619</v>
          </cell>
          <cell r="D132" t="str">
            <v>2,837</v>
          </cell>
          <cell r="E132" t="str">
            <v>失业保险 </v>
          </cell>
          <cell r="F132" t="str">
            <v>8.51</v>
          </cell>
          <cell r="G132" t="str">
            <v>202107</v>
          </cell>
          <cell r="H132" t="str">
            <v>正常应缴</v>
          </cell>
          <cell r="I132">
            <v>8.51</v>
          </cell>
          <cell r="J132">
            <v>8.51</v>
          </cell>
          <cell r="K132">
            <v>0</v>
          </cell>
        </row>
        <row r="133">
          <cell r="B133" t="str">
            <v>刘涛</v>
          </cell>
          <cell r="C133" t="str">
            <v>130927200011251513</v>
          </cell>
          <cell r="D133" t="str">
            <v>2,837</v>
          </cell>
          <cell r="E133" t="str">
            <v>失业保险 </v>
          </cell>
          <cell r="F133" t="str">
            <v>8.51</v>
          </cell>
          <cell r="G133" t="str">
            <v>202107</v>
          </cell>
          <cell r="H133" t="str">
            <v>正常应缴</v>
          </cell>
          <cell r="I133">
            <v>8.51</v>
          </cell>
          <cell r="J133">
            <v>8.51</v>
          </cell>
          <cell r="K133">
            <v>0</v>
          </cell>
        </row>
        <row r="134">
          <cell r="B134" t="str">
            <v>韩胜利</v>
          </cell>
          <cell r="C134" t="str">
            <v>220581198111061213</v>
          </cell>
          <cell r="D134" t="str">
            <v>3,043</v>
          </cell>
          <cell r="E134" t="str">
            <v>失业保险 </v>
          </cell>
          <cell r="F134" t="str">
            <v>9.13</v>
          </cell>
          <cell r="G134" t="str">
            <v>202107</v>
          </cell>
          <cell r="H134" t="str">
            <v>正常应缴</v>
          </cell>
          <cell r="I134">
            <v>9.13</v>
          </cell>
          <cell r="J134">
            <v>9.13</v>
          </cell>
          <cell r="K134">
            <v>0</v>
          </cell>
        </row>
        <row r="135">
          <cell r="B135" t="str">
            <v>刘丰硕</v>
          </cell>
          <cell r="C135" t="str">
            <v>130983200306225030</v>
          </cell>
          <cell r="D135" t="str">
            <v>3,043</v>
          </cell>
          <cell r="E135" t="str">
            <v>失业保险 </v>
          </cell>
          <cell r="F135" t="str">
            <v>9.13</v>
          </cell>
          <cell r="G135" t="str">
            <v>202107</v>
          </cell>
          <cell r="H135" t="str">
            <v>正常应缴</v>
          </cell>
          <cell r="I135">
            <v>9.13</v>
          </cell>
          <cell r="J135">
            <v>9.13</v>
          </cell>
          <cell r="K135">
            <v>0</v>
          </cell>
        </row>
        <row r="136">
          <cell r="B136" t="str">
            <v>梁勇</v>
          </cell>
          <cell r="C136" t="str">
            <v>130983199004050014</v>
          </cell>
          <cell r="D136" t="str">
            <v>3,820</v>
          </cell>
          <cell r="E136" t="str">
            <v>失业保险 </v>
          </cell>
          <cell r="F136" t="str">
            <v>11.46</v>
          </cell>
          <cell r="G136" t="str">
            <v>202107</v>
          </cell>
          <cell r="H136" t="str">
            <v>正常应缴</v>
          </cell>
          <cell r="I136">
            <v>11.46</v>
          </cell>
          <cell r="J136">
            <v>11.46</v>
          </cell>
          <cell r="K136">
            <v>0</v>
          </cell>
        </row>
        <row r="137">
          <cell r="B137" t="str">
            <v>李海洋</v>
          </cell>
          <cell r="C137" t="str">
            <v>130983199609281616</v>
          </cell>
          <cell r="D137" t="str">
            <v>3,043</v>
          </cell>
          <cell r="E137" t="str">
            <v>失业保险 </v>
          </cell>
          <cell r="F137" t="str">
            <v>9.13</v>
          </cell>
          <cell r="G137" t="str">
            <v>202107</v>
          </cell>
          <cell r="H137" t="str">
            <v>正常应缴</v>
          </cell>
          <cell r="I137">
            <v>9.13</v>
          </cell>
          <cell r="J137">
            <v>9.13</v>
          </cell>
          <cell r="K137">
            <v>0</v>
          </cell>
        </row>
        <row r="138">
          <cell r="B138" t="str">
            <v>刘杨</v>
          </cell>
          <cell r="C138" t="str">
            <v>13293019970422351X</v>
          </cell>
          <cell r="D138" t="str">
            <v>2,837</v>
          </cell>
          <cell r="E138" t="str">
            <v>失业保险 </v>
          </cell>
          <cell r="F138" t="str">
            <v>8.51</v>
          </cell>
          <cell r="G138" t="str">
            <v>202107</v>
          </cell>
          <cell r="H138" t="str">
            <v>正常应缴</v>
          </cell>
          <cell r="I138">
            <v>8.51</v>
          </cell>
          <cell r="J138">
            <v>8.51</v>
          </cell>
          <cell r="K138">
            <v>0</v>
          </cell>
        </row>
        <row r="139">
          <cell r="B139" t="str">
            <v>王巨云</v>
          </cell>
          <cell r="C139" t="str">
            <v>132930196410261613</v>
          </cell>
          <cell r="D139" t="str">
            <v>3,820</v>
          </cell>
          <cell r="E139" t="str">
            <v>失业保险 </v>
          </cell>
          <cell r="F139" t="str">
            <v>11.46</v>
          </cell>
          <cell r="G139" t="str">
            <v>202107</v>
          </cell>
          <cell r="H139" t="str">
            <v>正常应缴</v>
          </cell>
          <cell r="I139">
            <v>11.46</v>
          </cell>
          <cell r="J139">
            <v>11.46</v>
          </cell>
          <cell r="K139">
            <v>0</v>
          </cell>
        </row>
        <row r="140">
          <cell r="B140" t="str">
            <v>梁国胤</v>
          </cell>
          <cell r="C140" t="str">
            <v>132930198905132812</v>
          </cell>
          <cell r="D140" t="str">
            <v>2,837</v>
          </cell>
          <cell r="E140" t="str">
            <v>失业保险 </v>
          </cell>
          <cell r="F140" t="str">
            <v>8.51</v>
          </cell>
          <cell r="G140" t="str">
            <v>202107</v>
          </cell>
          <cell r="H140" t="str">
            <v>正常应缴</v>
          </cell>
          <cell r="I140">
            <v>8.51</v>
          </cell>
          <cell r="J140">
            <v>8.51</v>
          </cell>
          <cell r="K140">
            <v>0</v>
          </cell>
        </row>
        <row r="141">
          <cell r="B141" t="str">
            <v>董凤海</v>
          </cell>
          <cell r="C141" t="str">
            <v>232622197602272618</v>
          </cell>
          <cell r="D141" t="str">
            <v>2,837</v>
          </cell>
          <cell r="E141" t="str">
            <v>失业保险 </v>
          </cell>
          <cell r="F141" t="str">
            <v>8.51</v>
          </cell>
          <cell r="G141" t="str">
            <v>202107</v>
          </cell>
          <cell r="H141" t="str">
            <v>正常应缴</v>
          </cell>
          <cell r="I141">
            <v>8.51</v>
          </cell>
          <cell r="J141">
            <v>8.51</v>
          </cell>
          <cell r="K141">
            <v>0</v>
          </cell>
        </row>
        <row r="142">
          <cell r="B142" t="str">
            <v>蔺元元</v>
          </cell>
          <cell r="C142" t="str">
            <v>130621199101181862</v>
          </cell>
          <cell r="D142" t="str">
            <v>2,837</v>
          </cell>
          <cell r="E142" t="str">
            <v>失业保险 </v>
          </cell>
          <cell r="F142" t="str">
            <v>8.51</v>
          </cell>
          <cell r="G142" t="str">
            <v>202107</v>
          </cell>
          <cell r="H142" t="str">
            <v>正常应缴</v>
          </cell>
          <cell r="I142">
            <v>8.51</v>
          </cell>
          <cell r="J142">
            <v>8.51</v>
          </cell>
          <cell r="K142">
            <v>0</v>
          </cell>
        </row>
        <row r="143">
          <cell r="B143" t="str">
            <v>张植茂</v>
          </cell>
          <cell r="C143" t="str">
            <v>130983199601233310</v>
          </cell>
          <cell r="D143" t="str">
            <v>3,043</v>
          </cell>
          <cell r="E143" t="str">
            <v>失业保险 </v>
          </cell>
          <cell r="F143" t="str">
            <v>9.13</v>
          </cell>
          <cell r="G143" t="str">
            <v>202107</v>
          </cell>
          <cell r="H143" t="str">
            <v>正常应缴</v>
          </cell>
          <cell r="I143">
            <v>9.13</v>
          </cell>
          <cell r="J143">
            <v>9.13</v>
          </cell>
          <cell r="K143">
            <v>0</v>
          </cell>
        </row>
        <row r="144">
          <cell r="B144" t="str">
            <v>刘焕侠</v>
          </cell>
          <cell r="C144" t="str">
            <v>132928197711203620</v>
          </cell>
          <cell r="D144" t="str">
            <v>2,837</v>
          </cell>
          <cell r="E144" t="str">
            <v>失业保险 </v>
          </cell>
          <cell r="F144" t="str">
            <v>8.51</v>
          </cell>
          <cell r="G144" t="str">
            <v>202107</v>
          </cell>
          <cell r="H144" t="str">
            <v>正常应缴</v>
          </cell>
          <cell r="I144">
            <v>8.51</v>
          </cell>
          <cell r="J144">
            <v>8.51</v>
          </cell>
          <cell r="K144">
            <v>0</v>
          </cell>
        </row>
        <row r="145">
          <cell r="B145" t="str">
            <v>宁文凯</v>
          </cell>
          <cell r="C145" t="str">
            <v>130983198906132014</v>
          </cell>
          <cell r="D145" t="str">
            <v>3,043</v>
          </cell>
          <cell r="E145" t="str">
            <v>失业保险 </v>
          </cell>
          <cell r="F145" t="str">
            <v>9.13</v>
          </cell>
          <cell r="G145" t="str">
            <v>202107</v>
          </cell>
          <cell r="H145" t="str">
            <v>正常应缴</v>
          </cell>
          <cell r="I145">
            <v>9.13</v>
          </cell>
          <cell r="J145">
            <v>9.13</v>
          </cell>
          <cell r="K145">
            <v>0</v>
          </cell>
        </row>
        <row r="146">
          <cell r="B146" t="str">
            <v>朱浚川</v>
          </cell>
          <cell r="C146" t="str">
            <v>130983198701282211</v>
          </cell>
          <cell r="D146" t="str">
            <v>2,837</v>
          </cell>
          <cell r="E146" t="str">
            <v>失业保险 </v>
          </cell>
          <cell r="F146" t="str">
            <v>8.51</v>
          </cell>
          <cell r="G146" t="str">
            <v>202107</v>
          </cell>
          <cell r="H146" t="str">
            <v>正常应缴</v>
          </cell>
          <cell r="I146">
            <v>8.51</v>
          </cell>
          <cell r="J146">
            <v>8.51</v>
          </cell>
          <cell r="K146">
            <v>0</v>
          </cell>
        </row>
        <row r="147">
          <cell r="B147" t="str">
            <v>赵金旺</v>
          </cell>
          <cell r="C147" t="str">
            <v>130983198402241612</v>
          </cell>
          <cell r="D147" t="str">
            <v>2,837</v>
          </cell>
          <cell r="E147" t="str">
            <v>失业保险 </v>
          </cell>
          <cell r="F147" t="str">
            <v>8.51</v>
          </cell>
          <cell r="G147" t="str">
            <v>202107</v>
          </cell>
          <cell r="H147" t="str">
            <v>正常应缴</v>
          </cell>
          <cell r="I147">
            <v>8.51</v>
          </cell>
          <cell r="J147">
            <v>8.51</v>
          </cell>
          <cell r="K147">
            <v>0</v>
          </cell>
        </row>
        <row r="148">
          <cell r="B148" t="str">
            <v>翟凤娟</v>
          </cell>
          <cell r="C148" t="str">
            <v>132931198206033328</v>
          </cell>
          <cell r="D148" t="str">
            <v>2,837</v>
          </cell>
          <cell r="E148" t="str">
            <v>失业保险 </v>
          </cell>
          <cell r="F148" t="str">
            <v>8.51</v>
          </cell>
          <cell r="G148" t="str">
            <v>202107</v>
          </cell>
          <cell r="H148" t="str">
            <v>正常应缴</v>
          </cell>
          <cell r="I148">
            <v>8.51</v>
          </cell>
          <cell r="J148">
            <v>8.51</v>
          </cell>
          <cell r="K148">
            <v>0</v>
          </cell>
        </row>
        <row r="149">
          <cell r="B149" t="str">
            <v>孙文芳</v>
          </cell>
          <cell r="C149" t="str">
            <v>130983198511171422</v>
          </cell>
          <cell r="D149" t="str">
            <v>2,837</v>
          </cell>
          <cell r="E149" t="str">
            <v>失业保险 </v>
          </cell>
          <cell r="F149" t="str">
            <v>8.51</v>
          </cell>
          <cell r="G149" t="str">
            <v>202107</v>
          </cell>
          <cell r="H149" t="str">
            <v>正常应缴</v>
          </cell>
          <cell r="I149">
            <v>8.51</v>
          </cell>
          <cell r="J149">
            <v>8.51</v>
          </cell>
          <cell r="K149">
            <v>0</v>
          </cell>
        </row>
        <row r="150">
          <cell r="B150" t="str">
            <v>杨起越</v>
          </cell>
          <cell r="C150" t="str">
            <v>131022199807246415</v>
          </cell>
          <cell r="D150" t="str">
            <v>2,837</v>
          </cell>
          <cell r="E150" t="str">
            <v>失业保险 </v>
          </cell>
          <cell r="F150" t="str">
            <v>8.51</v>
          </cell>
          <cell r="G150" t="str">
            <v>202107</v>
          </cell>
          <cell r="H150" t="str">
            <v>正常应缴</v>
          </cell>
          <cell r="I150">
            <v>8.51</v>
          </cell>
          <cell r="J150">
            <v>8.51</v>
          </cell>
          <cell r="K150">
            <v>0</v>
          </cell>
        </row>
        <row r="151">
          <cell r="B151" t="str">
            <v>赵卫</v>
          </cell>
          <cell r="C151" t="str">
            <v>130983199405053718</v>
          </cell>
          <cell r="D151" t="str">
            <v>3,043</v>
          </cell>
          <cell r="E151" t="str">
            <v>失业保险 </v>
          </cell>
          <cell r="F151" t="str">
            <v>9.13</v>
          </cell>
          <cell r="G151" t="str">
            <v>202107</v>
          </cell>
          <cell r="H151" t="str">
            <v>正常应缴</v>
          </cell>
          <cell r="I151">
            <v>9.13</v>
          </cell>
          <cell r="J151">
            <v>9.13</v>
          </cell>
          <cell r="K151">
            <v>0</v>
          </cell>
        </row>
        <row r="152">
          <cell r="B152" t="str">
            <v>隋德松</v>
          </cell>
          <cell r="C152" t="str">
            <v>130983199502043319</v>
          </cell>
          <cell r="D152" t="str">
            <v>3,043</v>
          </cell>
          <cell r="E152" t="str">
            <v>失业保险 </v>
          </cell>
          <cell r="F152" t="str">
            <v>9.13</v>
          </cell>
          <cell r="G152" t="str">
            <v>202107</v>
          </cell>
          <cell r="H152" t="str">
            <v>正常应缴</v>
          </cell>
          <cell r="I152">
            <v>9.13</v>
          </cell>
          <cell r="J152">
            <v>9.13</v>
          </cell>
          <cell r="K152">
            <v>0</v>
          </cell>
        </row>
        <row r="153">
          <cell r="B153" t="str">
            <v>孙伟轩</v>
          </cell>
          <cell r="C153" t="str">
            <v>130983200306095010</v>
          </cell>
          <cell r="D153" t="str">
            <v>3,043</v>
          </cell>
          <cell r="E153" t="str">
            <v>失业保险 </v>
          </cell>
          <cell r="F153" t="str">
            <v>9.13</v>
          </cell>
          <cell r="G153" t="str">
            <v>202107</v>
          </cell>
          <cell r="H153" t="str">
            <v>正常应缴</v>
          </cell>
          <cell r="I153">
            <v>9.13</v>
          </cell>
          <cell r="J153">
            <v>9.13</v>
          </cell>
          <cell r="K153">
            <v>0</v>
          </cell>
        </row>
        <row r="154">
          <cell r="B154" t="str">
            <v>辛鹏玉</v>
          </cell>
          <cell r="C154" t="str">
            <v>132930199412051138</v>
          </cell>
          <cell r="D154" t="str">
            <v>3,043</v>
          </cell>
          <cell r="E154" t="str">
            <v>失业保险 </v>
          </cell>
          <cell r="F154" t="str">
            <v>9.13</v>
          </cell>
          <cell r="G154" t="str">
            <v>202107</v>
          </cell>
          <cell r="H154" t="str">
            <v>正常应缴</v>
          </cell>
          <cell r="I154">
            <v>9.13</v>
          </cell>
          <cell r="J154">
            <v>9.13</v>
          </cell>
          <cell r="K154">
            <v>0</v>
          </cell>
        </row>
        <row r="155">
          <cell r="B155" t="str">
            <v>杨树国</v>
          </cell>
          <cell r="C155" t="str">
            <v>132929197105024012</v>
          </cell>
          <cell r="D155" t="str">
            <v>2,837</v>
          </cell>
          <cell r="E155" t="str">
            <v>失业保险 </v>
          </cell>
          <cell r="F155" t="str">
            <v>8.51</v>
          </cell>
          <cell r="G155" t="str">
            <v>202107</v>
          </cell>
          <cell r="H155" t="str">
            <v>正常应缴</v>
          </cell>
          <cell r="I155">
            <v>8.51</v>
          </cell>
          <cell r="J155">
            <v>8.51</v>
          </cell>
          <cell r="K155">
            <v>0</v>
          </cell>
        </row>
        <row r="156">
          <cell r="B156" t="str">
            <v>韩萌萌</v>
          </cell>
          <cell r="C156" t="str">
            <v>130983198910080106</v>
          </cell>
          <cell r="D156" t="str">
            <v>3,043</v>
          </cell>
          <cell r="E156" t="str">
            <v>失业保险 </v>
          </cell>
          <cell r="F156" t="str">
            <v>9.13</v>
          </cell>
          <cell r="G156" t="str">
            <v>202107</v>
          </cell>
          <cell r="H156" t="str">
            <v>正常应缴</v>
          </cell>
          <cell r="I156">
            <v>9.13</v>
          </cell>
          <cell r="J156">
            <v>9.13</v>
          </cell>
          <cell r="K156">
            <v>0</v>
          </cell>
        </row>
        <row r="157">
          <cell r="B157" t="str">
            <v>刘新杰</v>
          </cell>
          <cell r="C157" t="str">
            <v>131127198502155240</v>
          </cell>
          <cell r="D157" t="str">
            <v>3,820</v>
          </cell>
          <cell r="E157" t="str">
            <v>失业保险 </v>
          </cell>
          <cell r="F157" t="str">
            <v>11.46</v>
          </cell>
          <cell r="G157" t="str">
            <v>202107</v>
          </cell>
          <cell r="H157" t="str">
            <v>正常应缴</v>
          </cell>
          <cell r="I157">
            <v>11.46</v>
          </cell>
          <cell r="J157">
            <v>11.46</v>
          </cell>
          <cell r="K157">
            <v>0</v>
          </cell>
        </row>
        <row r="158">
          <cell r="B158" t="str">
            <v>刘长桥</v>
          </cell>
          <cell r="C158" t="str">
            <v>132903198003258732</v>
          </cell>
          <cell r="D158" t="str">
            <v>2,837</v>
          </cell>
          <cell r="E158" t="str">
            <v>失业保险 </v>
          </cell>
          <cell r="F158" t="str">
            <v>8.51</v>
          </cell>
          <cell r="G158" t="str">
            <v>202107</v>
          </cell>
          <cell r="H158" t="str">
            <v>正常应缴</v>
          </cell>
          <cell r="I158">
            <v>8.51</v>
          </cell>
          <cell r="J158">
            <v>8.51</v>
          </cell>
          <cell r="K158">
            <v>0</v>
          </cell>
        </row>
        <row r="159">
          <cell r="B159" t="str">
            <v>范瑶臣</v>
          </cell>
          <cell r="C159" t="str">
            <v>130983198801080916</v>
          </cell>
          <cell r="D159" t="str">
            <v>2,837</v>
          </cell>
          <cell r="E159" t="str">
            <v>失业保险 </v>
          </cell>
          <cell r="F159" t="str">
            <v>8.51</v>
          </cell>
          <cell r="G159" t="str">
            <v>202107</v>
          </cell>
          <cell r="H159" t="str">
            <v>正常应缴</v>
          </cell>
          <cell r="I159">
            <v>8.51</v>
          </cell>
          <cell r="J159">
            <v>8.51</v>
          </cell>
          <cell r="K159">
            <v>0</v>
          </cell>
        </row>
        <row r="160">
          <cell r="B160" t="str">
            <v>赵世敏</v>
          </cell>
          <cell r="C160" t="str">
            <v>132929197802073434</v>
          </cell>
          <cell r="D160" t="str">
            <v>2,837</v>
          </cell>
          <cell r="E160" t="str">
            <v>失业保险 </v>
          </cell>
          <cell r="F160" t="str">
            <v>8.51</v>
          </cell>
          <cell r="G160" t="str">
            <v>202107</v>
          </cell>
          <cell r="H160" t="str">
            <v>正常应缴</v>
          </cell>
          <cell r="I160">
            <v>8.51</v>
          </cell>
          <cell r="J160">
            <v>8.51</v>
          </cell>
          <cell r="K160">
            <v>0</v>
          </cell>
        </row>
        <row r="161">
          <cell r="B161" t="str">
            <v>李敏</v>
          </cell>
          <cell r="C161" t="str">
            <v>13293019820304114X</v>
          </cell>
          <cell r="D161" t="str">
            <v>2,846.5</v>
          </cell>
          <cell r="E161" t="str">
            <v>失业保险 </v>
          </cell>
          <cell r="F161" t="str">
            <v>8.54</v>
          </cell>
          <cell r="G161" t="str">
            <v>202107</v>
          </cell>
          <cell r="H161" t="str">
            <v>正常应缴</v>
          </cell>
          <cell r="I161">
            <v>8.54</v>
          </cell>
          <cell r="J161">
            <v>8.54</v>
          </cell>
          <cell r="K161">
            <v>0</v>
          </cell>
        </row>
        <row r="162">
          <cell r="B162" t="str">
            <v>王培亮</v>
          </cell>
          <cell r="C162" t="str">
            <v>132924197704103212</v>
          </cell>
          <cell r="D162" t="str">
            <v>2,837</v>
          </cell>
          <cell r="E162" t="str">
            <v>失业保险 </v>
          </cell>
          <cell r="F162" t="str">
            <v>8.51</v>
          </cell>
          <cell r="G162" t="str">
            <v>202107</v>
          </cell>
          <cell r="H162" t="str">
            <v>正常应缴</v>
          </cell>
          <cell r="I162">
            <v>8.51</v>
          </cell>
          <cell r="J162">
            <v>8.51</v>
          </cell>
          <cell r="K162">
            <v>0</v>
          </cell>
        </row>
        <row r="163">
          <cell r="B163" t="str">
            <v>刘宝洪</v>
          </cell>
          <cell r="C163" t="str">
            <v>132930196807061417</v>
          </cell>
          <cell r="D163" t="str">
            <v>2,837</v>
          </cell>
          <cell r="E163" t="str">
            <v>失业保险 </v>
          </cell>
          <cell r="F163" t="str">
            <v>8.51</v>
          </cell>
          <cell r="G163" t="str">
            <v>202107</v>
          </cell>
          <cell r="H163" t="str">
            <v>正常应缴</v>
          </cell>
          <cell r="I163">
            <v>8.51</v>
          </cell>
          <cell r="J163">
            <v>8.51</v>
          </cell>
          <cell r="K163">
            <v>0</v>
          </cell>
        </row>
        <row r="164">
          <cell r="B164" t="str">
            <v>唐崇涛</v>
          </cell>
          <cell r="C164" t="str">
            <v>230222197407060659</v>
          </cell>
          <cell r="D164" t="str">
            <v>2,837</v>
          </cell>
          <cell r="E164" t="str">
            <v>失业保险 </v>
          </cell>
          <cell r="F164" t="str">
            <v>8.51</v>
          </cell>
          <cell r="G164" t="str">
            <v>202107</v>
          </cell>
          <cell r="H164" t="str">
            <v>正常应缴</v>
          </cell>
          <cell r="I164">
            <v>8.51</v>
          </cell>
          <cell r="J164">
            <v>8.51</v>
          </cell>
          <cell r="K164">
            <v>0</v>
          </cell>
        </row>
        <row r="165">
          <cell r="B165" t="str">
            <v>席智伟</v>
          </cell>
          <cell r="C165" t="str">
            <v>141023198902120013</v>
          </cell>
          <cell r="D165" t="str">
            <v>2,837</v>
          </cell>
          <cell r="E165" t="str">
            <v>失业保险 </v>
          </cell>
          <cell r="F165" t="str">
            <v>8.51</v>
          </cell>
          <cell r="G165" t="str">
            <v>202107</v>
          </cell>
          <cell r="H165" t="str">
            <v>正常应缴</v>
          </cell>
          <cell r="I165">
            <v>8.51</v>
          </cell>
          <cell r="J165">
            <v>8.51</v>
          </cell>
          <cell r="K165">
            <v>0</v>
          </cell>
        </row>
        <row r="166">
          <cell r="B166" t="str">
            <v>高秋香</v>
          </cell>
          <cell r="C166" t="str">
            <v>140322198201293922</v>
          </cell>
          <cell r="D166" t="str">
            <v>3,043</v>
          </cell>
          <cell r="E166" t="str">
            <v>失业保险 </v>
          </cell>
          <cell r="F166" t="str">
            <v>9.13</v>
          </cell>
          <cell r="G166" t="str">
            <v>202107</v>
          </cell>
          <cell r="H166" t="str">
            <v>正常应缴</v>
          </cell>
          <cell r="I166">
            <v>9.13</v>
          </cell>
          <cell r="J166">
            <v>9.13</v>
          </cell>
          <cell r="K166">
            <v>0</v>
          </cell>
        </row>
        <row r="167">
          <cell r="B167" t="str">
            <v>郑艳红</v>
          </cell>
          <cell r="C167" t="str">
            <v>132930198111202823</v>
          </cell>
          <cell r="D167" t="str">
            <v>3,043</v>
          </cell>
          <cell r="E167" t="str">
            <v>失业保险 </v>
          </cell>
          <cell r="F167" t="str">
            <v>9.13</v>
          </cell>
          <cell r="G167" t="str">
            <v>202107</v>
          </cell>
          <cell r="H167" t="str">
            <v>正常应缴</v>
          </cell>
          <cell r="I167">
            <v>9.13</v>
          </cell>
          <cell r="J167">
            <v>9.13</v>
          </cell>
          <cell r="K167">
            <v>0</v>
          </cell>
        </row>
        <row r="168">
          <cell r="B168" t="str">
            <v>商木刚</v>
          </cell>
          <cell r="C168" t="str">
            <v>130983198801222216</v>
          </cell>
          <cell r="D168" t="str">
            <v>2,837</v>
          </cell>
          <cell r="E168" t="str">
            <v>失业保险 </v>
          </cell>
          <cell r="F168" t="str">
            <v>8.51</v>
          </cell>
          <cell r="G168" t="str">
            <v>202107</v>
          </cell>
          <cell r="H168" t="str">
            <v>正常应缴</v>
          </cell>
          <cell r="I168">
            <v>8.51</v>
          </cell>
          <cell r="J168">
            <v>8.51</v>
          </cell>
          <cell r="K168">
            <v>0</v>
          </cell>
        </row>
        <row r="169">
          <cell r="B169" t="str">
            <v>王凯</v>
          </cell>
          <cell r="C169" t="str">
            <v>130983199809050310</v>
          </cell>
          <cell r="D169" t="str">
            <v>2,837</v>
          </cell>
          <cell r="E169" t="str">
            <v>失业保险 </v>
          </cell>
          <cell r="F169" t="str">
            <v>8.51</v>
          </cell>
          <cell r="G169" t="str">
            <v>202107</v>
          </cell>
          <cell r="H169" t="str">
            <v>正常应缴</v>
          </cell>
          <cell r="I169">
            <v>8.51</v>
          </cell>
          <cell r="J169">
            <v>8.51</v>
          </cell>
          <cell r="K169">
            <v>0</v>
          </cell>
        </row>
        <row r="170">
          <cell r="B170" t="str">
            <v>梁国敏</v>
          </cell>
          <cell r="C170" t="str">
            <v>132930198203022838</v>
          </cell>
          <cell r="D170" t="str">
            <v>2,837</v>
          </cell>
          <cell r="E170" t="str">
            <v>失业保险 </v>
          </cell>
          <cell r="F170" t="str">
            <v>8.51</v>
          </cell>
          <cell r="G170" t="str">
            <v>202107</v>
          </cell>
          <cell r="H170" t="str">
            <v>正常应缴</v>
          </cell>
          <cell r="I170">
            <v>8.51</v>
          </cell>
          <cell r="J170">
            <v>8.51</v>
          </cell>
          <cell r="K170">
            <v>0</v>
          </cell>
        </row>
        <row r="171">
          <cell r="B171" t="str">
            <v>胡海明</v>
          </cell>
          <cell r="C171" t="str">
            <v>132930198106302213</v>
          </cell>
          <cell r="D171" t="str">
            <v>2,837</v>
          </cell>
          <cell r="E171" t="str">
            <v>失业保险 </v>
          </cell>
          <cell r="F171" t="str">
            <v>8.51</v>
          </cell>
          <cell r="G171" t="str">
            <v>202107</v>
          </cell>
          <cell r="H171" t="str">
            <v>正常应缴</v>
          </cell>
          <cell r="I171">
            <v>8.51</v>
          </cell>
          <cell r="J171">
            <v>8.51</v>
          </cell>
          <cell r="K171">
            <v>0</v>
          </cell>
        </row>
        <row r="172">
          <cell r="B172" t="str">
            <v>滕城城</v>
          </cell>
          <cell r="C172" t="str">
            <v>130983200109092435</v>
          </cell>
          <cell r="D172" t="str">
            <v>3,043</v>
          </cell>
          <cell r="E172" t="str">
            <v>失业保险 </v>
          </cell>
          <cell r="F172" t="str">
            <v>9.13</v>
          </cell>
          <cell r="G172" t="str">
            <v>202107</v>
          </cell>
          <cell r="H172" t="str">
            <v>正常应缴</v>
          </cell>
          <cell r="I172">
            <v>9.13</v>
          </cell>
          <cell r="J172">
            <v>9.13</v>
          </cell>
          <cell r="K172">
            <v>0</v>
          </cell>
        </row>
        <row r="173">
          <cell r="B173" t="str">
            <v>刘强</v>
          </cell>
          <cell r="C173" t="str">
            <v>130922198810014854</v>
          </cell>
          <cell r="D173" t="str">
            <v>3,043</v>
          </cell>
          <cell r="E173" t="str">
            <v>失业保险 </v>
          </cell>
          <cell r="F173" t="str">
            <v>9.13</v>
          </cell>
          <cell r="G173" t="str">
            <v>202107</v>
          </cell>
          <cell r="H173" t="str">
            <v>正常应缴</v>
          </cell>
          <cell r="I173">
            <v>9.13</v>
          </cell>
          <cell r="J173">
            <v>9.13</v>
          </cell>
          <cell r="K173">
            <v>0</v>
          </cell>
        </row>
        <row r="174">
          <cell r="B174" t="str">
            <v>滕令驹</v>
          </cell>
          <cell r="C174" t="str">
            <v>130921199502202018</v>
          </cell>
          <cell r="D174" t="str">
            <v>3,043</v>
          </cell>
          <cell r="E174" t="str">
            <v>失业保险 </v>
          </cell>
          <cell r="F174" t="str">
            <v>9.13</v>
          </cell>
          <cell r="G174" t="str">
            <v>202107</v>
          </cell>
          <cell r="H174" t="str">
            <v>正常应缴</v>
          </cell>
          <cell r="I174">
            <v>9.13</v>
          </cell>
          <cell r="J174">
            <v>9.13</v>
          </cell>
          <cell r="K174">
            <v>0</v>
          </cell>
        </row>
        <row r="175">
          <cell r="B175" t="str">
            <v>陈自铅</v>
          </cell>
          <cell r="C175" t="str">
            <v>130983199703021415</v>
          </cell>
          <cell r="D175" t="str">
            <v>3,043</v>
          </cell>
          <cell r="E175" t="str">
            <v>失业保险 </v>
          </cell>
          <cell r="F175" t="str">
            <v>9.13</v>
          </cell>
          <cell r="G175" t="str">
            <v>202107</v>
          </cell>
          <cell r="H175" t="str">
            <v>正常应缴</v>
          </cell>
          <cell r="I175">
            <v>9.13</v>
          </cell>
          <cell r="J175">
            <v>9.13</v>
          </cell>
          <cell r="K175">
            <v>0</v>
          </cell>
        </row>
        <row r="176">
          <cell r="B176" t="str">
            <v>孙兴旺</v>
          </cell>
          <cell r="C176" t="str">
            <v>132930197308031437</v>
          </cell>
          <cell r="D176" t="str">
            <v>2,837</v>
          </cell>
          <cell r="E176" t="str">
            <v>失业保险 </v>
          </cell>
          <cell r="F176" t="str">
            <v>8.51</v>
          </cell>
          <cell r="G176" t="str">
            <v>202107</v>
          </cell>
          <cell r="H176" t="str">
            <v>正常应缴</v>
          </cell>
          <cell r="I176">
            <v>8.51</v>
          </cell>
          <cell r="J176">
            <v>8.51</v>
          </cell>
          <cell r="K176">
            <v>0</v>
          </cell>
        </row>
        <row r="177">
          <cell r="B177" t="str">
            <v>张秀荣</v>
          </cell>
          <cell r="C177" t="str">
            <v>132930197611261446</v>
          </cell>
          <cell r="D177" t="str">
            <v>2,837</v>
          </cell>
          <cell r="E177" t="str">
            <v>失业保险 </v>
          </cell>
          <cell r="F177" t="str">
            <v>8.51</v>
          </cell>
          <cell r="G177" t="str">
            <v>202107</v>
          </cell>
          <cell r="H177" t="str">
            <v>正常应缴</v>
          </cell>
          <cell r="I177">
            <v>8.51</v>
          </cell>
          <cell r="J177">
            <v>8.51</v>
          </cell>
          <cell r="K177">
            <v>0</v>
          </cell>
        </row>
        <row r="178">
          <cell r="B178" t="str">
            <v>刘龙祥</v>
          </cell>
          <cell r="C178" t="str">
            <v>13098319850411071X</v>
          </cell>
          <cell r="D178" t="str">
            <v>2,837</v>
          </cell>
          <cell r="E178" t="str">
            <v>失业保险 </v>
          </cell>
          <cell r="F178" t="str">
            <v>8.51</v>
          </cell>
          <cell r="G178" t="str">
            <v>202107</v>
          </cell>
          <cell r="H178" t="str">
            <v>正常应缴</v>
          </cell>
          <cell r="I178">
            <v>8.51</v>
          </cell>
          <cell r="J178">
            <v>8.51</v>
          </cell>
          <cell r="K178">
            <v>0</v>
          </cell>
        </row>
        <row r="179">
          <cell r="B179" t="str">
            <v>姚建坡</v>
          </cell>
          <cell r="C179" t="str">
            <v>130983198704102212</v>
          </cell>
          <cell r="D179" t="str">
            <v>2,837</v>
          </cell>
          <cell r="E179" t="str">
            <v>失业保险 </v>
          </cell>
          <cell r="F179" t="str">
            <v>8.51</v>
          </cell>
          <cell r="G179" t="str">
            <v>202107</v>
          </cell>
          <cell r="H179" t="str">
            <v>正常应缴</v>
          </cell>
          <cell r="I179">
            <v>8.51</v>
          </cell>
          <cell r="J179">
            <v>8.51</v>
          </cell>
          <cell r="K179">
            <v>0</v>
          </cell>
        </row>
        <row r="180">
          <cell r="B180" t="str">
            <v>张猛</v>
          </cell>
          <cell r="C180" t="str">
            <v>130983199810300516</v>
          </cell>
          <cell r="D180" t="str">
            <v>2,837</v>
          </cell>
          <cell r="E180" t="str">
            <v>失业保险 </v>
          </cell>
          <cell r="F180" t="str">
            <v>8.51</v>
          </cell>
          <cell r="G180" t="str">
            <v>202107</v>
          </cell>
          <cell r="H180" t="str">
            <v>正常应缴</v>
          </cell>
          <cell r="I180">
            <v>8.51</v>
          </cell>
          <cell r="J180">
            <v>8.51</v>
          </cell>
          <cell r="K180">
            <v>0</v>
          </cell>
        </row>
        <row r="181">
          <cell r="B181" t="str">
            <v>刘清馨</v>
          </cell>
          <cell r="C181" t="str">
            <v>130983199312094123</v>
          </cell>
          <cell r="D181" t="str">
            <v>2,837</v>
          </cell>
          <cell r="E181" t="str">
            <v>失业保险 </v>
          </cell>
          <cell r="F181" t="str">
            <v>8.51</v>
          </cell>
          <cell r="G181" t="str">
            <v>202107</v>
          </cell>
          <cell r="H181" t="str">
            <v>正常应缴</v>
          </cell>
          <cell r="I181">
            <v>8.51</v>
          </cell>
          <cell r="J181">
            <v>8.51</v>
          </cell>
          <cell r="K181">
            <v>0</v>
          </cell>
        </row>
        <row r="182">
          <cell r="B182" t="str">
            <v>王建国</v>
          </cell>
          <cell r="C182" t="str">
            <v>130924198201294216</v>
          </cell>
          <cell r="D182" t="str">
            <v>2,837</v>
          </cell>
          <cell r="E182" t="str">
            <v>失业保险 </v>
          </cell>
          <cell r="F182" t="str">
            <v>8.51</v>
          </cell>
          <cell r="G182" t="str">
            <v>202107</v>
          </cell>
          <cell r="H182" t="str">
            <v>正常应缴</v>
          </cell>
          <cell r="I182">
            <v>8.51</v>
          </cell>
          <cell r="J182">
            <v>8.51</v>
          </cell>
          <cell r="K182">
            <v>0</v>
          </cell>
        </row>
        <row r="183">
          <cell r="B183" t="str">
            <v>李冲冲</v>
          </cell>
          <cell r="C183" t="str">
            <v>13098319930310537X</v>
          </cell>
          <cell r="D183" t="str">
            <v>2,837</v>
          </cell>
          <cell r="E183" t="str">
            <v>失业保险 </v>
          </cell>
          <cell r="F183" t="str">
            <v>8.51</v>
          </cell>
          <cell r="G183" t="str">
            <v>202107</v>
          </cell>
          <cell r="H183" t="str">
            <v>正常应缴</v>
          </cell>
          <cell r="I183">
            <v>8.51</v>
          </cell>
          <cell r="J183">
            <v>8.51</v>
          </cell>
          <cell r="K183">
            <v>0</v>
          </cell>
        </row>
        <row r="184">
          <cell r="B184" t="str">
            <v>温笑</v>
          </cell>
          <cell r="C184" t="str">
            <v>140426199606014413</v>
          </cell>
          <cell r="D184" t="str">
            <v>2,837</v>
          </cell>
          <cell r="E184" t="str">
            <v>失业保险 </v>
          </cell>
          <cell r="F184" t="str">
            <v>8.51</v>
          </cell>
          <cell r="G184" t="str">
            <v>202107</v>
          </cell>
          <cell r="H184" t="str">
            <v>正常应缴</v>
          </cell>
          <cell r="I184">
            <v>8.51</v>
          </cell>
          <cell r="J184">
            <v>8.51</v>
          </cell>
          <cell r="K184">
            <v>0</v>
          </cell>
        </row>
        <row r="185">
          <cell r="B185" t="str">
            <v>陈英</v>
          </cell>
          <cell r="C185" t="str">
            <v>230121198202241088</v>
          </cell>
          <cell r="D185" t="str">
            <v>3,043</v>
          </cell>
          <cell r="E185" t="str">
            <v>失业保险 </v>
          </cell>
          <cell r="F185" t="str">
            <v>9.13</v>
          </cell>
          <cell r="G185" t="str">
            <v>202107</v>
          </cell>
          <cell r="H185" t="str">
            <v>正常应缴</v>
          </cell>
          <cell r="I185">
            <v>9.13</v>
          </cell>
          <cell r="J185">
            <v>9.13</v>
          </cell>
          <cell r="K185">
            <v>0</v>
          </cell>
        </row>
        <row r="186">
          <cell r="B186" t="str">
            <v>康淑玲</v>
          </cell>
          <cell r="C186" t="str">
            <v>130983199101045022</v>
          </cell>
          <cell r="D186" t="str">
            <v>2,837</v>
          </cell>
          <cell r="E186" t="str">
            <v>失业保险 </v>
          </cell>
          <cell r="F186" t="str">
            <v>8.51</v>
          </cell>
          <cell r="G186" t="str">
            <v>202107</v>
          </cell>
          <cell r="H186" t="str">
            <v>正常应缴</v>
          </cell>
          <cell r="I186">
            <v>8.51</v>
          </cell>
          <cell r="J186">
            <v>8.51</v>
          </cell>
          <cell r="K186">
            <v>0</v>
          </cell>
        </row>
        <row r="187">
          <cell r="B187" t="str">
            <v>董广新</v>
          </cell>
          <cell r="C187" t="str">
            <v>130983199604133016</v>
          </cell>
          <cell r="D187" t="str">
            <v>2,837</v>
          </cell>
          <cell r="E187" t="str">
            <v>失业保险 </v>
          </cell>
          <cell r="F187" t="str">
            <v>8.51</v>
          </cell>
          <cell r="G187" t="str">
            <v>202107</v>
          </cell>
          <cell r="H187" t="str">
            <v>正常应缴</v>
          </cell>
          <cell r="I187">
            <v>8.51</v>
          </cell>
          <cell r="J187">
            <v>8.51</v>
          </cell>
          <cell r="K187">
            <v>0</v>
          </cell>
        </row>
        <row r="188">
          <cell r="B188" t="str">
            <v>田淑霞</v>
          </cell>
          <cell r="C188" t="str">
            <v>132930198003181121</v>
          </cell>
          <cell r="D188" t="str">
            <v>2,837</v>
          </cell>
          <cell r="E188" t="str">
            <v>失业保险 </v>
          </cell>
          <cell r="F188" t="str">
            <v>8.51</v>
          </cell>
          <cell r="G188" t="str">
            <v>202107</v>
          </cell>
          <cell r="H188" t="str">
            <v>正常应缴</v>
          </cell>
          <cell r="I188">
            <v>8.51</v>
          </cell>
          <cell r="J188">
            <v>8.51</v>
          </cell>
          <cell r="K188">
            <v>0</v>
          </cell>
        </row>
        <row r="189">
          <cell r="B189" t="str">
            <v>王国防</v>
          </cell>
          <cell r="C189" t="str">
            <v>132930197710245310</v>
          </cell>
          <cell r="D189" t="str">
            <v>2,837</v>
          </cell>
          <cell r="E189" t="str">
            <v>失业保险 </v>
          </cell>
          <cell r="F189" t="str">
            <v>8.51</v>
          </cell>
          <cell r="G189" t="str">
            <v>202107</v>
          </cell>
          <cell r="H189" t="str">
            <v>正常应缴</v>
          </cell>
          <cell r="I189">
            <v>8.51</v>
          </cell>
          <cell r="J189">
            <v>8.51</v>
          </cell>
          <cell r="K189">
            <v>0</v>
          </cell>
        </row>
        <row r="190">
          <cell r="B190" t="str">
            <v>张姣</v>
          </cell>
          <cell r="C190" t="str">
            <v>130983199510161120</v>
          </cell>
          <cell r="D190" t="str">
            <v>2,837</v>
          </cell>
          <cell r="E190" t="str">
            <v>失业保险 </v>
          </cell>
          <cell r="F190" t="str">
            <v>8.51</v>
          </cell>
          <cell r="G190" t="str">
            <v>202107</v>
          </cell>
          <cell r="H190" t="str">
            <v>正常应缴</v>
          </cell>
          <cell r="I190">
            <v>8.51</v>
          </cell>
          <cell r="J190">
            <v>8.51</v>
          </cell>
          <cell r="K190">
            <v>0</v>
          </cell>
        </row>
        <row r="191">
          <cell r="B191" t="str">
            <v>李俊宇</v>
          </cell>
          <cell r="C191" t="str">
            <v>130983199209081615</v>
          </cell>
          <cell r="D191" t="str">
            <v>3,043</v>
          </cell>
          <cell r="E191" t="str">
            <v>失业保险 </v>
          </cell>
          <cell r="F191" t="str">
            <v>9.13</v>
          </cell>
          <cell r="G191" t="str">
            <v>202107</v>
          </cell>
          <cell r="H191" t="str">
            <v>正常应缴</v>
          </cell>
          <cell r="I191">
            <v>9.13</v>
          </cell>
          <cell r="J191">
            <v>9.13</v>
          </cell>
          <cell r="K191">
            <v>0</v>
          </cell>
        </row>
        <row r="192">
          <cell r="B192" t="str">
            <v>王文乐</v>
          </cell>
          <cell r="C192" t="str">
            <v>130923198801132214</v>
          </cell>
          <cell r="D192" t="str">
            <v>2,837</v>
          </cell>
          <cell r="E192" t="str">
            <v>失业保险 </v>
          </cell>
          <cell r="F192" t="str">
            <v>8.51</v>
          </cell>
          <cell r="G192" t="str">
            <v>202107</v>
          </cell>
          <cell r="H192" t="str">
            <v>正常应缴</v>
          </cell>
          <cell r="I192">
            <v>8.51</v>
          </cell>
          <cell r="J192">
            <v>8.51</v>
          </cell>
          <cell r="K192">
            <v>0</v>
          </cell>
        </row>
        <row r="193">
          <cell r="B193" t="str">
            <v>王万新</v>
          </cell>
          <cell r="C193" t="str">
            <v>132930197305251637</v>
          </cell>
          <cell r="D193" t="str">
            <v>3,043</v>
          </cell>
          <cell r="E193" t="str">
            <v>失业保险 </v>
          </cell>
          <cell r="F193" t="str">
            <v>9.13</v>
          </cell>
          <cell r="G193" t="str">
            <v>202107</v>
          </cell>
          <cell r="H193" t="str">
            <v>正常应缴</v>
          </cell>
          <cell r="I193">
            <v>9.13</v>
          </cell>
          <cell r="J193">
            <v>9.13</v>
          </cell>
          <cell r="K193">
            <v>0</v>
          </cell>
        </row>
        <row r="194">
          <cell r="B194" t="str">
            <v>耿国卫</v>
          </cell>
          <cell r="C194" t="str">
            <v>372431197811294043</v>
          </cell>
          <cell r="D194" t="str">
            <v>2,837</v>
          </cell>
          <cell r="E194" t="str">
            <v>失业保险 </v>
          </cell>
          <cell r="F194" t="str">
            <v>8.51</v>
          </cell>
          <cell r="G194" t="str">
            <v>202107</v>
          </cell>
          <cell r="H194" t="str">
            <v>正常应缴</v>
          </cell>
          <cell r="I194">
            <v>8.51</v>
          </cell>
          <cell r="J194">
            <v>8.51</v>
          </cell>
          <cell r="K194">
            <v>0</v>
          </cell>
        </row>
        <row r="195">
          <cell r="B195" t="str">
            <v>白月</v>
          </cell>
          <cell r="C195" t="str">
            <v>132930197709123543</v>
          </cell>
          <cell r="D195" t="str">
            <v>3,043</v>
          </cell>
          <cell r="E195" t="str">
            <v>失业保险 </v>
          </cell>
          <cell r="F195" t="str">
            <v>9.13</v>
          </cell>
          <cell r="G195" t="str">
            <v>202107</v>
          </cell>
          <cell r="H195" t="str">
            <v>正常应缴</v>
          </cell>
          <cell r="I195">
            <v>9.13</v>
          </cell>
          <cell r="J195">
            <v>9.13</v>
          </cell>
          <cell r="K195">
            <v>0</v>
          </cell>
        </row>
        <row r="196">
          <cell r="B196" t="str">
            <v>宗方明</v>
          </cell>
          <cell r="C196" t="str">
            <v>130983199003282235</v>
          </cell>
          <cell r="D196" t="str">
            <v>2,837</v>
          </cell>
          <cell r="E196" t="str">
            <v>失业保险 </v>
          </cell>
          <cell r="F196" t="str">
            <v>8.51</v>
          </cell>
          <cell r="G196" t="str">
            <v>202107</v>
          </cell>
          <cell r="H196" t="str">
            <v>正常应缴</v>
          </cell>
          <cell r="I196">
            <v>8.51</v>
          </cell>
          <cell r="J196">
            <v>8.51</v>
          </cell>
          <cell r="K196">
            <v>0</v>
          </cell>
        </row>
        <row r="197">
          <cell r="B197" t="str">
            <v>孟洪臣</v>
          </cell>
          <cell r="C197" t="str">
            <v>130924199308253523</v>
          </cell>
          <cell r="D197" t="str">
            <v>3,043</v>
          </cell>
          <cell r="E197" t="str">
            <v>失业保险 </v>
          </cell>
          <cell r="F197" t="str">
            <v>9.13</v>
          </cell>
          <cell r="G197" t="str">
            <v>202107</v>
          </cell>
          <cell r="H197" t="str">
            <v>正常应缴</v>
          </cell>
          <cell r="I197">
            <v>9.13</v>
          </cell>
          <cell r="J197">
            <v>9.13</v>
          </cell>
          <cell r="K197">
            <v>0</v>
          </cell>
        </row>
        <row r="198">
          <cell r="B198" t="str">
            <v>冉征会</v>
          </cell>
          <cell r="C198" t="str">
            <v>422802198402201319</v>
          </cell>
          <cell r="D198" t="str">
            <v>3,043</v>
          </cell>
          <cell r="E198" t="str">
            <v>失业保险 </v>
          </cell>
          <cell r="F198" t="str">
            <v>9.13</v>
          </cell>
          <cell r="G198" t="str">
            <v>202107</v>
          </cell>
          <cell r="H198" t="str">
            <v>正常应缴</v>
          </cell>
          <cell r="I198">
            <v>9.13</v>
          </cell>
          <cell r="J198">
            <v>9.13</v>
          </cell>
          <cell r="K198">
            <v>0</v>
          </cell>
        </row>
        <row r="199">
          <cell r="B199" t="str">
            <v>赵秋杰</v>
          </cell>
          <cell r="C199" t="str">
            <v>131025198501223063</v>
          </cell>
          <cell r="D199" t="str">
            <v>3,043</v>
          </cell>
          <cell r="E199" t="str">
            <v>失业保险 </v>
          </cell>
          <cell r="F199" t="str">
            <v>9.13</v>
          </cell>
          <cell r="G199" t="str">
            <v>202107</v>
          </cell>
          <cell r="H199" t="str">
            <v>正常应缴</v>
          </cell>
          <cell r="I199">
            <v>9.13</v>
          </cell>
          <cell r="J199">
            <v>9.13</v>
          </cell>
          <cell r="K199">
            <v>0</v>
          </cell>
        </row>
        <row r="200">
          <cell r="B200" t="str">
            <v>翟广朋</v>
          </cell>
          <cell r="C200" t="str">
            <v>130924198704294218</v>
          </cell>
          <cell r="D200" t="str">
            <v>3,043</v>
          </cell>
          <cell r="E200" t="str">
            <v>失业保险 </v>
          </cell>
          <cell r="F200" t="str">
            <v>9.13</v>
          </cell>
          <cell r="G200" t="str">
            <v>202107</v>
          </cell>
          <cell r="H200" t="str">
            <v>正常应缴</v>
          </cell>
          <cell r="I200">
            <v>9.13</v>
          </cell>
          <cell r="J200">
            <v>9.13</v>
          </cell>
          <cell r="K200">
            <v>0</v>
          </cell>
        </row>
        <row r="201">
          <cell r="B201" t="str">
            <v>冯亮亮</v>
          </cell>
          <cell r="C201" t="str">
            <v>131126199105053011</v>
          </cell>
          <cell r="D201" t="str">
            <v>2,837</v>
          </cell>
          <cell r="E201" t="str">
            <v>失业保险 </v>
          </cell>
          <cell r="F201" t="str">
            <v>8.51</v>
          </cell>
          <cell r="G201" t="str">
            <v>202107</v>
          </cell>
          <cell r="H201" t="str">
            <v>正常应缴</v>
          </cell>
          <cell r="I201">
            <v>8.51</v>
          </cell>
          <cell r="J201">
            <v>8.51</v>
          </cell>
          <cell r="K201">
            <v>0</v>
          </cell>
        </row>
        <row r="202">
          <cell r="B202" t="str">
            <v>田健</v>
          </cell>
          <cell r="C202" t="str">
            <v>130927198905212716</v>
          </cell>
          <cell r="D202" t="str">
            <v>2,837</v>
          </cell>
          <cell r="E202" t="str">
            <v>失业保险 </v>
          </cell>
          <cell r="F202" t="str">
            <v>8.51</v>
          </cell>
          <cell r="G202" t="str">
            <v>202107</v>
          </cell>
          <cell r="H202" t="str">
            <v>正常应缴</v>
          </cell>
          <cell r="I202">
            <v>8.51</v>
          </cell>
          <cell r="J202">
            <v>8.51</v>
          </cell>
          <cell r="K202">
            <v>0</v>
          </cell>
        </row>
        <row r="203">
          <cell r="B203" t="str">
            <v>滕巨猛</v>
          </cell>
          <cell r="C203" t="str">
            <v>130983199901142410</v>
          </cell>
          <cell r="D203" t="str">
            <v>2,837</v>
          </cell>
          <cell r="E203" t="str">
            <v>失业保险 </v>
          </cell>
          <cell r="F203" t="str">
            <v>8.51</v>
          </cell>
          <cell r="G203" t="str">
            <v>202107</v>
          </cell>
          <cell r="H203" t="str">
            <v>正常应缴</v>
          </cell>
          <cell r="I203">
            <v>8.51</v>
          </cell>
          <cell r="J203">
            <v>8.51</v>
          </cell>
          <cell r="K203">
            <v>0</v>
          </cell>
        </row>
        <row r="204">
          <cell r="B204" t="str">
            <v>徐梦</v>
          </cell>
          <cell r="C204" t="str">
            <v>130983199412142866</v>
          </cell>
          <cell r="D204" t="str">
            <v>2,837</v>
          </cell>
          <cell r="E204" t="str">
            <v>失业保险 </v>
          </cell>
          <cell r="F204" t="str">
            <v>8.51</v>
          </cell>
          <cell r="G204" t="str">
            <v>202107</v>
          </cell>
          <cell r="H204" t="str">
            <v>正常应缴</v>
          </cell>
          <cell r="I204">
            <v>8.51</v>
          </cell>
          <cell r="J204">
            <v>8.51</v>
          </cell>
          <cell r="K204">
            <v>0</v>
          </cell>
        </row>
        <row r="205">
          <cell r="B205" t="str">
            <v>周延伟</v>
          </cell>
          <cell r="C205" t="str">
            <v>130983199909150511</v>
          </cell>
          <cell r="D205" t="str">
            <v>3,043</v>
          </cell>
          <cell r="E205" t="str">
            <v>失业保险 </v>
          </cell>
          <cell r="F205" t="str">
            <v>9.13</v>
          </cell>
          <cell r="G205" t="str">
            <v>202107</v>
          </cell>
          <cell r="H205" t="str">
            <v>正常应缴</v>
          </cell>
          <cell r="I205">
            <v>9.13</v>
          </cell>
          <cell r="J205">
            <v>9.13</v>
          </cell>
          <cell r="K205">
            <v>0</v>
          </cell>
        </row>
        <row r="206">
          <cell r="B206" t="str">
            <v>张如燕</v>
          </cell>
          <cell r="C206" t="str">
            <v>132930197709061629</v>
          </cell>
          <cell r="D206" t="str">
            <v>2,837</v>
          </cell>
          <cell r="E206" t="str">
            <v>失业保险 </v>
          </cell>
          <cell r="F206" t="str">
            <v>8.51</v>
          </cell>
          <cell r="G206" t="str">
            <v>202107</v>
          </cell>
          <cell r="H206" t="str">
            <v>正常应缴</v>
          </cell>
          <cell r="I206">
            <v>8.51</v>
          </cell>
          <cell r="J206">
            <v>8.51</v>
          </cell>
          <cell r="K206">
            <v>0</v>
          </cell>
        </row>
        <row r="207">
          <cell r="B207" t="str">
            <v>郭彦东</v>
          </cell>
          <cell r="C207" t="str">
            <v>130983199606111419</v>
          </cell>
          <cell r="D207" t="str">
            <v>2,837</v>
          </cell>
          <cell r="E207" t="str">
            <v>失业保险 </v>
          </cell>
          <cell r="F207" t="str">
            <v>8.51</v>
          </cell>
          <cell r="G207" t="str">
            <v>202107</v>
          </cell>
          <cell r="H207" t="str">
            <v>正常应缴</v>
          </cell>
          <cell r="I207">
            <v>8.51</v>
          </cell>
          <cell r="J207">
            <v>8.51</v>
          </cell>
          <cell r="K207">
            <v>0</v>
          </cell>
        </row>
        <row r="208">
          <cell r="B208" t="str">
            <v>商松坡</v>
          </cell>
          <cell r="C208" t="str">
            <v>130983198607190716</v>
          </cell>
          <cell r="D208" t="str">
            <v>2,837</v>
          </cell>
          <cell r="E208" t="str">
            <v>失业保险 </v>
          </cell>
          <cell r="F208" t="str">
            <v>8.51</v>
          </cell>
          <cell r="G208" t="str">
            <v>202107</v>
          </cell>
          <cell r="H208" t="str">
            <v>正常应缴</v>
          </cell>
          <cell r="I208">
            <v>8.51</v>
          </cell>
          <cell r="J208">
            <v>8.51</v>
          </cell>
          <cell r="K208">
            <v>0</v>
          </cell>
        </row>
        <row r="209">
          <cell r="B209" t="str">
            <v>刘如成</v>
          </cell>
          <cell r="C209" t="str">
            <v>13098319891027201X</v>
          </cell>
          <cell r="D209" t="str">
            <v>2,837</v>
          </cell>
          <cell r="E209" t="str">
            <v>失业保险 </v>
          </cell>
          <cell r="F209" t="str">
            <v>8.51</v>
          </cell>
          <cell r="G209" t="str">
            <v>202107</v>
          </cell>
          <cell r="H209" t="str">
            <v>正常应缴</v>
          </cell>
          <cell r="I209">
            <v>8.51</v>
          </cell>
          <cell r="J209">
            <v>8.51</v>
          </cell>
          <cell r="K209">
            <v>0</v>
          </cell>
        </row>
        <row r="210">
          <cell r="B210" t="str">
            <v>曹延祥</v>
          </cell>
          <cell r="C210" t="str">
            <v>132930197510085535</v>
          </cell>
          <cell r="D210" t="str">
            <v>2,837</v>
          </cell>
          <cell r="E210" t="str">
            <v>失业保险 </v>
          </cell>
          <cell r="F210" t="str">
            <v>8.51</v>
          </cell>
          <cell r="G210" t="str">
            <v>202107</v>
          </cell>
          <cell r="H210" t="str">
            <v>正常应缴</v>
          </cell>
          <cell r="I210">
            <v>8.51</v>
          </cell>
          <cell r="J210">
            <v>8.51</v>
          </cell>
          <cell r="K210">
            <v>0</v>
          </cell>
        </row>
        <row r="211">
          <cell r="B211" t="str">
            <v>刘玉江</v>
          </cell>
          <cell r="C211" t="str">
            <v>130983199211285019</v>
          </cell>
          <cell r="D211" t="str">
            <v>2,837</v>
          </cell>
          <cell r="E211" t="str">
            <v>失业保险 </v>
          </cell>
          <cell r="F211" t="str">
            <v>8.51</v>
          </cell>
          <cell r="G211" t="str">
            <v>202107</v>
          </cell>
          <cell r="H211" t="str">
            <v>正常应缴</v>
          </cell>
          <cell r="I211">
            <v>8.51</v>
          </cell>
          <cell r="J211">
            <v>8.51</v>
          </cell>
          <cell r="K211">
            <v>0</v>
          </cell>
        </row>
        <row r="212">
          <cell r="B212" t="str">
            <v>吴燕霞</v>
          </cell>
          <cell r="C212" t="str">
            <v>330424198608101420</v>
          </cell>
          <cell r="D212" t="str">
            <v>3,043</v>
          </cell>
          <cell r="E212" t="str">
            <v>失业保险 </v>
          </cell>
          <cell r="F212" t="str">
            <v>9.13</v>
          </cell>
          <cell r="G212" t="str">
            <v>202107</v>
          </cell>
          <cell r="H212" t="str">
            <v>正常应缴</v>
          </cell>
          <cell r="I212">
            <v>9.13</v>
          </cell>
          <cell r="J212">
            <v>9.13</v>
          </cell>
          <cell r="K212">
            <v>0</v>
          </cell>
        </row>
        <row r="213">
          <cell r="B213" t="str">
            <v>张翠</v>
          </cell>
          <cell r="C213" t="str">
            <v>130983198803123967</v>
          </cell>
          <cell r="D213" t="str">
            <v>3,043</v>
          </cell>
          <cell r="E213" t="str">
            <v>失业保险 </v>
          </cell>
          <cell r="F213" t="str">
            <v>9.13</v>
          </cell>
          <cell r="G213" t="str">
            <v>202107</v>
          </cell>
          <cell r="H213" t="str">
            <v>正常应缴</v>
          </cell>
          <cell r="I213">
            <v>9.13</v>
          </cell>
          <cell r="J213">
            <v>9.13</v>
          </cell>
          <cell r="K213">
            <v>0</v>
          </cell>
        </row>
        <row r="214">
          <cell r="B214" t="str">
            <v>李亚</v>
          </cell>
          <cell r="C214" t="str">
            <v>422802199307086062</v>
          </cell>
          <cell r="D214" t="str">
            <v>3,043</v>
          </cell>
          <cell r="E214" t="str">
            <v>失业保险 </v>
          </cell>
          <cell r="F214" t="str">
            <v>9.13</v>
          </cell>
          <cell r="G214" t="str">
            <v>202107</v>
          </cell>
          <cell r="H214" t="str">
            <v>正常应缴</v>
          </cell>
          <cell r="I214">
            <v>9.13</v>
          </cell>
          <cell r="J214">
            <v>9.13</v>
          </cell>
          <cell r="K214">
            <v>0</v>
          </cell>
        </row>
        <row r="215">
          <cell r="B215" t="str">
            <v>范丙星</v>
          </cell>
          <cell r="C215" t="str">
            <v>130983199104105537</v>
          </cell>
          <cell r="D215" t="str">
            <v>2,837</v>
          </cell>
          <cell r="E215" t="str">
            <v>失业保险 </v>
          </cell>
          <cell r="F215" t="str">
            <v>8.51</v>
          </cell>
          <cell r="G215" t="str">
            <v>202107</v>
          </cell>
          <cell r="H215" t="str">
            <v>正常应缴</v>
          </cell>
          <cell r="I215">
            <v>8.51</v>
          </cell>
          <cell r="J215">
            <v>8.51</v>
          </cell>
          <cell r="K215">
            <v>0</v>
          </cell>
        </row>
        <row r="216">
          <cell r="B216" t="str">
            <v>史义虹</v>
          </cell>
          <cell r="C216" t="str">
            <v>130983198508093929</v>
          </cell>
          <cell r="D216" t="str">
            <v>3,043</v>
          </cell>
          <cell r="E216" t="str">
            <v>失业保险 </v>
          </cell>
          <cell r="F216" t="str">
            <v>9.13</v>
          </cell>
          <cell r="G216" t="str">
            <v>202107</v>
          </cell>
          <cell r="H216" t="str">
            <v>正常应缴</v>
          </cell>
          <cell r="I216">
            <v>9.13</v>
          </cell>
          <cell r="J216">
            <v>9.13</v>
          </cell>
          <cell r="K216">
            <v>0</v>
          </cell>
        </row>
        <row r="217">
          <cell r="B217" t="str">
            <v>姚秀玲</v>
          </cell>
          <cell r="C217" t="str">
            <v>130983198403012221</v>
          </cell>
          <cell r="D217" t="str">
            <v>2,837</v>
          </cell>
          <cell r="E217" t="str">
            <v>失业保险 </v>
          </cell>
          <cell r="F217" t="str">
            <v>8.51</v>
          </cell>
          <cell r="G217" t="str">
            <v>202107</v>
          </cell>
          <cell r="H217" t="str">
            <v>正常应缴</v>
          </cell>
          <cell r="I217">
            <v>8.51</v>
          </cell>
          <cell r="J217">
            <v>8.51</v>
          </cell>
          <cell r="K217">
            <v>0</v>
          </cell>
        </row>
        <row r="218">
          <cell r="B218" t="str">
            <v>张琳</v>
          </cell>
          <cell r="C218" t="str">
            <v>130921198012143022</v>
          </cell>
          <cell r="D218" t="str">
            <v>2,837</v>
          </cell>
          <cell r="E218" t="str">
            <v>失业保险 </v>
          </cell>
          <cell r="F218" t="str">
            <v>8.51</v>
          </cell>
          <cell r="G218" t="str">
            <v>202107</v>
          </cell>
          <cell r="H218" t="str">
            <v>正常应缴</v>
          </cell>
          <cell r="I218">
            <v>8.51</v>
          </cell>
          <cell r="J218">
            <v>8.51</v>
          </cell>
          <cell r="K218">
            <v>0</v>
          </cell>
        </row>
        <row r="219">
          <cell r="B219" t="str">
            <v>邓海旺</v>
          </cell>
          <cell r="C219" t="str">
            <v>13098319971108167X</v>
          </cell>
          <cell r="D219" t="str">
            <v>3,043</v>
          </cell>
          <cell r="E219" t="str">
            <v>失业保险 </v>
          </cell>
          <cell r="F219" t="str">
            <v>9.13</v>
          </cell>
          <cell r="G219" t="str">
            <v>202107</v>
          </cell>
          <cell r="H219" t="str">
            <v>正常应缴</v>
          </cell>
          <cell r="I219">
            <v>9.13</v>
          </cell>
          <cell r="J219">
            <v>9.13</v>
          </cell>
          <cell r="K219">
            <v>0</v>
          </cell>
        </row>
        <row r="220">
          <cell r="B220" t="str">
            <v>刘海霞</v>
          </cell>
          <cell r="C220" t="str">
            <v>232302197508044422</v>
          </cell>
          <cell r="D220" t="str">
            <v>2,837</v>
          </cell>
          <cell r="E220" t="str">
            <v>失业保险 </v>
          </cell>
          <cell r="F220" t="str">
            <v>8.51</v>
          </cell>
          <cell r="G220" t="str">
            <v>202107</v>
          </cell>
          <cell r="H220" t="str">
            <v>正常应缴</v>
          </cell>
          <cell r="I220">
            <v>8.51</v>
          </cell>
          <cell r="J220">
            <v>8.51</v>
          </cell>
          <cell r="K220">
            <v>0</v>
          </cell>
        </row>
        <row r="221">
          <cell r="B221" t="str">
            <v>刘刚</v>
          </cell>
          <cell r="C221" t="str">
            <v>130322198306010034</v>
          </cell>
          <cell r="D221" t="str">
            <v>2,837</v>
          </cell>
          <cell r="E221" t="str">
            <v>失业保险 </v>
          </cell>
          <cell r="F221" t="str">
            <v>8.51</v>
          </cell>
          <cell r="G221" t="str">
            <v>202107</v>
          </cell>
          <cell r="H221" t="str">
            <v>正常应缴</v>
          </cell>
          <cell r="I221">
            <v>8.51</v>
          </cell>
          <cell r="J221">
            <v>8.51</v>
          </cell>
          <cell r="K221">
            <v>0</v>
          </cell>
        </row>
        <row r="222">
          <cell r="B222" t="str">
            <v>滕怀乐</v>
          </cell>
          <cell r="C222" t="str">
            <v>130983199211162414</v>
          </cell>
          <cell r="D222" t="str">
            <v>2,837</v>
          </cell>
          <cell r="E222" t="str">
            <v>失业保险 </v>
          </cell>
          <cell r="F222" t="str">
            <v>8.51</v>
          </cell>
          <cell r="G222" t="str">
            <v>202107</v>
          </cell>
          <cell r="H222" t="str">
            <v>正常应缴</v>
          </cell>
          <cell r="I222">
            <v>8.51</v>
          </cell>
          <cell r="J222">
            <v>8.51</v>
          </cell>
          <cell r="K222">
            <v>0</v>
          </cell>
        </row>
        <row r="223">
          <cell r="B223" t="str">
            <v>李芳慧</v>
          </cell>
          <cell r="C223" t="str">
            <v>130983199111042220</v>
          </cell>
          <cell r="D223" t="str">
            <v>3,043</v>
          </cell>
          <cell r="E223" t="str">
            <v>失业保险 </v>
          </cell>
          <cell r="F223" t="str">
            <v>9.13</v>
          </cell>
          <cell r="G223" t="str">
            <v>202107</v>
          </cell>
          <cell r="H223" t="str">
            <v>正常应缴</v>
          </cell>
          <cell r="I223">
            <v>9.13</v>
          </cell>
          <cell r="J223">
            <v>9.13</v>
          </cell>
          <cell r="K223">
            <v>0</v>
          </cell>
        </row>
        <row r="224">
          <cell r="B224" t="str">
            <v>高建芳</v>
          </cell>
          <cell r="C224" t="str">
            <v>130924198011184227</v>
          </cell>
          <cell r="D224" t="str">
            <v>3,043</v>
          </cell>
          <cell r="E224" t="str">
            <v>失业保险 </v>
          </cell>
          <cell r="F224" t="str">
            <v>9.13</v>
          </cell>
          <cell r="G224" t="str">
            <v>202107</v>
          </cell>
          <cell r="H224" t="str">
            <v>正常应缴</v>
          </cell>
          <cell r="I224">
            <v>9.13</v>
          </cell>
          <cell r="J224">
            <v>9.13</v>
          </cell>
          <cell r="K224">
            <v>0</v>
          </cell>
        </row>
        <row r="225">
          <cell r="B225" t="str">
            <v>孟新</v>
          </cell>
          <cell r="C225" t="str">
            <v>130983199302022011</v>
          </cell>
          <cell r="D225" t="str">
            <v>2,837</v>
          </cell>
          <cell r="E225" t="str">
            <v>失业保险 </v>
          </cell>
          <cell r="F225" t="str">
            <v>8.51</v>
          </cell>
          <cell r="G225" t="str">
            <v>202107</v>
          </cell>
          <cell r="H225" t="str">
            <v>正常应缴</v>
          </cell>
          <cell r="I225">
            <v>8.51</v>
          </cell>
          <cell r="J225">
            <v>8.51</v>
          </cell>
          <cell r="K225">
            <v>0</v>
          </cell>
        </row>
        <row r="226">
          <cell r="B226" t="str">
            <v>郑金玉</v>
          </cell>
          <cell r="C226" t="str">
            <v>220181199111102217</v>
          </cell>
          <cell r="D226" t="str">
            <v>3,820</v>
          </cell>
          <cell r="E226" t="str">
            <v>失业保险 </v>
          </cell>
          <cell r="F226" t="str">
            <v>11.46</v>
          </cell>
          <cell r="G226" t="str">
            <v>202107</v>
          </cell>
          <cell r="H226" t="str">
            <v>正常应缴</v>
          </cell>
          <cell r="I226">
            <v>11.46</v>
          </cell>
          <cell r="J226">
            <v>11.46</v>
          </cell>
          <cell r="K226">
            <v>0</v>
          </cell>
        </row>
        <row r="227">
          <cell r="B227" t="str">
            <v>刘玉玲</v>
          </cell>
          <cell r="C227" t="str">
            <v>130983198702282424</v>
          </cell>
          <cell r="D227" t="str">
            <v>3,043</v>
          </cell>
          <cell r="E227" t="str">
            <v>失业保险 </v>
          </cell>
          <cell r="F227" t="str">
            <v>9.13</v>
          </cell>
          <cell r="G227" t="str">
            <v>202107</v>
          </cell>
          <cell r="H227" t="str">
            <v>正常应缴</v>
          </cell>
          <cell r="I227">
            <v>9.13</v>
          </cell>
          <cell r="J227">
            <v>9.13</v>
          </cell>
          <cell r="K227">
            <v>0</v>
          </cell>
        </row>
        <row r="228">
          <cell r="B228" t="str">
            <v>赵增坤</v>
          </cell>
          <cell r="C228" t="str">
            <v>132930198101250039</v>
          </cell>
          <cell r="D228" t="str">
            <v>3,043</v>
          </cell>
          <cell r="E228" t="str">
            <v>失业保险 </v>
          </cell>
          <cell r="F228" t="str">
            <v>9.13</v>
          </cell>
          <cell r="G228" t="str">
            <v>202107</v>
          </cell>
          <cell r="H228" t="str">
            <v>正常应缴</v>
          </cell>
          <cell r="I228">
            <v>9.13</v>
          </cell>
          <cell r="J228">
            <v>9.13</v>
          </cell>
          <cell r="K228">
            <v>0</v>
          </cell>
        </row>
        <row r="229">
          <cell r="B229" t="str">
            <v>王振</v>
          </cell>
          <cell r="C229" t="str">
            <v>132930199110304136</v>
          </cell>
          <cell r="D229" t="str">
            <v>3,043</v>
          </cell>
          <cell r="E229" t="str">
            <v>失业保险 </v>
          </cell>
          <cell r="F229" t="str">
            <v>9.13</v>
          </cell>
          <cell r="G229" t="str">
            <v>202107</v>
          </cell>
          <cell r="H229" t="str">
            <v>正常应缴</v>
          </cell>
          <cell r="I229">
            <v>9.13</v>
          </cell>
          <cell r="J229">
            <v>9.13</v>
          </cell>
          <cell r="K229">
            <v>0</v>
          </cell>
        </row>
        <row r="230">
          <cell r="B230" t="str">
            <v>刘梦鹤</v>
          </cell>
          <cell r="C230" t="str">
            <v>130983199306174557</v>
          </cell>
          <cell r="D230" t="str">
            <v>3,043</v>
          </cell>
          <cell r="E230" t="str">
            <v>失业保险 </v>
          </cell>
          <cell r="F230" t="str">
            <v>9.13</v>
          </cell>
          <cell r="G230" t="str">
            <v>202107</v>
          </cell>
          <cell r="H230" t="str">
            <v>正常应缴</v>
          </cell>
          <cell r="I230">
            <v>9.13</v>
          </cell>
          <cell r="J230">
            <v>9.13</v>
          </cell>
          <cell r="K230">
            <v>0</v>
          </cell>
        </row>
        <row r="231">
          <cell r="B231" t="str">
            <v>赵文广</v>
          </cell>
          <cell r="C231" t="str">
            <v>130983198807172213</v>
          </cell>
          <cell r="D231" t="str">
            <v>3,820</v>
          </cell>
          <cell r="E231" t="str">
            <v>失业保险 </v>
          </cell>
          <cell r="F231" t="str">
            <v>11.46</v>
          </cell>
          <cell r="G231" t="str">
            <v>202107</v>
          </cell>
          <cell r="H231" t="str">
            <v>正常应缴</v>
          </cell>
          <cell r="I231">
            <v>11.46</v>
          </cell>
          <cell r="J231">
            <v>11.46</v>
          </cell>
          <cell r="K231">
            <v>0</v>
          </cell>
        </row>
        <row r="232">
          <cell r="B232" t="str">
            <v>张亚霖</v>
          </cell>
          <cell r="C232" t="str">
            <v>132930199002011811</v>
          </cell>
          <cell r="D232" t="str">
            <v>2,837</v>
          </cell>
          <cell r="E232" t="str">
            <v>失业保险 </v>
          </cell>
          <cell r="F232" t="str">
            <v>8.51</v>
          </cell>
          <cell r="G232" t="str">
            <v>202107</v>
          </cell>
          <cell r="H232" t="str">
            <v>正常应缴</v>
          </cell>
          <cell r="I232">
            <v>8.51</v>
          </cell>
          <cell r="J232">
            <v>8.51</v>
          </cell>
          <cell r="K232">
            <v>0</v>
          </cell>
        </row>
        <row r="233">
          <cell r="B233" t="str">
            <v>孙国峰</v>
          </cell>
          <cell r="C233" t="str">
            <v>132930196805250118</v>
          </cell>
          <cell r="D233" t="str">
            <v>2,837</v>
          </cell>
          <cell r="E233" t="str">
            <v>失业保险 </v>
          </cell>
          <cell r="F233" t="str">
            <v>8.51</v>
          </cell>
          <cell r="G233" t="str">
            <v>202107</v>
          </cell>
          <cell r="H233" t="str">
            <v>正常应缴</v>
          </cell>
          <cell r="I233">
            <v>8.51</v>
          </cell>
          <cell r="J233">
            <v>8.51</v>
          </cell>
          <cell r="K233">
            <v>0</v>
          </cell>
        </row>
        <row r="234">
          <cell r="B234" t="str">
            <v>张俊苓</v>
          </cell>
          <cell r="C234" t="str">
            <v>13293019780907112X</v>
          </cell>
          <cell r="D234" t="str">
            <v>2,837</v>
          </cell>
          <cell r="E234" t="str">
            <v>失业保险 </v>
          </cell>
          <cell r="F234" t="str">
            <v>8.51</v>
          </cell>
          <cell r="G234" t="str">
            <v>202107</v>
          </cell>
          <cell r="H234" t="str">
            <v>正常应缴</v>
          </cell>
          <cell r="I234">
            <v>8.51</v>
          </cell>
          <cell r="J234">
            <v>8.51</v>
          </cell>
          <cell r="K234">
            <v>0</v>
          </cell>
        </row>
        <row r="235">
          <cell r="B235" t="str">
            <v>许嘉辉</v>
          </cell>
          <cell r="C235" t="str">
            <v>13092419820326351X</v>
          </cell>
          <cell r="D235" t="str">
            <v>3,820</v>
          </cell>
          <cell r="E235" t="str">
            <v>失业保险 </v>
          </cell>
          <cell r="F235" t="str">
            <v>11.46</v>
          </cell>
          <cell r="G235" t="str">
            <v>202107</v>
          </cell>
          <cell r="H235" t="str">
            <v>正常应缴</v>
          </cell>
          <cell r="I235">
            <v>11.46</v>
          </cell>
          <cell r="J235">
            <v>11.46</v>
          </cell>
          <cell r="K235">
            <v>0</v>
          </cell>
        </row>
        <row r="236">
          <cell r="B236" t="str">
            <v>李文超</v>
          </cell>
          <cell r="C236" t="str">
            <v>130983199812143534</v>
          </cell>
          <cell r="D236" t="str">
            <v>2,837</v>
          </cell>
          <cell r="E236" t="str">
            <v>失业保险 </v>
          </cell>
          <cell r="F236" t="str">
            <v>8.51</v>
          </cell>
          <cell r="G236" t="str">
            <v>202107</v>
          </cell>
          <cell r="H236" t="str">
            <v>正常应缴</v>
          </cell>
          <cell r="I236">
            <v>8.51</v>
          </cell>
          <cell r="J236">
            <v>8.51</v>
          </cell>
          <cell r="K236">
            <v>0</v>
          </cell>
        </row>
        <row r="237">
          <cell r="B237" t="str">
            <v>刘长华</v>
          </cell>
          <cell r="C237" t="str">
            <v>410802197911223518</v>
          </cell>
          <cell r="D237" t="str">
            <v>3,043</v>
          </cell>
          <cell r="E237" t="str">
            <v>失业保险 </v>
          </cell>
          <cell r="F237" t="str">
            <v>9.13</v>
          </cell>
          <cell r="G237" t="str">
            <v>202107</v>
          </cell>
          <cell r="H237" t="str">
            <v>正常应缴</v>
          </cell>
          <cell r="I237">
            <v>9.13</v>
          </cell>
          <cell r="J237">
            <v>9.13</v>
          </cell>
          <cell r="K237">
            <v>0</v>
          </cell>
        </row>
        <row r="238">
          <cell r="B238" t="str">
            <v>张静</v>
          </cell>
          <cell r="C238" t="str">
            <v>132930198111021627</v>
          </cell>
          <cell r="D238" t="str">
            <v>2,837</v>
          </cell>
          <cell r="E238" t="str">
            <v>失业保险 </v>
          </cell>
          <cell r="F238" t="str">
            <v>8.51</v>
          </cell>
          <cell r="G238" t="str">
            <v>202107</v>
          </cell>
          <cell r="H238" t="str">
            <v>正常应缴</v>
          </cell>
          <cell r="I238">
            <v>8.51</v>
          </cell>
          <cell r="J238">
            <v>8.51</v>
          </cell>
          <cell r="K238">
            <v>0</v>
          </cell>
        </row>
        <row r="239">
          <cell r="B239" t="str">
            <v>李贵林</v>
          </cell>
          <cell r="C239" t="str">
            <v>372324198709253216</v>
          </cell>
          <cell r="D239" t="str">
            <v>2,837</v>
          </cell>
          <cell r="E239" t="str">
            <v>失业保险 </v>
          </cell>
          <cell r="F239" t="str">
            <v>8.51</v>
          </cell>
          <cell r="G239" t="str">
            <v>202107</v>
          </cell>
          <cell r="H239" t="str">
            <v>正常应缴</v>
          </cell>
          <cell r="I239">
            <v>8.51</v>
          </cell>
          <cell r="J239">
            <v>8.51</v>
          </cell>
          <cell r="K239">
            <v>0</v>
          </cell>
        </row>
        <row r="240">
          <cell r="B240" t="str">
            <v>王发</v>
          </cell>
          <cell r="C240" t="str">
            <v>610631198211111016</v>
          </cell>
          <cell r="D240" t="str">
            <v>3,820</v>
          </cell>
          <cell r="E240" t="str">
            <v>失业保险 </v>
          </cell>
          <cell r="F240" t="str">
            <v>11.46</v>
          </cell>
          <cell r="G240" t="str">
            <v>202107</v>
          </cell>
          <cell r="H240" t="str">
            <v>正常应缴</v>
          </cell>
          <cell r="I240">
            <v>11.46</v>
          </cell>
          <cell r="J240">
            <v>11.46</v>
          </cell>
          <cell r="K240">
            <v>0</v>
          </cell>
        </row>
        <row r="241">
          <cell r="B241" t="str">
            <v>吕家兴</v>
          </cell>
          <cell r="C241" t="str">
            <v>130921199410200816</v>
          </cell>
          <cell r="D241" t="str">
            <v>3,043</v>
          </cell>
          <cell r="E241" t="str">
            <v>失业保险 </v>
          </cell>
          <cell r="F241" t="str">
            <v>9.13</v>
          </cell>
          <cell r="G241" t="str">
            <v>202107</v>
          </cell>
          <cell r="H241" t="str">
            <v>正常应缴</v>
          </cell>
          <cell r="I241">
            <v>9.13</v>
          </cell>
          <cell r="J241">
            <v>9.13</v>
          </cell>
          <cell r="K241">
            <v>0</v>
          </cell>
        </row>
        <row r="242">
          <cell r="B242" t="str">
            <v>李林育</v>
          </cell>
          <cell r="C242" t="str">
            <v>130983200405160316</v>
          </cell>
          <cell r="D242" t="str">
            <v>3,043</v>
          </cell>
          <cell r="E242" t="str">
            <v>失业保险 </v>
          </cell>
          <cell r="F242" t="str">
            <v>9.13</v>
          </cell>
          <cell r="G242" t="str">
            <v>202107</v>
          </cell>
          <cell r="H242" t="str">
            <v>正常应缴</v>
          </cell>
          <cell r="I242">
            <v>9.13</v>
          </cell>
          <cell r="J242">
            <v>9.13</v>
          </cell>
          <cell r="K242">
            <v>0</v>
          </cell>
        </row>
        <row r="243">
          <cell r="B243" t="str">
            <v>管洪敏</v>
          </cell>
          <cell r="C243" t="str">
            <v>422802199210072166</v>
          </cell>
          <cell r="D243" t="str">
            <v>3,043</v>
          </cell>
          <cell r="E243" t="str">
            <v>失业保险 </v>
          </cell>
          <cell r="F243" t="str">
            <v>9.13</v>
          </cell>
          <cell r="G243" t="str">
            <v>202107</v>
          </cell>
          <cell r="H243" t="str">
            <v>正常应缴</v>
          </cell>
          <cell r="I243">
            <v>9.13</v>
          </cell>
          <cell r="J243">
            <v>9.13</v>
          </cell>
          <cell r="K243">
            <v>0</v>
          </cell>
        </row>
        <row r="244">
          <cell r="B244" t="str">
            <v>王艳</v>
          </cell>
          <cell r="C244" t="str">
            <v>132930199211102824</v>
          </cell>
          <cell r="D244" t="str">
            <v>3,043</v>
          </cell>
          <cell r="E244" t="str">
            <v>失业保险 </v>
          </cell>
          <cell r="F244" t="str">
            <v>9.13</v>
          </cell>
          <cell r="G244" t="str">
            <v>202107</v>
          </cell>
          <cell r="H244" t="str">
            <v>正常应缴</v>
          </cell>
          <cell r="I244">
            <v>9.13</v>
          </cell>
          <cell r="J244">
            <v>9.13</v>
          </cell>
          <cell r="K244">
            <v>0</v>
          </cell>
        </row>
        <row r="245">
          <cell r="B245" t="str">
            <v>于全生</v>
          </cell>
          <cell r="C245" t="str">
            <v>130983198902282218</v>
          </cell>
          <cell r="D245" t="str">
            <v>2,837</v>
          </cell>
          <cell r="E245" t="str">
            <v>失业保险 </v>
          </cell>
          <cell r="F245" t="str">
            <v>8.51</v>
          </cell>
          <cell r="G245" t="str">
            <v>202107</v>
          </cell>
          <cell r="H245" t="str">
            <v>正常应缴</v>
          </cell>
          <cell r="I245">
            <v>8.51</v>
          </cell>
          <cell r="J245">
            <v>8.51</v>
          </cell>
          <cell r="K245">
            <v>0</v>
          </cell>
        </row>
        <row r="246">
          <cell r="B246" t="str">
            <v>朱洪来</v>
          </cell>
          <cell r="C246" t="str">
            <v>130983199202122218</v>
          </cell>
          <cell r="D246" t="str">
            <v>2,837</v>
          </cell>
          <cell r="E246" t="str">
            <v>失业保险 </v>
          </cell>
          <cell r="F246" t="str">
            <v>8.51</v>
          </cell>
          <cell r="G246" t="str">
            <v>202107</v>
          </cell>
          <cell r="H246" t="str">
            <v>正常应缴</v>
          </cell>
          <cell r="I246">
            <v>8.51</v>
          </cell>
          <cell r="J246">
            <v>8.51</v>
          </cell>
          <cell r="K246">
            <v>0</v>
          </cell>
        </row>
        <row r="247">
          <cell r="B247" t="str">
            <v>宋小玲</v>
          </cell>
          <cell r="C247" t="str">
            <v>130983198506081641</v>
          </cell>
          <cell r="D247" t="str">
            <v>3,043</v>
          </cell>
          <cell r="E247" t="str">
            <v>失业保险 </v>
          </cell>
          <cell r="F247" t="str">
            <v>9.13</v>
          </cell>
          <cell r="G247" t="str">
            <v>202107</v>
          </cell>
          <cell r="H247" t="str">
            <v>正常应缴</v>
          </cell>
          <cell r="I247">
            <v>9.13</v>
          </cell>
          <cell r="J247">
            <v>9.13</v>
          </cell>
          <cell r="K247">
            <v>0</v>
          </cell>
        </row>
        <row r="248">
          <cell r="B248" t="str">
            <v>李梦同</v>
          </cell>
          <cell r="C248" t="str">
            <v>132930199612020520</v>
          </cell>
          <cell r="D248" t="str">
            <v>3,043</v>
          </cell>
          <cell r="E248" t="str">
            <v>失业保险 </v>
          </cell>
          <cell r="F248" t="str">
            <v>9.13</v>
          </cell>
          <cell r="G248" t="str">
            <v>202107</v>
          </cell>
          <cell r="H248" t="str">
            <v>正常应缴</v>
          </cell>
          <cell r="I248">
            <v>9.13</v>
          </cell>
          <cell r="J248">
            <v>9.13</v>
          </cell>
          <cell r="K248">
            <v>0</v>
          </cell>
        </row>
        <row r="249">
          <cell r="B249" t="str">
            <v>陈少杰</v>
          </cell>
          <cell r="C249" t="str">
            <v>130924199610170913</v>
          </cell>
          <cell r="D249" t="str">
            <v>3,043</v>
          </cell>
          <cell r="E249" t="str">
            <v>失业保险 </v>
          </cell>
          <cell r="F249" t="str">
            <v>9.13</v>
          </cell>
          <cell r="G249" t="str">
            <v>202107</v>
          </cell>
          <cell r="H249" t="str">
            <v>正常应缴</v>
          </cell>
          <cell r="I249">
            <v>9.13</v>
          </cell>
          <cell r="J249">
            <v>9.13</v>
          </cell>
          <cell r="K249">
            <v>0</v>
          </cell>
        </row>
        <row r="250">
          <cell r="B250" t="str">
            <v>朱俊美</v>
          </cell>
          <cell r="C250" t="str">
            <v>372324198404054144</v>
          </cell>
          <cell r="D250" t="str">
            <v>3,043</v>
          </cell>
          <cell r="E250" t="str">
            <v>失业保险 </v>
          </cell>
          <cell r="F250" t="str">
            <v>9.13</v>
          </cell>
          <cell r="G250" t="str">
            <v>202107</v>
          </cell>
          <cell r="H250" t="str">
            <v>正常应缴</v>
          </cell>
          <cell r="I250">
            <v>9.13</v>
          </cell>
          <cell r="J250">
            <v>9.13</v>
          </cell>
          <cell r="K250">
            <v>0</v>
          </cell>
        </row>
        <row r="251">
          <cell r="B251" t="str">
            <v>刘俊阁</v>
          </cell>
          <cell r="C251" t="str">
            <v>130983198602245028</v>
          </cell>
          <cell r="D251" t="str">
            <v>3,043</v>
          </cell>
          <cell r="E251" t="str">
            <v>失业保险 </v>
          </cell>
          <cell r="F251" t="str">
            <v>9.13</v>
          </cell>
          <cell r="G251" t="str">
            <v>202107</v>
          </cell>
          <cell r="H251" t="str">
            <v>正常应缴</v>
          </cell>
          <cell r="I251">
            <v>9.13</v>
          </cell>
          <cell r="J251">
            <v>9.13</v>
          </cell>
          <cell r="K251">
            <v>0</v>
          </cell>
        </row>
        <row r="252">
          <cell r="B252" t="str">
            <v>刘振娜</v>
          </cell>
          <cell r="C252" t="str">
            <v>130921198802042066</v>
          </cell>
          <cell r="D252" t="str">
            <v>3,043</v>
          </cell>
          <cell r="E252" t="str">
            <v>失业保险 </v>
          </cell>
          <cell r="F252" t="str">
            <v>9.13</v>
          </cell>
          <cell r="G252" t="str">
            <v>202107</v>
          </cell>
          <cell r="H252" t="str">
            <v>正常应缴</v>
          </cell>
          <cell r="I252">
            <v>9.13</v>
          </cell>
          <cell r="J252">
            <v>9.13</v>
          </cell>
          <cell r="K252">
            <v>0</v>
          </cell>
        </row>
        <row r="253">
          <cell r="B253" t="str">
            <v>王庆骥</v>
          </cell>
          <cell r="C253" t="str">
            <v>130983199810110712</v>
          </cell>
          <cell r="D253" t="str">
            <v>2,837</v>
          </cell>
          <cell r="E253" t="str">
            <v>失业保险 </v>
          </cell>
          <cell r="F253" t="str">
            <v>8.51</v>
          </cell>
          <cell r="G253" t="str">
            <v>202107</v>
          </cell>
          <cell r="H253" t="str">
            <v>正常应缴</v>
          </cell>
          <cell r="I253">
            <v>8.51</v>
          </cell>
          <cell r="J253">
            <v>8.51</v>
          </cell>
          <cell r="K253">
            <v>0</v>
          </cell>
        </row>
        <row r="254">
          <cell r="B254" t="str">
            <v>孙金海</v>
          </cell>
          <cell r="C254" t="str">
            <v>132930196712241415</v>
          </cell>
          <cell r="D254" t="str">
            <v>2,837</v>
          </cell>
          <cell r="E254" t="str">
            <v>失业保险 </v>
          </cell>
          <cell r="F254" t="str">
            <v>8.51</v>
          </cell>
          <cell r="G254" t="str">
            <v>202107</v>
          </cell>
          <cell r="H254" t="str">
            <v>正常应缴</v>
          </cell>
          <cell r="I254">
            <v>8.51</v>
          </cell>
          <cell r="J254">
            <v>8.51</v>
          </cell>
          <cell r="K254">
            <v>0</v>
          </cell>
        </row>
        <row r="255">
          <cell r="B255" t="str">
            <v>孙桂平</v>
          </cell>
          <cell r="C255" t="str">
            <v>130983198402051421</v>
          </cell>
          <cell r="D255" t="str">
            <v>2,837</v>
          </cell>
          <cell r="E255" t="str">
            <v>失业保险 </v>
          </cell>
          <cell r="F255" t="str">
            <v>8.51</v>
          </cell>
          <cell r="G255" t="str">
            <v>202107</v>
          </cell>
          <cell r="H255" t="str">
            <v>正常应缴</v>
          </cell>
          <cell r="I255">
            <v>8.51</v>
          </cell>
          <cell r="J255">
            <v>8.51</v>
          </cell>
          <cell r="K255">
            <v>0</v>
          </cell>
        </row>
        <row r="256">
          <cell r="B256" t="str">
            <v>刘亚荣</v>
          </cell>
          <cell r="C256" t="str">
            <v>130983200405095016</v>
          </cell>
          <cell r="D256" t="str">
            <v>3,043</v>
          </cell>
          <cell r="E256" t="str">
            <v>失业保险 </v>
          </cell>
          <cell r="F256" t="str">
            <v>9.13</v>
          </cell>
          <cell r="G256" t="str">
            <v>202107</v>
          </cell>
          <cell r="H256" t="str">
            <v>正常应缴</v>
          </cell>
          <cell r="I256">
            <v>9.13</v>
          </cell>
          <cell r="J256">
            <v>9.13</v>
          </cell>
          <cell r="K256">
            <v>0</v>
          </cell>
        </row>
        <row r="257">
          <cell r="B257" t="str">
            <v>刘润霖</v>
          </cell>
          <cell r="C257" t="str">
            <v>13098320030506225X</v>
          </cell>
          <cell r="D257" t="str">
            <v>3,043</v>
          </cell>
          <cell r="E257" t="str">
            <v>失业保险 </v>
          </cell>
          <cell r="F257" t="str">
            <v>9.13</v>
          </cell>
          <cell r="G257" t="str">
            <v>202107</v>
          </cell>
          <cell r="H257" t="str">
            <v>正常应缴</v>
          </cell>
          <cell r="I257">
            <v>9.13</v>
          </cell>
          <cell r="J257">
            <v>9.13</v>
          </cell>
          <cell r="K257">
            <v>0</v>
          </cell>
        </row>
        <row r="258">
          <cell r="B258" t="str">
            <v>滕敬涛</v>
          </cell>
          <cell r="C258" t="str">
            <v>130983199605032436</v>
          </cell>
          <cell r="D258" t="str">
            <v>2,837</v>
          </cell>
          <cell r="E258" t="str">
            <v>失业保险 </v>
          </cell>
          <cell r="F258" t="str">
            <v>8.51</v>
          </cell>
          <cell r="G258" t="str">
            <v>202107</v>
          </cell>
          <cell r="H258" t="str">
            <v>正常应缴</v>
          </cell>
          <cell r="I258">
            <v>8.51</v>
          </cell>
          <cell r="J258">
            <v>8.51</v>
          </cell>
          <cell r="K258">
            <v>0</v>
          </cell>
        </row>
        <row r="259">
          <cell r="B259" t="str">
            <v>张彩虹</v>
          </cell>
          <cell r="C259" t="str">
            <v>132930198912201820</v>
          </cell>
          <cell r="D259" t="str">
            <v>3,043</v>
          </cell>
          <cell r="E259" t="str">
            <v>失业保险 </v>
          </cell>
          <cell r="F259" t="str">
            <v>9.13</v>
          </cell>
          <cell r="G259" t="str">
            <v>202107</v>
          </cell>
          <cell r="H259" t="str">
            <v>正常应缴</v>
          </cell>
          <cell r="I259">
            <v>9.13</v>
          </cell>
          <cell r="J259">
            <v>9.13</v>
          </cell>
          <cell r="K259">
            <v>0</v>
          </cell>
        </row>
        <row r="260">
          <cell r="B260" t="str">
            <v>宋忠奎</v>
          </cell>
          <cell r="C260" t="str">
            <v>130983199305120012</v>
          </cell>
          <cell r="D260" t="str">
            <v>3,043</v>
          </cell>
          <cell r="E260" t="str">
            <v>失业保险 </v>
          </cell>
          <cell r="F260" t="str">
            <v>9.13</v>
          </cell>
          <cell r="G260" t="str">
            <v>202107</v>
          </cell>
          <cell r="H260" t="str">
            <v>正常应缴</v>
          </cell>
          <cell r="I260">
            <v>9.13</v>
          </cell>
          <cell r="J260">
            <v>9.13</v>
          </cell>
          <cell r="K260">
            <v>0</v>
          </cell>
        </row>
        <row r="261">
          <cell r="B261" t="str">
            <v>周梦迪</v>
          </cell>
          <cell r="C261" t="str">
            <v>130924198908194243</v>
          </cell>
          <cell r="D261" t="str">
            <v>2,837</v>
          </cell>
          <cell r="E261" t="str">
            <v>失业保险 </v>
          </cell>
          <cell r="F261" t="str">
            <v>8.51</v>
          </cell>
          <cell r="G261" t="str">
            <v>202107</v>
          </cell>
          <cell r="H261" t="str">
            <v>正常应缴</v>
          </cell>
          <cell r="I261">
            <v>8.51</v>
          </cell>
          <cell r="J261">
            <v>8.51</v>
          </cell>
          <cell r="K261">
            <v>0</v>
          </cell>
        </row>
        <row r="262">
          <cell r="B262" t="str">
            <v>程丽宇</v>
          </cell>
          <cell r="C262" t="str">
            <v>13098319921211502X</v>
          </cell>
          <cell r="D262" t="str">
            <v>2,837</v>
          </cell>
          <cell r="E262" t="str">
            <v>失业保险 </v>
          </cell>
          <cell r="F262" t="str">
            <v>8.51</v>
          </cell>
          <cell r="G262" t="str">
            <v>202107</v>
          </cell>
          <cell r="H262" t="str">
            <v>正常应缴</v>
          </cell>
          <cell r="I262">
            <v>8.51</v>
          </cell>
          <cell r="J262">
            <v>8.51</v>
          </cell>
          <cell r="K262">
            <v>0</v>
          </cell>
        </row>
        <row r="263">
          <cell r="B263" t="str">
            <v>刘贺</v>
          </cell>
          <cell r="C263" t="str">
            <v>220821198701024826</v>
          </cell>
          <cell r="D263" t="str">
            <v>2,837</v>
          </cell>
          <cell r="E263" t="str">
            <v>失业保险 </v>
          </cell>
          <cell r="F263" t="str">
            <v>8.51</v>
          </cell>
          <cell r="G263" t="str">
            <v>202107</v>
          </cell>
          <cell r="H263" t="str">
            <v>正常应缴</v>
          </cell>
          <cell r="I263">
            <v>8.51</v>
          </cell>
          <cell r="J263">
            <v>8.51</v>
          </cell>
          <cell r="K263">
            <v>0</v>
          </cell>
        </row>
        <row r="264">
          <cell r="B264" t="str">
            <v>刘寿超</v>
          </cell>
          <cell r="C264" t="str">
            <v>130531199210303213</v>
          </cell>
          <cell r="D264" t="str">
            <v>3,043</v>
          </cell>
          <cell r="E264" t="str">
            <v>失业保险 </v>
          </cell>
          <cell r="F264" t="str">
            <v>9.13</v>
          </cell>
          <cell r="G264" t="str">
            <v>202107</v>
          </cell>
          <cell r="H264" t="str">
            <v>正常应缴</v>
          </cell>
          <cell r="I264">
            <v>9.13</v>
          </cell>
          <cell r="J264">
            <v>9.13</v>
          </cell>
          <cell r="K264">
            <v>0</v>
          </cell>
        </row>
        <row r="265">
          <cell r="B265" t="str">
            <v>陈晓晴</v>
          </cell>
          <cell r="C265" t="str">
            <v>130983199305180023</v>
          </cell>
          <cell r="D265" t="str">
            <v>2,837</v>
          </cell>
          <cell r="E265" t="str">
            <v>失业保险 </v>
          </cell>
          <cell r="F265" t="str">
            <v>8.51</v>
          </cell>
          <cell r="G265" t="str">
            <v>202107</v>
          </cell>
          <cell r="H265" t="str">
            <v>正常应缴</v>
          </cell>
          <cell r="I265">
            <v>8.51</v>
          </cell>
          <cell r="J265">
            <v>8.51</v>
          </cell>
          <cell r="K265">
            <v>0</v>
          </cell>
        </row>
        <row r="266">
          <cell r="B266" t="str">
            <v>刘迎涛</v>
          </cell>
          <cell r="C266" t="str">
            <v>13092419970401425X</v>
          </cell>
          <cell r="D266" t="str">
            <v>2,837</v>
          </cell>
          <cell r="E266" t="str">
            <v>失业保险 </v>
          </cell>
          <cell r="F266" t="str">
            <v>8.51</v>
          </cell>
          <cell r="G266" t="str">
            <v>202107</v>
          </cell>
          <cell r="H266" t="str">
            <v>正常应缴</v>
          </cell>
          <cell r="I266">
            <v>8.51</v>
          </cell>
          <cell r="J266">
            <v>8.51</v>
          </cell>
          <cell r="K266">
            <v>0</v>
          </cell>
        </row>
        <row r="267">
          <cell r="B267" t="str">
            <v>杨学涛</v>
          </cell>
          <cell r="C267" t="str">
            <v>13293019820815221X</v>
          </cell>
          <cell r="D267" t="str">
            <v>2,837</v>
          </cell>
          <cell r="E267" t="str">
            <v>失业保险 </v>
          </cell>
          <cell r="F267" t="str">
            <v>8.51</v>
          </cell>
          <cell r="G267" t="str">
            <v>202107</v>
          </cell>
          <cell r="H267" t="str">
            <v>正常应缴</v>
          </cell>
          <cell r="I267">
            <v>8.51</v>
          </cell>
          <cell r="J267">
            <v>8.51</v>
          </cell>
          <cell r="K267">
            <v>0</v>
          </cell>
        </row>
        <row r="268">
          <cell r="B268" t="str">
            <v>陈乐</v>
          </cell>
          <cell r="C268" t="str">
            <v>130922198706270815</v>
          </cell>
          <cell r="D268" t="str">
            <v>2,837</v>
          </cell>
          <cell r="E268" t="str">
            <v>失业保险 </v>
          </cell>
          <cell r="F268" t="str">
            <v>8.51</v>
          </cell>
          <cell r="G268" t="str">
            <v>202107</v>
          </cell>
          <cell r="H268" t="str">
            <v>正常应缴</v>
          </cell>
          <cell r="I268">
            <v>8.51</v>
          </cell>
          <cell r="J268">
            <v>8.51</v>
          </cell>
          <cell r="K268">
            <v>0</v>
          </cell>
        </row>
        <row r="269">
          <cell r="B269" t="str">
            <v>吴金凤</v>
          </cell>
          <cell r="C269" t="str">
            <v>132934198102141526</v>
          </cell>
          <cell r="D269" t="str">
            <v>3,043</v>
          </cell>
          <cell r="E269" t="str">
            <v>失业保险 </v>
          </cell>
          <cell r="F269" t="str">
            <v>9.13</v>
          </cell>
          <cell r="G269" t="str">
            <v>202107</v>
          </cell>
          <cell r="H269" t="str">
            <v>正常应缴</v>
          </cell>
          <cell r="I269">
            <v>9.13</v>
          </cell>
          <cell r="J269">
            <v>9.13</v>
          </cell>
          <cell r="K269">
            <v>0</v>
          </cell>
        </row>
        <row r="270">
          <cell r="B270" t="str">
            <v>蔡海波</v>
          </cell>
          <cell r="C270" t="str">
            <v>130983199207023913</v>
          </cell>
          <cell r="D270" t="str">
            <v>3,043</v>
          </cell>
          <cell r="E270" t="str">
            <v>失业保险 </v>
          </cell>
          <cell r="F270" t="str">
            <v>9.13</v>
          </cell>
          <cell r="G270" t="str">
            <v>202107</v>
          </cell>
          <cell r="H270" t="str">
            <v>正常应缴</v>
          </cell>
          <cell r="I270">
            <v>9.13</v>
          </cell>
          <cell r="J270">
            <v>9.13</v>
          </cell>
          <cell r="K270">
            <v>0</v>
          </cell>
        </row>
        <row r="271">
          <cell r="B271" t="str">
            <v>司艳策</v>
          </cell>
          <cell r="C271" t="str">
            <v>130983199210273032</v>
          </cell>
          <cell r="D271" t="str">
            <v>2,837</v>
          </cell>
          <cell r="E271" t="str">
            <v>失业保险 </v>
          </cell>
          <cell r="F271" t="str">
            <v>8.51</v>
          </cell>
          <cell r="G271" t="str">
            <v>202107</v>
          </cell>
          <cell r="H271" t="str">
            <v>正常应缴</v>
          </cell>
          <cell r="I271">
            <v>8.51</v>
          </cell>
          <cell r="J271">
            <v>8.51</v>
          </cell>
          <cell r="K271">
            <v>0</v>
          </cell>
        </row>
        <row r="272">
          <cell r="B272" t="str">
            <v>刘思含</v>
          </cell>
          <cell r="C272" t="str">
            <v>120104199211167644</v>
          </cell>
          <cell r="D272" t="str">
            <v>2,837</v>
          </cell>
          <cell r="E272" t="str">
            <v>失业保险 </v>
          </cell>
          <cell r="F272" t="str">
            <v>8.51</v>
          </cell>
          <cell r="G272" t="str">
            <v>202107</v>
          </cell>
          <cell r="H272" t="str">
            <v>正常应缴</v>
          </cell>
          <cell r="I272">
            <v>8.51</v>
          </cell>
          <cell r="J272">
            <v>8.51</v>
          </cell>
          <cell r="K272">
            <v>0</v>
          </cell>
        </row>
        <row r="273">
          <cell r="B273" t="str">
            <v>张雪</v>
          </cell>
          <cell r="C273" t="str">
            <v>232321199609234629</v>
          </cell>
          <cell r="D273" t="str">
            <v>3,043</v>
          </cell>
          <cell r="E273" t="str">
            <v>失业保险 </v>
          </cell>
          <cell r="F273" t="str">
            <v>9.13</v>
          </cell>
          <cell r="G273" t="str">
            <v>202107</v>
          </cell>
          <cell r="H273" t="str">
            <v>正常应缴</v>
          </cell>
          <cell r="I273">
            <v>9.13</v>
          </cell>
          <cell r="J273">
            <v>9.13</v>
          </cell>
          <cell r="K273">
            <v>0</v>
          </cell>
        </row>
        <row r="274">
          <cell r="B274" t="str">
            <v>刘二平</v>
          </cell>
          <cell r="C274" t="str">
            <v>130983198401251421</v>
          </cell>
          <cell r="D274" t="str">
            <v>2,837</v>
          </cell>
          <cell r="E274" t="str">
            <v>失业保险 </v>
          </cell>
          <cell r="F274" t="str">
            <v>8.51</v>
          </cell>
          <cell r="G274" t="str">
            <v>202107</v>
          </cell>
          <cell r="H274" t="str">
            <v>正常应缴</v>
          </cell>
          <cell r="I274">
            <v>8.51</v>
          </cell>
          <cell r="J274">
            <v>8.51</v>
          </cell>
          <cell r="K274">
            <v>0</v>
          </cell>
        </row>
        <row r="275">
          <cell r="B275" t="str">
            <v>张风瑞</v>
          </cell>
          <cell r="C275" t="str">
            <v>13293019780712112X</v>
          </cell>
          <cell r="D275" t="str">
            <v>2,837</v>
          </cell>
          <cell r="E275" t="str">
            <v>失业保险 </v>
          </cell>
          <cell r="F275" t="str">
            <v>8.51</v>
          </cell>
          <cell r="G275" t="str">
            <v>202107</v>
          </cell>
          <cell r="H275" t="str">
            <v>正常应缴</v>
          </cell>
          <cell r="I275">
            <v>8.51</v>
          </cell>
          <cell r="J275">
            <v>8.51</v>
          </cell>
          <cell r="K275">
            <v>0</v>
          </cell>
        </row>
        <row r="276">
          <cell r="B276" t="str">
            <v>张长江</v>
          </cell>
          <cell r="C276" t="str">
            <v>13092419931114423X</v>
          </cell>
          <cell r="D276" t="str">
            <v>3,043</v>
          </cell>
          <cell r="E276" t="str">
            <v>失业保险 </v>
          </cell>
          <cell r="F276" t="str">
            <v>9.13</v>
          </cell>
          <cell r="G276" t="str">
            <v>202107</v>
          </cell>
          <cell r="H276" t="str">
            <v>正常应缴</v>
          </cell>
          <cell r="I276">
            <v>9.13</v>
          </cell>
          <cell r="J276">
            <v>9.13</v>
          </cell>
          <cell r="K276">
            <v>0</v>
          </cell>
        </row>
        <row r="277">
          <cell r="B277" t="str">
            <v>白丽霞</v>
          </cell>
          <cell r="C277" t="str">
            <v>132930198105155020</v>
          </cell>
          <cell r="D277" t="str">
            <v>3,043</v>
          </cell>
          <cell r="E277" t="str">
            <v>失业保险 </v>
          </cell>
          <cell r="F277" t="str">
            <v>9.13</v>
          </cell>
          <cell r="G277" t="str">
            <v>202107</v>
          </cell>
          <cell r="H277" t="str">
            <v>正常应缴</v>
          </cell>
          <cell r="I277">
            <v>9.13</v>
          </cell>
          <cell r="J277">
            <v>9.13</v>
          </cell>
          <cell r="K277">
            <v>0</v>
          </cell>
        </row>
        <row r="278">
          <cell r="B278" t="str">
            <v>白艳焕</v>
          </cell>
          <cell r="C278" t="str">
            <v>132930198004252227</v>
          </cell>
          <cell r="D278" t="str">
            <v>2,837</v>
          </cell>
          <cell r="E278" t="str">
            <v>失业保险 </v>
          </cell>
          <cell r="F278" t="str">
            <v>8.51</v>
          </cell>
          <cell r="G278" t="str">
            <v>202107</v>
          </cell>
          <cell r="H278" t="str">
            <v>正常应缴</v>
          </cell>
          <cell r="I278">
            <v>8.51</v>
          </cell>
          <cell r="J278">
            <v>8.51</v>
          </cell>
          <cell r="K278">
            <v>0</v>
          </cell>
        </row>
        <row r="279">
          <cell r="B279" t="str">
            <v>高换清</v>
          </cell>
          <cell r="C279" t="str">
            <v>130930198801133923</v>
          </cell>
          <cell r="D279" t="str">
            <v>2,837</v>
          </cell>
          <cell r="E279" t="str">
            <v>失业保险 </v>
          </cell>
          <cell r="F279" t="str">
            <v>8.51</v>
          </cell>
          <cell r="G279" t="str">
            <v>202107</v>
          </cell>
          <cell r="H279" t="str">
            <v>正常应缴</v>
          </cell>
          <cell r="I279">
            <v>8.51</v>
          </cell>
          <cell r="J279">
            <v>8.51</v>
          </cell>
          <cell r="K279">
            <v>0</v>
          </cell>
        </row>
        <row r="280">
          <cell r="B280" t="str">
            <v>石文成</v>
          </cell>
          <cell r="C280" t="str">
            <v>132928197708023610</v>
          </cell>
          <cell r="D280" t="str">
            <v>3,043</v>
          </cell>
          <cell r="E280" t="str">
            <v>失业保险 </v>
          </cell>
          <cell r="F280" t="str">
            <v>9.13</v>
          </cell>
          <cell r="G280" t="str">
            <v>202107</v>
          </cell>
          <cell r="H280" t="str">
            <v>正常应缴</v>
          </cell>
          <cell r="I280">
            <v>9.13</v>
          </cell>
          <cell r="J280">
            <v>9.13</v>
          </cell>
          <cell r="K280">
            <v>0</v>
          </cell>
        </row>
        <row r="281">
          <cell r="B281" t="str">
            <v>顾培峰</v>
          </cell>
          <cell r="C281" t="str">
            <v>130983200102082410</v>
          </cell>
          <cell r="D281" t="str">
            <v>3,043</v>
          </cell>
          <cell r="E281" t="str">
            <v>失业保险 </v>
          </cell>
          <cell r="F281" t="str">
            <v>9.13</v>
          </cell>
          <cell r="G281" t="str">
            <v>202107</v>
          </cell>
          <cell r="H281" t="str">
            <v>正常应缴</v>
          </cell>
          <cell r="I281">
            <v>9.13</v>
          </cell>
          <cell r="J281">
            <v>9.13</v>
          </cell>
          <cell r="K281">
            <v>0</v>
          </cell>
        </row>
        <row r="282">
          <cell r="B282" t="str">
            <v>杨慧娟</v>
          </cell>
          <cell r="C282" t="str">
            <v>13293019860606352X</v>
          </cell>
          <cell r="D282" t="str">
            <v>3,043</v>
          </cell>
          <cell r="E282" t="str">
            <v>失业保险 </v>
          </cell>
          <cell r="F282" t="str">
            <v>9.13</v>
          </cell>
          <cell r="G282" t="str">
            <v>202107</v>
          </cell>
          <cell r="H282" t="str">
            <v>正常应缴</v>
          </cell>
          <cell r="I282">
            <v>9.13</v>
          </cell>
          <cell r="J282">
            <v>9.13</v>
          </cell>
          <cell r="K282">
            <v>0</v>
          </cell>
        </row>
        <row r="283">
          <cell r="B283" t="str">
            <v>王世聪</v>
          </cell>
          <cell r="C283" t="str">
            <v>13098319920707303X</v>
          </cell>
          <cell r="D283" t="str">
            <v>3,043</v>
          </cell>
          <cell r="E283" t="str">
            <v>失业保险 </v>
          </cell>
          <cell r="F283" t="str">
            <v>9.13</v>
          </cell>
          <cell r="G283" t="str">
            <v>202107</v>
          </cell>
          <cell r="H283" t="str">
            <v>正常应缴</v>
          </cell>
          <cell r="I283">
            <v>9.13</v>
          </cell>
          <cell r="J283">
            <v>9.13</v>
          </cell>
          <cell r="K283">
            <v>0</v>
          </cell>
        </row>
        <row r="284">
          <cell r="B284" t="str">
            <v>张玉彪</v>
          </cell>
          <cell r="C284" t="str">
            <v>130983199701261618</v>
          </cell>
          <cell r="D284" t="str">
            <v>3,043</v>
          </cell>
          <cell r="E284" t="str">
            <v>失业保险 </v>
          </cell>
          <cell r="F284" t="str">
            <v>9.13</v>
          </cell>
          <cell r="G284" t="str">
            <v>202107</v>
          </cell>
          <cell r="H284" t="str">
            <v>正常应缴</v>
          </cell>
          <cell r="I284">
            <v>9.13</v>
          </cell>
          <cell r="J284">
            <v>9.13</v>
          </cell>
          <cell r="K284">
            <v>0</v>
          </cell>
        </row>
        <row r="285">
          <cell r="B285" t="str">
            <v>赵真真</v>
          </cell>
          <cell r="C285" t="str">
            <v>130983198810080926</v>
          </cell>
          <cell r="D285" t="str">
            <v>3,043</v>
          </cell>
          <cell r="E285" t="str">
            <v>失业保险 </v>
          </cell>
          <cell r="F285" t="str">
            <v>9.13</v>
          </cell>
          <cell r="G285" t="str">
            <v>202107</v>
          </cell>
          <cell r="H285" t="str">
            <v>正常应缴</v>
          </cell>
          <cell r="I285">
            <v>9.13</v>
          </cell>
          <cell r="J285">
            <v>9.13</v>
          </cell>
          <cell r="K285">
            <v>0</v>
          </cell>
        </row>
        <row r="286">
          <cell r="B286" t="str">
            <v>姚梅芳</v>
          </cell>
          <cell r="C286" t="str">
            <v>132930198207091427</v>
          </cell>
          <cell r="D286" t="str">
            <v>2,837</v>
          </cell>
          <cell r="E286" t="str">
            <v>失业保险 </v>
          </cell>
          <cell r="F286" t="str">
            <v>8.51</v>
          </cell>
          <cell r="G286" t="str">
            <v>202107</v>
          </cell>
          <cell r="H286" t="str">
            <v>正常应缴</v>
          </cell>
          <cell r="I286">
            <v>8.51</v>
          </cell>
          <cell r="J286">
            <v>8.51</v>
          </cell>
          <cell r="K286">
            <v>0</v>
          </cell>
        </row>
        <row r="287">
          <cell r="B287" t="str">
            <v>于红艳</v>
          </cell>
          <cell r="C287" t="str">
            <v>132930197408240922</v>
          </cell>
          <cell r="D287" t="str">
            <v>2,837</v>
          </cell>
          <cell r="E287" t="str">
            <v>失业保险 </v>
          </cell>
          <cell r="F287" t="str">
            <v>8.51</v>
          </cell>
          <cell r="G287" t="str">
            <v>202107</v>
          </cell>
          <cell r="H287" t="str">
            <v>正常应缴</v>
          </cell>
          <cell r="I287">
            <v>8.51</v>
          </cell>
          <cell r="J287">
            <v>8.51</v>
          </cell>
          <cell r="K287">
            <v>0</v>
          </cell>
        </row>
        <row r="288">
          <cell r="B288" t="str">
            <v>蔡永刚</v>
          </cell>
          <cell r="C288" t="str">
            <v>13098319820602301X</v>
          </cell>
          <cell r="D288" t="str">
            <v>2,837</v>
          </cell>
          <cell r="E288" t="str">
            <v>失业保险 </v>
          </cell>
          <cell r="F288" t="str">
            <v>8.51</v>
          </cell>
          <cell r="G288" t="str">
            <v>202107</v>
          </cell>
          <cell r="H288" t="str">
            <v>正常应缴</v>
          </cell>
          <cell r="I288">
            <v>8.51</v>
          </cell>
          <cell r="J288">
            <v>8.51</v>
          </cell>
          <cell r="K288">
            <v>0</v>
          </cell>
        </row>
        <row r="289">
          <cell r="B289" t="str">
            <v>闫建波</v>
          </cell>
          <cell r="C289" t="str">
            <v>130983198910183017</v>
          </cell>
          <cell r="D289" t="str">
            <v>3,043</v>
          </cell>
          <cell r="E289" t="str">
            <v>失业保险 </v>
          </cell>
          <cell r="F289" t="str">
            <v>9.13</v>
          </cell>
          <cell r="G289" t="str">
            <v>202107</v>
          </cell>
          <cell r="H289" t="str">
            <v>正常应缴</v>
          </cell>
          <cell r="I289">
            <v>9.13</v>
          </cell>
          <cell r="J289">
            <v>9.13</v>
          </cell>
          <cell r="K289">
            <v>0</v>
          </cell>
        </row>
        <row r="290">
          <cell r="B290" t="str">
            <v>赵梦岳</v>
          </cell>
          <cell r="C290" t="str">
            <v>130925200410186031</v>
          </cell>
          <cell r="D290" t="str">
            <v>3,043</v>
          </cell>
          <cell r="E290" t="str">
            <v>失业保险 </v>
          </cell>
          <cell r="F290" t="str">
            <v>9.13</v>
          </cell>
          <cell r="G290" t="str">
            <v>202107</v>
          </cell>
          <cell r="H290" t="str">
            <v>正常应缴</v>
          </cell>
          <cell r="I290">
            <v>9.13</v>
          </cell>
          <cell r="J290">
            <v>9.13</v>
          </cell>
          <cell r="K290">
            <v>0</v>
          </cell>
        </row>
        <row r="291">
          <cell r="B291" t="str">
            <v>王文英</v>
          </cell>
          <cell r="C291" t="str">
            <v>132930197512201827</v>
          </cell>
          <cell r="D291" t="str">
            <v>2,837</v>
          </cell>
          <cell r="E291" t="str">
            <v>失业保险 </v>
          </cell>
          <cell r="F291" t="str">
            <v>8.51</v>
          </cell>
          <cell r="G291" t="str">
            <v>202107</v>
          </cell>
          <cell r="H291" t="str">
            <v>正常应缴</v>
          </cell>
          <cell r="I291">
            <v>8.51</v>
          </cell>
          <cell r="J291">
            <v>8.51</v>
          </cell>
          <cell r="K291">
            <v>0</v>
          </cell>
        </row>
        <row r="292">
          <cell r="B292" t="str">
            <v>殷双花</v>
          </cell>
          <cell r="C292" t="str">
            <v>412821197111282967</v>
          </cell>
          <cell r="D292" t="str">
            <v>2,837</v>
          </cell>
          <cell r="E292" t="str">
            <v>失业保险 </v>
          </cell>
          <cell r="F292" t="str">
            <v>8.51</v>
          </cell>
          <cell r="G292" t="str">
            <v>202107</v>
          </cell>
          <cell r="H292" t="str">
            <v>正常应缴</v>
          </cell>
          <cell r="I292">
            <v>8.51</v>
          </cell>
          <cell r="J292">
            <v>8.51</v>
          </cell>
          <cell r="K292">
            <v>0</v>
          </cell>
        </row>
        <row r="293">
          <cell r="B293" t="str">
            <v>李金彪</v>
          </cell>
          <cell r="C293" t="str">
            <v>130924199210184216</v>
          </cell>
          <cell r="D293" t="str">
            <v>2,837</v>
          </cell>
          <cell r="E293" t="str">
            <v>失业保险 </v>
          </cell>
          <cell r="F293" t="str">
            <v>8.51</v>
          </cell>
          <cell r="G293" t="str">
            <v>202107</v>
          </cell>
          <cell r="H293" t="str">
            <v>正常应缴</v>
          </cell>
          <cell r="I293">
            <v>8.51</v>
          </cell>
          <cell r="J293">
            <v>8.51</v>
          </cell>
          <cell r="K293">
            <v>0</v>
          </cell>
        </row>
        <row r="294">
          <cell r="B294" t="str">
            <v>李洪秀</v>
          </cell>
          <cell r="C294" t="str">
            <v>13098319981201162X</v>
          </cell>
          <cell r="D294" t="str">
            <v>2,837</v>
          </cell>
          <cell r="E294" t="str">
            <v>失业保险 </v>
          </cell>
          <cell r="F294" t="str">
            <v>8.51</v>
          </cell>
          <cell r="G294" t="str">
            <v>202107</v>
          </cell>
          <cell r="H294" t="str">
            <v>正常应缴</v>
          </cell>
          <cell r="I294">
            <v>8.51</v>
          </cell>
          <cell r="J294">
            <v>8.51</v>
          </cell>
          <cell r="K294">
            <v>0</v>
          </cell>
        </row>
        <row r="295">
          <cell r="B295" t="str">
            <v>杨亚琼</v>
          </cell>
          <cell r="C295" t="str">
            <v>132930197702281821</v>
          </cell>
          <cell r="D295" t="str">
            <v>3,043</v>
          </cell>
          <cell r="E295" t="str">
            <v>失业保险 </v>
          </cell>
          <cell r="F295" t="str">
            <v>9.13</v>
          </cell>
          <cell r="G295" t="str">
            <v>202107</v>
          </cell>
          <cell r="H295" t="str">
            <v>正常应缴</v>
          </cell>
          <cell r="I295">
            <v>9.13</v>
          </cell>
          <cell r="J295">
            <v>9.13</v>
          </cell>
          <cell r="K295">
            <v>0</v>
          </cell>
        </row>
        <row r="296">
          <cell r="B296" t="str">
            <v>刘永超</v>
          </cell>
          <cell r="C296" t="str">
            <v>130924200001284216</v>
          </cell>
          <cell r="D296" t="str">
            <v>3,043</v>
          </cell>
          <cell r="E296" t="str">
            <v>失业保险 </v>
          </cell>
          <cell r="F296" t="str">
            <v>9.13</v>
          </cell>
          <cell r="G296" t="str">
            <v>202107</v>
          </cell>
          <cell r="H296" t="str">
            <v>正常应缴</v>
          </cell>
          <cell r="I296">
            <v>9.13</v>
          </cell>
          <cell r="J296">
            <v>9.13</v>
          </cell>
          <cell r="K296">
            <v>0</v>
          </cell>
        </row>
        <row r="297">
          <cell r="B297" t="str">
            <v>张世明</v>
          </cell>
          <cell r="C297" t="str">
            <v>132930199211141110</v>
          </cell>
          <cell r="D297" t="str">
            <v>3,043</v>
          </cell>
          <cell r="E297" t="str">
            <v>失业保险 </v>
          </cell>
          <cell r="F297" t="str">
            <v>9.13</v>
          </cell>
          <cell r="G297" t="str">
            <v>202107</v>
          </cell>
          <cell r="H297" t="str">
            <v>正常应缴</v>
          </cell>
          <cell r="I297">
            <v>9.13</v>
          </cell>
          <cell r="J297">
            <v>9.13</v>
          </cell>
          <cell r="K297">
            <v>0</v>
          </cell>
        </row>
        <row r="298">
          <cell r="B298" t="str">
            <v>郑建</v>
          </cell>
          <cell r="C298" t="str">
            <v>132930199410262812</v>
          </cell>
          <cell r="D298" t="str">
            <v>3,043</v>
          </cell>
          <cell r="E298" t="str">
            <v>失业保险 </v>
          </cell>
          <cell r="F298" t="str">
            <v>9.13</v>
          </cell>
          <cell r="G298" t="str">
            <v>202107</v>
          </cell>
          <cell r="H298" t="str">
            <v>正常应缴</v>
          </cell>
          <cell r="I298">
            <v>9.13</v>
          </cell>
          <cell r="J298">
            <v>9.13</v>
          </cell>
          <cell r="K298">
            <v>0</v>
          </cell>
        </row>
        <row r="299">
          <cell r="B299" t="str">
            <v>张亚婷</v>
          </cell>
          <cell r="C299" t="str">
            <v>132930199311021124</v>
          </cell>
          <cell r="D299" t="str">
            <v>2,837</v>
          </cell>
          <cell r="E299" t="str">
            <v>失业保险 </v>
          </cell>
          <cell r="F299" t="str">
            <v>8.51</v>
          </cell>
          <cell r="G299" t="str">
            <v>202107</v>
          </cell>
          <cell r="H299" t="str">
            <v>正常应缴</v>
          </cell>
          <cell r="I299">
            <v>8.51</v>
          </cell>
          <cell r="J299">
            <v>8.51</v>
          </cell>
          <cell r="K299">
            <v>0</v>
          </cell>
        </row>
        <row r="300">
          <cell r="B300" t="str">
            <v>崔永文</v>
          </cell>
          <cell r="C300" t="str">
            <v>132930199410102835</v>
          </cell>
          <cell r="D300" t="str">
            <v>2,837</v>
          </cell>
          <cell r="E300" t="str">
            <v>失业保险 </v>
          </cell>
          <cell r="F300" t="str">
            <v>8.51</v>
          </cell>
          <cell r="G300" t="str">
            <v>202107</v>
          </cell>
          <cell r="H300" t="str">
            <v>正常应缴</v>
          </cell>
          <cell r="I300">
            <v>8.51</v>
          </cell>
          <cell r="J300">
            <v>8.51</v>
          </cell>
          <cell r="K300">
            <v>0</v>
          </cell>
        </row>
        <row r="301">
          <cell r="B301" t="str">
            <v>吴如义</v>
          </cell>
          <cell r="C301" t="str">
            <v>130983199001032232</v>
          </cell>
          <cell r="D301" t="str">
            <v>2,837</v>
          </cell>
          <cell r="E301" t="str">
            <v>失业保险 </v>
          </cell>
          <cell r="F301" t="str">
            <v>8.51</v>
          </cell>
          <cell r="G301" t="str">
            <v>202107</v>
          </cell>
          <cell r="H301" t="str">
            <v>正常应缴</v>
          </cell>
          <cell r="I301">
            <v>8.51</v>
          </cell>
          <cell r="J301">
            <v>8.51</v>
          </cell>
          <cell r="K301">
            <v>0</v>
          </cell>
        </row>
        <row r="302">
          <cell r="B302" t="str">
            <v>刘士明</v>
          </cell>
          <cell r="C302" t="str">
            <v>230403198803040816</v>
          </cell>
          <cell r="D302" t="str">
            <v>3,043</v>
          </cell>
          <cell r="E302" t="str">
            <v>失业保险 </v>
          </cell>
          <cell r="F302" t="str">
            <v>9.13</v>
          </cell>
          <cell r="G302" t="str">
            <v>202107</v>
          </cell>
          <cell r="H302" t="str">
            <v>正常应缴</v>
          </cell>
          <cell r="I302">
            <v>9.13</v>
          </cell>
          <cell r="J302">
            <v>9.13</v>
          </cell>
          <cell r="K302">
            <v>0</v>
          </cell>
        </row>
        <row r="303">
          <cell r="B303" t="str">
            <v>李鹏</v>
          </cell>
          <cell r="C303" t="str">
            <v>130983199309021812</v>
          </cell>
          <cell r="D303" t="str">
            <v>2,837</v>
          </cell>
          <cell r="E303" t="str">
            <v>失业保险 </v>
          </cell>
          <cell r="F303" t="str">
            <v>8.51</v>
          </cell>
          <cell r="G303" t="str">
            <v>202107</v>
          </cell>
          <cell r="H303" t="str">
            <v>正常应缴</v>
          </cell>
          <cell r="I303">
            <v>8.51</v>
          </cell>
          <cell r="J303">
            <v>8.51</v>
          </cell>
          <cell r="K303">
            <v>0</v>
          </cell>
        </row>
        <row r="304">
          <cell r="B304" t="str">
            <v>吕欣月</v>
          </cell>
          <cell r="C304" t="str">
            <v>132930199606084720</v>
          </cell>
          <cell r="D304" t="str">
            <v>3,043</v>
          </cell>
          <cell r="E304" t="str">
            <v>失业保险 </v>
          </cell>
          <cell r="F304" t="str">
            <v>9.13</v>
          </cell>
          <cell r="G304" t="str">
            <v>202107</v>
          </cell>
          <cell r="H304" t="str">
            <v>正常应缴</v>
          </cell>
          <cell r="I304">
            <v>9.13</v>
          </cell>
          <cell r="J304">
            <v>9.13</v>
          </cell>
          <cell r="K304">
            <v>0</v>
          </cell>
        </row>
        <row r="305">
          <cell r="B305" t="str">
            <v>付智辉</v>
          </cell>
          <cell r="C305" t="str">
            <v>13092419861117054X</v>
          </cell>
          <cell r="D305" t="str">
            <v>3,043</v>
          </cell>
          <cell r="E305" t="str">
            <v>失业保险 </v>
          </cell>
          <cell r="F305" t="str">
            <v>9.13</v>
          </cell>
          <cell r="G305" t="str">
            <v>202107</v>
          </cell>
          <cell r="H305" t="str">
            <v>正常应缴</v>
          </cell>
          <cell r="I305">
            <v>9.13</v>
          </cell>
          <cell r="J305">
            <v>9.13</v>
          </cell>
          <cell r="K305">
            <v>0</v>
          </cell>
        </row>
        <row r="306">
          <cell r="B306" t="str">
            <v>米芝霖</v>
          </cell>
          <cell r="C306" t="str">
            <v>130983199803102220</v>
          </cell>
          <cell r="D306" t="str">
            <v>3,043</v>
          </cell>
          <cell r="E306" t="str">
            <v>失业保险 </v>
          </cell>
          <cell r="F306" t="str">
            <v>9.13</v>
          </cell>
          <cell r="G306" t="str">
            <v>202107</v>
          </cell>
          <cell r="H306" t="str">
            <v>正常应缴</v>
          </cell>
          <cell r="I306">
            <v>9.13</v>
          </cell>
          <cell r="J306">
            <v>9.13</v>
          </cell>
          <cell r="K306">
            <v>0</v>
          </cell>
        </row>
        <row r="307">
          <cell r="B307" t="str">
            <v>侯志铎</v>
          </cell>
          <cell r="C307" t="str">
            <v>130983199206210039</v>
          </cell>
          <cell r="D307" t="str">
            <v>3,043</v>
          </cell>
          <cell r="E307" t="str">
            <v>失业保险 </v>
          </cell>
          <cell r="F307" t="str">
            <v>9.13</v>
          </cell>
          <cell r="G307" t="str">
            <v>202107</v>
          </cell>
          <cell r="H307" t="str">
            <v>正常应缴</v>
          </cell>
          <cell r="I307">
            <v>9.13</v>
          </cell>
          <cell r="J307">
            <v>9.13</v>
          </cell>
          <cell r="K307">
            <v>0</v>
          </cell>
        </row>
        <row r="308">
          <cell r="B308" t="str">
            <v>邓文志</v>
          </cell>
          <cell r="C308" t="str">
            <v>13098319880415161X</v>
          </cell>
          <cell r="D308" t="str">
            <v>2,837</v>
          </cell>
          <cell r="E308" t="str">
            <v>失业保险 </v>
          </cell>
          <cell r="F308" t="str">
            <v>8.51</v>
          </cell>
          <cell r="G308" t="str">
            <v>202107</v>
          </cell>
          <cell r="H308" t="str">
            <v>正常应缴</v>
          </cell>
          <cell r="I308">
            <v>8.51</v>
          </cell>
          <cell r="J308">
            <v>8.51</v>
          </cell>
          <cell r="K308">
            <v>0</v>
          </cell>
        </row>
        <row r="309">
          <cell r="B309" t="str">
            <v>张泽</v>
          </cell>
          <cell r="C309" t="str">
            <v>130983199606255017</v>
          </cell>
          <cell r="D309" t="str">
            <v>2,837</v>
          </cell>
          <cell r="E309" t="str">
            <v>失业保险 </v>
          </cell>
          <cell r="F309" t="str">
            <v>8.51</v>
          </cell>
          <cell r="G309" t="str">
            <v>202107</v>
          </cell>
          <cell r="H309" t="str">
            <v>正常应缴</v>
          </cell>
          <cell r="I309">
            <v>8.51</v>
          </cell>
          <cell r="J309">
            <v>8.51</v>
          </cell>
          <cell r="K309">
            <v>0</v>
          </cell>
        </row>
        <row r="310">
          <cell r="B310" t="str">
            <v>刘帅军</v>
          </cell>
          <cell r="C310" t="str">
            <v>130983199901211615</v>
          </cell>
          <cell r="D310" t="str">
            <v>2,837</v>
          </cell>
          <cell r="E310" t="str">
            <v>失业保险 </v>
          </cell>
          <cell r="F310" t="str">
            <v>8.51</v>
          </cell>
          <cell r="G310" t="str">
            <v>202107</v>
          </cell>
          <cell r="H310" t="str">
            <v>正常应缴</v>
          </cell>
          <cell r="I310">
            <v>8.51</v>
          </cell>
          <cell r="J310">
            <v>8.51</v>
          </cell>
          <cell r="K310">
            <v>0</v>
          </cell>
        </row>
        <row r="311">
          <cell r="B311" t="str">
            <v>褚文吉</v>
          </cell>
          <cell r="C311" t="str">
            <v>130983198503111817</v>
          </cell>
          <cell r="D311" t="str">
            <v>2,837</v>
          </cell>
          <cell r="E311" t="str">
            <v>失业保险 </v>
          </cell>
          <cell r="F311" t="str">
            <v>8.51</v>
          </cell>
          <cell r="G311" t="str">
            <v>202107</v>
          </cell>
          <cell r="H311" t="str">
            <v>正常应缴</v>
          </cell>
          <cell r="I311">
            <v>8.51</v>
          </cell>
          <cell r="J311">
            <v>8.51</v>
          </cell>
          <cell r="K311">
            <v>0</v>
          </cell>
        </row>
        <row r="312">
          <cell r="B312" t="str">
            <v>莫爱芹</v>
          </cell>
          <cell r="C312" t="str">
            <v>132929197909020420</v>
          </cell>
          <cell r="D312" t="str">
            <v>2,837</v>
          </cell>
          <cell r="E312" t="str">
            <v>失业保险 </v>
          </cell>
          <cell r="F312" t="str">
            <v>8.51</v>
          </cell>
          <cell r="G312" t="str">
            <v>202107</v>
          </cell>
          <cell r="H312" t="str">
            <v>正常应缴</v>
          </cell>
          <cell r="I312">
            <v>8.51</v>
          </cell>
          <cell r="J312">
            <v>8.51</v>
          </cell>
          <cell r="K312">
            <v>0</v>
          </cell>
        </row>
        <row r="313">
          <cell r="B313" t="str">
            <v>马立荣</v>
          </cell>
          <cell r="C313" t="str">
            <v>13293019811024372X</v>
          </cell>
          <cell r="D313" t="str">
            <v>2,837</v>
          </cell>
          <cell r="E313" t="str">
            <v>失业保险 </v>
          </cell>
          <cell r="F313" t="str">
            <v>8.51</v>
          </cell>
          <cell r="G313" t="str">
            <v>202107</v>
          </cell>
          <cell r="H313" t="str">
            <v>正常应缴</v>
          </cell>
          <cell r="I313">
            <v>8.51</v>
          </cell>
          <cell r="J313">
            <v>8.51</v>
          </cell>
          <cell r="K313">
            <v>0</v>
          </cell>
        </row>
        <row r="314">
          <cell r="B314" t="str">
            <v>陈月涛</v>
          </cell>
          <cell r="C314" t="str">
            <v>132930198112282239</v>
          </cell>
          <cell r="D314" t="str">
            <v>3,043</v>
          </cell>
          <cell r="E314" t="str">
            <v>失业保险 </v>
          </cell>
          <cell r="F314" t="str">
            <v>9.13</v>
          </cell>
          <cell r="G314" t="str">
            <v>202107</v>
          </cell>
          <cell r="H314" t="str">
            <v>正常应缴</v>
          </cell>
          <cell r="I314">
            <v>9.13</v>
          </cell>
          <cell r="J314">
            <v>9.13</v>
          </cell>
          <cell r="K314">
            <v>0</v>
          </cell>
        </row>
        <row r="315">
          <cell r="B315" t="str">
            <v>阚兵兵</v>
          </cell>
          <cell r="C315" t="str">
            <v>132930198911101115</v>
          </cell>
          <cell r="D315" t="str">
            <v>2,837</v>
          </cell>
          <cell r="E315" t="str">
            <v>失业保险 </v>
          </cell>
          <cell r="F315" t="str">
            <v>8.51</v>
          </cell>
          <cell r="G315" t="str">
            <v>202107</v>
          </cell>
          <cell r="H315" t="str">
            <v>正常应缴</v>
          </cell>
          <cell r="I315">
            <v>8.51</v>
          </cell>
          <cell r="J315">
            <v>8.51</v>
          </cell>
          <cell r="K315">
            <v>0</v>
          </cell>
        </row>
        <row r="316">
          <cell r="B316" t="str">
            <v>吴晓萌</v>
          </cell>
          <cell r="C316" t="str">
            <v>130924198909114241</v>
          </cell>
          <cell r="D316" t="str">
            <v>2,837</v>
          </cell>
          <cell r="E316" t="str">
            <v>失业保险 </v>
          </cell>
          <cell r="F316" t="str">
            <v>8.51</v>
          </cell>
          <cell r="G316" t="str">
            <v>202107</v>
          </cell>
          <cell r="H316" t="str">
            <v>正常应缴</v>
          </cell>
          <cell r="I316">
            <v>8.51</v>
          </cell>
          <cell r="J316">
            <v>8.51</v>
          </cell>
          <cell r="K316">
            <v>0</v>
          </cell>
        </row>
        <row r="317">
          <cell r="B317" t="str">
            <v>赵化胜</v>
          </cell>
          <cell r="C317" t="str">
            <v>37292219820802479X</v>
          </cell>
          <cell r="D317" t="str">
            <v>2,837</v>
          </cell>
          <cell r="E317" t="str">
            <v>失业保险 </v>
          </cell>
          <cell r="F317" t="str">
            <v>8.51</v>
          </cell>
          <cell r="G317" t="str">
            <v>202107</v>
          </cell>
          <cell r="H317" t="str">
            <v>正常应缴</v>
          </cell>
          <cell r="I317">
            <v>8.51</v>
          </cell>
          <cell r="J317">
            <v>8.51</v>
          </cell>
          <cell r="K317">
            <v>0</v>
          </cell>
        </row>
        <row r="318">
          <cell r="B318" t="str">
            <v>王枫</v>
          </cell>
          <cell r="C318" t="str">
            <v>130825198701035959</v>
          </cell>
          <cell r="D318" t="str">
            <v>2,837</v>
          </cell>
          <cell r="E318" t="str">
            <v>失业保险 </v>
          </cell>
          <cell r="F318" t="str">
            <v>8.51</v>
          </cell>
          <cell r="G318" t="str">
            <v>202107</v>
          </cell>
          <cell r="H318" t="str">
            <v>正常应缴</v>
          </cell>
          <cell r="I318">
            <v>8.51</v>
          </cell>
          <cell r="J318">
            <v>8.51</v>
          </cell>
          <cell r="K318">
            <v>0</v>
          </cell>
        </row>
        <row r="319">
          <cell r="B319" t="str">
            <v>柴爱如</v>
          </cell>
          <cell r="C319" t="str">
            <v>130983198804123029</v>
          </cell>
          <cell r="D319" t="str">
            <v>3,043</v>
          </cell>
          <cell r="E319" t="str">
            <v>失业保险 </v>
          </cell>
          <cell r="F319" t="str">
            <v>9.13</v>
          </cell>
          <cell r="G319" t="str">
            <v>202107</v>
          </cell>
          <cell r="H319" t="str">
            <v>正常应缴</v>
          </cell>
          <cell r="I319">
            <v>9.13</v>
          </cell>
          <cell r="J319">
            <v>9.13</v>
          </cell>
          <cell r="K319">
            <v>0</v>
          </cell>
        </row>
        <row r="320">
          <cell r="B320" t="str">
            <v>邓竣译</v>
          </cell>
          <cell r="C320" t="str">
            <v>130983200002201611</v>
          </cell>
          <cell r="D320" t="str">
            <v>3,043</v>
          </cell>
          <cell r="E320" t="str">
            <v>失业保险 </v>
          </cell>
          <cell r="F320" t="str">
            <v>9.13</v>
          </cell>
          <cell r="G320" t="str">
            <v>202107</v>
          </cell>
          <cell r="H320" t="str">
            <v>正常应缴</v>
          </cell>
          <cell r="I320">
            <v>9.13</v>
          </cell>
          <cell r="J320">
            <v>9.13</v>
          </cell>
          <cell r="K320">
            <v>0</v>
          </cell>
        </row>
        <row r="321">
          <cell r="B321" t="str">
            <v>刘金岗</v>
          </cell>
          <cell r="C321" t="str">
            <v>130983198708122210</v>
          </cell>
          <cell r="D321" t="str">
            <v>3,043</v>
          </cell>
          <cell r="E321" t="str">
            <v>失业保险 </v>
          </cell>
          <cell r="F321" t="str">
            <v>9.13</v>
          </cell>
          <cell r="G321" t="str">
            <v>202107</v>
          </cell>
          <cell r="H321" t="str">
            <v>正常应缴</v>
          </cell>
          <cell r="I321">
            <v>9.13</v>
          </cell>
          <cell r="J321">
            <v>9.13</v>
          </cell>
          <cell r="K321">
            <v>0</v>
          </cell>
        </row>
        <row r="322">
          <cell r="B322" t="str">
            <v>赵彩霞</v>
          </cell>
          <cell r="C322" t="str">
            <v>140181199002062826</v>
          </cell>
          <cell r="D322" t="str">
            <v>2,837</v>
          </cell>
          <cell r="E322" t="str">
            <v>失业保险 </v>
          </cell>
          <cell r="F322" t="str">
            <v>8.51</v>
          </cell>
          <cell r="G322" t="str">
            <v>202107</v>
          </cell>
          <cell r="H322" t="str">
            <v>正常应缴</v>
          </cell>
          <cell r="I322">
            <v>8.51</v>
          </cell>
          <cell r="J322">
            <v>8.51</v>
          </cell>
          <cell r="K322">
            <v>0</v>
          </cell>
        </row>
        <row r="323">
          <cell r="B323" t="str">
            <v>刘小雪</v>
          </cell>
          <cell r="C323" t="str">
            <v>13092419911205424X</v>
          </cell>
          <cell r="D323" t="str">
            <v>3,043</v>
          </cell>
          <cell r="E323" t="str">
            <v>失业保险 </v>
          </cell>
          <cell r="F323" t="str">
            <v>9.13</v>
          </cell>
          <cell r="G323" t="str">
            <v>202107</v>
          </cell>
          <cell r="H323" t="str">
            <v>正常应缴</v>
          </cell>
          <cell r="I323">
            <v>9.13</v>
          </cell>
          <cell r="J323">
            <v>9.13</v>
          </cell>
          <cell r="K323">
            <v>0</v>
          </cell>
        </row>
        <row r="324">
          <cell r="B324" t="str">
            <v>王金言</v>
          </cell>
          <cell r="C324" t="str">
            <v>132930198811144310</v>
          </cell>
          <cell r="D324" t="str">
            <v>3,043</v>
          </cell>
          <cell r="E324" t="str">
            <v>失业保险 </v>
          </cell>
          <cell r="F324" t="str">
            <v>9.13</v>
          </cell>
          <cell r="G324" t="str">
            <v>202107</v>
          </cell>
          <cell r="H324" t="str">
            <v>正常应缴</v>
          </cell>
          <cell r="I324">
            <v>9.13</v>
          </cell>
          <cell r="J324">
            <v>9.13</v>
          </cell>
          <cell r="K324">
            <v>0</v>
          </cell>
        </row>
        <row r="325">
          <cell r="B325" t="str">
            <v>吴如霞</v>
          </cell>
          <cell r="C325" t="str">
            <v>130983198609162225</v>
          </cell>
          <cell r="D325" t="str">
            <v>2,837</v>
          </cell>
          <cell r="E325" t="str">
            <v>失业保险 </v>
          </cell>
          <cell r="F325" t="str">
            <v>8.51</v>
          </cell>
          <cell r="G325" t="str">
            <v>202107</v>
          </cell>
          <cell r="H325" t="str">
            <v>正常应缴</v>
          </cell>
          <cell r="I325">
            <v>8.51</v>
          </cell>
          <cell r="J325">
            <v>8.51</v>
          </cell>
          <cell r="K325">
            <v>0</v>
          </cell>
        </row>
        <row r="326">
          <cell r="B326" t="str">
            <v>陈阔</v>
          </cell>
          <cell r="C326" t="str">
            <v>132930199202050532</v>
          </cell>
          <cell r="D326" t="str">
            <v>2,837</v>
          </cell>
          <cell r="E326" t="str">
            <v>失业保险 </v>
          </cell>
          <cell r="F326" t="str">
            <v>8.51</v>
          </cell>
          <cell r="G326" t="str">
            <v>202107</v>
          </cell>
          <cell r="H326" t="str">
            <v>正常应缴</v>
          </cell>
          <cell r="I326">
            <v>8.51</v>
          </cell>
          <cell r="J326">
            <v>8.51</v>
          </cell>
          <cell r="K326">
            <v>0</v>
          </cell>
        </row>
        <row r="327">
          <cell r="B327" t="str">
            <v>白义凯</v>
          </cell>
          <cell r="C327" t="str">
            <v>13098319990608001X</v>
          </cell>
          <cell r="D327" t="str">
            <v>3,043</v>
          </cell>
          <cell r="E327" t="str">
            <v>失业保险 </v>
          </cell>
          <cell r="F327" t="str">
            <v>9.13</v>
          </cell>
          <cell r="G327" t="str">
            <v>202107</v>
          </cell>
          <cell r="H327" t="str">
            <v>正常应缴</v>
          </cell>
          <cell r="I327">
            <v>9.13</v>
          </cell>
          <cell r="J327">
            <v>9.13</v>
          </cell>
          <cell r="K327">
            <v>0</v>
          </cell>
        </row>
        <row r="328">
          <cell r="B328" t="str">
            <v>朱长青</v>
          </cell>
          <cell r="C328" t="str">
            <v>130983198711062212</v>
          </cell>
          <cell r="D328" t="str">
            <v>2,837</v>
          </cell>
          <cell r="E328" t="str">
            <v>失业保险 </v>
          </cell>
          <cell r="F328" t="str">
            <v>8.51</v>
          </cell>
          <cell r="G328" t="str">
            <v>202107</v>
          </cell>
          <cell r="H328" t="str">
            <v>正常应缴</v>
          </cell>
          <cell r="I328">
            <v>8.51</v>
          </cell>
          <cell r="J328">
            <v>8.51</v>
          </cell>
          <cell r="K328">
            <v>0</v>
          </cell>
        </row>
        <row r="329">
          <cell r="B329" t="str">
            <v>王藤</v>
          </cell>
          <cell r="C329" t="str">
            <v>130983200301140919</v>
          </cell>
          <cell r="D329" t="str">
            <v>3,043</v>
          </cell>
          <cell r="E329" t="str">
            <v>失业保险 </v>
          </cell>
          <cell r="F329" t="str">
            <v>9.13</v>
          </cell>
          <cell r="G329" t="str">
            <v>202107</v>
          </cell>
          <cell r="H329" t="str">
            <v>正常应缴</v>
          </cell>
          <cell r="I329">
            <v>9.13</v>
          </cell>
          <cell r="J329">
            <v>9.13</v>
          </cell>
          <cell r="K329">
            <v>0</v>
          </cell>
        </row>
        <row r="330">
          <cell r="B330" t="str">
            <v>闻龙福</v>
          </cell>
          <cell r="C330" t="str">
            <v>13098319981002163X</v>
          </cell>
          <cell r="D330" t="str">
            <v>3,043</v>
          </cell>
          <cell r="E330" t="str">
            <v>失业保险 </v>
          </cell>
          <cell r="F330" t="str">
            <v>9.13</v>
          </cell>
          <cell r="G330" t="str">
            <v>202107</v>
          </cell>
          <cell r="H330" t="str">
            <v>正常应缴</v>
          </cell>
          <cell r="I330">
            <v>9.13</v>
          </cell>
          <cell r="J330">
            <v>9.13</v>
          </cell>
          <cell r="K330">
            <v>0</v>
          </cell>
        </row>
        <row r="331">
          <cell r="B331" t="str">
            <v>齐静</v>
          </cell>
          <cell r="C331" t="str">
            <v>130983199405140328</v>
          </cell>
          <cell r="D331" t="str">
            <v>2,837</v>
          </cell>
          <cell r="E331" t="str">
            <v>失业保险 </v>
          </cell>
          <cell r="F331" t="str">
            <v>8.51</v>
          </cell>
          <cell r="G331" t="str">
            <v>202107</v>
          </cell>
          <cell r="H331" t="str">
            <v>正常应缴</v>
          </cell>
          <cell r="I331">
            <v>8.51</v>
          </cell>
          <cell r="J331">
            <v>8.51</v>
          </cell>
          <cell r="K331">
            <v>0</v>
          </cell>
        </row>
        <row r="332">
          <cell r="B332" t="str">
            <v>张巧慧</v>
          </cell>
          <cell r="C332" t="str">
            <v>130924198906184244</v>
          </cell>
          <cell r="D332" t="str">
            <v>3,043</v>
          </cell>
          <cell r="E332" t="str">
            <v>失业保险 </v>
          </cell>
          <cell r="F332" t="str">
            <v>9.13</v>
          </cell>
          <cell r="G332" t="str">
            <v>202107</v>
          </cell>
          <cell r="H332" t="str">
            <v>正常应缴</v>
          </cell>
          <cell r="I332">
            <v>9.13</v>
          </cell>
          <cell r="J332">
            <v>9.13</v>
          </cell>
          <cell r="K332">
            <v>0</v>
          </cell>
        </row>
        <row r="333">
          <cell r="B333" t="str">
            <v>闫晓晨</v>
          </cell>
          <cell r="C333" t="str">
            <v>130925200308125435</v>
          </cell>
          <cell r="D333" t="str">
            <v>3,043</v>
          </cell>
          <cell r="E333" t="str">
            <v>失业保险 </v>
          </cell>
          <cell r="F333" t="str">
            <v>9.13</v>
          </cell>
          <cell r="G333" t="str">
            <v>202107</v>
          </cell>
          <cell r="H333" t="str">
            <v>正常应缴</v>
          </cell>
          <cell r="I333">
            <v>9.13</v>
          </cell>
          <cell r="J333">
            <v>9.13</v>
          </cell>
          <cell r="K333">
            <v>0</v>
          </cell>
        </row>
        <row r="334">
          <cell r="B334" t="str">
            <v>孙刚</v>
          </cell>
          <cell r="C334" t="str">
            <v>132624198002157513</v>
          </cell>
          <cell r="D334" t="str">
            <v>3,043</v>
          </cell>
          <cell r="E334" t="str">
            <v>失业保险 </v>
          </cell>
          <cell r="F334" t="str">
            <v>9.13</v>
          </cell>
          <cell r="G334" t="str">
            <v>202107</v>
          </cell>
          <cell r="H334" t="str">
            <v>正常应缴</v>
          </cell>
          <cell r="I334">
            <v>9.13</v>
          </cell>
          <cell r="J334">
            <v>9.13</v>
          </cell>
          <cell r="K334">
            <v>0</v>
          </cell>
        </row>
        <row r="335">
          <cell r="B335" t="str">
            <v>孙秀辉</v>
          </cell>
          <cell r="C335" t="str">
            <v>132930198105071425</v>
          </cell>
          <cell r="D335" t="str">
            <v>2,837</v>
          </cell>
          <cell r="E335" t="str">
            <v>失业保险 </v>
          </cell>
          <cell r="F335" t="str">
            <v>8.51</v>
          </cell>
          <cell r="G335" t="str">
            <v>202107</v>
          </cell>
          <cell r="H335" t="str">
            <v>正常应缴</v>
          </cell>
          <cell r="I335">
            <v>8.51</v>
          </cell>
          <cell r="J335">
            <v>8.51</v>
          </cell>
          <cell r="K335">
            <v>0</v>
          </cell>
        </row>
        <row r="336">
          <cell r="B336" t="str">
            <v>陈进东</v>
          </cell>
          <cell r="C336" t="str">
            <v>130927198310154553</v>
          </cell>
          <cell r="D336" t="str">
            <v>2,837</v>
          </cell>
          <cell r="E336" t="str">
            <v>失业保险 </v>
          </cell>
          <cell r="F336" t="str">
            <v>8.51</v>
          </cell>
          <cell r="G336" t="str">
            <v>202107</v>
          </cell>
          <cell r="H336" t="str">
            <v>正常应缴</v>
          </cell>
          <cell r="I336">
            <v>8.51</v>
          </cell>
          <cell r="J336">
            <v>8.51</v>
          </cell>
          <cell r="K336">
            <v>0</v>
          </cell>
        </row>
        <row r="337">
          <cell r="B337" t="str">
            <v>张学建</v>
          </cell>
          <cell r="C337" t="str">
            <v>130983200210183016</v>
          </cell>
          <cell r="D337" t="str">
            <v>3,043</v>
          </cell>
          <cell r="E337" t="str">
            <v>失业保险 </v>
          </cell>
          <cell r="F337" t="str">
            <v>9.13</v>
          </cell>
          <cell r="G337" t="str">
            <v>202107</v>
          </cell>
          <cell r="H337" t="str">
            <v>正常应缴</v>
          </cell>
          <cell r="I337">
            <v>9.13</v>
          </cell>
          <cell r="J337">
            <v>9.13</v>
          </cell>
          <cell r="K337">
            <v>0</v>
          </cell>
        </row>
        <row r="338">
          <cell r="B338" t="str">
            <v>张建江</v>
          </cell>
          <cell r="C338" t="str">
            <v>130983198806125319</v>
          </cell>
          <cell r="D338" t="str">
            <v>2,849.73</v>
          </cell>
          <cell r="E338" t="str">
            <v>失业保险 </v>
          </cell>
          <cell r="F338" t="str">
            <v>8.55</v>
          </cell>
          <cell r="G338" t="str">
            <v>202107</v>
          </cell>
          <cell r="H338" t="str">
            <v>正常应缴</v>
          </cell>
          <cell r="I338">
            <v>8.55</v>
          </cell>
          <cell r="J338">
            <v>8.55</v>
          </cell>
          <cell r="K338">
            <v>0</v>
          </cell>
        </row>
        <row r="339">
          <cell r="B339" t="str">
            <v>贾杉杉</v>
          </cell>
          <cell r="C339" t="str">
            <v>132930199011134725</v>
          </cell>
          <cell r="D339" t="str">
            <v>3,043</v>
          </cell>
          <cell r="E339" t="str">
            <v>失业保险 </v>
          </cell>
          <cell r="F339" t="str">
            <v>9.13</v>
          </cell>
          <cell r="G339" t="str">
            <v>202107</v>
          </cell>
          <cell r="H339" t="str">
            <v>正常应缴</v>
          </cell>
          <cell r="I339">
            <v>9.13</v>
          </cell>
          <cell r="J339">
            <v>9.13</v>
          </cell>
          <cell r="K339">
            <v>0</v>
          </cell>
        </row>
        <row r="340">
          <cell r="B340" t="str">
            <v>王风香</v>
          </cell>
          <cell r="C340" t="str">
            <v>132930197710261126</v>
          </cell>
          <cell r="D340" t="str">
            <v>2,837</v>
          </cell>
          <cell r="E340" t="str">
            <v>失业保险 </v>
          </cell>
          <cell r="F340" t="str">
            <v>8.51</v>
          </cell>
          <cell r="G340" t="str">
            <v>202107</v>
          </cell>
          <cell r="H340" t="str">
            <v>正常应缴</v>
          </cell>
          <cell r="I340">
            <v>8.51</v>
          </cell>
          <cell r="J340">
            <v>8.51</v>
          </cell>
          <cell r="K340">
            <v>0</v>
          </cell>
        </row>
        <row r="341">
          <cell r="B341" t="str">
            <v>张立霞</v>
          </cell>
          <cell r="C341" t="str">
            <v>130983198407232221</v>
          </cell>
          <cell r="D341" t="str">
            <v>2,837</v>
          </cell>
          <cell r="E341" t="str">
            <v>失业保险 </v>
          </cell>
          <cell r="F341" t="str">
            <v>8.51</v>
          </cell>
          <cell r="G341" t="str">
            <v>202107</v>
          </cell>
          <cell r="H341" t="str">
            <v>正常应缴</v>
          </cell>
          <cell r="I341">
            <v>8.51</v>
          </cell>
          <cell r="J341">
            <v>8.51</v>
          </cell>
          <cell r="K341">
            <v>0</v>
          </cell>
        </row>
        <row r="342">
          <cell r="B342" t="str">
            <v>王忠梅</v>
          </cell>
          <cell r="C342" t="str">
            <v>132924197602053226</v>
          </cell>
          <cell r="D342" t="str">
            <v>2,837</v>
          </cell>
          <cell r="E342" t="str">
            <v>失业保险 </v>
          </cell>
          <cell r="F342" t="str">
            <v>8.51</v>
          </cell>
          <cell r="G342" t="str">
            <v>202107</v>
          </cell>
          <cell r="H342" t="str">
            <v>正常应缴</v>
          </cell>
          <cell r="I342">
            <v>8.51</v>
          </cell>
          <cell r="J342">
            <v>8.51</v>
          </cell>
          <cell r="K342">
            <v>0</v>
          </cell>
        </row>
        <row r="343">
          <cell r="B343" t="str">
            <v>许瑞学</v>
          </cell>
          <cell r="C343" t="str">
            <v>142623197409132618</v>
          </cell>
          <cell r="D343" t="str">
            <v>3,043</v>
          </cell>
          <cell r="E343" t="str">
            <v>失业保险 </v>
          </cell>
          <cell r="F343" t="str">
            <v>9.13</v>
          </cell>
          <cell r="G343" t="str">
            <v>202107</v>
          </cell>
          <cell r="H343" t="str">
            <v>正常应缴</v>
          </cell>
          <cell r="I343">
            <v>9.13</v>
          </cell>
          <cell r="J343">
            <v>9.13</v>
          </cell>
          <cell r="K343">
            <v>0</v>
          </cell>
        </row>
        <row r="344">
          <cell r="B344" t="str">
            <v>朱章群</v>
          </cell>
          <cell r="C344" t="str">
            <v>131127198707095237</v>
          </cell>
          <cell r="D344" t="str">
            <v>3,043</v>
          </cell>
          <cell r="E344" t="str">
            <v>失业保险 </v>
          </cell>
          <cell r="F344" t="str">
            <v>9.13</v>
          </cell>
          <cell r="G344" t="str">
            <v>202107</v>
          </cell>
          <cell r="H344" t="str">
            <v>正常应缴</v>
          </cell>
          <cell r="I344">
            <v>9.13</v>
          </cell>
          <cell r="J344">
            <v>9.13</v>
          </cell>
          <cell r="K344">
            <v>0</v>
          </cell>
        </row>
        <row r="345">
          <cell r="B345" t="str">
            <v>孙沛霖</v>
          </cell>
          <cell r="C345" t="str">
            <v>13293019811207531X</v>
          </cell>
          <cell r="D345" t="str">
            <v>3,820</v>
          </cell>
          <cell r="E345" t="str">
            <v>失业保险 </v>
          </cell>
          <cell r="F345" t="str">
            <v>11.46</v>
          </cell>
          <cell r="G345" t="str">
            <v>202107</v>
          </cell>
          <cell r="H345" t="str">
            <v>正常应缴</v>
          </cell>
          <cell r="I345">
            <v>11.46</v>
          </cell>
          <cell r="J345">
            <v>11.46</v>
          </cell>
          <cell r="K345">
            <v>0</v>
          </cell>
        </row>
        <row r="346">
          <cell r="B346" t="str">
            <v>张坤</v>
          </cell>
          <cell r="C346" t="str">
            <v>132930199310160536</v>
          </cell>
          <cell r="D346" t="str">
            <v>2,837</v>
          </cell>
          <cell r="E346" t="str">
            <v>失业保险 </v>
          </cell>
          <cell r="F346" t="str">
            <v>8.51</v>
          </cell>
          <cell r="G346" t="str">
            <v>202107</v>
          </cell>
          <cell r="H346" t="str">
            <v>正常应缴</v>
          </cell>
          <cell r="I346">
            <v>8.51</v>
          </cell>
          <cell r="J346">
            <v>8.51</v>
          </cell>
          <cell r="K346">
            <v>0</v>
          </cell>
        </row>
        <row r="347">
          <cell r="B347" t="str">
            <v>刘二精</v>
          </cell>
          <cell r="C347" t="str">
            <v>132930197812051840</v>
          </cell>
          <cell r="D347" t="str">
            <v>2,837</v>
          </cell>
          <cell r="E347" t="str">
            <v>失业保险 </v>
          </cell>
          <cell r="F347" t="str">
            <v>8.51</v>
          </cell>
          <cell r="G347" t="str">
            <v>202107</v>
          </cell>
          <cell r="H347" t="str">
            <v>正常应缴</v>
          </cell>
          <cell r="I347">
            <v>8.51</v>
          </cell>
          <cell r="J347">
            <v>8.51</v>
          </cell>
          <cell r="K347">
            <v>0</v>
          </cell>
        </row>
        <row r="348">
          <cell r="B348" t="str">
            <v>王云婧</v>
          </cell>
          <cell r="C348" t="str">
            <v>132930198206011421</v>
          </cell>
          <cell r="D348" t="str">
            <v>2,837</v>
          </cell>
          <cell r="E348" t="str">
            <v>失业保险 </v>
          </cell>
          <cell r="F348" t="str">
            <v>8.51</v>
          </cell>
          <cell r="G348" t="str">
            <v>202107</v>
          </cell>
          <cell r="H348" t="str">
            <v>正常应缴</v>
          </cell>
          <cell r="I348">
            <v>8.51</v>
          </cell>
          <cell r="J348">
            <v>8.51</v>
          </cell>
          <cell r="K348">
            <v>0</v>
          </cell>
        </row>
        <row r="349">
          <cell r="B349" t="str">
            <v>王河敏</v>
          </cell>
          <cell r="C349" t="str">
            <v>132930198004221121</v>
          </cell>
          <cell r="D349" t="str">
            <v>2,837</v>
          </cell>
          <cell r="E349" t="str">
            <v>失业保险 </v>
          </cell>
          <cell r="F349" t="str">
            <v>8.51</v>
          </cell>
          <cell r="G349" t="str">
            <v>202107</v>
          </cell>
          <cell r="H349" t="str">
            <v>正常应缴</v>
          </cell>
          <cell r="I349">
            <v>8.51</v>
          </cell>
          <cell r="J349">
            <v>8.51</v>
          </cell>
          <cell r="K349">
            <v>0</v>
          </cell>
        </row>
        <row r="350">
          <cell r="B350" t="str">
            <v>赵祥洲</v>
          </cell>
          <cell r="C350" t="str">
            <v>23020619690224045X</v>
          </cell>
          <cell r="D350" t="str">
            <v>2,837</v>
          </cell>
          <cell r="E350" t="str">
            <v>失业保险 </v>
          </cell>
          <cell r="F350" t="str">
            <v>8.51</v>
          </cell>
          <cell r="G350" t="str">
            <v>202107</v>
          </cell>
          <cell r="H350" t="str">
            <v>正常应缴</v>
          </cell>
          <cell r="I350">
            <v>8.51</v>
          </cell>
          <cell r="J350">
            <v>8.51</v>
          </cell>
          <cell r="K350">
            <v>0</v>
          </cell>
        </row>
        <row r="351">
          <cell r="B351" t="str">
            <v>王进</v>
          </cell>
          <cell r="C351" t="str">
            <v>130983199912030916</v>
          </cell>
          <cell r="D351" t="str">
            <v>3,043</v>
          </cell>
          <cell r="E351" t="str">
            <v>失业保险 </v>
          </cell>
          <cell r="F351" t="str">
            <v>9.13</v>
          </cell>
          <cell r="G351" t="str">
            <v>202107</v>
          </cell>
          <cell r="H351" t="str">
            <v>正常应缴</v>
          </cell>
          <cell r="I351">
            <v>9.13</v>
          </cell>
          <cell r="J351">
            <v>9.13</v>
          </cell>
          <cell r="K351">
            <v>0</v>
          </cell>
        </row>
        <row r="352">
          <cell r="B352" t="str">
            <v>刘东良</v>
          </cell>
          <cell r="C352" t="str">
            <v>130983199711182219</v>
          </cell>
          <cell r="D352" t="str">
            <v>3,043</v>
          </cell>
          <cell r="E352" t="str">
            <v>失业保险 </v>
          </cell>
          <cell r="F352" t="str">
            <v>9.13</v>
          </cell>
          <cell r="G352" t="str">
            <v>202107</v>
          </cell>
          <cell r="H352" t="str">
            <v>正常应缴</v>
          </cell>
          <cell r="I352">
            <v>9.13</v>
          </cell>
          <cell r="J352">
            <v>9.13</v>
          </cell>
          <cell r="K352">
            <v>0</v>
          </cell>
        </row>
        <row r="353">
          <cell r="B353" t="str">
            <v>刘增莲</v>
          </cell>
          <cell r="C353" t="str">
            <v>130925198802085221</v>
          </cell>
          <cell r="D353" t="str">
            <v>2,837</v>
          </cell>
          <cell r="E353" t="str">
            <v>失业保险 </v>
          </cell>
          <cell r="F353" t="str">
            <v>8.51</v>
          </cell>
          <cell r="G353" t="str">
            <v>202107</v>
          </cell>
          <cell r="H353" t="str">
            <v>正常应缴</v>
          </cell>
          <cell r="I353">
            <v>8.51</v>
          </cell>
          <cell r="J353">
            <v>8.51</v>
          </cell>
          <cell r="K353">
            <v>0</v>
          </cell>
        </row>
        <row r="354">
          <cell r="B354" t="str">
            <v>李春花</v>
          </cell>
          <cell r="C354" t="str">
            <v>132930197907180928</v>
          </cell>
          <cell r="D354" t="str">
            <v>2,837</v>
          </cell>
          <cell r="E354" t="str">
            <v>失业保险 </v>
          </cell>
          <cell r="F354" t="str">
            <v>8.51</v>
          </cell>
          <cell r="G354" t="str">
            <v>202107</v>
          </cell>
          <cell r="H354" t="str">
            <v>正常应缴</v>
          </cell>
          <cell r="I354">
            <v>8.51</v>
          </cell>
          <cell r="J354">
            <v>8.51</v>
          </cell>
          <cell r="K354">
            <v>0</v>
          </cell>
        </row>
        <row r="355">
          <cell r="B355" t="str">
            <v>刘金良</v>
          </cell>
          <cell r="C355" t="str">
            <v>130925197205116056</v>
          </cell>
          <cell r="D355" t="str">
            <v>2,837</v>
          </cell>
          <cell r="E355" t="str">
            <v>失业保险 </v>
          </cell>
          <cell r="F355" t="str">
            <v>8.51</v>
          </cell>
          <cell r="G355" t="str">
            <v>202107</v>
          </cell>
          <cell r="H355" t="str">
            <v>正常应缴</v>
          </cell>
          <cell r="I355">
            <v>8.51</v>
          </cell>
          <cell r="J355">
            <v>8.51</v>
          </cell>
          <cell r="K355">
            <v>0</v>
          </cell>
        </row>
        <row r="356">
          <cell r="B356" t="str">
            <v>李泉林</v>
          </cell>
          <cell r="C356" t="str">
            <v>37232419780708321X</v>
          </cell>
          <cell r="D356" t="str">
            <v>2,837</v>
          </cell>
          <cell r="E356" t="str">
            <v>失业保险 </v>
          </cell>
          <cell r="F356" t="str">
            <v>8.51</v>
          </cell>
          <cell r="G356" t="str">
            <v>202107</v>
          </cell>
          <cell r="H356" t="str">
            <v>正常应缴</v>
          </cell>
          <cell r="I356">
            <v>8.51</v>
          </cell>
          <cell r="J356">
            <v>8.51</v>
          </cell>
          <cell r="K356">
            <v>0</v>
          </cell>
        </row>
        <row r="357">
          <cell r="B357" t="str">
            <v>张林旺</v>
          </cell>
          <cell r="C357" t="str">
            <v>130921200111261219</v>
          </cell>
          <cell r="D357" t="str">
            <v>3,043</v>
          </cell>
          <cell r="E357" t="str">
            <v>失业保险 </v>
          </cell>
          <cell r="F357" t="str">
            <v>9.13</v>
          </cell>
          <cell r="G357" t="str">
            <v>202107</v>
          </cell>
          <cell r="H357" t="str">
            <v>正常应缴</v>
          </cell>
          <cell r="I357">
            <v>9.13</v>
          </cell>
          <cell r="J357">
            <v>9.13</v>
          </cell>
          <cell r="K357">
            <v>0</v>
          </cell>
        </row>
        <row r="358">
          <cell r="B358" t="str">
            <v>刘祥成</v>
          </cell>
          <cell r="C358" t="str">
            <v>130983199609301410</v>
          </cell>
          <cell r="D358" t="str">
            <v>3,043</v>
          </cell>
          <cell r="E358" t="str">
            <v>失业保险 </v>
          </cell>
          <cell r="F358" t="str">
            <v>9.13</v>
          </cell>
          <cell r="G358" t="str">
            <v>202107</v>
          </cell>
          <cell r="H358" t="str">
            <v>正常应缴</v>
          </cell>
          <cell r="I358">
            <v>9.13</v>
          </cell>
          <cell r="J358">
            <v>9.13</v>
          </cell>
          <cell r="K358">
            <v>0</v>
          </cell>
        </row>
        <row r="359">
          <cell r="B359" t="str">
            <v>李跃茹</v>
          </cell>
          <cell r="C359" t="str">
            <v>132930198206270722</v>
          </cell>
          <cell r="D359" t="str">
            <v>2,837</v>
          </cell>
          <cell r="E359" t="str">
            <v>失业保险 </v>
          </cell>
          <cell r="F359" t="str">
            <v>8.51</v>
          </cell>
          <cell r="G359" t="str">
            <v>202107</v>
          </cell>
          <cell r="H359" t="str">
            <v>正常应缴</v>
          </cell>
          <cell r="I359">
            <v>8.51</v>
          </cell>
          <cell r="J359">
            <v>8.51</v>
          </cell>
          <cell r="K359">
            <v>0</v>
          </cell>
        </row>
        <row r="360">
          <cell r="B360" t="str">
            <v>张强</v>
          </cell>
          <cell r="C360" t="str">
            <v>130983199710275536</v>
          </cell>
          <cell r="D360" t="str">
            <v>2,837</v>
          </cell>
          <cell r="E360" t="str">
            <v>失业保险 </v>
          </cell>
          <cell r="F360" t="str">
            <v>8.51</v>
          </cell>
          <cell r="G360" t="str">
            <v>202107</v>
          </cell>
          <cell r="H360" t="str">
            <v>正常应缴</v>
          </cell>
          <cell r="I360">
            <v>8.51</v>
          </cell>
          <cell r="J360" t="e">
            <v>#N/A</v>
          </cell>
          <cell r="K360" t="e">
            <v>#N/A</v>
          </cell>
        </row>
        <row r="361">
          <cell r="B361" t="str">
            <v>张世玉</v>
          </cell>
          <cell r="C361" t="str">
            <v>130930199902082111</v>
          </cell>
          <cell r="D361" t="str">
            <v>2,837</v>
          </cell>
          <cell r="E361" t="str">
            <v>失业保险 </v>
          </cell>
          <cell r="F361" t="str">
            <v>8.51</v>
          </cell>
          <cell r="G361" t="str">
            <v>202107</v>
          </cell>
          <cell r="H361" t="str">
            <v>正常应缴</v>
          </cell>
          <cell r="I361">
            <v>8.51</v>
          </cell>
          <cell r="J361">
            <v>8.51</v>
          </cell>
          <cell r="K361">
            <v>0</v>
          </cell>
        </row>
        <row r="362">
          <cell r="B362" t="str">
            <v>赵英才</v>
          </cell>
          <cell r="C362" t="str">
            <v>130983199403242216</v>
          </cell>
          <cell r="D362" t="str">
            <v>2,837</v>
          </cell>
          <cell r="E362" t="str">
            <v>失业保险 </v>
          </cell>
          <cell r="F362" t="str">
            <v>8.51</v>
          </cell>
          <cell r="G362" t="str">
            <v>202107</v>
          </cell>
          <cell r="H362" t="str">
            <v>正常应缴</v>
          </cell>
          <cell r="I362">
            <v>8.51</v>
          </cell>
          <cell r="J362">
            <v>8.51</v>
          </cell>
          <cell r="K362">
            <v>0</v>
          </cell>
        </row>
        <row r="363">
          <cell r="B363" t="str">
            <v>崔鑫</v>
          </cell>
          <cell r="C363" t="str">
            <v>370782199611121627</v>
          </cell>
          <cell r="D363" t="str">
            <v>2,837</v>
          </cell>
          <cell r="E363" t="str">
            <v>失业保险 </v>
          </cell>
          <cell r="F363" t="str">
            <v>8.51</v>
          </cell>
          <cell r="G363" t="str">
            <v>202107</v>
          </cell>
          <cell r="H363" t="str">
            <v>正常应缴</v>
          </cell>
          <cell r="I363">
            <v>8.51</v>
          </cell>
          <cell r="J363">
            <v>8.51</v>
          </cell>
          <cell r="K363">
            <v>0</v>
          </cell>
        </row>
        <row r="364">
          <cell r="B364" t="str">
            <v>张庆雨</v>
          </cell>
          <cell r="C364" t="str">
            <v>130921196409110211</v>
          </cell>
          <cell r="D364" t="str">
            <v>2,837</v>
          </cell>
          <cell r="E364" t="str">
            <v>失业保险 </v>
          </cell>
          <cell r="F364" t="str">
            <v>8.51</v>
          </cell>
          <cell r="G364" t="str">
            <v>202107</v>
          </cell>
          <cell r="H364" t="str">
            <v>正常应缴</v>
          </cell>
          <cell r="I364">
            <v>8.51</v>
          </cell>
          <cell r="J364">
            <v>8.51</v>
          </cell>
          <cell r="K364">
            <v>0</v>
          </cell>
        </row>
        <row r="365">
          <cell r="B365" t="str">
            <v>张俊新</v>
          </cell>
          <cell r="C365" t="str">
            <v>132930196701291812</v>
          </cell>
          <cell r="D365" t="str">
            <v>2,837</v>
          </cell>
          <cell r="E365" t="str">
            <v>失业保险 </v>
          </cell>
          <cell r="F365" t="str">
            <v>8.51</v>
          </cell>
          <cell r="G365" t="str">
            <v>202107</v>
          </cell>
          <cell r="H365" t="str">
            <v>正常应缴</v>
          </cell>
          <cell r="I365">
            <v>8.51</v>
          </cell>
          <cell r="J365">
            <v>8.51</v>
          </cell>
          <cell r="K365">
            <v>0</v>
          </cell>
        </row>
        <row r="366">
          <cell r="B366" t="str">
            <v>程从达</v>
          </cell>
          <cell r="C366" t="str">
            <v>130983199812072836</v>
          </cell>
          <cell r="D366" t="str">
            <v>3,043</v>
          </cell>
          <cell r="E366" t="str">
            <v>失业保险 </v>
          </cell>
          <cell r="F366" t="str">
            <v>9.13</v>
          </cell>
          <cell r="G366" t="str">
            <v>202107</v>
          </cell>
          <cell r="H366" t="str">
            <v>正常应缴</v>
          </cell>
          <cell r="I366">
            <v>9.13</v>
          </cell>
          <cell r="J366">
            <v>9.13</v>
          </cell>
          <cell r="K366">
            <v>0</v>
          </cell>
        </row>
        <row r="367">
          <cell r="B367" t="str">
            <v>许志飞</v>
          </cell>
          <cell r="C367" t="str">
            <v>130924200302083514</v>
          </cell>
          <cell r="D367" t="str">
            <v>3,043</v>
          </cell>
          <cell r="E367" t="str">
            <v>失业保险 </v>
          </cell>
          <cell r="F367" t="str">
            <v>9.13</v>
          </cell>
          <cell r="G367" t="str">
            <v>202107</v>
          </cell>
          <cell r="H367" t="str">
            <v>正常应缴</v>
          </cell>
          <cell r="I367">
            <v>9.13</v>
          </cell>
          <cell r="J367">
            <v>9.13</v>
          </cell>
          <cell r="K367">
            <v>0</v>
          </cell>
        </row>
        <row r="368">
          <cell r="B368" t="str">
            <v>刘芹</v>
          </cell>
          <cell r="C368" t="str">
            <v>132930198602103520</v>
          </cell>
          <cell r="D368" t="str">
            <v>2,837</v>
          </cell>
          <cell r="E368" t="str">
            <v>失业保险 </v>
          </cell>
          <cell r="F368" t="str">
            <v>8.51</v>
          </cell>
          <cell r="G368" t="str">
            <v>202107</v>
          </cell>
          <cell r="H368" t="str">
            <v>正常应缴</v>
          </cell>
          <cell r="I368">
            <v>8.51</v>
          </cell>
          <cell r="J368">
            <v>8.51</v>
          </cell>
          <cell r="K368">
            <v>0</v>
          </cell>
        </row>
        <row r="369">
          <cell r="B369" t="str">
            <v>王献文</v>
          </cell>
          <cell r="C369" t="str">
            <v>370784198009176412</v>
          </cell>
          <cell r="D369" t="str">
            <v>2,837</v>
          </cell>
          <cell r="E369" t="str">
            <v>失业保险 </v>
          </cell>
          <cell r="F369" t="str">
            <v>8.51</v>
          </cell>
          <cell r="G369" t="str">
            <v>202107</v>
          </cell>
          <cell r="H369" t="str">
            <v>正常应缴</v>
          </cell>
          <cell r="I369">
            <v>8.51</v>
          </cell>
          <cell r="J369">
            <v>8.51</v>
          </cell>
          <cell r="K369">
            <v>0</v>
          </cell>
        </row>
        <row r="370">
          <cell r="B370" t="str">
            <v>杨艳</v>
          </cell>
          <cell r="C370" t="str">
            <v>132930197806240522</v>
          </cell>
          <cell r="D370" t="str">
            <v>2,837</v>
          </cell>
          <cell r="E370" t="str">
            <v>失业保险 </v>
          </cell>
          <cell r="F370" t="str">
            <v>8.51</v>
          </cell>
          <cell r="G370" t="str">
            <v>202107</v>
          </cell>
          <cell r="H370" t="str">
            <v>正常应缴</v>
          </cell>
          <cell r="I370">
            <v>8.51</v>
          </cell>
          <cell r="J370">
            <v>8.51</v>
          </cell>
          <cell r="K370">
            <v>0</v>
          </cell>
        </row>
        <row r="371">
          <cell r="B371" t="str">
            <v>马亚青</v>
          </cell>
          <cell r="C371" t="str">
            <v>130983199209011625</v>
          </cell>
          <cell r="D371" t="str">
            <v>2,837</v>
          </cell>
          <cell r="E371" t="str">
            <v>失业保险 </v>
          </cell>
          <cell r="F371" t="str">
            <v>8.51</v>
          </cell>
          <cell r="G371" t="str">
            <v>202107</v>
          </cell>
          <cell r="H371" t="str">
            <v>正常应缴</v>
          </cell>
          <cell r="I371">
            <v>8.51</v>
          </cell>
          <cell r="J371">
            <v>8.51</v>
          </cell>
          <cell r="K371">
            <v>0</v>
          </cell>
        </row>
        <row r="372">
          <cell r="B372" t="str">
            <v>孙艳辉</v>
          </cell>
          <cell r="C372" t="str">
            <v>132930198203271420</v>
          </cell>
          <cell r="D372" t="str">
            <v>2,837</v>
          </cell>
          <cell r="E372" t="str">
            <v>失业保险 </v>
          </cell>
          <cell r="F372" t="str">
            <v>8.51</v>
          </cell>
          <cell r="G372" t="str">
            <v>202107</v>
          </cell>
          <cell r="H372" t="str">
            <v>正常应缴</v>
          </cell>
          <cell r="I372">
            <v>8.51</v>
          </cell>
          <cell r="J372">
            <v>8.51</v>
          </cell>
          <cell r="K372">
            <v>0</v>
          </cell>
        </row>
        <row r="373">
          <cell r="B373" t="str">
            <v>刘路路</v>
          </cell>
          <cell r="C373" t="str">
            <v>130983199104105529</v>
          </cell>
          <cell r="D373" t="str">
            <v>2,837</v>
          </cell>
          <cell r="E373" t="str">
            <v>失业保险 </v>
          </cell>
          <cell r="F373" t="str">
            <v>8.51</v>
          </cell>
          <cell r="G373" t="str">
            <v>202107</v>
          </cell>
          <cell r="H373" t="str">
            <v>正常应缴</v>
          </cell>
          <cell r="I373">
            <v>8.51</v>
          </cell>
          <cell r="J373">
            <v>8.51</v>
          </cell>
          <cell r="K373">
            <v>0</v>
          </cell>
        </row>
        <row r="374">
          <cell r="B374" t="str">
            <v>王滨</v>
          </cell>
          <cell r="C374" t="str">
            <v>132930197803071815</v>
          </cell>
          <cell r="D374" t="str">
            <v>2,837</v>
          </cell>
          <cell r="E374" t="str">
            <v>失业保险 </v>
          </cell>
          <cell r="F374" t="str">
            <v>8.51</v>
          </cell>
          <cell r="G374" t="str">
            <v>202107</v>
          </cell>
          <cell r="H374" t="str">
            <v>正常应缴</v>
          </cell>
          <cell r="I374">
            <v>8.51</v>
          </cell>
          <cell r="J374">
            <v>8.51</v>
          </cell>
          <cell r="K374">
            <v>0</v>
          </cell>
        </row>
        <row r="375">
          <cell r="B375" t="str">
            <v>邓雪</v>
          </cell>
          <cell r="C375" t="str">
            <v>130983198403101638</v>
          </cell>
          <cell r="D375" t="str">
            <v>2,837</v>
          </cell>
          <cell r="E375" t="str">
            <v>失业保险 </v>
          </cell>
          <cell r="F375" t="str">
            <v>8.51</v>
          </cell>
          <cell r="G375" t="str">
            <v>202107</v>
          </cell>
          <cell r="H375" t="str">
            <v>正常应缴</v>
          </cell>
          <cell r="I375">
            <v>8.51</v>
          </cell>
          <cell r="J375">
            <v>8.51</v>
          </cell>
          <cell r="K375">
            <v>0</v>
          </cell>
        </row>
        <row r="376">
          <cell r="B376" t="str">
            <v>孙广林</v>
          </cell>
          <cell r="C376" t="str">
            <v>230229196801272019</v>
          </cell>
          <cell r="D376" t="str">
            <v>2,837</v>
          </cell>
          <cell r="E376" t="str">
            <v>失业保险 </v>
          </cell>
          <cell r="F376" t="str">
            <v>8.51</v>
          </cell>
          <cell r="G376" t="str">
            <v>202107</v>
          </cell>
          <cell r="H376" t="str">
            <v>正常应缴</v>
          </cell>
          <cell r="I376">
            <v>8.51</v>
          </cell>
          <cell r="J376">
            <v>8.51</v>
          </cell>
          <cell r="K376">
            <v>0</v>
          </cell>
        </row>
        <row r="377">
          <cell r="B377" t="str">
            <v>于小爽</v>
          </cell>
          <cell r="C377" t="str">
            <v>220182198410207264</v>
          </cell>
          <cell r="D377" t="str">
            <v>3,043</v>
          </cell>
          <cell r="E377" t="str">
            <v>失业保险 </v>
          </cell>
          <cell r="F377" t="str">
            <v>9.13</v>
          </cell>
          <cell r="G377" t="str">
            <v>202107</v>
          </cell>
          <cell r="H377" t="str">
            <v>正常应缴</v>
          </cell>
          <cell r="I377">
            <v>9.13</v>
          </cell>
          <cell r="J377">
            <v>9.13</v>
          </cell>
          <cell r="K377">
            <v>0</v>
          </cell>
        </row>
        <row r="378">
          <cell r="B378" t="str">
            <v>商鹏雨</v>
          </cell>
          <cell r="C378" t="str">
            <v>130983200204212415</v>
          </cell>
          <cell r="D378" t="str">
            <v>2,837</v>
          </cell>
          <cell r="E378" t="str">
            <v>失业保险 </v>
          </cell>
          <cell r="F378" t="str">
            <v>8.51</v>
          </cell>
          <cell r="G378" t="str">
            <v>202107</v>
          </cell>
          <cell r="H378" t="str">
            <v>正常应缴</v>
          </cell>
          <cell r="I378">
            <v>8.51</v>
          </cell>
          <cell r="J378">
            <v>8.51</v>
          </cell>
          <cell r="K378">
            <v>0</v>
          </cell>
        </row>
        <row r="379">
          <cell r="B379" t="str">
            <v>张爽</v>
          </cell>
          <cell r="C379" t="str">
            <v>130930198803203323</v>
          </cell>
          <cell r="D379" t="str">
            <v>2,837</v>
          </cell>
          <cell r="E379" t="str">
            <v>失业保险 </v>
          </cell>
          <cell r="F379" t="str">
            <v>8.51</v>
          </cell>
          <cell r="G379" t="str">
            <v>202107</v>
          </cell>
          <cell r="H379" t="str">
            <v>正常应缴</v>
          </cell>
          <cell r="I379">
            <v>8.51</v>
          </cell>
          <cell r="J379">
            <v>8.51</v>
          </cell>
          <cell r="K379">
            <v>0</v>
          </cell>
        </row>
        <row r="380">
          <cell r="B380" t="str">
            <v>吴洪宇</v>
          </cell>
          <cell r="C380" t="str">
            <v>130983199712230315</v>
          </cell>
          <cell r="D380" t="str">
            <v>3,043</v>
          </cell>
          <cell r="E380" t="str">
            <v>失业保险 </v>
          </cell>
          <cell r="F380" t="str">
            <v>9.13</v>
          </cell>
          <cell r="G380" t="str">
            <v>202107</v>
          </cell>
          <cell r="H380" t="str">
            <v>正常应缴</v>
          </cell>
          <cell r="I380">
            <v>9.13</v>
          </cell>
          <cell r="J380">
            <v>9.13</v>
          </cell>
          <cell r="K380">
            <v>0</v>
          </cell>
        </row>
        <row r="381">
          <cell r="B381" t="str">
            <v>朱文奇</v>
          </cell>
          <cell r="C381" t="str">
            <v>13043519930423153X</v>
          </cell>
          <cell r="D381" t="str">
            <v>2,837</v>
          </cell>
          <cell r="E381" t="str">
            <v>失业保险 </v>
          </cell>
          <cell r="F381" t="str">
            <v>8.51</v>
          </cell>
          <cell r="G381" t="str">
            <v>202107</v>
          </cell>
          <cell r="H381" t="str">
            <v>正常应缴</v>
          </cell>
          <cell r="I381">
            <v>8.51</v>
          </cell>
          <cell r="J381">
            <v>8.51</v>
          </cell>
          <cell r="K381">
            <v>0</v>
          </cell>
        </row>
        <row r="382">
          <cell r="B382" t="str">
            <v>罗培培</v>
          </cell>
          <cell r="C382" t="str">
            <v>130921198808222025</v>
          </cell>
          <cell r="D382" t="str">
            <v>3,043</v>
          </cell>
          <cell r="E382" t="str">
            <v>失业保险 </v>
          </cell>
          <cell r="F382" t="str">
            <v>9.13</v>
          </cell>
          <cell r="G382" t="str">
            <v>202107</v>
          </cell>
          <cell r="H382" t="str">
            <v>正常应缴</v>
          </cell>
          <cell r="I382">
            <v>9.13</v>
          </cell>
          <cell r="J382">
            <v>9.13</v>
          </cell>
          <cell r="K382">
            <v>0</v>
          </cell>
        </row>
        <row r="383">
          <cell r="B383" t="str">
            <v>李行</v>
          </cell>
          <cell r="C383" t="str">
            <v>130983199011023911</v>
          </cell>
          <cell r="D383" t="str">
            <v>3,043</v>
          </cell>
          <cell r="E383" t="str">
            <v>失业保险 </v>
          </cell>
          <cell r="F383" t="str">
            <v>9.13</v>
          </cell>
          <cell r="G383" t="str">
            <v>202107</v>
          </cell>
          <cell r="H383" t="str">
            <v>正常应缴</v>
          </cell>
          <cell r="I383">
            <v>9.13</v>
          </cell>
          <cell r="J383">
            <v>9.13</v>
          </cell>
          <cell r="K383">
            <v>0</v>
          </cell>
        </row>
        <row r="384">
          <cell r="B384" t="str">
            <v>李宾</v>
          </cell>
          <cell r="C384" t="str">
            <v>132930197909092219</v>
          </cell>
          <cell r="D384" t="str">
            <v>2,837</v>
          </cell>
          <cell r="E384" t="str">
            <v>失业保险 </v>
          </cell>
          <cell r="F384" t="str">
            <v>8.51</v>
          </cell>
          <cell r="G384" t="str">
            <v>202107</v>
          </cell>
          <cell r="H384" t="str">
            <v>正常应缴</v>
          </cell>
          <cell r="I384">
            <v>8.51</v>
          </cell>
          <cell r="J384">
            <v>8.51</v>
          </cell>
          <cell r="K384">
            <v>0</v>
          </cell>
        </row>
        <row r="385">
          <cell r="B385" t="str">
            <v>云荣娟</v>
          </cell>
          <cell r="C385" t="str">
            <v>132930198312050029</v>
          </cell>
          <cell r="D385" t="str">
            <v>3,820</v>
          </cell>
          <cell r="E385" t="str">
            <v>失业保险 </v>
          </cell>
          <cell r="F385" t="str">
            <v>11.46</v>
          </cell>
          <cell r="G385" t="str">
            <v>202107</v>
          </cell>
          <cell r="H385" t="str">
            <v>正常应缴</v>
          </cell>
          <cell r="I385">
            <v>11.46</v>
          </cell>
          <cell r="J385">
            <v>11.46</v>
          </cell>
          <cell r="K385">
            <v>0</v>
          </cell>
        </row>
        <row r="386">
          <cell r="B386" t="str">
            <v>岳明鑫</v>
          </cell>
          <cell r="C386" t="str">
            <v>132930199811103353</v>
          </cell>
          <cell r="D386" t="str">
            <v>3,043</v>
          </cell>
          <cell r="E386" t="str">
            <v>失业保险 </v>
          </cell>
          <cell r="F386" t="str">
            <v>9.13</v>
          </cell>
          <cell r="G386" t="str">
            <v>202107</v>
          </cell>
          <cell r="H386" t="str">
            <v>正常应缴</v>
          </cell>
          <cell r="I386">
            <v>9.13</v>
          </cell>
          <cell r="J386">
            <v>9.13</v>
          </cell>
          <cell r="K386">
            <v>0</v>
          </cell>
        </row>
        <row r="387">
          <cell r="B387" t="str">
            <v>刘洪荣</v>
          </cell>
          <cell r="C387" t="str">
            <v>132930197704042445</v>
          </cell>
          <cell r="D387" t="str">
            <v>2,837</v>
          </cell>
          <cell r="E387" t="str">
            <v>失业保险 </v>
          </cell>
          <cell r="F387" t="str">
            <v>8.51</v>
          </cell>
          <cell r="G387" t="str">
            <v>202107</v>
          </cell>
          <cell r="H387" t="str">
            <v>正常应缴</v>
          </cell>
          <cell r="I387">
            <v>8.51</v>
          </cell>
          <cell r="J387">
            <v>8.51</v>
          </cell>
          <cell r="K387">
            <v>0</v>
          </cell>
        </row>
        <row r="388">
          <cell r="B388" t="str">
            <v>李素元</v>
          </cell>
          <cell r="C388" t="str">
            <v>140322197708231515</v>
          </cell>
          <cell r="D388" t="str">
            <v>2,837</v>
          </cell>
          <cell r="E388" t="str">
            <v>失业保险 </v>
          </cell>
          <cell r="F388" t="str">
            <v>8.51</v>
          </cell>
          <cell r="G388" t="str">
            <v>202107</v>
          </cell>
          <cell r="H388" t="str">
            <v>正常应缴</v>
          </cell>
          <cell r="I388">
            <v>8.51</v>
          </cell>
          <cell r="J388">
            <v>8.51</v>
          </cell>
          <cell r="K388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证件号码</v>
          </cell>
          <cell r="D1" t="str">
            <v>缴费基数</v>
          </cell>
          <cell r="E1" t="str">
            <v>参保险种</v>
          </cell>
          <cell r="F1" t="str">
            <v>缴费金额</v>
          </cell>
          <cell r="G1" t="str">
            <v>费款期</v>
          </cell>
          <cell r="H1" t="str">
            <v>缴费类型</v>
          </cell>
        </row>
        <row r="2">
          <cell r="C2" t="str">
            <v>132930199211141110</v>
          </cell>
          <cell r="D2" t="str">
            <v>3,043</v>
          </cell>
          <cell r="E2" t="str">
            <v>失业保险 </v>
          </cell>
          <cell r="F2" t="str">
            <v>9.13</v>
          </cell>
          <cell r="G2" t="str">
            <v>202108</v>
          </cell>
          <cell r="H2" t="str">
            <v>正常应缴</v>
          </cell>
        </row>
        <row r="3">
          <cell r="C3" t="str">
            <v>132930196807061417</v>
          </cell>
          <cell r="D3" t="str">
            <v>2,837</v>
          </cell>
          <cell r="E3" t="str">
            <v>失业保险 </v>
          </cell>
          <cell r="F3" t="str">
            <v>8.51</v>
          </cell>
          <cell r="G3" t="str">
            <v>202108</v>
          </cell>
          <cell r="H3" t="str">
            <v>正常应缴</v>
          </cell>
        </row>
        <row r="4">
          <cell r="C4" t="str">
            <v>130983199606255017</v>
          </cell>
          <cell r="D4" t="str">
            <v>2,837</v>
          </cell>
          <cell r="E4" t="str">
            <v>失业保险 </v>
          </cell>
          <cell r="F4" t="str">
            <v>8.51</v>
          </cell>
          <cell r="G4" t="str">
            <v>202108</v>
          </cell>
          <cell r="H4" t="str">
            <v>正常应缴</v>
          </cell>
        </row>
        <row r="5">
          <cell r="C5" t="str">
            <v>132930198206011421</v>
          </cell>
          <cell r="D5" t="str">
            <v>2,837</v>
          </cell>
          <cell r="E5" t="str">
            <v>失业保险 </v>
          </cell>
          <cell r="F5" t="str">
            <v>8.51</v>
          </cell>
          <cell r="G5" t="str">
            <v>202108</v>
          </cell>
          <cell r="H5" t="str">
            <v>正常应缴</v>
          </cell>
        </row>
        <row r="6">
          <cell r="C6" t="str">
            <v>13293019780712112X</v>
          </cell>
          <cell r="D6" t="str">
            <v>2,837</v>
          </cell>
          <cell r="E6" t="str">
            <v>失业保险 </v>
          </cell>
          <cell r="F6" t="str">
            <v>8.51</v>
          </cell>
          <cell r="G6" t="str">
            <v>202108</v>
          </cell>
          <cell r="H6" t="str">
            <v>正常应缴</v>
          </cell>
        </row>
        <row r="7">
          <cell r="C7" t="str">
            <v>132930197704042445</v>
          </cell>
          <cell r="D7" t="str">
            <v>2,837</v>
          </cell>
          <cell r="E7" t="str">
            <v>失业保险 </v>
          </cell>
          <cell r="F7" t="str">
            <v>8.51</v>
          </cell>
          <cell r="G7" t="str">
            <v>202108</v>
          </cell>
          <cell r="H7" t="str">
            <v>正常应缴</v>
          </cell>
        </row>
        <row r="8">
          <cell r="C8" t="str">
            <v>130983199812072836</v>
          </cell>
          <cell r="D8" t="str">
            <v>3,043</v>
          </cell>
          <cell r="E8" t="str">
            <v>失业保险 </v>
          </cell>
          <cell r="F8" t="str">
            <v>9.13</v>
          </cell>
          <cell r="G8" t="str">
            <v>202108</v>
          </cell>
          <cell r="H8" t="str">
            <v>正常应缴</v>
          </cell>
        </row>
        <row r="9">
          <cell r="C9" t="str">
            <v>130983199609301410</v>
          </cell>
          <cell r="D9" t="str">
            <v>3,043</v>
          </cell>
          <cell r="E9" t="str">
            <v>失业保险 </v>
          </cell>
          <cell r="F9" t="str">
            <v>9.13</v>
          </cell>
          <cell r="G9" t="str">
            <v>202108</v>
          </cell>
          <cell r="H9" t="str">
            <v>正常应缴</v>
          </cell>
        </row>
        <row r="10">
          <cell r="C10" t="str">
            <v>130983198810080926</v>
          </cell>
          <cell r="D10" t="str">
            <v>3,043</v>
          </cell>
          <cell r="E10" t="str">
            <v>失业保险 </v>
          </cell>
          <cell r="F10" t="str">
            <v>9.13</v>
          </cell>
          <cell r="G10" t="str">
            <v>202108</v>
          </cell>
          <cell r="H10" t="str">
            <v>正常应缴</v>
          </cell>
        </row>
        <row r="11">
          <cell r="C11" t="str">
            <v>130983198711062212</v>
          </cell>
          <cell r="D11" t="str">
            <v>2,837</v>
          </cell>
          <cell r="E11" t="str">
            <v>失业保险 </v>
          </cell>
          <cell r="F11" t="str">
            <v>8.51</v>
          </cell>
          <cell r="G11" t="str">
            <v>202108</v>
          </cell>
          <cell r="H11" t="str">
            <v>正常应缴</v>
          </cell>
        </row>
        <row r="12">
          <cell r="C12" t="str">
            <v>132930199606084720</v>
          </cell>
          <cell r="D12" t="str">
            <v>3,043</v>
          </cell>
          <cell r="E12" t="str">
            <v>失业保险 </v>
          </cell>
          <cell r="F12" t="str">
            <v>9.13</v>
          </cell>
          <cell r="G12" t="str">
            <v>202108</v>
          </cell>
          <cell r="H12" t="str">
            <v>正常应缴</v>
          </cell>
        </row>
        <row r="13">
          <cell r="C13" t="str">
            <v>130925200410186031</v>
          </cell>
          <cell r="D13" t="str">
            <v>3,043</v>
          </cell>
          <cell r="E13" t="str">
            <v>失业保险 </v>
          </cell>
          <cell r="F13" t="str">
            <v>9.13</v>
          </cell>
          <cell r="G13" t="str">
            <v>202108</v>
          </cell>
          <cell r="H13" t="str">
            <v>正常应缴</v>
          </cell>
        </row>
        <row r="14">
          <cell r="C14" t="str">
            <v>132930199002104110</v>
          </cell>
          <cell r="D14" t="str">
            <v>3,820</v>
          </cell>
          <cell r="E14" t="str">
            <v>失业保险 </v>
          </cell>
          <cell r="F14" t="str">
            <v>11.46</v>
          </cell>
          <cell r="G14" t="str">
            <v>202108</v>
          </cell>
          <cell r="H14" t="str">
            <v>正常应缴</v>
          </cell>
        </row>
        <row r="15">
          <cell r="C15" t="str">
            <v>130983199305180023</v>
          </cell>
          <cell r="D15" t="str">
            <v>2,837</v>
          </cell>
          <cell r="E15" t="str">
            <v>失业保险 </v>
          </cell>
          <cell r="F15" t="str">
            <v>8.51</v>
          </cell>
          <cell r="G15" t="str">
            <v>202108</v>
          </cell>
          <cell r="H15" t="str">
            <v>正常应缴</v>
          </cell>
        </row>
        <row r="16">
          <cell r="C16" t="str">
            <v>130921198404042247</v>
          </cell>
          <cell r="D16" t="str">
            <v>2,837</v>
          </cell>
          <cell r="E16" t="str">
            <v>失业保险 </v>
          </cell>
          <cell r="F16" t="str">
            <v>8.51</v>
          </cell>
          <cell r="G16" t="str">
            <v>202108</v>
          </cell>
          <cell r="H16" t="str">
            <v>正常应缴</v>
          </cell>
        </row>
        <row r="17">
          <cell r="C17" t="str">
            <v>130983198602105332</v>
          </cell>
          <cell r="D17" t="str">
            <v>2,837</v>
          </cell>
          <cell r="E17" t="str">
            <v>失业保险 </v>
          </cell>
          <cell r="F17" t="str">
            <v>8.51</v>
          </cell>
          <cell r="G17" t="str">
            <v>202108</v>
          </cell>
          <cell r="H17" t="str">
            <v>正常应缴</v>
          </cell>
        </row>
        <row r="18">
          <cell r="C18" t="str">
            <v>130983199209011625</v>
          </cell>
          <cell r="D18" t="str">
            <v>2,837</v>
          </cell>
          <cell r="E18" t="str">
            <v>失业保险 </v>
          </cell>
          <cell r="F18" t="str">
            <v>8.51</v>
          </cell>
          <cell r="G18" t="str">
            <v>202108</v>
          </cell>
          <cell r="H18" t="str">
            <v>正常应缴</v>
          </cell>
        </row>
        <row r="19">
          <cell r="C19" t="str">
            <v>130983198706092433</v>
          </cell>
          <cell r="D19" t="str">
            <v>2,837</v>
          </cell>
          <cell r="E19" t="str">
            <v>失业保险 </v>
          </cell>
          <cell r="F19" t="str">
            <v>8.51</v>
          </cell>
          <cell r="G19" t="str">
            <v>202108</v>
          </cell>
          <cell r="H19" t="str">
            <v>正常应缴</v>
          </cell>
        </row>
        <row r="20">
          <cell r="C20" t="str">
            <v>130921200111261219</v>
          </cell>
          <cell r="D20" t="str">
            <v>3,043</v>
          </cell>
          <cell r="E20" t="str">
            <v>失业保险 </v>
          </cell>
          <cell r="F20" t="str">
            <v>9.13</v>
          </cell>
          <cell r="G20" t="str">
            <v>202108</v>
          </cell>
          <cell r="H20" t="str">
            <v>正常应缴</v>
          </cell>
        </row>
        <row r="21">
          <cell r="C21" t="str">
            <v>130983199803102220</v>
          </cell>
          <cell r="D21" t="str">
            <v>3,043</v>
          </cell>
          <cell r="E21" t="str">
            <v>失业保险 </v>
          </cell>
          <cell r="F21" t="str">
            <v>9.13</v>
          </cell>
          <cell r="G21" t="str">
            <v>202108</v>
          </cell>
          <cell r="H21" t="str">
            <v>正常应缴</v>
          </cell>
        </row>
        <row r="22">
          <cell r="C22" t="str">
            <v>132930199412051138</v>
          </cell>
          <cell r="D22" t="str">
            <v>3,043</v>
          </cell>
          <cell r="E22" t="str">
            <v>失业保险 </v>
          </cell>
          <cell r="F22" t="str">
            <v>9.13</v>
          </cell>
          <cell r="G22" t="str">
            <v>202108</v>
          </cell>
          <cell r="H22" t="str">
            <v>正常应缴</v>
          </cell>
        </row>
        <row r="23">
          <cell r="C23" t="str">
            <v>230230198902212132</v>
          </cell>
          <cell r="D23" t="str">
            <v>3,043</v>
          </cell>
          <cell r="E23" t="str">
            <v>失业保险 </v>
          </cell>
          <cell r="F23" t="str">
            <v>9.13</v>
          </cell>
          <cell r="G23" t="str">
            <v>202108</v>
          </cell>
          <cell r="H23" t="str">
            <v>正常应缴</v>
          </cell>
        </row>
        <row r="24">
          <cell r="C24" t="str">
            <v>412821197111282967</v>
          </cell>
          <cell r="D24" t="str">
            <v>2,837</v>
          </cell>
          <cell r="E24" t="str">
            <v>失业保险 </v>
          </cell>
          <cell r="F24" t="str">
            <v>8.51</v>
          </cell>
          <cell r="G24" t="str">
            <v>202108</v>
          </cell>
          <cell r="H24" t="str">
            <v>正常应缴</v>
          </cell>
        </row>
        <row r="25">
          <cell r="C25" t="str">
            <v>370784198009176412</v>
          </cell>
          <cell r="D25" t="str">
            <v>2,837</v>
          </cell>
          <cell r="E25" t="str">
            <v>失业保险 </v>
          </cell>
          <cell r="F25" t="str">
            <v>8.51</v>
          </cell>
          <cell r="G25" t="str">
            <v>202108</v>
          </cell>
          <cell r="H25" t="str">
            <v>正常应缴</v>
          </cell>
        </row>
        <row r="26">
          <cell r="C26" t="str">
            <v>132930199311021124</v>
          </cell>
          <cell r="D26" t="str">
            <v>2,837</v>
          </cell>
          <cell r="E26" t="str">
            <v>失业保险 </v>
          </cell>
          <cell r="F26" t="str">
            <v>8.51</v>
          </cell>
          <cell r="G26" t="str">
            <v>202108</v>
          </cell>
          <cell r="H26" t="str">
            <v>正常应缴</v>
          </cell>
        </row>
        <row r="27">
          <cell r="C27" t="str">
            <v>132930197305251637</v>
          </cell>
          <cell r="D27" t="str">
            <v>3,043</v>
          </cell>
          <cell r="E27" t="str">
            <v>失业保险 </v>
          </cell>
          <cell r="F27" t="str">
            <v>9.13</v>
          </cell>
          <cell r="G27" t="str">
            <v>202108</v>
          </cell>
          <cell r="H27" t="str">
            <v>正常应缴</v>
          </cell>
        </row>
        <row r="28">
          <cell r="C28" t="str">
            <v>132930196701291812</v>
          </cell>
          <cell r="D28" t="str">
            <v>2,837</v>
          </cell>
          <cell r="E28" t="str">
            <v>失业保险 </v>
          </cell>
          <cell r="F28" t="str">
            <v>8.51</v>
          </cell>
          <cell r="G28" t="str">
            <v>202108</v>
          </cell>
          <cell r="H28" t="str">
            <v>正常应缴</v>
          </cell>
        </row>
        <row r="29">
          <cell r="C29" t="str">
            <v>132930198710064725</v>
          </cell>
          <cell r="D29" t="str">
            <v>3,043</v>
          </cell>
          <cell r="E29" t="str">
            <v>失业保险 </v>
          </cell>
          <cell r="F29" t="str">
            <v>9.13</v>
          </cell>
          <cell r="G29" t="str">
            <v>202108</v>
          </cell>
          <cell r="H29" t="str">
            <v>正常应缴</v>
          </cell>
        </row>
        <row r="30">
          <cell r="C30" t="str">
            <v>422802199210072166</v>
          </cell>
          <cell r="D30" t="str">
            <v>3,043</v>
          </cell>
          <cell r="E30" t="str">
            <v>失业保险 </v>
          </cell>
          <cell r="F30" t="str">
            <v>9.13</v>
          </cell>
          <cell r="G30" t="str">
            <v>202108</v>
          </cell>
          <cell r="H30" t="str">
            <v>正常应缴</v>
          </cell>
        </row>
        <row r="31">
          <cell r="C31" t="str">
            <v>130983198910080106</v>
          </cell>
          <cell r="D31" t="str">
            <v>3,043</v>
          </cell>
          <cell r="E31" t="str">
            <v>失业保险 </v>
          </cell>
          <cell r="F31" t="str">
            <v>9.13</v>
          </cell>
          <cell r="G31" t="str">
            <v>202108</v>
          </cell>
          <cell r="H31" t="str">
            <v>正常应缴</v>
          </cell>
        </row>
        <row r="32">
          <cell r="C32" t="str">
            <v>231026197710092130</v>
          </cell>
          <cell r="D32" t="str">
            <v>3,043</v>
          </cell>
          <cell r="E32" t="str">
            <v>失业保险 </v>
          </cell>
          <cell r="F32" t="str">
            <v>9.13</v>
          </cell>
          <cell r="G32" t="str">
            <v>202108</v>
          </cell>
          <cell r="H32" t="str">
            <v>正常应缴</v>
          </cell>
        </row>
        <row r="33">
          <cell r="C33" t="str">
            <v>13092419861117054X</v>
          </cell>
          <cell r="D33" t="str">
            <v>3,043</v>
          </cell>
          <cell r="E33" t="str">
            <v>失业保险 </v>
          </cell>
          <cell r="F33" t="str">
            <v>9.13</v>
          </cell>
          <cell r="G33" t="str">
            <v>202108</v>
          </cell>
          <cell r="H33" t="str">
            <v>正常应缴</v>
          </cell>
        </row>
        <row r="34">
          <cell r="C34" t="str">
            <v>130983199409292214</v>
          </cell>
          <cell r="D34" t="str">
            <v>2,837</v>
          </cell>
          <cell r="E34" t="str">
            <v>失业保险 </v>
          </cell>
          <cell r="F34" t="str">
            <v>8.51</v>
          </cell>
          <cell r="G34" t="str">
            <v>202108</v>
          </cell>
          <cell r="H34" t="str">
            <v>正常应缴</v>
          </cell>
        </row>
        <row r="35">
          <cell r="C35" t="str">
            <v>230823197302131421</v>
          </cell>
          <cell r="D35" t="str">
            <v>2,837</v>
          </cell>
          <cell r="E35" t="str">
            <v>失业保险 </v>
          </cell>
          <cell r="F35" t="str">
            <v>8.51</v>
          </cell>
          <cell r="G35" t="str">
            <v>202108</v>
          </cell>
          <cell r="H35" t="str">
            <v>正常应缴</v>
          </cell>
        </row>
        <row r="36">
          <cell r="C36" t="str">
            <v>132934198205293514</v>
          </cell>
          <cell r="D36" t="str">
            <v>2,837</v>
          </cell>
          <cell r="E36" t="str">
            <v>失业保险 </v>
          </cell>
          <cell r="F36" t="str">
            <v>8.51</v>
          </cell>
          <cell r="G36" t="str">
            <v>202108</v>
          </cell>
          <cell r="H36" t="str">
            <v>正常应缴</v>
          </cell>
        </row>
        <row r="37">
          <cell r="C37" t="str">
            <v>13098320030506225X</v>
          </cell>
          <cell r="D37" t="str">
            <v>3,043</v>
          </cell>
          <cell r="E37" t="str">
            <v>失业保险 </v>
          </cell>
          <cell r="F37" t="str">
            <v>9.13</v>
          </cell>
          <cell r="G37" t="str">
            <v>202108</v>
          </cell>
          <cell r="H37" t="str">
            <v>正常应缴</v>
          </cell>
        </row>
        <row r="38">
          <cell r="C38" t="str">
            <v>130924198208044260</v>
          </cell>
          <cell r="D38" t="str">
            <v>3,043</v>
          </cell>
          <cell r="E38" t="str">
            <v>失业保险 </v>
          </cell>
          <cell r="F38" t="str">
            <v>9.13</v>
          </cell>
          <cell r="G38" t="str">
            <v>202108</v>
          </cell>
          <cell r="H38" t="str">
            <v>正常应缴</v>
          </cell>
        </row>
        <row r="39">
          <cell r="C39" t="str">
            <v>130983200111051819</v>
          </cell>
          <cell r="D39" t="str">
            <v>3,043</v>
          </cell>
          <cell r="E39" t="str">
            <v>失业保险 </v>
          </cell>
          <cell r="F39" t="str">
            <v>9.13</v>
          </cell>
          <cell r="G39" t="str">
            <v>202108</v>
          </cell>
          <cell r="H39" t="str">
            <v>正常应缴</v>
          </cell>
        </row>
        <row r="40">
          <cell r="C40" t="str">
            <v>130983199305120012</v>
          </cell>
          <cell r="D40" t="str">
            <v>3,043</v>
          </cell>
          <cell r="E40" t="str">
            <v>失业保险 </v>
          </cell>
          <cell r="F40" t="str">
            <v>9.13</v>
          </cell>
          <cell r="G40" t="str">
            <v>202108</v>
          </cell>
          <cell r="H40" t="str">
            <v>正常应缴</v>
          </cell>
        </row>
        <row r="41">
          <cell r="C41" t="str">
            <v>230123197104080012</v>
          </cell>
          <cell r="D41" t="str">
            <v>2,837</v>
          </cell>
          <cell r="E41" t="str">
            <v>失业保险 </v>
          </cell>
          <cell r="F41" t="str">
            <v>8.51</v>
          </cell>
          <cell r="G41" t="str">
            <v>202108</v>
          </cell>
          <cell r="H41" t="str">
            <v>正常应缴</v>
          </cell>
        </row>
        <row r="42">
          <cell r="C42" t="str">
            <v>130930199610182129</v>
          </cell>
          <cell r="D42" t="str">
            <v>2,837</v>
          </cell>
          <cell r="E42" t="str">
            <v>失业保险 </v>
          </cell>
          <cell r="F42" t="str">
            <v>8.51</v>
          </cell>
          <cell r="G42" t="str">
            <v>202108</v>
          </cell>
          <cell r="H42" t="str">
            <v>正常应缴</v>
          </cell>
        </row>
        <row r="43">
          <cell r="C43" t="str">
            <v>132930196512130016</v>
          </cell>
          <cell r="D43" t="str">
            <v>2,837</v>
          </cell>
          <cell r="E43" t="str">
            <v>失业保险 </v>
          </cell>
          <cell r="F43" t="str">
            <v>8.51</v>
          </cell>
          <cell r="G43" t="str">
            <v>202108</v>
          </cell>
          <cell r="H43" t="str">
            <v>正常应缴</v>
          </cell>
        </row>
        <row r="44">
          <cell r="C44" t="str">
            <v>130983199003282235</v>
          </cell>
          <cell r="D44" t="str">
            <v>2,837</v>
          </cell>
          <cell r="E44" t="str">
            <v>失业保险 </v>
          </cell>
          <cell r="F44" t="str">
            <v>8.51</v>
          </cell>
          <cell r="G44" t="str">
            <v>202108</v>
          </cell>
          <cell r="H44" t="str">
            <v>正常应缴</v>
          </cell>
        </row>
        <row r="45">
          <cell r="C45" t="str">
            <v>132930198003231627</v>
          </cell>
          <cell r="D45" t="str">
            <v>2,837</v>
          </cell>
          <cell r="E45" t="str">
            <v>失业保险 </v>
          </cell>
          <cell r="F45" t="str">
            <v>8.51</v>
          </cell>
          <cell r="G45" t="str">
            <v>202108</v>
          </cell>
          <cell r="H45" t="str">
            <v>正常应缴</v>
          </cell>
        </row>
        <row r="46">
          <cell r="C46" t="str">
            <v>130983198708122210</v>
          </cell>
          <cell r="D46" t="str">
            <v>3,043</v>
          </cell>
          <cell r="E46" t="str">
            <v>失业保险 </v>
          </cell>
          <cell r="F46" t="str">
            <v>9.13</v>
          </cell>
          <cell r="G46" t="str">
            <v>202108</v>
          </cell>
          <cell r="H46" t="str">
            <v>正常应缴</v>
          </cell>
        </row>
        <row r="47">
          <cell r="C47" t="str">
            <v>130626199101032615</v>
          </cell>
          <cell r="D47" t="str">
            <v>2,837</v>
          </cell>
          <cell r="E47" t="str">
            <v>失业保险 </v>
          </cell>
          <cell r="F47" t="str">
            <v>8.51</v>
          </cell>
          <cell r="G47" t="str">
            <v>202108</v>
          </cell>
          <cell r="H47" t="str">
            <v>正常应缴</v>
          </cell>
        </row>
        <row r="48">
          <cell r="C48" t="str">
            <v>130923199212160529</v>
          </cell>
          <cell r="D48" t="str">
            <v>3,043</v>
          </cell>
          <cell r="E48" t="str">
            <v>失业保险 </v>
          </cell>
          <cell r="F48" t="str">
            <v>9.13</v>
          </cell>
          <cell r="G48" t="str">
            <v>202108</v>
          </cell>
          <cell r="H48" t="str">
            <v>正常应缴</v>
          </cell>
        </row>
        <row r="49">
          <cell r="C49" t="str">
            <v>130924198704294218</v>
          </cell>
          <cell r="D49" t="str">
            <v>3,043</v>
          </cell>
          <cell r="E49" t="str">
            <v>失业保险 </v>
          </cell>
          <cell r="F49" t="str">
            <v>9.13</v>
          </cell>
          <cell r="G49" t="str">
            <v>202108</v>
          </cell>
          <cell r="H49" t="str">
            <v>正常应缴</v>
          </cell>
        </row>
        <row r="50">
          <cell r="C50" t="str">
            <v>130983199810300516</v>
          </cell>
          <cell r="D50" t="str">
            <v>2,837</v>
          </cell>
          <cell r="E50" t="str">
            <v>失业保险 </v>
          </cell>
          <cell r="F50" t="str">
            <v>8.51</v>
          </cell>
          <cell r="G50" t="str">
            <v>202108</v>
          </cell>
          <cell r="H50" t="str">
            <v>正常应缴</v>
          </cell>
        </row>
        <row r="51">
          <cell r="C51" t="str">
            <v>130921198808222025</v>
          </cell>
          <cell r="D51" t="str">
            <v>3,043</v>
          </cell>
          <cell r="E51" t="str">
            <v>失业保险 </v>
          </cell>
          <cell r="F51" t="str">
            <v>9.13</v>
          </cell>
          <cell r="G51" t="str">
            <v>202108</v>
          </cell>
          <cell r="H51" t="str">
            <v>正常应缴</v>
          </cell>
        </row>
        <row r="52">
          <cell r="C52" t="str">
            <v>130983199306174557</v>
          </cell>
          <cell r="D52" t="str">
            <v>3,043</v>
          </cell>
          <cell r="E52" t="str">
            <v>失业保险 </v>
          </cell>
          <cell r="F52" t="str">
            <v>9.13</v>
          </cell>
          <cell r="G52" t="str">
            <v>202108</v>
          </cell>
          <cell r="H52" t="str">
            <v>正常应缴</v>
          </cell>
        </row>
        <row r="53">
          <cell r="C53" t="str">
            <v>130983198803140919</v>
          </cell>
          <cell r="D53" t="str">
            <v>2,837</v>
          </cell>
          <cell r="E53" t="str">
            <v>失业保险 </v>
          </cell>
          <cell r="F53" t="str">
            <v>8.51</v>
          </cell>
          <cell r="G53" t="str">
            <v>202108</v>
          </cell>
          <cell r="H53" t="str">
            <v>正常应缴</v>
          </cell>
        </row>
        <row r="54">
          <cell r="C54" t="str">
            <v>130983199004072213</v>
          </cell>
          <cell r="D54" t="str">
            <v>2,837</v>
          </cell>
          <cell r="E54" t="str">
            <v>失业保险 </v>
          </cell>
          <cell r="F54" t="str">
            <v>8.51</v>
          </cell>
          <cell r="G54" t="str">
            <v>202108</v>
          </cell>
          <cell r="H54" t="str">
            <v>正常应缴</v>
          </cell>
        </row>
        <row r="55">
          <cell r="C55" t="str">
            <v>132930197303171828</v>
          </cell>
          <cell r="D55" t="str">
            <v>2,837</v>
          </cell>
          <cell r="E55" t="str">
            <v>失业保险 </v>
          </cell>
          <cell r="F55" t="str">
            <v>8.51</v>
          </cell>
          <cell r="G55" t="str">
            <v>202108</v>
          </cell>
          <cell r="H55" t="str">
            <v>正常应缴</v>
          </cell>
        </row>
        <row r="56">
          <cell r="C56" t="str">
            <v>132929197909020420</v>
          </cell>
          <cell r="D56" t="str">
            <v>2,837</v>
          </cell>
          <cell r="E56" t="str">
            <v>失业保险 </v>
          </cell>
          <cell r="F56" t="str">
            <v>8.51</v>
          </cell>
          <cell r="G56" t="str">
            <v>202108</v>
          </cell>
          <cell r="H56" t="str">
            <v>正常应缴</v>
          </cell>
        </row>
        <row r="57">
          <cell r="C57" t="str">
            <v>422802197510153073</v>
          </cell>
          <cell r="D57" t="str">
            <v>3,043</v>
          </cell>
          <cell r="E57" t="str">
            <v>失业保险 </v>
          </cell>
          <cell r="F57" t="str">
            <v>9.13</v>
          </cell>
          <cell r="G57" t="str">
            <v>202108</v>
          </cell>
          <cell r="H57" t="str">
            <v>正常应缴</v>
          </cell>
        </row>
        <row r="58">
          <cell r="C58" t="str">
            <v>131127198502155240</v>
          </cell>
          <cell r="D58" t="str">
            <v>3,820</v>
          </cell>
          <cell r="E58" t="str">
            <v>失业保险 </v>
          </cell>
          <cell r="F58" t="str">
            <v>11.46</v>
          </cell>
          <cell r="G58" t="str">
            <v>202108</v>
          </cell>
          <cell r="H58" t="str">
            <v>正常应缴</v>
          </cell>
        </row>
        <row r="59">
          <cell r="C59" t="str">
            <v>132930198312050029</v>
          </cell>
          <cell r="D59" t="str">
            <v>3,820</v>
          </cell>
          <cell r="E59" t="str">
            <v>失业保险 </v>
          </cell>
          <cell r="F59" t="str">
            <v>11.46</v>
          </cell>
          <cell r="G59" t="str">
            <v>202108</v>
          </cell>
          <cell r="H59" t="str">
            <v>正常应缴</v>
          </cell>
        </row>
        <row r="60">
          <cell r="C60" t="str">
            <v>130983200006120915</v>
          </cell>
          <cell r="D60" t="str">
            <v>2,837</v>
          </cell>
          <cell r="E60" t="str">
            <v>失业保险 </v>
          </cell>
          <cell r="F60" t="str">
            <v>8.51</v>
          </cell>
          <cell r="G60" t="str">
            <v>202108</v>
          </cell>
          <cell r="H60" t="str">
            <v>正常应缴</v>
          </cell>
        </row>
        <row r="61">
          <cell r="C61" t="str">
            <v>130983199502043319</v>
          </cell>
          <cell r="D61" t="str">
            <v>3,043</v>
          </cell>
          <cell r="E61" t="str">
            <v>失业保险 </v>
          </cell>
          <cell r="F61" t="str">
            <v>9.13</v>
          </cell>
          <cell r="G61" t="str">
            <v>202108</v>
          </cell>
          <cell r="H61" t="str">
            <v>正常应缴</v>
          </cell>
        </row>
        <row r="62">
          <cell r="C62" t="str">
            <v>130983200102082410</v>
          </cell>
          <cell r="D62" t="str">
            <v>3,043</v>
          </cell>
          <cell r="E62" t="str">
            <v>失业保险 </v>
          </cell>
          <cell r="F62" t="str">
            <v>9.13</v>
          </cell>
          <cell r="G62" t="str">
            <v>202108</v>
          </cell>
          <cell r="H62" t="str">
            <v>正常应缴</v>
          </cell>
        </row>
        <row r="63">
          <cell r="C63" t="str">
            <v>130983199101045022</v>
          </cell>
          <cell r="D63" t="str">
            <v>2,837</v>
          </cell>
          <cell r="E63" t="str">
            <v>失业保险 </v>
          </cell>
          <cell r="F63" t="str">
            <v>8.51</v>
          </cell>
          <cell r="G63" t="str">
            <v>202108</v>
          </cell>
          <cell r="H63" t="str">
            <v>正常应缴</v>
          </cell>
        </row>
        <row r="64">
          <cell r="C64" t="str">
            <v>130983199703021415</v>
          </cell>
          <cell r="D64" t="str">
            <v>3,043</v>
          </cell>
          <cell r="E64" t="str">
            <v>失业保险 </v>
          </cell>
          <cell r="F64" t="str">
            <v>9.13</v>
          </cell>
          <cell r="G64" t="str">
            <v>202108</v>
          </cell>
          <cell r="H64" t="str">
            <v>正常应缴</v>
          </cell>
        </row>
        <row r="65">
          <cell r="C65" t="str">
            <v>37232419780708321X</v>
          </cell>
          <cell r="D65" t="str">
            <v>2,837</v>
          </cell>
          <cell r="E65" t="str">
            <v>失业保险 </v>
          </cell>
          <cell r="F65" t="str">
            <v>8.51</v>
          </cell>
          <cell r="G65" t="str">
            <v>202108</v>
          </cell>
          <cell r="H65" t="str">
            <v>正常应缴</v>
          </cell>
        </row>
        <row r="66">
          <cell r="C66" t="str">
            <v>130930198803203323</v>
          </cell>
          <cell r="D66" t="str">
            <v>2,837</v>
          </cell>
          <cell r="E66" t="str">
            <v>失业保险 </v>
          </cell>
          <cell r="F66" t="str">
            <v>8.51</v>
          </cell>
          <cell r="G66" t="str">
            <v>202108</v>
          </cell>
          <cell r="H66" t="str">
            <v>正常应缴</v>
          </cell>
        </row>
        <row r="67">
          <cell r="C67" t="str">
            <v>232302197508044422</v>
          </cell>
          <cell r="D67" t="str">
            <v>2,837</v>
          </cell>
          <cell r="E67" t="str">
            <v>失业保险 </v>
          </cell>
          <cell r="F67" t="str">
            <v>8.51</v>
          </cell>
          <cell r="G67" t="str">
            <v>202108</v>
          </cell>
          <cell r="H67" t="str">
            <v>正常应缴</v>
          </cell>
        </row>
        <row r="68">
          <cell r="C68" t="str">
            <v>130983198702282424</v>
          </cell>
          <cell r="D68" t="str">
            <v>3,043</v>
          </cell>
          <cell r="E68" t="str">
            <v>失业保险 </v>
          </cell>
          <cell r="F68" t="str">
            <v>9.13</v>
          </cell>
          <cell r="G68" t="str">
            <v>202108</v>
          </cell>
          <cell r="H68" t="str">
            <v>正常应缴</v>
          </cell>
        </row>
        <row r="69">
          <cell r="C69" t="str">
            <v>132930198203271420</v>
          </cell>
          <cell r="D69" t="str">
            <v>2,837</v>
          </cell>
          <cell r="E69" t="str">
            <v>失业保险 </v>
          </cell>
          <cell r="F69" t="str">
            <v>8.51</v>
          </cell>
          <cell r="G69" t="str">
            <v>202108</v>
          </cell>
          <cell r="H69" t="str">
            <v>正常应缴</v>
          </cell>
        </row>
        <row r="70">
          <cell r="C70" t="str">
            <v>130927198905212716</v>
          </cell>
          <cell r="D70" t="str">
            <v>2,837</v>
          </cell>
          <cell r="E70" t="str">
            <v>失业保险 </v>
          </cell>
          <cell r="F70" t="str">
            <v>8.51</v>
          </cell>
          <cell r="G70" t="str">
            <v>202108</v>
          </cell>
          <cell r="H70" t="str">
            <v>正常应缴</v>
          </cell>
        </row>
        <row r="71">
          <cell r="C71" t="str">
            <v>133030198101315498</v>
          </cell>
          <cell r="D71" t="str">
            <v>2,837</v>
          </cell>
          <cell r="E71" t="str">
            <v>失业保险 </v>
          </cell>
          <cell r="F71" t="str">
            <v>8.51</v>
          </cell>
          <cell r="G71" t="str">
            <v>202108</v>
          </cell>
          <cell r="H71" t="str">
            <v>正常应缴</v>
          </cell>
        </row>
        <row r="72">
          <cell r="C72" t="str">
            <v>130983199312094123</v>
          </cell>
          <cell r="D72" t="str">
            <v>2,837</v>
          </cell>
          <cell r="E72" t="str">
            <v>失业保险 </v>
          </cell>
          <cell r="F72" t="str">
            <v>8.51</v>
          </cell>
          <cell r="G72" t="str">
            <v>202108</v>
          </cell>
          <cell r="H72" t="str">
            <v>正常应缴</v>
          </cell>
        </row>
        <row r="73">
          <cell r="C73" t="str">
            <v>220181199111102217</v>
          </cell>
          <cell r="D73" t="str">
            <v>3,820</v>
          </cell>
          <cell r="E73" t="str">
            <v>失业保险 </v>
          </cell>
          <cell r="F73" t="str">
            <v>11.46</v>
          </cell>
          <cell r="G73" t="str">
            <v>202108</v>
          </cell>
          <cell r="H73" t="str">
            <v>正常应缴</v>
          </cell>
        </row>
        <row r="74">
          <cell r="C74" t="str">
            <v>130983199104105529</v>
          </cell>
          <cell r="D74" t="str">
            <v>2,837</v>
          </cell>
          <cell r="E74" t="str">
            <v>失业保险 </v>
          </cell>
          <cell r="F74" t="str">
            <v>8.51</v>
          </cell>
          <cell r="G74" t="str">
            <v>202108</v>
          </cell>
          <cell r="H74" t="str">
            <v>正常应缴</v>
          </cell>
        </row>
        <row r="75">
          <cell r="C75" t="str">
            <v>130983199611302818</v>
          </cell>
          <cell r="D75" t="str">
            <v>2,837</v>
          </cell>
          <cell r="E75" t="str">
            <v>失业保险 </v>
          </cell>
          <cell r="F75" t="str">
            <v>8.51</v>
          </cell>
          <cell r="G75" t="str">
            <v>202108</v>
          </cell>
          <cell r="H75" t="str">
            <v>正常应缴</v>
          </cell>
        </row>
        <row r="76">
          <cell r="C76" t="str">
            <v>131022199807246415</v>
          </cell>
          <cell r="D76" t="str">
            <v>2,837</v>
          </cell>
          <cell r="E76" t="str">
            <v>失业保险 </v>
          </cell>
          <cell r="F76" t="str">
            <v>8.51</v>
          </cell>
          <cell r="G76" t="str">
            <v>202108</v>
          </cell>
          <cell r="H76" t="str">
            <v>正常应缴</v>
          </cell>
        </row>
        <row r="77">
          <cell r="C77" t="str">
            <v>410802197911223518</v>
          </cell>
          <cell r="D77" t="str">
            <v>3,043</v>
          </cell>
          <cell r="E77" t="str">
            <v>失业保险 </v>
          </cell>
          <cell r="F77" t="str">
            <v>9.13</v>
          </cell>
          <cell r="G77" t="str">
            <v>202108</v>
          </cell>
          <cell r="H77" t="str">
            <v>正常应缴</v>
          </cell>
        </row>
        <row r="78">
          <cell r="C78" t="str">
            <v>130983198804123029</v>
          </cell>
          <cell r="D78" t="str">
            <v>3,043</v>
          </cell>
          <cell r="E78" t="str">
            <v>失业保险 </v>
          </cell>
          <cell r="F78" t="str">
            <v>9.13</v>
          </cell>
          <cell r="G78" t="str">
            <v>202108</v>
          </cell>
          <cell r="H78" t="str">
            <v>正常应缴</v>
          </cell>
        </row>
        <row r="79">
          <cell r="C79" t="str">
            <v>130924199210184216</v>
          </cell>
          <cell r="D79" t="str">
            <v>2,837</v>
          </cell>
          <cell r="E79" t="str">
            <v>失业保险 </v>
          </cell>
          <cell r="F79" t="str">
            <v>8.51</v>
          </cell>
          <cell r="G79" t="str">
            <v>202108</v>
          </cell>
          <cell r="H79" t="str">
            <v>正常应缴</v>
          </cell>
        </row>
        <row r="80">
          <cell r="C80" t="str">
            <v>13098319891027201X</v>
          </cell>
          <cell r="D80" t="str">
            <v>2,837</v>
          </cell>
          <cell r="E80" t="str">
            <v>失业保险 </v>
          </cell>
          <cell r="F80" t="str">
            <v>8.51</v>
          </cell>
          <cell r="G80" t="str">
            <v>202108</v>
          </cell>
          <cell r="H80" t="str">
            <v>正常应缴</v>
          </cell>
        </row>
        <row r="81">
          <cell r="C81" t="str">
            <v>230229196801272019</v>
          </cell>
          <cell r="D81" t="str">
            <v>2,837</v>
          </cell>
          <cell r="E81" t="str">
            <v>失业保险 </v>
          </cell>
          <cell r="F81" t="str">
            <v>8.51</v>
          </cell>
          <cell r="G81" t="str">
            <v>202108</v>
          </cell>
          <cell r="H81" t="str">
            <v>正常应缴</v>
          </cell>
        </row>
        <row r="82">
          <cell r="C82" t="str">
            <v>132930197702281821</v>
          </cell>
          <cell r="D82" t="str">
            <v>3,043</v>
          </cell>
          <cell r="E82" t="str">
            <v>失业保险 </v>
          </cell>
          <cell r="F82" t="str">
            <v>9.13</v>
          </cell>
          <cell r="G82" t="str">
            <v>202108</v>
          </cell>
          <cell r="H82" t="str">
            <v>正常应缴</v>
          </cell>
        </row>
        <row r="83">
          <cell r="C83" t="str">
            <v>132928197708023610</v>
          </cell>
          <cell r="D83" t="str">
            <v>3,043</v>
          </cell>
          <cell r="E83" t="str">
            <v>失业保险 </v>
          </cell>
          <cell r="F83" t="str">
            <v>9.13</v>
          </cell>
          <cell r="G83" t="str">
            <v>202108</v>
          </cell>
          <cell r="H83" t="str">
            <v>正常应缴</v>
          </cell>
        </row>
        <row r="84">
          <cell r="C84" t="str">
            <v>130925200308125435</v>
          </cell>
          <cell r="D84" t="str">
            <v>3,043</v>
          </cell>
          <cell r="E84" t="str">
            <v>失业保险 </v>
          </cell>
          <cell r="F84" t="str">
            <v>9.13</v>
          </cell>
          <cell r="G84" t="str">
            <v>202108</v>
          </cell>
          <cell r="H84" t="str">
            <v>正常应缴</v>
          </cell>
        </row>
        <row r="85">
          <cell r="C85" t="str">
            <v>132930197710082240</v>
          </cell>
          <cell r="D85" t="str">
            <v>2,837</v>
          </cell>
          <cell r="E85" t="str">
            <v>失业保险 </v>
          </cell>
          <cell r="F85" t="str">
            <v>8.51</v>
          </cell>
          <cell r="G85" t="str">
            <v>202108</v>
          </cell>
          <cell r="H85" t="str">
            <v>正常应缴</v>
          </cell>
        </row>
        <row r="86">
          <cell r="C86" t="str">
            <v>132930196712241415</v>
          </cell>
          <cell r="D86" t="str">
            <v>2,837</v>
          </cell>
          <cell r="E86" t="str">
            <v>失业保险 </v>
          </cell>
          <cell r="F86" t="str">
            <v>8.51</v>
          </cell>
          <cell r="G86" t="str">
            <v>202108</v>
          </cell>
          <cell r="H86" t="str">
            <v>正常应缴</v>
          </cell>
        </row>
        <row r="87">
          <cell r="C87" t="str">
            <v>132930198712281125</v>
          </cell>
          <cell r="D87" t="str">
            <v>2,837</v>
          </cell>
          <cell r="E87" t="str">
            <v>失业保险 </v>
          </cell>
          <cell r="F87" t="str">
            <v>8.51</v>
          </cell>
          <cell r="G87" t="str">
            <v>202108</v>
          </cell>
          <cell r="H87" t="str">
            <v>正常应缴</v>
          </cell>
        </row>
        <row r="88">
          <cell r="C88" t="str">
            <v>132930197108162221</v>
          </cell>
          <cell r="D88" t="str">
            <v>2,837</v>
          </cell>
          <cell r="E88" t="str">
            <v>失业保险 </v>
          </cell>
          <cell r="F88" t="str">
            <v>8.51</v>
          </cell>
          <cell r="G88" t="str">
            <v>202108</v>
          </cell>
          <cell r="H88" t="str">
            <v>正常应缴</v>
          </cell>
        </row>
        <row r="89">
          <cell r="C89" t="str">
            <v>130983200204212415</v>
          </cell>
          <cell r="D89" t="str">
            <v>2,837</v>
          </cell>
          <cell r="E89" t="str">
            <v>失业保险 </v>
          </cell>
          <cell r="F89" t="str">
            <v>8.51</v>
          </cell>
          <cell r="G89" t="str">
            <v>202108</v>
          </cell>
          <cell r="H89" t="str">
            <v>正常应缴</v>
          </cell>
        </row>
        <row r="90">
          <cell r="C90" t="str">
            <v>130983199609281616</v>
          </cell>
          <cell r="D90" t="str">
            <v>3,043</v>
          </cell>
          <cell r="E90" t="str">
            <v>失业保险 </v>
          </cell>
          <cell r="F90" t="str">
            <v>9.13</v>
          </cell>
          <cell r="G90" t="str">
            <v>202108</v>
          </cell>
          <cell r="H90" t="str">
            <v>正常应缴</v>
          </cell>
        </row>
        <row r="91">
          <cell r="C91" t="str">
            <v>130983198703101672</v>
          </cell>
          <cell r="D91" t="str">
            <v>3,043</v>
          </cell>
          <cell r="E91" t="str">
            <v>失业保险 </v>
          </cell>
          <cell r="F91" t="str">
            <v>9.13</v>
          </cell>
          <cell r="G91" t="str">
            <v>202108</v>
          </cell>
          <cell r="H91" t="str">
            <v>正常应缴</v>
          </cell>
        </row>
        <row r="92">
          <cell r="C92" t="str">
            <v>130983198511171422</v>
          </cell>
          <cell r="D92" t="str">
            <v>2,837</v>
          </cell>
          <cell r="E92" t="str">
            <v>失业保险 </v>
          </cell>
          <cell r="F92" t="str">
            <v>8.51</v>
          </cell>
          <cell r="G92" t="str">
            <v>202108</v>
          </cell>
          <cell r="H92" t="str">
            <v>正常应缴</v>
          </cell>
        </row>
        <row r="93">
          <cell r="C93" t="str">
            <v>132930197710245310</v>
          </cell>
          <cell r="D93" t="str">
            <v>2,837</v>
          </cell>
          <cell r="E93" t="str">
            <v>失业保险 </v>
          </cell>
          <cell r="F93" t="str">
            <v>8.51</v>
          </cell>
          <cell r="G93" t="str">
            <v>202108</v>
          </cell>
          <cell r="H93" t="str">
            <v>正常应缴</v>
          </cell>
        </row>
        <row r="94">
          <cell r="C94" t="str">
            <v>130983199812143534</v>
          </cell>
          <cell r="D94" t="str">
            <v>2,837</v>
          </cell>
          <cell r="E94" t="str">
            <v>失业保险 </v>
          </cell>
          <cell r="F94" t="str">
            <v>8.51</v>
          </cell>
          <cell r="G94" t="str">
            <v>202108</v>
          </cell>
          <cell r="H94" t="str">
            <v>正常应缴</v>
          </cell>
        </row>
        <row r="95">
          <cell r="C95" t="str">
            <v>532522197908131821</v>
          </cell>
          <cell r="D95" t="str">
            <v>3,043</v>
          </cell>
          <cell r="E95" t="str">
            <v>失业保险 </v>
          </cell>
          <cell r="F95" t="str">
            <v>9.13</v>
          </cell>
          <cell r="G95" t="str">
            <v>202108</v>
          </cell>
          <cell r="H95" t="str">
            <v>正常应缴</v>
          </cell>
        </row>
        <row r="96">
          <cell r="C96" t="str">
            <v>130929198402282213</v>
          </cell>
          <cell r="D96" t="str">
            <v>2,837</v>
          </cell>
          <cell r="E96" t="str">
            <v>失业保险 </v>
          </cell>
          <cell r="F96" t="str">
            <v>8.51</v>
          </cell>
          <cell r="G96" t="str">
            <v>202108</v>
          </cell>
          <cell r="H96" t="str">
            <v>正常应缴</v>
          </cell>
        </row>
        <row r="97">
          <cell r="C97" t="str">
            <v>130983198303042212</v>
          </cell>
          <cell r="D97" t="str">
            <v>2,837</v>
          </cell>
          <cell r="E97" t="str">
            <v>失业保险 </v>
          </cell>
          <cell r="F97" t="str">
            <v>8.51</v>
          </cell>
          <cell r="G97" t="str">
            <v>202108</v>
          </cell>
          <cell r="H97" t="str">
            <v>正常应缴</v>
          </cell>
        </row>
        <row r="98">
          <cell r="C98" t="str">
            <v>132930198105071425</v>
          </cell>
          <cell r="D98" t="str">
            <v>2,837</v>
          </cell>
          <cell r="E98" t="str">
            <v>失业保险 </v>
          </cell>
          <cell r="F98" t="str">
            <v>8.51</v>
          </cell>
          <cell r="G98" t="str">
            <v>202108</v>
          </cell>
          <cell r="H98" t="str">
            <v>正常应缴</v>
          </cell>
        </row>
        <row r="99">
          <cell r="C99" t="str">
            <v>13098319971108167X</v>
          </cell>
          <cell r="D99" t="str">
            <v>3,043</v>
          </cell>
          <cell r="E99" t="str">
            <v>失业保险 </v>
          </cell>
          <cell r="F99" t="str">
            <v>9.13</v>
          </cell>
          <cell r="G99" t="str">
            <v>202108</v>
          </cell>
          <cell r="H99" t="str">
            <v>正常应缴</v>
          </cell>
        </row>
        <row r="100">
          <cell r="C100" t="str">
            <v>13098319860907142X</v>
          </cell>
          <cell r="D100" t="str">
            <v>3,043</v>
          </cell>
          <cell r="E100" t="str">
            <v>失业保险 </v>
          </cell>
          <cell r="F100" t="str">
            <v>9.13</v>
          </cell>
          <cell r="G100" t="str">
            <v>202108</v>
          </cell>
          <cell r="H100" t="str">
            <v>正常应缴</v>
          </cell>
        </row>
        <row r="101">
          <cell r="C101" t="str">
            <v>132930197411160923</v>
          </cell>
          <cell r="D101" t="str">
            <v>2,837</v>
          </cell>
          <cell r="E101" t="str">
            <v>失业保险 </v>
          </cell>
          <cell r="F101" t="str">
            <v>8.51</v>
          </cell>
          <cell r="G101" t="str">
            <v>202108</v>
          </cell>
          <cell r="H101" t="str">
            <v>正常应缴</v>
          </cell>
        </row>
        <row r="102">
          <cell r="C102" t="str">
            <v>132930198107081424</v>
          </cell>
          <cell r="D102" t="str">
            <v>2,837</v>
          </cell>
          <cell r="E102" t="str">
            <v>失业保险 </v>
          </cell>
          <cell r="F102" t="str">
            <v>8.51</v>
          </cell>
          <cell r="G102" t="str">
            <v>202108</v>
          </cell>
          <cell r="H102" t="str">
            <v>正常应缴</v>
          </cell>
        </row>
        <row r="103">
          <cell r="C103" t="str">
            <v>370782199611121627</v>
          </cell>
          <cell r="D103" t="str">
            <v>2,837</v>
          </cell>
          <cell r="E103" t="str">
            <v>失业保险 </v>
          </cell>
          <cell r="F103" t="str">
            <v>8.51</v>
          </cell>
          <cell r="G103" t="str">
            <v>202108</v>
          </cell>
          <cell r="H103" t="str">
            <v>正常应缴</v>
          </cell>
        </row>
        <row r="104">
          <cell r="C104" t="str">
            <v>130983198910183017</v>
          </cell>
          <cell r="D104" t="str">
            <v>3,043</v>
          </cell>
          <cell r="E104" t="str">
            <v>失业保险 </v>
          </cell>
          <cell r="F104" t="str">
            <v>9.13</v>
          </cell>
          <cell r="G104" t="str">
            <v>202108</v>
          </cell>
          <cell r="H104" t="str">
            <v>正常应缴</v>
          </cell>
        </row>
        <row r="105">
          <cell r="C105" t="str">
            <v>230231198505052952</v>
          </cell>
          <cell r="D105" t="str">
            <v>2,837</v>
          </cell>
          <cell r="E105" t="str">
            <v>失业保险 </v>
          </cell>
          <cell r="F105" t="str">
            <v>8.51</v>
          </cell>
          <cell r="G105" t="str">
            <v>202108</v>
          </cell>
          <cell r="H105" t="str">
            <v>正常应缴</v>
          </cell>
        </row>
        <row r="106">
          <cell r="C106" t="str">
            <v>130984198809190016</v>
          </cell>
          <cell r="D106" t="str">
            <v>3,043</v>
          </cell>
          <cell r="E106" t="str">
            <v>失业保险 </v>
          </cell>
          <cell r="F106" t="str">
            <v>9.13</v>
          </cell>
          <cell r="G106" t="str">
            <v>202108</v>
          </cell>
          <cell r="H106" t="str">
            <v>正常应缴</v>
          </cell>
        </row>
        <row r="107">
          <cell r="C107" t="str">
            <v>130921198012143022</v>
          </cell>
          <cell r="D107" t="str">
            <v>2,837</v>
          </cell>
          <cell r="E107" t="str">
            <v>失业保险 </v>
          </cell>
          <cell r="F107" t="str">
            <v>8.51</v>
          </cell>
          <cell r="G107" t="str">
            <v>202108</v>
          </cell>
          <cell r="H107" t="str">
            <v>正常应缴</v>
          </cell>
        </row>
        <row r="108">
          <cell r="C108" t="str">
            <v>13098319990608001X</v>
          </cell>
          <cell r="D108" t="str">
            <v>3,043</v>
          </cell>
          <cell r="E108" t="str">
            <v>失业保险 </v>
          </cell>
          <cell r="F108" t="str">
            <v>9.13</v>
          </cell>
          <cell r="G108" t="str">
            <v>202108</v>
          </cell>
          <cell r="H108" t="str">
            <v>正常应缴</v>
          </cell>
        </row>
        <row r="109">
          <cell r="C109" t="str">
            <v>140322197806203614</v>
          </cell>
          <cell r="D109" t="str">
            <v>3,043</v>
          </cell>
          <cell r="E109" t="str">
            <v>失业保险 </v>
          </cell>
          <cell r="F109" t="str">
            <v>9.13</v>
          </cell>
          <cell r="G109" t="str">
            <v>202108</v>
          </cell>
          <cell r="H109" t="str">
            <v>正常应缴</v>
          </cell>
        </row>
        <row r="110">
          <cell r="C110" t="str">
            <v>132930198109012019</v>
          </cell>
          <cell r="D110" t="str">
            <v>3,043</v>
          </cell>
          <cell r="E110" t="str">
            <v>失业保险 </v>
          </cell>
          <cell r="F110" t="str">
            <v>9.13</v>
          </cell>
          <cell r="G110" t="str">
            <v>202108</v>
          </cell>
          <cell r="H110" t="str">
            <v>正常应缴</v>
          </cell>
        </row>
        <row r="111">
          <cell r="C111" t="str">
            <v>13098319880415161X</v>
          </cell>
          <cell r="D111" t="str">
            <v>2,837</v>
          </cell>
          <cell r="E111" t="str">
            <v>失业保险 </v>
          </cell>
          <cell r="F111" t="str">
            <v>8.51</v>
          </cell>
          <cell r="G111" t="str">
            <v>202108</v>
          </cell>
          <cell r="H111" t="str">
            <v>正常应缴</v>
          </cell>
        </row>
        <row r="112">
          <cell r="C112" t="str">
            <v>130983199801025313</v>
          </cell>
          <cell r="D112" t="str">
            <v>2,837</v>
          </cell>
          <cell r="E112" t="str">
            <v>失业保险 </v>
          </cell>
          <cell r="F112" t="str">
            <v>8.51</v>
          </cell>
          <cell r="G112" t="str">
            <v>202108</v>
          </cell>
          <cell r="H112" t="str">
            <v>正常应缴</v>
          </cell>
        </row>
        <row r="113">
          <cell r="C113" t="str">
            <v>130983198909091625</v>
          </cell>
          <cell r="D113" t="str">
            <v>2,837</v>
          </cell>
          <cell r="E113" t="str">
            <v>失业保险 </v>
          </cell>
          <cell r="F113" t="str">
            <v>8.51</v>
          </cell>
          <cell r="G113" t="str">
            <v>202108</v>
          </cell>
          <cell r="H113" t="str">
            <v>正常应缴</v>
          </cell>
        </row>
        <row r="114">
          <cell r="C114" t="str">
            <v>130983200210240914</v>
          </cell>
          <cell r="D114" t="str">
            <v>3,043</v>
          </cell>
          <cell r="E114" t="str">
            <v>失业保险 </v>
          </cell>
          <cell r="F114" t="str">
            <v>9.13</v>
          </cell>
          <cell r="G114" t="str">
            <v>202108</v>
          </cell>
          <cell r="H114" t="str">
            <v>正常应缴</v>
          </cell>
        </row>
        <row r="115">
          <cell r="C115" t="str">
            <v>130983200405095016</v>
          </cell>
          <cell r="D115" t="str">
            <v>3,043</v>
          </cell>
          <cell r="E115" t="str">
            <v>失业保险 </v>
          </cell>
          <cell r="F115" t="str">
            <v>9.13</v>
          </cell>
          <cell r="G115" t="str">
            <v>202108</v>
          </cell>
          <cell r="H115" t="str">
            <v>正常应缴</v>
          </cell>
        </row>
        <row r="116">
          <cell r="C116" t="str">
            <v>132930196805250118</v>
          </cell>
          <cell r="D116" t="str">
            <v>2,837</v>
          </cell>
          <cell r="E116" t="str">
            <v>失业保险 </v>
          </cell>
          <cell r="F116" t="str">
            <v>8.51</v>
          </cell>
          <cell r="G116" t="str">
            <v>202108</v>
          </cell>
          <cell r="H116" t="str">
            <v>正常应缴</v>
          </cell>
        </row>
        <row r="117">
          <cell r="C117" t="str">
            <v>132930197501140723</v>
          </cell>
          <cell r="D117" t="str">
            <v>2,837</v>
          </cell>
          <cell r="E117" t="str">
            <v>失业保险 </v>
          </cell>
          <cell r="F117" t="str">
            <v>8.51</v>
          </cell>
          <cell r="G117" t="str">
            <v>202108</v>
          </cell>
          <cell r="H117" t="str">
            <v>正常应缴</v>
          </cell>
        </row>
        <row r="118">
          <cell r="C118" t="str">
            <v>132934198212054618</v>
          </cell>
          <cell r="D118" t="str">
            <v>3,820</v>
          </cell>
          <cell r="E118" t="str">
            <v>失业保险 </v>
          </cell>
          <cell r="F118" t="str">
            <v>11.46</v>
          </cell>
          <cell r="G118" t="str">
            <v>202108</v>
          </cell>
          <cell r="H118" t="str">
            <v>正常应缴</v>
          </cell>
        </row>
        <row r="119">
          <cell r="C119" t="str">
            <v>141023198902120013</v>
          </cell>
          <cell r="D119" t="str">
            <v>2,837</v>
          </cell>
          <cell r="E119" t="str">
            <v>失业保险 </v>
          </cell>
          <cell r="F119" t="str">
            <v>8.51</v>
          </cell>
          <cell r="G119" t="str">
            <v>202108</v>
          </cell>
          <cell r="H119" t="str">
            <v>正常应缴</v>
          </cell>
        </row>
        <row r="120">
          <cell r="C120" t="str">
            <v>132930199801223511</v>
          </cell>
          <cell r="D120" t="str">
            <v>3,043</v>
          </cell>
          <cell r="E120" t="str">
            <v>失业保险 </v>
          </cell>
          <cell r="F120" t="str">
            <v>9.13</v>
          </cell>
          <cell r="G120" t="str">
            <v>202108</v>
          </cell>
          <cell r="H120" t="str">
            <v>正常应缴</v>
          </cell>
        </row>
        <row r="121">
          <cell r="C121" t="str">
            <v>130983199909282418</v>
          </cell>
          <cell r="D121" t="str">
            <v>3,043</v>
          </cell>
          <cell r="E121" t="str">
            <v>失业保险 </v>
          </cell>
          <cell r="F121" t="str">
            <v>9.13</v>
          </cell>
          <cell r="G121" t="str">
            <v>202108</v>
          </cell>
          <cell r="H121" t="str">
            <v>正常应缴</v>
          </cell>
        </row>
        <row r="122">
          <cell r="C122" t="str">
            <v>130924198906184244</v>
          </cell>
          <cell r="D122" t="str">
            <v>3,043</v>
          </cell>
          <cell r="E122" t="str">
            <v>失业保险 </v>
          </cell>
          <cell r="F122" t="str">
            <v>9.13</v>
          </cell>
          <cell r="G122" t="str">
            <v>202108</v>
          </cell>
          <cell r="H122" t="str">
            <v>正常应缴</v>
          </cell>
        </row>
        <row r="123">
          <cell r="C123" t="str">
            <v>13293019860606352X</v>
          </cell>
          <cell r="D123" t="str">
            <v>3,043</v>
          </cell>
          <cell r="E123" t="str">
            <v>失业保险 </v>
          </cell>
          <cell r="F123" t="str">
            <v>9.13</v>
          </cell>
          <cell r="G123" t="str">
            <v>202108</v>
          </cell>
          <cell r="H123" t="str">
            <v>正常应缴</v>
          </cell>
        </row>
        <row r="124">
          <cell r="C124" t="str">
            <v>132930198912201820</v>
          </cell>
          <cell r="D124" t="str">
            <v>3,043</v>
          </cell>
          <cell r="E124" t="str">
            <v>失业保险 </v>
          </cell>
          <cell r="F124" t="str">
            <v>9.13</v>
          </cell>
          <cell r="G124" t="str">
            <v>202108</v>
          </cell>
          <cell r="H124" t="str">
            <v>正常应缴</v>
          </cell>
        </row>
        <row r="125">
          <cell r="C125" t="str">
            <v>132930197710261126</v>
          </cell>
          <cell r="D125" t="str">
            <v>2,837</v>
          </cell>
          <cell r="E125" t="str">
            <v>失业保险 </v>
          </cell>
          <cell r="F125" t="str">
            <v>8.51</v>
          </cell>
          <cell r="G125" t="str">
            <v>202108</v>
          </cell>
          <cell r="H125" t="str">
            <v>正常应缴</v>
          </cell>
        </row>
        <row r="126">
          <cell r="C126" t="str">
            <v>130983198607190716</v>
          </cell>
          <cell r="D126" t="str">
            <v>2,837</v>
          </cell>
          <cell r="E126" t="str">
            <v>失业保险 </v>
          </cell>
          <cell r="F126" t="str">
            <v>8.51</v>
          </cell>
          <cell r="G126" t="str">
            <v>202108</v>
          </cell>
          <cell r="H126" t="str">
            <v>正常应缴</v>
          </cell>
        </row>
        <row r="127">
          <cell r="C127" t="str">
            <v>130983198706032414</v>
          </cell>
          <cell r="D127" t="str">
            <v>2,837</v>
          </cell>
          <cell r="E127" t="str">
            <v>失业保险 </v>
          </cell>
          <cell r="F127" t="str">
            <v>8.51</v>
          </cell>
          <cell r="G127" t="str">
            <v>202108</v>
          </cell>
          <cell r="H127" t="str">
            <v>正常应缴</v>
          </cell>
        </row>
        <row r="128">
          <cell r="C128" t="str">
            <v>13098319921211502X</v>
          </cell>
          <cell r="D128" t="str">
            <v>2,837</v>
          </cell>
          <cell r="E128" t="str">
            <v>失业保险 </v>
          </cell>
          <cell r="F128" t="str">
            <v>8.51</v>
          </cell>
          <cell r="G128" t="str">
            <v>202108</v>
          </cell>
          <cell r="H128" t="str">
            <v>正常应缴</v>
          </cell>
        </row>
        <row r="129">
          <cell r="C129" t="str">
            <v>130924199610170913</v>
          </cell>
          <cell r="D129" t="str">
            <v>3,043</v>
          </cell>
          <cell r="E129" t="str">
            <v>失业保险 </v>
          </cell>
          <cell r="F129" t="str">
            <v>9.13</v>
          </cell>
          <cell r="G129" t="str">
            <v>202108</v>
          </cell>
          <cell r="H129" t="str">
            <v>正常应缴</v>
          </cell>
        </row>
        <row r="130">
          <cell r="C130" t="str">
            <v>13098319930310537X</v>
          </cell>
          <cell r="D130" t="str">
            <v>2,837</v>
          </cell>
          <cell r="E130" t="str">
            <v>失业保险 </v>
          </cell>
          <cell r="F130" t="str">
            <v>8.51</v>
          </cell>
          <cell r="G130" t="str">
            <v>202108</v>
          </cell>
          <cell r="H130" t="str">
            <v>正常应缴</v>
          </cell>
        </row>
        <row r="131">
          <cell r="C131" t="str">
            <v>13098319870816332X</v>
          </cell>
          <cell r="D131" t="str">
            <v>3,043</v>
          </cell>
          <cell r="E131" t="str">
            <v>失业保险 </v>
          </cell>
          <cell r="F131" t="str">
            <v>9.13</v>
          </cell>
          <cell r="G131" t="str">
            <v>202108</v>
          </cell>
          <cell r="H131" t="str">
            <v>正常应缴</v>
          </cell>
        </row>
        <row r="132">
          <cell r="C132" t="str">
            <v>130924198411034244</v>
          </cell>
          <cell r="D132" t="str">
            <v>3,043</v>
          </cell>
          <cell r="E132" t="str">
            <v>失业保险 </v>
          </cell>
          <cell r="F132" t="str">
            <v>9.13</v>
          </cell>
          <cell r="G132" t="str">
            <v>202108</v>
          </cell>
          <cell r="H132" t="str">
            <v>正常应缴</v>
          </cell>
        </row>
        <row r="133">
          <cell r="C133" t="str">
            <v>130983198810151122</v>
          </cell>
          <cell r="D133" t="str">
            <v>2,837</v>
          </cell>
          <cell r="E133" t="str">
            <v>失业保险 </v>
          </cell>
          <cell r="F133" t="str">
            <v>8.51</v>
          </cell>
          <cell r="G133" t="str">
            <v>202108</v>
          </cell>
          <cell r="H133" t="str">
            <v>正常应缴</v>
          </cell>
        </row>
        <row r="134">
          <cell r="C134" t="str">
            <v>130983198402051421</v>
          </cell>
          <cell r="D134" t="str">
            <v>2,837</v>
          </cell>
          <cell r="E134" t="str">
            <v>失业保险 </v>
          </cell>
          <cell r="F134" t="str">
            <v>8.51</v>
          </cell>
          <cell r="G134" t="str">
            <v>202108</v>
          </cell>
          <cell r="H134" t="str">
            <v>正常应缴</v>
          </cell>
        </row>
        <row r="135">
          <cell r="C135" t="str">
            <v>232622197602272618</v>
          </cell>
          <cell r="D135" t="str">
            <v>2,837</v>
          </cell>
          <cell r="E135" t="str">
            <v>失业保险 </v>
          </cell>
          <cell r="F135" t="str">
            <v>8.51</v>
          </cell>
          <cell r="G135" t="str">
            <v>202108</v>
          </cell>
          <cell r="H135" t="str">
            <v>正常应缴</v>
          </cell>
        </row>
        <row r="136">
          <cell r="C136" t="str">
            <v>372431197811294043</v>
          </cell>
          <cell r="D136" t="str">
            <v>2,837</v>
          </cell>
          <cell r="E136" t="str">
            <v>失业保险 </v>
          </cell>
          <cell r="F136" t="str">
            <v>8.51</v>
          </cell>
          <cell r="G136" t="str">
            <v>202108</v>
          </cell>
          <cell r="H136" t="str">
            <v>正常应缴</v>
          </cell>
        </row>
        <row r="137">
          <cell r="C137" t="str">
            <v>130983200208022432</v>
          </cell>
          <cell r="D137" t="str">
            <v>3,043</v>
          </cell>
          <cell r="E137" t="str">
            <v>失业保险 </v>
          </cell>
          <cell r="F137" t="str">
            <v>9.13</v>
          </cell>
          <cell r="G137" t="str">
            <v>202108</v>
          </cell>
          <cell r="H137" t="str">
            <v>正常应缴</v>
          </cell>
        </row>
        <row r="138">
          <cell r="C138" t="str">
            <v>130322198306010034</v>
          </cell>
          <cell r="D138" t="str">
            <v>2,837</v>
          </cell>
          <cell r="E138" t="str">
            <v>失业保险 </v>
          </cell>
          <cell r="F138" t="str">
            <v>8.51</v>
          </cell>
          <cell r="G138" t="str">
            <v>202108</v>
          </cell>
          <cell r="H138" t="str">
            <v>正常应缴</v>
          </cell>
        </row>
        <row r="139">
          <cell r="C139" t="str">
            <v>132930197706291621</v>
          </cell>
          <cell r="D139" t="str">
            <v>2,837</v>
          </cell>
          <cell r="E139" t="str">
            <v>失业保险 </v>
          </cell>
          <cell r="F139" t="str">
            <v>8.51</v>
          </cell>
          <cell r="G139" t="str">
            <v>202108</v>
          </cell>
          <cell r="H139" t="str">
            <v>正常应缴</v>
          </cell>
        </row>
        <row r="140">
          <cell r="C140" t="str">
            <v>130983199202051616</v>
          </cell>
          <cell r="D140" t="str">
            <v>2,837</v>
          </cell>
          <cell r="E140" t="str">
            <v>失业保险 </v>
          </cell>
          <cell r="F140" t="str">
            <v>8.51</v>
          </cell>
          <cell r="G140" t="str">
            <v>202108</v>
          </cell>
          <cell r="H140" t="str">
            <v>正常应缴</v>
          </cell>
        </row>
        <row r="141">
          <cell r="C141" t="str">
            <v>132930197109291447</v>
          </cell>
          <cell r="D141" t="str">
            <v>2,837</v>
          </cell>
          <cell r="E141" t="str">
            <v>失业保险 </v>
          </cell>
          <cell r="F141" t="str">
            <v>8.51</v>
          </cell>
          <cell r="G141" t="str">
            <v>202108</v>
          </cell>
          <cell r="H141" t="str">
            <v>正常应缴</v>
          </cell>
        </row>
        <row r="142">
          <cell r="C142" t="str">
            <v>132930198102081628</v>
          </cell>
          <cell r="D142" t="str">
            <v>3,043</v>
          </cell>
          <cell r="E142" t="str">
            <v>失业保险 </v>
          </cell>
          <cell r="F142" t="str">
            <v>9.13</v>
          </cell>
          <cell r="G142" t="str">
            <v>202108</v>
          </cell>
          <cell r="H142" t="str">
            <v>正常应缴</v>
          </cell>
        </row>
        <row r="143">
          <cell r="C143" t="str">
            <v>130983199011023911</v>
          </cell>
          <cell r="D143" t="str">
            <v>3,043</v>
          </cell>
          <cell r="E143" t="str">
            <v>失业保险 </v>
          </cell>
          <cell r="F143" t="str">
            <v>9.13</v>
          </cell>
          <cell r="G143" t="str">
            <v>202108</v>
          </cell>
          <cell r="H143" t="str">
            <v>正常应缴</v>
          </cell>
        </row>
        <row r="144">
          <cell r="C144" t="str">
            <v>130983199211162414</v>
          </cell>
          <cell r="D144" t="str">
            <v>2,837</v>
          </cell>
          <cell r="E144" t="str">
            <v>失业保险 </v>
          </cell>
          <cell r="F144" t="str">
            <v>8.51</v>
          </cell>
          <cell r="G144" t="str">
            <v>202108</v>
          </cell>
          <cell r="H144" t="str">
            <v>正常应缴</v>
          </cell>
        </row>
        <row r="145">
          <cell r="C145" t="str">
            <v>132930199310160536</v>
          </cell>
          <cell r="D145" t="str">
            <v>2,837</v>
          </cell>
          <cell r="E145" t="str">
            <v>失业保险 </v>
          </cell>
          <cell r="F145" t="str">
            <v>8.51</v>
          </cell>
          <cell r="G145" t="str">
            <v>202108</v>
          </cell>
          <cell r="H145" t="str">
            <v>正常应缴</v>
          </cell>
        </row>
        <row r="146">
          <cell r="C146" t="str">
            <v>132930199011150514</v>
          </cell>
          <cell r="D146" t="str">
            <v>2,837</v>
          </cell>
          <cell r="E146" t="str">
            <v>失业保险 </v>
          </cell>
          <cell r="F146" t="str">
            <v>8.51</v>
          </cell>
          <cell r="G146" t="str">
            <v>202108</v>
          </cell>
          <cell r="H146" t="str">
            <v>正常应缴</v>
          </cell>
        </row>
        <row r="147">
          <cell r="C147" t="str">
            <v>132930197510085535</v>
          </cell>
          <cell r="D147" t="str">
            <v>2,837</v>
          </cell>
          <cell r="E147" t="str">
            <v>失业保险 </v>
          </cell>
          <cell r="F147" t="str">
            <v>8.51</v>
          </cell>
          <cell r="G147" t="str">
            <v>202108</v>
          </cell>
          <cell r="H147" t="str">
            <v>正常应缴</v>
          </cell>
        </row>
        <row r="148">
          <cell r="C148" t="str">
            <v>330424198608101420</v>
          </cell>
          <cell r="D148" t="str">
            <v>3,043</v>
          </cell>
          <cell r="E148" t="str">
            <v>失业保险 </v>
          </cell>
          <cell r="F148" t="str">
            <v>9.13</v>
          </cell>
          <cell r="G148" t="str">
            <v>202108</v>
          </cell>
          <cell r="H148" t="str">
            <v>正常应缴</v>
          </cell>
        </row>
        <row r="149">
          <cell r="C149" t="str">
            <v>130983199901142410</v>
          </cell>
          <cell r="D149" t="str">
            <v>2,837</v>
          </cell>
          <cell r="E149" t="str">
            <v>失业保险 </v>
          </cell>
          <cell r="F149" t="str">
            <v>8.51</v>
          </cell>
          <cell r="G149" t="str">
            <v>202108</v>
          </cell>
          <cell r="H149" t="str">
            <v>正常应缴</v>
          </cell>
        </row>
        <row r="150">
          <cell r="C150" t="str">
            <v>232321199609234629</v>
          </cell>
          <cell r="D150" t="str">
            <v>3,043</v>
          </cell>
          <cell r="E150" t="str">
            <v>失业保险 </v>
          </cell>
          <cell r="F150" t="str">
            <v>9.13</v>
          </cell>
          <cell r="G150" t="str">
            <v>202108</v>
          </cell>
          <cell r="H150" t="str">
            <v>正常应缴</v>
          </cell>
        </row>
        <row r="151">
          <cell r="C151" t="str">
            <v>130983199909150511</v>
          </cell>
          <cell r="D151" t="str">
            <v>3,043</v>
          </cell>
          <cell r="E151" t="str">
            <v>失业保险 </v>
          </cell>
          <cell r="F151" t="str">
            <v>9.13</v>
          </cell>
          <cell r="G151" t="str">
            <v>202108</v>
          </cell>
          <cell r="H151" t="str">
            <v>正常应缴</v>
          </cell>
        </row>
        <row r="152">
          <cell r="C152" t="str">
            <v>132930199002011811</v>
          </cell>
          <cell r="D152" t="str">
            <v>2,837</v>
          </cell>
          <cell r="E152" t="str">
            <v>失业保险 </v>
          </cell>
          <cell r="F152" t="str">
            <v>8.51</v>
          </cell>
          <cell r="G152" t="str">
            <v>202108</v>
          </cell>
          <cell r="H152" t="str">
            <v>正常应缴</v>
          </cell>
        </row>
        <row r="153">
          <cell r="C153" t="str">
            <v>132928197711203620</v>
          </cell>
          <cell r="D153" t="str">
            <v>2,837</v>
          </cell>
          <cell r="E153" t="str">
            <v>失业保险 </v>
          </cell>
          <cell r="F153" t="str">
            <v>8.51</v>
          </cell>
          <cell r="G153" t="str">
            <v>202108</v>
          </cell>
          <cell r="H153" t="str">
            <v>正常应缴</v>
          </cell>
        </row>
        <row r="154">
          <cell r="C154" t="str">
            <v>132934198102141526</v>
          </cell>
          <cell r="D154" t="str">
            <v>3,043</v>
          </cell>
          <cell r="E154" t="str">
            <v>失业保险 </v>
          </cell>
          <cell r="F154" t="str">
            <v>9.13</v>
          </cell>
          <cell r="G154" t="str">
            <v>202108</v>
          </cell>
          <cell r="H154" t="str">
            <v>正常应缴</v>
          </cell>
        </row>
        <row r="155">
          <cell r="C155" t="str">
            <v>130983199206210039</v>
          </cell>
          <cell r="D155" t="str">
            <v>3,043</v>
          </cell>
          <cell r="E155" t="str">
            <v>失业保险 </v>
          </cell>
          <cell r="F155" t="str">
            <v>9.13</v>
          </cell>
          <cell r="G155" t="str">
            <v>202108</v>
          </cell>
          <cell r="H155" t="str">
            <v>正常应缴</v>
          </cell>
        </row>
        <row r="156">
          <cell r="C156" t="str">
            <v>130922198810014854</v>
          </cell>
          <cell r="D156" t="str">
            <v>3,043</v>
          </cell>
          <cell r="E156" t="str">
            <v>失业保险 </v>
          </cell>
          <cell r="F156" t="str">
            <v>9.13</v>
          </cell>
          <cell r="G156" t="str">
            <v>202108</v>
          </cell>
          <cell r="H156" t="str">
            <v>正常应缴</v>
          </cell>
        </row>
        <row r="157">
          <cell r="C157" t="str">
            <v>130921199502202018</v>
          </cell>
          <cell r="D157" t="str">
            <v>3,043</v>
          </cell>
          <cell r="E157" t="str">
            <v>失业保险 </v>
          </cell>
          <cell r="F157" t="str">
            <v>9.13</v>
          </cell>
          <cell r="G157" t="str">
            <v>202108</v>
          </cell>
          <cell r="H157" t="str">
            <v>正常应缴</v>
          </cell>
        </row>
        <row r="158">
          <cell r="C158" t="str">
            <v>132930197801122025</v>
          </cell>
          <cell r="D158" t="str">
            <v>2,837</v>
          </cell>
          <cell r="E158" t="str">
            <v>失业保险 </v>
          </cell>
          <cell r="F158" t="str">
            <v>8.51</v>
          </cell>
          <cell r="G158" t="str">
            <v>202108</v>
          </cell>
          <cell r="H158" t="str">
            <v>正常应缴</v>
          </cell>
        </row>
        <row r="159">
          <cell r="C159" t="str">
            <v>130983199809050310</v>
          </cell>
          <cell r="D159" t="str">
            <v>2,837</v>
          </cell>
          <cell r="E159" t="str">
            <v>失业保险 </v>
          </cell>
          <cell r="F159" t="str">
            <v>8.51</v>
          </cell>
          <cell r="G159" t="str">
            <v>202108</v>
          </cell>
          <cell r="H159" t="str">
            <v>正常应缴</v>
          </cell>
        </row>
        <row r="160">
          <cell r="C160" t="str">
            <v>230222197407060659</v>
          </cell>
          <cell r="D160" t="str">
            <v>2,837</v>
          </cell>
          <cell r="E160" t="str">
            <v>失业保险 </v>
          </cell>
          <cell r="F160" t="str">
            <v>8.51</v>
          </cell>
          <cell r="G160" t="str">
            <v>202108</v>
          </cell>
          <cell r="H160" t="str">
            <v>正常应缴</v>
          </cell>
        </row>
        <row r="161">
          <cell r="C161" t="str">
            <v>23020619690224045X</v>
          </cell>
          <cell r="D161" t="str">
            <v>2,837</v>
          </cell>
          <cell r="E161" t="str">
            <v>失业保险 </v>
          </cell>
          <cell r="F161" t="str">
            <v>8.51</v>
          </cell>
          <cell r="G161" t="str">
            <v>202108</v>
          </cell>
          <cell r="H161" t="str">
            <v>正常应缴</v>
          </cell>
        </row>
        <row r="162">
          <cell r="C162" t="str">
            <v>130983198503111817</v>
          </cell>
          <cell r="D162" t="str">
            <v>2,837</v>
          </cell>
          <cell r="E162" t="str">
            <v>失业保险 </v>
          </cell>
          <cell r="F162" t="str">
            <v>8.51</v>
          </cell>
          <cell r="G162" t="str">
            <v>202108</v>
          </cell>
          <cell r="H162" t="str">
            <v>正常应缴</v>
          </cell>
        </row>
        <row r="163">
          <cell r="C163" t="str">
            <v>130983199402180914</v>
          </cell>
          <cell r="D163" t="str">
            <v>3,043</v>
          </cell>
          <cell r="E163" t="str">
            <v>失业保险 </v>
          </cell>
          <cell r="F163" t="str">
            <v>9.13</v>
          </cell>
          <cell r="G163" t="str">
            <v>202108</v>
          </cell>
          <cell r="H163" t="str">
            <v>正常应缴</v>
          </cell>
        </row>
        <row r="164">
          <cell r="C164" t="str">
            <v>132924197704103212</v>
          </cell>
          <cell r="D164" t="str">
            <v>2,837</v>
          </cell>
          <cell r="E164" t="str">
            <v>失业保险 </v>
          </cell>
          <cell r="F164" t="str">
            <v>8.51</v>
          </cell>
          <cell r="G164" t="str">
            <v>202108</v>
          </cell>
          <cell r="H164" t="str">
            <v>正常应缴</v>
          </cell>
        </row>
        <row r="165">
          <cell r="C165" t="str">
            <v>130924199211243548</v>
          </cell>
          <cell r="D165" t="str">
            <v>3,043</v>
          </cell>
          <cell r="E165" t="str">
            <v>失业保险 </v>
          </cell>
          <cell r="F165" t="str">
            <v>9.13</v>
          </cell>
          <cell r="G165" t="str">
            <v>202108</v>
          </cell>
          <cell r="H165" t="str">
            <v>正常应缴</v>
          </cell>
        </row>
        <row r="166">
          <cell r="C166" t="str">
            <v>130983199911080014</v>
          </cell>
          <cell r="D166" t="str">
            <v>3,043</v>
          </cell>
          <cell r="E166" t="str">
            <v>失业保险 </v>
          </cell>
          <cell r="F166" t="str">
            <v>9.13</v>
          </cell>
          <cell r="G166" t="str">
            <v>202108</v>
          </cell>
          <cell r="H166" t="str">
            <v>正常应缴</v>
          </cell>
        </row>
        <row r="167">
          <cell r="C167" t="str">
            <v>130983198602245028</v>
          </cell>
          <cell r="D167" t="str">
            <v>3,043</v>
          </cell>
          <cell r="E167" t="str">
            <v>失业保险 </v>
          </cell>
          <cell r="F167" t="str">
            <v>9.13</v>
          </cell>
          <cell r="G167" t="str">
            <v>202108</v>
          </cell>
          <cell r="H167" t="str">
            <v>正常应缴</v>
          </cell>
        </row>
        <row r="168">
          <cell r="C168" t="str">
            <v>130983198902282218</v>
          </cell>
          <cell r="D168" t="str">
            <v>2,837</v>
          </cell>
          <cell r="E168" t="str">
            <v>失业保险 </v>
          </cell>
          <cell r="F168" t="str">
            <v>8.51</v>
          </cell>
          <cell r="G168" t="str">
            <v>202108</v>
          </cell>
          <cell r="H168" t="str">
            <v>正常应缴</v>
          </cell>
        </row>
        <row r="169">
          <cell r="C169" t="str">
            <v>130983198905051415</v>
          </cell>
          <cell r="D169" t="str">
            <v>3,043</v>
          </cell>
          <cell r="E169" t="str">
            <v>失业保险 </v>
          </cell>
          <cell r="F169" t="str">
            <v>9.13</v>
          </cell>
          <cell r="G169" t="str">
            <v>202108</v>
          </cell>
          <cell r="H169" t="str">
            <v>正常应缴</v>
          </cell>
        </row>
        <row r="170">
          <cell r="C170" t="str">
            <v>130983199403242216</v>
          </cell>
          <cell r="D170" t="str">
            <v>2,837</v>
          </cell>
          <cell r="E170" t="str">
            <v>失业保险 </v>
          </cell>
          <cell r="F170" t="str">
            <v>8.51</v>
          </cell>
          <cell r="G170" t="str">
            <v>202108</v>
          </cell>
          <cell r="H170" t="str">
            <v>正常应缴</v>
          </cell>
        </row>
        <row r="171">
          <cell r="C171" t="str">
            <v>130983199901211615</v>
          </cell>
          <cell r="D171" t="str">
            <v>2,837</v>
          </cell>
          <cell r="E171" t="str">
            <v>失业保险 </v>
          </cell>
          <cell r="F171" t="str">
            <v>8.51</v>
          </cell>
          <cell r="G171" t="str">
            <v>202108</v>
          </cell>
          <cell r="H171" t="str">
            <v>正常应缴</v>
          </cell>
        </row>
        <row r="172">
          <cell r="C172" t="str">
            <v>13092419931114423X</v>
          </cell>
          <cell r="D172" t="str">
            <v>3,043</v>
          </cell>
          <cell r="E172" t="str">
            <v>失业保险 </v>
          </cell>
          <cell r="F172" t="str">
            <v>9.13</v>
          </cell>
          <cell r="G172" t="str">
            <v>202108</v>
          </cell>
          <cell r="H172" t="str">
            <v>正常应缴</v>
          </cell>
        </row>
        <row r="173">
          <cell r="C173" t="str">
            <v>130983199412123921</v>
          </cell>
          <cell r="D173" t="str">
            <v>2,837</v>
          </cell>
          <cell r="E173" t="str">
            <v>失业保险 </v>
          </cell>
          <cell r="F173" t="str">
            <v>8.51</v>
          </cell>
          <cell r="G173" t="str">
            <v>202108</v>
          </cell>
          <cell r="H173" t="str">
            <v>正常应缴</v>
          </cell>
        </row>
        <row r="174">
          <cell r="C174" t="str">
            <v>130983200301140919</v>
          </cell>
          <cell r="D174" t="str">
            <v>3,043</v>
          </cell>
          <cell r="E174" t="str">
            <v>失业保险 </v>
          </cell>
          <cell r="F174" t="str">
            <v>9.13</v>
          </cell>
          <cell r="G174" t="str">
            <v>202108</v>
          </cell>
          <cell r="H174" t="str">
            <v>正常应缴</v>
          </cell>
        </row>
        <row r="175">
          <cell r="C175" t="str">
            <v>140426198711112010</v>
          </cell>
          <cell r="D175" t="str">
            <v>3,043</v>
          </cell>
          <cell r="E175" t="str">
            <v>失业保险 </v>
          </cell>
          <cell r="F175" t="str">
            <v>9.13</v>
          </cell>
          <cell r="G175" t="str">
            <v>202108</v>
          </cell>
          <cell r="H175" t="str">
            <v>正常应缴</v>
          </cell>
        </row>
        <row r="176">
          <cell r="C176" t="str">
            <v>132930199411024138</v>
          </cell>
          <cell r="D176" t="str">
            <v>3,043</v>
          </cell>
          <cell r="E176" t="str">
            <v>失业保险 </v>
          </cell>
          <cell r="F176" t="str">
            <v>9.13</v>
          </cell>
          <cell r="G176" t="str">
            <v>202108</v>
          </cell>
          <cell r="H176" t="str">
            <v>正常应缴</v>
          </cell>
        </row>
        <row r="177">
          <cell r="C177" t="str">
            <v>132930197907180928</v>
          </cell>
          <cell r="D177" t="str">
            <v>2,837</v>
          </cell>
          <cell r="E177" t="str">
            <v>失业保险 </v>
          </cell>
          <cell r="F177" t="str">
            <v>8.51</v>
          </cell>
          <cell r="G177" t="str">
            <v>202108</v>
          </cell>
          <cell r="H177" t="str">
            <v>正常应缴</v>
          </cell>
        </row>
        <row r="178">
          <cell r="C178" t="str">
            <v>37292219820802479X</v>
          </cell>
          <cell r="D178" t="str">
            <v>2,837</v>
          </cell>
          <cell r="E178" t="str">
            <v>失业保险 </v>
          </cell>
          <cell r="F178" t="str">
            <v>8.51</v>
          </cell>
          <cell r="G178" t="str">
            <v>202108</v>
          </cell>
          <cell r="H178" t="str">
            <v>正常应缴</v>
          </cell>
        </row>
        <row r="179">
          <cell r="C179" t="str">
            <v>130983199711182219</v>
          </cell>
          <cell r="D179" t="str">
            <v>3,043</v>
          </cell>
          <cell r="E179" t="str">
            <v>失业保险 </v>
          </cell>
          <cell r="F179" t="str">
            <v>9.13</v>
          </cell>
          <cell r="G179" t="str">
            <v>202108</v>
          </cell>
          <cell r="H179" t="str">
            <v>正常应缴</v>
          </cell>
        </row>
        <row r="180">
          <cell r="C180" t="str">
            <v>130921198904263222</v>
          </cell>
          <cell r="D180" t="str">
            <v>3,043</v>
          </cell>
          <cell r="E180" t="str">
            <v>失业保险 </v>
          </cell>
          <cell r="F180" t="str">
            <v>9.13</v>
          </cell>
          <cell r="G180" t="str">
            <v>202108</v>
          </cell>
          <cell r="H180" t="str">
            <v>正常应缴</v>
          </cell>
        </row>
        <row r="181">
          <cell r="C181" t="str">
            <v>130983198806125319</v>
          </cell>
          <cell r="D181" t="str">
            <v>2,849.73</v>
          </cell>
          <cell r="E181" t="str">
            <v>失业保险 </v>
          </cell>
          <cell r="F181" t="str">
            <v>8.55</v>
          </cell>
          <cell r="G181" t="str">
            <v>202108</v>
          </cell>
          <cell r="H181" t="str">
            <v>正常应缴</v>
          </cell>
        </row>
        <row r="182">
          <cell r="C182" t="str">
            <v>130983199604133016</v>
          </cell>
          <cell r="D182" t="str">
            <v>2,837</v>
          </cell>
          <cell r="E182" t="str">
            <v>失业保险 </v>
          </cell>
          <cell r="F182" t="str">
            <v>8.51</v>
          </cell>
          <cell r="G182" t="str">
            <v>202108</v>
          </cell>
          <cell r="H182" t="str">
            <v>正常应缴</v>
          </cell>
        </row>
        <row r="183">
          <cell r="C183" t="str">
            <v>132930199603283716</v>
          </cell>
          <cell r="D183" t="str">
            <v>3,043</v>
          </cell>
          <cell r="E183" t="str">
            <v>失业保险 </v>
          </cell>
          <cell r="F183" t="str">
            <v>9.13</v>
          </cell>
          <cell r="G183" t="str">
            <v>202108</v>
          </cell>
          <cell r="H183" t="str">
            <v>正常应缴</v>
          </cell>
        </row>
        <row r="184">
          <cell r="C184" t="str">
            <v>132930199202050532</v>
          </cell>
          <cell r="D184" t="str">
            <v>2,837</v>
          </cell>
          <cell r="E184" t="str">
            <v>失业保险 </v>
          </cell>
          <cell r="F184" t="str">
            <v>8.51</v>
          </cell>
          <cell r="G184" t="str">
            <v>202108</v>
          </cell>
          <cell r="H184" t="str">
            <v>正常应缴</v>
          </cell>
        </row>
        <row r="185">
          <cell r="C185" t="str">
            <v>132929197802073434</v>
          </cell>
          <cell r="D185" t="str">
            <v>2,837</v>
          </cell>
          <cell r="E185" t="str">
            <v>失业保险 </v>
          </cell>
          <cell r="F185" t="str">
            <v>8.51</v>
          </cell>
          <cell r="G185" t="str">
            <v>202108</v>
          </cell>
          <cell r="H185" t="str">
            <v>正常应缴</v>
          </cell>
        </row>
        <row r="186">
          <cell r="C186" t="str">
            <v>130621199101181862</v>
          </cell>
          <cell r="D186" t="str">
            <v>2,837</v>
          </cell>
          <cell r="E186" t="str">
            <v>失业保险 </v>
          </cell>
          <cell r="F186" t="str">
            <v>8.51</v>
          </cell>
          <cell r="G186" t="str">
            <v>202108</v>
          </cell>
          <cell r="H186" t="str">
            <v>正常应缴</v>
          </cell>
        </row>
        <row r="187">
          <cell r="C187" t="str">
            <v>140322197708231515</v>
          </cell>
          <cell r="D187" t="str">
            <v>2,837</v>
          </cell>
          <cell r="E187" t="str">
            <v>失业保险 </v>
          </cell>
          <cell r="F187" t="str">
            <v>8.51</v>
          </cell>
          <cell r="G187" t="str">
            <v>202108</v>
          </cell>
          <cell r="H187" t="str">
            <v>正常应缴</v>
          </cell>
        </row>
        <row r="188">
          <cell r="C188" t="str">
            <v>130983198703063936</v>
          </cell>
          <cell r="D188" t="str">
            <v>3,043</v>
          </cell>
          <cell r="E188" t="str">
            <v>失业保险 </v>
          </cell>
          <cell r="F188" t="str">
            <v>9.13</v>
          </cell>
          <cell r="G188" t="str">
            <v>202108</v>
          </cell>
          <cell r="H188" t="str">
            <v>正常应缴</v>
          </cell>
        </row>
        <row r="189">
          <cell r="C189" t="str">
            <v>130983200407082876</v>
          </cell>
          <cell r="D189" t="str">
            <v>3,043</v>
          </cell>
          <cell r="E189" t="str">
            <v>失业保险 </v>
          </cell>
          <cell r="F189" t="str">
            <v>9.13</v>
          </cell>
          <cell r="G189" t="str">
            <v>202108</v>
          </cell>
          <cell r="H189" t="str">
            <v>正常应缴</v>
          </cell>
        </row>
        <row r="190">
          <cell r="C190" t="str">
            <v>132624198002157513</v>
          </cell>
          <cell r="D190" t="str">
            <v>3,043</v>
          </cell>
          <cell r="E190" t="str">
            <v>失业保险 </v>
          </cell>
          <cell r="F190" t="str">
            <v>9.13</v>
          </cell>
          <cell r="G190" t="str">
            <v>202108</v>
          </cell>
          <cell r="H190" t="str">
            <v>正常应缴</v>
          </cell>
        </row>
        <row r="191">
          <cell r="C191" t="str">
            <v>132930197812051840</v>
          </cell>
          <cell r="D191" t="str">
            <v>2,837</v>
          </cell>
          <cell r="E191" t="str">
            <v>失业保险 </v>
          </cell>
          <cell r="F191" t="str">
            <v>8.51</v>
          </cell>
          <cell r="G191" t="str">
            <v>202108</v>
          </cell>
          <cell r="H191" t="str">
            <v>正常应缴</v>
          </cell>
        </row>
        <row r="192">
          <cell r="C192" t="str">
            <v>132930197803071815</v>
          </cell>
          <cell r="D192" t="str">
            <v>2,837</v>
          </cell>
          <cell r="E192" t="str">
            <v>失业保险 </v>
          </cell>
          <cell r="F192" t="str">
            <v>8.51</v>
          </cell>
          <cell r="G192" t="str">
            <v>202108</v>
          </cell>
          <cell r="H192" t="str">
            <v>正常应缴</v>
          </cell>
        </row>
        <row r="193">
          <cell r="C193" t="str">
            <v>130983199404062233</v>
          </cell>
          <cell r="D193" t="str">
            <v>2,837</v>
          </cell>
          <cell r="E193" t="str">
            <v>失业保险 </v>
          </cell>
          <cell r="F193" t="str">
            <v>8.51</v>
          </cell>
          <cell r="G193" t="str">
            <v>202108</v>
          </cell>
          <cell r="H193" t="str">
            <v>正常应缴</v>
          </cell>
        </row>
        <row r="194">
          <cell r="C194" t="str">
            <v>132930198911101115</v>
          </cell>
          <cell r="D194" t="str">
            <v>2,837</v>
          </cell>
          <cell r="E194" t="str">
            <v>失业保险 </v>
          </cell>
          <cell r="F194" t="str">
            <v>8.51</v>
          </cell>
          <cell r="G194" t="str">
            <v>202108</v>
          </cell>
          <cell r="H194" t="str">
            <v>正常应缴</v>
          </cell>
        </row>
        <row r="195">
          <cell r="C195" t="str">
            <v>371481198211023319</v>
          </cell>
          <cell r="D195" t="str">
            <v>3,043</v>
          </cell>
          <cell r="E195" t="str">
            <v>失业保险 </v>
          </cell>
          <cell r="F195" t="str">
            <v>9.13</v>
          </cell>
          <cell r="G195" t="str">
            <v>202108</v>
          </cell>
          <cell r="H195" t="str">
            <v>正常应缴</v>
          </cell>
        </row>
        <row r="196">
          <cell r="C196" t="str">
            <v>130924198011184227</v>
          </cell>
          <cell r="D196" t="str">
            <v>3,043</v>
          </cell>
          <cell r="E196" t="str">
            <v>失业保险 </v>
          </cell>
          <cell r="F196" t="str">
            <v>9.13</v>
          </cell>
          <cell r="G196" t="str">
            <v>202108</v>
          </cell>
          <cell r="H196" t="str">
            <v>正常应缴</v>
          </cell>
        </row>
        <row r="197">
          <cell r="C197" t="str">
            <v>13098319960516245X</v>
          </cell>
          <cell r="D197" t="str">
            <v>3,043</v>
          </cell>
          <cell r="E197" t="str">
            <v>失业保险 </v>
          </cell>
          <cell r="F197" t="str">
            <v>9.13</v>
          </cell>
          <cell r="G197" t="str">
            <v>202108</v>
          </cell>
          <cell r="H197" t="str">
            <v>正常应缴</v>
          </cell>
        </row>
        <row r="198">
          <cell r="C198" t="str">
            <v>132930198003181121</v>
          </cell>
          <cell r="D198" t="str">
            <v>2,837</v>
          </cell>
          <cell r="E198" t="str">
            <v>失业保险 </v>
          </cell>
          <cell r="F198" t="str">
            <v>8.51</v>
          </cell>
          <cell r="G198" t="str">
            <v>202108</v>
          </cell>
          <cell r="H198" t="str">
            <v>正常应缴</v>
          </cell>
        </row>
        <row r="199">
          <cell r="C199" t="str">
            <v>220182198410207264</v>
          </cell>
          <cell r="D199" t="str">
            <v>3,043</v>
          </cell>
          <cell r="E199" t="str">
            <v>失业保险 </v>
          </cell>
          <cell r="F199" t="str">
            <v>9.13</v>
          </cell>
          <cell r="G199" t="str">
            <v>202108</v>
          </cell>
          <cell r="H199" t="str">
            <v>正常应缴</v>
          </cell>
        </row>
        <row r="200">
          <cell r="C200" t="str">
            <v>140322198201293922</v>
          </cell>
          <cell r="D200" t="str">
            <v>3,043</v>
          </cell>
          <cell r="E200" t="str">
            <v>失业保险 </v>
          </cell>
          <cell r="F200" t="str">
            <v>9.13</v>
          </cell>
          <cell r="G200" t="str">
            <v>202108</v>
          </cell>
          <cell r="H200" t="str">
            <v>正常应缴</v>
          </cell>
        </row>
        <row r="201">
          <cell r="C201" t="str">
            <v>130983199403201617</v>
          </cell>
          <cell r="D201" t="str">
            <v>2,837</v>
          </cell>
          <cell r="E201" t="str">
            <v>失业保险 </v>
          </cell>
          <cell r="F201" t="str">
            <v>8.51</v>
          </cell>
          <cell r="G201" t="str">
            <v>202108</v>
          </cell>
          <cell r="H201" t="str">
            <v>正常应缴</v>
          </cell>
        </row>
        <row r="202">
          <cell r="C202" t="str">
            <v>130983199202122218</v>
          </cell>
          <cell r="D202" t="str">
            <v>2,837</v>
          </cell>
          <cell r="E202" t="str">
            <v>失业保险 </v>
          </cell>
          <cell r="F202" t="str">
            <v>8.51</v>
          </cell>
          <cell r="G202" t="str">
            <v>202108</v>
          </cell>
          <cell r="H202" t="str">
            <v>正常应缴</v>
          </cell>
        </row>
        <row r="203">
          <cell r="C203" t="str">
            <v>130924198909114241</v>
          </cell>
          <cell r="D203" t="str">
            <v>2,837</v>
          </cell>
          <cell r="E203" t="str">
            <v>失业保险 </v>
          </cell>
          <cell r="F203" t="str">
            <v>8.51</v>
          </cell>
          <cell r="G203" t="str">
            <v>202108</v>
          </cell>
          <cell r="H203" t="str">
            <v>正常应缴</v>
          </cell>
        </row>
        <row r="204">
          <cell r="C204" t="str">
            <v>130983199901041118</v>
          </cell>
          <cell r="D204" t="str">
            <v>2,837</v>
          </cell>
          <cell r="E204" t="str">
            <v>失业保险 </v>
          </cell>
          <cell r="F204" t="str">
            <v>8.51</v>
          </cell>
          <cell r="G204" t="str">
            <v>202108</v>
          </cell>
          <cell r="H204" t="str">
            <v>正常应缴</v>
          </cell>
        </row>
        <row r="205">
          <cell r="C205" t="str">
            <v>13098319981002163X</v>
          </cell>
          <cell r="D205" t="str">
            <v>3,043</v>
          </cell>
          <cell r="E205" t="str">
            <v>失业保险 </v>
          </cell>
          <cell r="F205" t="str">
            <v>9.13</v>
          </cell>
          <cell r="G205" t="str">
            <v>202108</v>
          </cell>
          <cell r="H205" t="str">
            <v>正常应缴</v>
          </cell>
        </row>
        <row r="206">
          <cell r="C206" t="str">
            <v>130983200306095010</v>
          </cell>
          <cell r="D206" t="str">
            <v>3,043</v>
          </cell>
          <cell r="E206" t="str">
            <v>失业保险 </v>
          </cell>
          <cell r="F206" t="str">
            <v>9.13</v>
          </cell>
          <cell r="G206" t="str">
            <v>202108</v>
          </cell>
          <cell r="H206" t="str">
            <v>正常应缴</v>
          </cell>
        </row>
        <row r="207">
          <cell r="C207" t="str">
            <v>130983198703172411</v>
          </cell>
          <cell r="D207" t="str">
            <v>2,837</v>
          </cell>
          <cell r="E207" t="str">
            <v>失业保险 </v>
          </cell>
          <cell r="F207" t="str">
            <v>8.51</v>
          </cell>
          <cell r="G207" t="str">
            <v>202108</v>
          </cell>
          <cell r="H207" t="str">
            <v>正常应缴</v>
          </cell>
        </row>
        <row r="208">
          <cell r="C208" t="str">
            <v>130983198609162225</v>
          </cell>
          <cell r="D208" t="str">
            <v>2,837</v>
          </cell>
          <cell r="E208" t="str">
            <v>失业保险 </v>
          </cell>
          <cell r="F208" t="str">
            <v>8.51</v>
          </cell>
          <cell r="G208" t="str">
            <v>202108</v>
          </cell>
          <cell r="H208" t="str">
            <v>正常应缴</v>
          </cell>
        </row>
        <row r="209">
          <cell r="C209" t="str">
            <v>132930197611261446</v>
          </cell>
          <cell r="D209" t="str">
            <v>2,837</v>
          </cell>
          <cell r="E209" t="str">
            <v>失业保险 </v>
          </cell>
          <cell r="F209" t="str">
            <v>8.51</v>
          </cell>
          <cell r="G209" t="str">
            <v>202108</v>
          </cell>
          <cell r="H209" t="str">
            <v>正常应缴</v>
          </cell>
        </row>
        <row r="210">
          <cell r="C210" t="str">
            <v>130930199902082111</v>
          </cell>
          <cell r="D210" t="str">
            <v>2,837</v>
          </cell>
          <cell r="E210" t="str">
            <v>失业保险 </v>
          </cell>
          <cell r="F210" t="str">
            <v>8.51</v>
          </cell>
          <cell r="G210" t="str">
            <v>202108</v>
          </cell>
          <cell r="H210" t="str">
            <v>正常应缴</v>
          </cell>
        </row>
        <row r="211">
          <cell r="C211" t="str">
            <v>13098319981201162X</v>
          </cell>
          <cell r="D211" t="str">
            <v>2,837</v>
          </cell>
          <cell r="E211" t="str">
            <v>失业保险 </v>
          </cell>
          <cell r="F211" t="str">
            <v>8.51</v>
          </cell>
          <cell r="G211" t="str">
            <v>202108</v>
          </cell>
          <cell r="H211" t="str">
            <v>正常应缴</v>
          </cell>
        </row>
        <row r="212">
          <cell r="C212" t="str">
            <v>132930198106302213</v>
          </cell>
          <cell r="D212" t="str">
            <v>2,837</v>
          </cell>
          <cell r="E212" t="str">
            <v>失业保险 </v>
          </cell>
          <cell r="F212" t="str">
            <v>8.51</v>
          </cell>
          <cell r="G212" t="str">
            <v>202108</v>
          </cell>
          <cell r="H212" t="str">
            <v>正常应缴</v>
          </cell>
        </row>
        <row r="213">
          <cell r="C213" t="str">
            <v>130983198605102217</v>
          </cell>
          <cell r="D213" t="str">
            <v>2,837</v>
          </cell>
          <cell r="E213" t="str">
            <v>失业保险 </v>
          </cell>
          <cell r="F213" t="str">
            <v>8.51</v>
          </cell>
          <cell r="G213" t="str">
            <v>202108</v>
          </cell>
          <cell r="H213" t="str">
            <v>正常应缴</v>
          </cell>
        </row>
        <row r="214">
          <cell r="C214" t="str">
            <v>13098319820602301X</v>
          </cell>
          <cell r="D214" t="str">
            <v>2,837</v>
          </cell>
          <cell r="E214" t="str">
            <v>失业保险 </v>
          </cell>
          <cell r="F214" t="str">
            <v>8.51</v>
          </cell>
          <cell r="G214" t="str">
            <v>202108</v>
          </cell>
          <cell r="H214" t="str">
            <v>正常应缴</v>
          </cell>
        </row>
        <row r="215">
          <cell r="C215" t="str">
            <v>130983199209081615</v>
          </cell>
          <cell r="D215" t="str">
            <v>3,043</v>
          </cell>
          <cell r="E215" t="str">
            <v>失业保险 </v>
          </cell>
          <cell r="F215" t="str">
            <v>9.13</v>
          </cell>
          <cell r="G215" t="str">
            <v>202108</v>
          </cell>
          <cell r="H215" t="str">
            <v>正常应缴</v>
          </cell>
        </row>
        <row r="216">
          <cell r="C216" t="str">
            <v>130983198805050714</v>
          </cell>
          <cell r="D216" t="str">
            <v>3,820</v>
          </cell>
          <cell r="E216" t="str">
            <v>失业保险 </v>
          </cell>
          <cell r="F216" t="str">
            <v>11.46</v>
          </cell>
          <cell r="G216" t="str">
            <v>202108</v>
          </cell>
          <cell r="H216" t="str">
            <v>正常应缴</v>
          </cell>
        </row>
        <row r="217">
          <cell r="C217" t="str">
            <v>130983198402241612</v>
          </cell>
          <cell r="D217" t="str">
            <v>2,837</v>
          </cell>
          <cell r="E217" t="str">
            <v>失业保险 </v>
          </cell>
          <cell r="F217" t="str">
            <v>8.51</v>
          </cell>
          <cell r="G217" t="str">
            <v>202108</v>
          </cell>
          <cell r="H217" t="str">
            <v>正常应缴</v>
          </cell>
        </row>
        <row r="218">
          <cell r="C218" t="str">
            <v>232102196309165218</v>
          </cell>
          <cell r="D218" t="str">
            <v>2,837</v>
          </cell>
          <cell r="E218" t="str">
            <v>失业保险 </v>
          </cell>
          <cell r="F218" t="str">
            <v>8.51</v>
          </cell>
          <cell r="G218" t="str">
            <v>202108</v>
          </cell>
          <cell r="H218" t="str">
            <v>正常应缴</v>
          </cell>
        </row>
        <row r="219">
          <cell r="C219" t="str">
            <v>13092419970401425X</v>
          </cell>
          <cell r="D219" t="str">
            <v>2,837</v>
          </cell>
          <cell r="E219" t="str">
            <v>失业保险 </v>
          </cell>
          <cell r="F219" t="str">
            <v>8.51</v>
          </cell>
          <cell r="G219" t="str">
            <v>202108</v>
          </cell>
          <cell r="H219" t="str">
            <v>正常应缴</v>
          </cell>
        </row>
        <row r="220">
          <cell r="C220" t="str">
            <v>130983199302022011</v>
          </cell>
          <cell r="D220" t="str">
            <v>2,837</v>
          </cell>
          <cell r="E220" t="str">
            <v>失业保险 </v>
          </cell>
          <cell r="F220" t="str">
            <v>8.51</v>
          </cell>
          <cell r="G220" t="str">
            <v>202108</v>
          </cell>
          <cell r="H220" t="str">
            <v>正常应缴</v>
          </cell>
        </row>
        <row r="221">
          <cell r="C221" t="str">
            <v>132931197506203320</v>
          </cell>
          <cell r="D221" t="str">
            <v>2,837</v>
          </cell>
          <cell r="E221" t="str">
            <v>失业保险 </v>
          </cell>
          <cell r="F221" t="str">
            <v>8.51</v>
          </cell>
          <cell r="G221" t="str">
            <v>202108</v>
          </cell>
          <cell r="H221" t="str">
            <v>正常应缴</v>
          </cell>
        </row>
        <row r="222">
          <cell r="C222" t="str">
            <v>220821198701024826</v>
          </cell>
          <cell r="D222" t="str">
            <v>2,837</v>
          </cell>
          <cell r="E222" t="str">
            <v>失业保险 </v>
          </cell>
          <cell r="F222" t="str">
            <v>8.51</v>
          </cell>
          <cell r="G222" t="str">
            <v>202108</v>
          </cell>
          <cell r="H222" t="str">
            <v>正常应缴</v>
          </cell>
        </row>
        <row r="223">
          <cell r="C223" t="str">
            <v>142623197409132618</v>
          </cell>
          <cell r="D223" t="str">
            <v>3,043</v>
          </cell>
          <cell r="E223" t="str">
            <v>失业保险 </v>
          </cell>
          <cell r="F223" t="str">
            <v>9.13</v>
          </cell>
          <cell r="G223" t="str">
            <v>202108</v>
          </cell>
          <cell r="H223" t="str">
            <v>正常应缴</v>
          </cell>
        </row>
        <row r="224">
          <cell r="C224" t="str">
            <v>132930199011134725</v>
          </cell>
          <cell r="D224" t="str">
            <v>3,043</v>
          </cell>
          <cell r="E224" t="str">
            <v>失业保险 </v>
          </cell>
          <cell r="F224" t="str">
            <v>9.13</v>
          </cell>
          <cell r="G224" t="str">
            <v>202108</v>
          </cell>
          <cell r="H224" t="str">
            <v>正常应缴</v>
          </cell>
        </row>
        <row r="225">
          <cell r="C225" t="str">
            <v>130983199803282612</v>
          </cell>
          <cell r="D225" t="str">
            <v>3,043</v>
          </cell>
          <cell r="E225" t="str">
            <v>失业保险 </v>
          </cell>
          <cell r="F225" t="str">
            <v>9.13</v>
          </cell>
          <cell r="G225" t="str">
            <v>202108</v>
          </cell>
          <cell r="H225" t="str">
            <v>正常应缴</v>
          </cell>
        </row>
        <row r="226">
          <cell r="C226" t="str">
            <v>130925198802085221</v>
          </cell>
          <cell r="D226" t="str">
            <v>2,837</v>
          </cell>
          <cell r="E226" t="str">
            <v>失业保险 </v>
          </cell>
          <cell r="F226" t="str">
            <v>8.51</v>
          </cell>
          <cell r="G226" t="str">
            <v>202108</v>
          </cell>
          <cell r="H226" t="str">
            <v>正常应缴</v>
          </cell>
        </row>
        <row r="227">
          <cell r="C227" t="str">
            <v>130983198403101638</v>
          </cell>
          <cell r="D227" t="str">
            <v>2,837</v>
          </cell>
          <cell r="E227" t="str">
            <v>失业保险 </v>
          </cell>
          <cell r="F227" t="str">
            <v>8.51</v>
          </cell>
          <cell r="G227" t="str">
            <v>202108</v>
          </cell>
          <cell r="H227" t="str">
            <v>正常应缴</v>
          </cell>
        </row>
        <row r="228">
          <cell r="C228" t="str">
            <v>13092419820326351X</v>
          </cell>
          <cell r="D228" t="str">
            <v>3,820</v>
          </cell>
          <cell r="E228" t="str">
            <v>失业保险 </v>
          </cell>
          <cell r="F228" t="str">
            <v>11.46</v>
          </cell>
          <cell r="G228" t="str">
            <v>202108</v>
          </cell>
          <cell r="H228" t="str">
            <v>正常应缴</v>
          </cell>
        </row>
        <row r="229">
          <cell r="C229" t="str">
            <v>130434199107160529</v>
          </cell>
          <cell r="D229" t="str">
            <v>3,043</v>
          </cell>
          <cell r="E229" t="str">
            <v>失业保险 </v>
          </cell>
          <cell r="F229" t="str">
            <v>9.13</v>
          </cell>
          <cell r="G229" t="str">
            <v>202108</v>
          </cell>
          <cell r="H229" t="str">
            <v>正常应缴</v>
          </cell>
        </row>
        <row r="230">
          <cell r="C230" t="str">
            <v>130983199105203913</v>
          </cell>
          <cell r="D230" t="str">
            <v>3,043</v>
          </cell>
          <cell r="E230" t="str">
            <v>失业保险 </v>
          </cell>
          <cell r="F230" t="str">
            <v>9.13</v>
          </cell>
          <cell r="G230" t="str">
            <v>202108</v>
          </cell>
          <cell r="H230" t="str">
            <v>正常应缴</v>
          </cell>
        </row>
        <row r="231">
          <cell r="C231" t="str">
            <v>130983200305240319</v>
          </cell>
          <cell r="D231" t="str">
            <v>3,043</v>
          </cell>
          <cell r="E231" t="str">
            <v>失业保险 </v>
          </cell>
          <cell r="F231" t="str">
            <v>9.13</v>
          </cell>
          <cell r="G231" t="str">
            <v>202108</v>
          </cell>
          <cell r="H231" t="str">
            <v>正常应缴</v>
          </cell>
        </row>
        <row r="232">
          <cell r="C232" t="str">
            <v>132930196612212211</v>
          </cell>
          <cell r="D232" t="str">
            <v>3,820</v>
          </cell>
          <cell r="E232" t="str">
            <v>失业保险 </v>
          </cell>
          <cell r="F232" t="str">
            <v>11.46</v>
          </cell>
          <cell r="G232" t="str">
            <v>202108</v>
          </cell>
          <cell r="H232" t="str">
            <v>正常应缴</v>
          </cell>
        </row>
        <row r="233">
          <cell r="C233" t="str">
            <v>132324197702271519</v>
          </cell>
          <cell r="D233" t="str">
            <v>3,043</v>
          </cell>
          <cell r="E233" t="str">
            <v>失业保险 </v>
          </cell>
          <cell r="F233" t="str">
            <v>9.13</v>
          </cell>
          <cell r="G233" t="str">
            <v>202108</v>
          </cell>
          <cell r="H233" t="str">
            <v>正常应缴</v>
          </cell>
        </row>
        <row r="234">
          <cell r="C234" t="str">
            <v>132930197709123543</v>
          </cell>
          <cell r="D234" t="str">
            <v>3,043</v>
          </cell>
          <cell r="E234" t="str">
            <v>失业保险 </v>
          </cell>
          <cell r="F234" t="str">
            <v>9.13</v>
          </cell>
          <cell r="G234" t="str">
            <v>202108</v>
          </cell>
          <cell r="H234" t="str">
            <v>正常应缴</v>
          </cell>
        </row>
        <row r="235">
          <cell r="C235" t="str">
            <v>132930198602103520</v>
          </cell>
          <cell r="D235" t="str">
            <v>2,837</v>
          </cell>
          <cell r="E235" t="str">
            <v>失业保险 </v>
          </cell>
          <cell r="F235" t="str">
            <v>8.51</v>
          </cell>
          <cell r="G235" t="str">
            <v>202108</v>
          </cell>
          <cell r="H235" t="str">
            <v>正常应缴</v>
          </cell>
        </row>
        <row r="236">
          <cell r="C236" t="str">
            <v>13293019820815221X</v>
          </cell>
          <cell r="D236" t="str">
            <v>2,837</v>
          </cell>
          <cell r="E236" t="str">
            <v>失业保险 </v>
          </cell>
          <cell r="F236" t="str">
            <v>8.51</v>
          </cell>
          <cell r="G236" t="str">
            <v>202108</v>
          </cell>
          <cell r="H236" t="str">
            <v>正常应缴</v>
          </cell>
        </row>
        <row r="237">
          <cell r="C237" t="str">
            <v>130983199001032232</v>
          </cell>
          <cell r="D237" t="str">
            <v>2,837</v>
          </cell>
          <cell r="E237" t="str">
            <v>失业保险 </v>
          </cell>
          <cell r="F237" t="str">
            <v>8.51</v>
          </cell>
          <cell r="G237" t="str">
            <v>202108</v>
          </cell>
          <cell r="H237" t="str">
            <v>正常应缴</v>
          </cell>
        </row>
        <row r="238">
          <cell r="C238" t="str">
            <v>130922198706270815</v>
          </cell>
          <cell r="D238" t="str">
            <v>2,837</v>
          </cell>
          <cell r="E238" t="str">
            <v>失业保险 </v>
          </cell>
          <cell r="F238" t="str">
            <v>8.51</v>
          </cell>
          <cell r="G238" t="str">
            <v>202108</v>
          </cell>
          <cell r="H238" t="str">
            <v>正常应缴</v>
          </cell>
        </row>
        <row r="239">
          <cell r="C239" t="str">
            <v>132930198004252227</v>
          </cell>
          <cell r="D239" t="str">
            <v>2,837</v>
          </cell>
          <cell r="E239" t="str">
            <v>失业保险 </v>
          </cell>
          <cell r="F239" t="str">
            <v>8.51</v>
          </cell>
          <cell r="G239" t="str">
            <v>202108</v>
          </cell>
          <cell r="H239" t="str">
            <v>正常应缴</v>
          </cell>
        </row>
        <row r="240">
          <cell r="C240" t="str">
            <v>132930198105155020</v>
          </cell>
          <cell r="D240" t="str">
            <v>3,043</v>
          </cell>
          <cell r="E240" t="str">
            <v>失业保险 </v>
          </cell>
          <cell r="F240" t="str">
            <v>9.13</v>
          </cell>
          <cell r="G240" t="str">
            <v>202108</v>
          </cell>
          <cell r="H240" t="str">
            <v>正常应缴</v>
          </cell>
        </row>
        <row r="241">
          <cell r="C241" t="str">
            <v>130983200405160316</v>
          </cell>
          <cell r="D241" t="str">
            <v>3,043</v>
          </cell>
          <cell r="E241" t="str">
            <v>失业保险 </v>
          </cell>
          <cell r="F241" t="str">
            <v>9.13</v>
          </cell>
          <cell r="G241" t="str">
            <v>202108</v>
          </cell>
          <cell r="H241" t="str">
            <v>正常应缴</v>
          </cell>
        </row>
        <row r="242">
          <cell r="C242" t="str">
            <v>13098319920707303X</v>
          </cell>
          <cell r="D242" t="str">
            <v>3,043</v>
          </cell>
          <cell r="E242" t="str">
            <v>失业保险 </v>
          </cell>
          <cell r="F242" t="str">
            <v>9.13</v>
          </cell>
          <cell r="G242" t="str">
            <v>202108</v>
          </cell>
          <cell r="H242" t="str">
            <v>正常应缴</v>
          </cell>
        </row>
        <row r="243">
          <cell r="C243" t="str">
            <v>132930197806240522</v>
          </cell>
          <cell r="D243" t="str">
            <v>2,837</v>
          </cell>
          <cell r="E243" t="str">
            <v>失业保险 </v>
          </cell>
          <cell r="F243" t="str">
            <v>8.51</v>
          </cell>
          <cell r="G243" t="str">
            <v>202108</v>
          </cell>
          <cell r="H243" t="str">
            <v>正常应缴</v>
          </cell>
        </row>
        <row r="244">
          <cell r="C244" t="str">
            <v>132924197602053226</v>
          </cell>
          <cell r="D244" t="str">
            <v>2,837</v>
          </cell>
          <cell r="E244" t="str">
            <v>失业保险 </v>
          </cell>
          <cell r="F244" t="str">
            <v>8.51</v>
          </cell>
          <cell r="G244" t="str">
            <v>202108</v>
          </cell>
          <cell r="H244" t="str">
            <v>正常应缴</v>
          </cell>
        </row>
        <row r="245">
          <cell r="C245" t="str">
            <v>130983200002201611</v>
          </cell>
          <cell r="D245" t="str">
            <v>3,043</v>
          </cell>
          <cell r="E245" t="str">
            <v>失业保险 </v>
          </cell>
          <cell r="F245" t="str">
            <v>9.13</v>
          </cell>
          <cell r="G245" t="str">
            <v>202108</v>
          </cell>
          <cell r="H245" t="str">
            <v>正常应缴</v>
          </cell>
        </row>
        <row r="246">
          <cell r="C246" t="str">
            <v>130921198212061021</v>
          </cell>
          <cell r="D246" t="str">
            <v>3,043</v>
          </cell>
          <cell r="E246" t="str">
            <v>失业保险 </v>
          </cell>
          <cell r="F246" t="str">
            <v>9.13</v>
          </cell>
          <cell r="G246" t="str">
            <v>202108</v>
          </cell>
          <cell r="H246" t="str">
            <v>正常应缴</v>
          </cell>
        </row>
        <row r="247">
          <cell r="C247" t="str">
            <v>132930197709061629</v>
          </cell>
          <cell r="D247" t="str">
            <v>2,837</v>
          </cell>
          <cell r="E247" t="str">
            <v>失业保险 </v>
          </cell>
          <cell r="F247" t="str">
            <v>8.51</v>
          </cell>
          <cell r="G247" t="str">
            <v>202108</v>
          </cell>
          <cell r="H247" t="str">
            <v>正常应缴</v>
          </cell>
        </row>
        <row r="248">
          <cell r="C248" t="str">
            <v>130930198801133923</v>
          </cell>
          <cell r="D248" t="str">
            <v>2,837</v>
          </cell>
          <cell r="E248" t="str">
            <v>失业保险 </v>
          </cell>
          <cell r="F248" t="str">
            <v>8.51</v>
          </cell>
          <cell r="G248" t="str">
            <v>202108</v>
          </cell>
          <cell r="H248" t="str">
            <v>正常应缴</v>
          </cell>
        </row>
        <row r="249">
          <cell r="C249" t="str">
            <v>130983199204100311</v>
          </cell>
          <cell r="D249" t="str">
            <v>2,837</v>
          </cell>
          <cell r="E249" t="str">
            <v>失业保险 </v>
          </cell>
          <cell r="F249" t="str">
            <v>8.51</v>
          </cell>
          <cell r="G249" t="str">
            <v>202108</v>
          </cell>
          <cell r="H249" t="str">
            <v>正常应缴</v>
          </cell>
        </row>
        <row r="250">
          <cell r="C250" t="str">
            <v>13293019810911092X</v>
          </cell>
          <cell r="D250" t="str">
            <v>3,043</v>
          </cell>
          <cell r="E250" t="str">
            <v>失业保险 </v>
          </cell>
          <cell r="F250" t="str">
            <v>9.13</v>
          </cell>
          <cell r="G250" t="str">
            <v>202108</v>
          </cell>
          <cell r="H250" t="str">
            <v>正常应缴</v>
          </cell>
        </row>
        <row r="251">
          <cell r="C251" t="str">
            <v>371423198503235424</v>
          </cell>
          <cell r="D251" t="str">
            <v>3,043</v>
          </cell>
          <cell r="E251" t="str">
            <v>失业保险 </v>
          </cell>
          <cell r="F251" t="str">
            <v>9.13</v>
          </cell>
          <cell r="G251" t="str">
            <v>202108</v>
          </cell>
          <cell r="H251" t="str">
            <v>正常应缴</v>
          </cell>
        </row>
        <row r="252">
          <cell r="C252" t="str">
            <v>130983199210273032</v>
          </cell>
          <cell r="D252" t="str">
            <v>2,837</v>
          </cell>
          <cell r="E252" t="str">
            <v>失业保险 </v>
          </cell>
          <cell r="F252" t="str">
            <v>8.51</v>
          </cell>
          <cell r="G252" t="str">
            <v>202108</v>
          </cell>
          <cell r="H252" t="str">
            <v>正常应缴</v>
          </cell>
        </row>
        <row r="253">
          <cell r="C253" t="str">
            <v>130983199605032436</v>
          </cell>
          <cell r="D253" t="str">
            <v>2,837</v>
          </cell>
          <cell r="E253" t="str">
            <v>失业保险 </v>
          </cell>
          <cell r="F253" t="str">
            <v>8.51</v>
          </cell>
          <cell r="G253" t="str">
            <v>202108</v>
          </cell>
          <cell r="H253" t="str">
            <v>正常应缴</v>
          </cell>
        </row>
        <row r="254">
          <cell r="C254" t="str">
            <v>130983199412142866</v>
          </cell>
          <cell r="D254" t="str">
            <v>2,837</v>
          </cell>
          <cell r="E254" t="str">
            <v>失业保险 </v>
          </cell>
          <cell r="F254" t="str">
            <v>8.51</v>
          </cell>
          <cell r="G254" t="str">
            <v>202108</v>
          </cell>
          <cell r="H254" t="str">
            <v>正常应缴</v>
          </cell>
        </row>
        <row r="255">
          <cell r="C255" t="str">
            <v>13293019811207531X</v>
          </cell>
          <cell r="D255" t="str">
            <v>3,820</v>
          </cell>
          <cell r="E255" t="str">
            <v>失业保险 </v>
          </cell>
          <cell r="F255" t="str">
            <v>11.46</v>
          </cell>
          <cell r="G255" t="str">
            <v>202108</v>
          </cell>
          <cell r="H255" t="str">
            <v>正常应缴</v>
          </cell>
        </row>
        <row r="256">
          <cell r="C256" t="str">
            <v>130983199205073036</v>
          </cell>
          <cell r="D256" t="str">
            <v>2,837</v>
          </cell>
          <cell r="E256" t="str">
            <v>失业保险 </v>
          </cell>
          <cell r="F256" t="str">
            <v>8.51</v>
          </cell>
          <cell r="G256" t="str">
            <v>202108</v>
          </cell>
          <cell r="H256" t="str">
            <v>正常应缴</v>
          </cell>
        </row>
        <row r="257">
          <cell r="C257" t="str">
            <v>131126199105053011</v>
          </cell>
          <cell r="D257" t="str">
            <v>2,837</v>
          </cell>
          <cell r="E257" t="str">
            <v>失业保险 </v>
          </cell>
          <cell r="F257" t="str">
            <v>8.51</v>
          </cell>
          <cell r="G257" t="str">
            <v>202108</v>
          </cell>
          <cell r="H257" t="str">
            <v>正常应缴</v>
          </cell>
        </row>
        <row r="258">
          <cell r="C258" t="str">
            <v>130983199810110712</v>
          </cell>
          <cell r="D258" t="str">
            <v>2,837</v>
          </cell>
          <cell r="E258" t="str">
            <v>失业保险 </v>
          </cell>
          <cell r="F258" t="str">
            <v>8.51</v>
          </cell>
          <cell r="G258" t="str">
            <v>202108</v>
          </cell>
          <cell r="H258" t="str">
            <v>正常应缴</v>
          </cell>
        </row>
        <row r="259">
          <cell r="C259" t="str">
            <v>130983199302141619</v>
          </cell>
          <cell r="D259" t="str">
            <v>2,837</v>
          </cell>
          <cell r="E259" t="str">
            <v>失业保险 </v>
          </cell>
          <cell r="F259" t="str">
            <v>8.51</v>
          </cell>
          <cell r="G259" t="str">
            <v>202108</v>
          </cell>
          <cell r="H259" t="str">
            <v>正常应缴</v>
          </cell>
        </row>
        <row r="260">
          <cell r="C260" t="str">
            <v>120225198105034672</v>
          </cell>
          <cell r="D260" t="str">
            <v>2,837</v>
          </cell>
          <cell r="E260" t="str">
            <v>失业保险 </v>
          </cell>
          <cell r="F260" t="str">
            <v>8.51</v>
          </cell>
          <cell r="G260" t="str">
            <v>202108</v>
          </cell>
          <cell r="H260" t="str">
            <v>正常应缴</v>
          </cell>
        </row>
        <row r="261">
          <cell r="C261" t="str">
            <v>130921199410200816</v>
          </cell>
          <cell r="D261" t="str">
            <v>3,043</v>
          </cell>
          <cell r="E261" t="str">
            <v>失业保险 </v>
          </cell>
          <cell r="F261" t="str">
            <v>9.13</v>
          </cell>
          <cell r="G261" t="str">
            <v>202108</v>
          </cell>
          <cell r="H261" t="str">
            <v>正常应缴</v>
          </cell>
        </row>
        <row r="262">
          <cell r="C262" t="str">
            <v>13293019970422351X</v>
          </cell>
          <cell r="D262" t="str">
            <v>2,837</v>
          </cell>
          <cell r="E262" t="str">
            <v>失业保险 </v>
          </cell>
          <cell r="F262" t="str">
            <v>8.51</v>
          </cell>
          <cell r="G262" t="str">
            <v>202108</v>
          </cell>
          <cell r="H262" t="str">
            <v>正常应缴</v>
          </cell>
        </row>
        <row r="263">
          <cell r="C263" t="str">
            <v>130983199712182448</v>
          </cell>
          <cell r="D263" t="str">
            <v>3,043</v>
          </cell>
          <cell r="E263" t="str">
            <v>失业保险 </v>
          </cell>
          <cell r="F263" t="str">
            <v>9.13</v>
          </cell>
          <cell r="G263" t="str">
            <v>202108</v>
          </cell>
          <cell r="H263" t="str">
            <v>正常应缴</v>
          </cell>
        </row>
        <row r="264">
          <cell r="C264" t="str">
            <v>130983199309021812</v>
          </cell>
          <cell r="D264" t="str">
            <v>2,837</v>
          </cell>
          <cell r="E264" t="str">
            <v>失业保险 </v>
          </cell>
          <cell r="F264" t="str">
            <v>8.51</v>
          </cell>
          <cell r="G264" t="str">
            <v>202108</v>
          </cell>
          <cell r="H264" t="str">
            <v>正常应缴</v>
          </cell>
        </row>
        <row r="265">
          <cell r="C265" t="str">
            <v>130924199308253523</v>
          </cell>
          <cell r="D265" t="str">
            <v>3,043</v>
          </cell>
          <cell r="E265" t="str">
            <v>失业保险 </v>
          </cell>
          <cell r="F265" t="str">
            <v>9.13</v>
          </cell>
          <cell r="G265" t="str">
            <v>202108</v>
          </cell>
          <cell r="H265" t="str">
            <v>正常应缴</v>
          </cell>
        </row>
        <row r="266">
          <cell r="C266" t="str">
            <v>132930198111202823</v>
          </cell>
          <cell r="D266" t="str">
            <v>3,043</v>
          </cell>
          <cell r="E266" t="str">
            <v>失业保险 </v>
          </cell>
          <cell r="F266" t="str">
            <v>9.13</v>
          </cell>
          <cell r="G266" t="str">
            <v>202108</v>
          </cell>
          <cell r="H266" t="str">
            <v>正常应缴</v>
          </cell>
        </row>
        <row r="267">
          <cell r="C267" t="str">
            <v>130983199405140328</v>
          </cell>
          <cell r="D267" t="str">
            <v>2,837</v>
          </cell>
          <cell r="E267" t="str">
            <v>失业保险 </v>
          </cell>
          <cell r="F267" t="str">
            <v>8.51</v>
          </cell>
          <cell r="G267" t="str">
            <v>202108</v>
          </cell>
          <cell r="H267" t="str">
            <v>正常应缴</v>
          </cell>
        </row>
        <row r="268">
          <cell r="C268" t="str">
            <v>130983199111042220</v>
          </cell>
          <cell r="D268" t="str">
            <v>3,043</v>
          </cell>
          <cell r="E268" t="str">
            <v>失业保险 </v>
          </cell>
          <cell r="F268" t="str">
            <v>9.13</v>
          </cell>
          <cell r="G268" t="str">
            <v>202108</v>
          </cell>
          <cell r="H268" t="str">
            <v>正常应缴</v>
          </cell>
        </row>
        <row r="269">
          <cell r="C269" t="str">
            <v>130983198803123967</v>
          </cell>
          <cell r="D269" t="str">
            <v>3,043</v>
          </cell>
          <cell r="E269" t="str">
            <v>失业保险 </v>
          </cell>
          <cell r="F269" t="str">
            <v>9.13</v>
          </cell>
          <cell r="G269" t="str">
            <v>202108</v>
          </cell>
          <cell r="H269" t="str">
            <v>正常应缴</v>
          </cell>
        </row>
        <row r="270">
          <cell r="C270" t="str">
            <v>130924200003024231</v>
          </cell>
          <cell r="D270" t="str">
            <v>3,043</v>
          </cell>
          <cell r="E270" t="str">
            <v>失业保险 </v>
          </cell>
          <cell r="F270" t="str">
            <v>9.13</v>
          </cell>
          <cell r="G270" t="str">
            <v>202108</v>
          </cell>
          <cell r="H270" t="str">
            <v>正常应缴</v>
          </cell>
        </row>
        <row r="271">
          <cell r="C271" t="str">
            <v>130983198701282211</v>
          </cell>
          <cell r="D271" t="str">
            <v>2,837</v>
          </cell>
          <cell r="E271" t="str">
            <v>失业保险 </v>
          </cell>
          <cell r="F271" t="str">
            <v>8.51</v>
          </cell>
          <cell r="G271" t="str">
            <v>202108</v>
          </cell>
          <cell r="H271" t="str">
            <v>正常应缴</v>
          </cell>
        </row>
        <row r="272">
          <cell r="C272" t="str">
            <v>132930198811144310</v>
          </cell>
          <cell r="D272" t="str">
            <v>3,043</v>
          </cell>
          <cell r="E272" t="str">
            <v>失业保险 </v>
          </cell>
          <cell r="F272" t="str">
            <v>9.13</v>
          </cell>
          <cell r="G272" t="str">
            <v>202108</v>
          </cell>
          <cell r="H272" t="str">
            <v>正常应缴</v>
          </cell>
        </row>
        <row r="273">
          <cell r="C273" t="str">
            <v>130983199901120713</v>
          </cell>
          <cell r="D273" t="str">
            <v>3,043</v>
          </cell>
          <cell r="E273" t="str">
            <v>失业保险 </v>
          </cell>
          <cell r="F273" t="str">
            <v>9.13</v>
          </cell>
          <cell r="G273" t="str">
            <v>202108</v>
          </cell>
          <cell r="H273" t="str">
            <v>正常应缴</v>
          </cell>
        </row>
        <row r="274">
          <cell r="C274" t="str">
            <v>132930196502212237</v>
          </cell>
          <cell r="D274" t="str">
            <v>2,837</v>
          </cell>
          <cell r="E274" t="str">
            <v>失业保险 </v>
          </cell>
          <cell r="F274" t="str">
            <v>8.51</v>
          </cell>
          <cell r="G274" t="str">
            <v>202108</v>
          </cell>
          <cell r="H274" t="str">
            <v>正常应缴</v>
          </cell>
        </row>
        <row r="275">
          <cell r="C275" t="str">
            <v>132930199410102835</v>
          </cell>
          <cell r="D275" t="str">
            <v>2,837</v>
          </cell>
          <cell r="E275" t="str">
            <v>失业保险 </v>
          </cell>
          <cell r="F275" t="str">
            <v>8.51</v>
          </cell>
          <cell r="G275" t="str">
            <v>202108</v>
          </cell>
          <cell r="H275" t="str">
            <v>正常应缴</v>
          </cell>
        </row>
        <row r="276">
          <cell r="C276" t="str">
            <v>13098319870329112X</v>
          </cell>
          <cell r="D276" t="str">
            <v>2,837</v>
          </cell>
          <cell r="E276" t="str">
            <v>失业保险 </v>
          </cell>
          <cell r="F276" t="str">
            <v>8.51</v>
          </cell>
          <cell r="G276" t="str">
            <v>202108</v>
          </cell>
          <cell r="H276" t="str">
            <v>正常应缴</v>
          </cell>
        </row>
        <row r="277">
          <cell r="C277" t="str">
            <v>13293019811024372X</v>
          </cell>
          <cell r="D277" t="str">
            <v>2,837</v>
          </cell>
          <cell r="E277" t="str">
            <v>失业保险 </v>
          </cell>
          <cell r="F277" t="str">
            <v>8.51</v>
          </cell>
          <cell r="G277" t="str">
            <v>202108</v>
          </cell>
          <cell r="H277" t="str">
            <v>正常应缴</v>
          </cell>
        </row>
        <row r="278">
          <cell r="C278" t="str">
            <v>130983200210183016</v>
          </cell>
          <cell r="D278" t="str">
            <v>3,043</v>
          </cell>
          <cell r="E278" t="str">
            <v>失业保险 </v>
          </cell>
          <cell r="F278" t="str">
            <v>9.13</v>
          </cell>
          <cell r="G278" t="str">
            <v>202108</v>
          </cell>
          <cell r="H278" t="str">
            <v>正常应缴</v>
          </cell>
        </row>
        <row r="279">
          <cell r="C279" t="str">
            <v>130983199104105537</v>
          </cell>
          <cell r="D279" t="str">
            <v>2,837</v>
          </cell>
          <cell r="E279" t="str">
            <v>失业保险 </v>
          </cell>
          <cell r="F279" t="str">
            <v>8.51</v>
          </cell>
          <cell r="G279" t="str">
            <v>202108</v>
          </cell>
          <cell r="H279" t="str">
            <v>正常应缴</v>
          </cell>
        </row>
        <row r="280">
          <cell r="C280" t="str">
            <v>132930197307112024</v>
          </cell>
          <cell r="D280" t="str">
            <v>2,837</v>
          </cell>
          <cell r="E280" t="str">
            <v>失业保险 </v>
          </cell>
          <cell r="F280" t="str">
            <v>8.51</v>
          </cell>
          <cell r="G280" t="str">
            <v>202108</v>
          </cell>
          <cell r="H280" t="str">
            <v>正常应缴</v>
          </cell>
        </row>
        <row r="281">
          <cell r="C281" t="str">
            <v>132930197308031437</v>
          </cell>
          <cell r="D281" t="str">
            <v>2,837</v>
          </cell>
          <cell r="E281" t="str">
            <v>失业保险 </v>
          </cell>
          <cell r="F281" t="str">
            <v>8.51</v>
          </cell>
          <cell r="G281" t="str">
            <v>202108</v>
          </cell>
          <cell r="H281" t="str">
            <v>正常应缴</v>
          </cell>
        </row>
        <row r="282">
          <cell r="C282" t="str">
            <v>130930198701073046</v>
          </cell>
          <cell r="D282" t="str">
            <v>2,837</v>
          </cell>
          <cell r="E282" t="str">
            <v>失业保险 </v>
          </cell>
          <cell r="F282" t="str">
            <v>8.51</v>
          </cell>
          <cell r="G282" t="str">
            <v>202108</v>
          </cell>
          <cell r="H282" t="str">
            <v>正常应缴</v>
          </cell>
        </row>
        <row r="283">
          <cell r="C283" t="str">
            <v>132930198206270722</v>
          </cell>
          <cell r="D283" t="str">
            <v>2,837</v>
          </cell>
          <cell r="E283" t="str">
            <v>失业保险 </v>
          </cell>
          <cell r="F283" t="str">
            <v>8.51</v>
          </cell>
          <cell r="G283" t="str">
            <v>202108</v>
          </cell>
          <cell r="H283" t="str">
            <v>正常应缴</v>
          </cell>
        </row>
        <row r="284">
          <cell r="C284" t="str">
            <v>132931198206033328</v>
          </cell>
          <cell r="D284" t="str">
            <v>2,837</v>
          </cell>
          <cell r="E284" t="str">
            <v>失业保险 </v>
          </cell>
          <cell r="F284" t="str">
            <v>8.51</v>
          </cell>
          <cell r="G284" t="str">
            <v>202108</v>
          </cell>
          <cell r="H284" t="str">
            <v>正常应缴</v>
          </cell>
        </row>
        <row r="285">
          <cell r="C285" t="str">
            <v>130983198905102411</v>
          </cell>
          <cell r="D285" t="str">
            <v>2,837</v>
          </cell>
          <cell r="E285" t="str">
            <v>失业保险 </v>
          </cell>
          <cell r="F285" t="str">
            <v>8.51</v>
          </cell>
          <cell r="G285" t="str">
            <v>202108</v>
          </cell>
          <cell r="H285" t="str">
            <v>正常应缴</v>
          </cell>
        </row>
        <row r="286">
          <cell r="C286" t="str">
            <v>13293019940201371X</v>
          </cell>
          <cell r="D286" t="str">
            <v>2,837</v>
          </cell>
          <cell r="E286" t="str">
            <v>失业保险 </v>
          </cell>
          <cell r="F286" t="str">
            <v>8.51</v>
          </cell>
          <cell r="G286" t="str">
            <v>202108</v>
          </cell>
          <cell r="H286" t="str">
            <v>正常应缴</v>
          </cell>
        </row>
        <row r="287">
          <cell r="C287" t="str">
            <v>132930197905100031</v>
          </cell>
          <cell r="D287" t="str">
            <v>2,837</v>
          </cell>
          <cell r="E287" t="str">
            <v>失业保险 </v>
          </cell>
          <cell r="F287" t="str">
            <v>8.51</v>
          </cell>
          <cell r="G287" t="str">
            <v>202108</v>
          </cell>
          <cell r="H287" t="str">
            <v>正常应缴</v>
          </cell>
        </row>
        <row r="288">
          <cell r="C288" t="str">
            <v>130983200109092435</v>
          </cell>
          <cell r="D288" t="str">
            <v>3,043</v>
          </cell>
          <cell r="E288" t="str">
            <v>失业保险 </v>
          </cell>
          <cell r="F288" t="str">
            <v>9.13</v>
          </cell>
          <cell r="G288" t="str">
            <v>202108</v>
          </cell>
          <cell r="H288" t="str">
            <v>正常应缴</v>
          </cell>
        </row>
        <row r="289">
          <cell r="C289" t="str">
            <v>130983199509265037</v>
          </cell>
          <cell r="D289" t="str">
            <v>3,043</v>
          </cell>
          <cell r="E289" t="str">
            <v>失业保险 </v>
          </cell>
          <cell r="F289" t="str">
            <v>9.13</v>
          </cell>
          <cell r="G289" t="str">
            <v>202108</v>
          </cell>
          <cell r="H289" t="str">
            <v>正常应缴</v>
          </cell>
        </row>
        <row r="290">
          <cell r="C290" t="str">
            <v>132930199211102824</v>
          </cell>
          <cell r="D290" t="str">
            <v>3,043</v>
          </cell>
          <cell r="E290" t="str">
            <v>失业保险 </v>
          </cell>
          <cell r="F290" t="str">
            <v>9.13</v>
          </cell>
          <cell r="G290" t="str">
            <v>202108</v>
          </cell>
          <cell r="H290" t="str">
            <v>正常应缴</v>
          </cell>
        </row>
        <row r="291">
          <cell r="C291" t="str">
            <v>130924199905103216</v>
          </cell>
          <cell r="D291" t="str">
            <v>2,837</v>
          </cell>
          <cell r="E291" t="str">
            <v>失业保险 </v>
          </cell>
          <cell r="F291" t="str">
            <v>8.51</v>
          </cell>
          <cell r="G291" t="str">
            <v>202108</v>
          </cell>
          <cell r="H291" t="str">
            <v>正常应缴</v>
          </cell>
        </row>
        <row r="292">
          <cell r="C292" t="str">
            <v>130983198807172213</v>
          </cell>
          <cell r="D292" t="str">
            <v>3,820</v>
          </cell>
          <cell r="E292" t="str">
            <v>失业保险 </v>
          </cell>
          <cell r="F292" t="str">
            <v>11.46</v>
          </cell>
          <cell r="G292" t="str">
            <v>202108</v>
          </cell>
          <cell r="H292" t="str">
            <v>正常应缴</v>
          </cell>
        </row>
        <row r="293">
          <cell r="C293" t="str">
            <v>132903198003258732</v>
          </cell>
          <cell r="D293" t="str">
            <v>2,837</v>
          </cell>
          <cell r="E293" t="str">
            <v>失业保险 </v>
          </cell>
          <cell r="F293" t="str">
            <v>8.51</v>
          </cell>
          <cell r="G293" t="str">
            <v>202108</v>
          </cell>
          <cell r="H293" t="str">
            <v>正常应缴</v>
          </cell>
        </row>
        <row r="294">
          <cell r="C294" t="str">
            <v>132930198111021627</v>
          </cell>
          <cell r="D294" t="str">
            <v>2,837</v>
          </cell>
          <cell r="E294" t="str">
            <v>失业保险 </v>
          </cell>
          <cell r="F294" t="str">
            <v>8.51</v>
          </cell>
          <cell r="G294" t="str">
            <v>202108</v>
          </cell>
          <cell r="H294" t="str">
            <v>正常应缴</v>
          </cell>
        </row>
        <row r="295">
          <cell r="C295" t="str">
            <v>130983198801222216</v>
          </cell>
          <cell r="D295" t="str">
            <v>2,837</v>
          </cell>
          <cell r="E295" t="str">
            <v>失业保险 </v>
          </cell>
          <cell r="F295" t="str">
            <v>8.51</v>
          </cell>
          <cell r="G295" t="str">
            <v>202108</v>
          </cell>
          <cell r="H295" t="str">
            <v>正常应缴</v>
          </cell>
        </row>
        <row r="296">
          <cell r="C296" t="str">
            <v>130921196409110211</v>
          </cell>
          <cell r="D296" t="str">
            <v>2,837</v>
          </cell>
          <cell r="E296" t="str">
            <v>失业保险 </v>
          </cell>
          <cell r="F296" t="str">
            <v>8.51</v>
          </cell>
          <cell r="G296" t="str">
            <v>202108</v>
          </cell>
          <cell r="H296" t="str">
            <v>正常应缴</v>
          </cell>
        </row>
        <row r="297">
          <cell r="C297" t="str">
            <v>130983199601233310</v>
          </cell>
          <cell r="D297" t="str">
            <v>3,043</v>
          </cell>
          <cell r="E297" t="str">
            <v>失业保险 </v>
          </cell>
          <cell r="F297" t="str">
            <v>9.13</v>
          </cell>
          <cell r="G297" t="str">
            <v>202108</v>
          </cell>
          <cell r="H297" t="str">
            <v>正常应缴</v>
          </cell>
        </row>
        <row r="298">
          <cell r="C298" t="str">
            <v>130825198701035959</v>
          </cell>
          <cell r="D298" t="str">
            <v>2,837</v>
          </cell>
          <cell r="E298" t="str">
            <v>失业保险 </v>
          </cell>
          <cell r="F298" t="str">
            <v>8.51</v>
          </cell>
          <cell r="G298" t="str">
            <v>202108</v>
          </cell>
          <cell r="H298" t="str">
            <v>正常应缴</v>
          </cell>
        </row>
        <row r="299">
          <cell r="C299" t="str">
            <v>130983200307225032</v>
          </cell>
          <cell r="D299" t="str">
            <v>3,043</v>
          </cell>
          <cell r="E299" t="str">
            <v>失业保险 </v>
          </cell>
          <cell r="F299" t="str">
            <v>9.13</v>
          </cell>
          <cell r="G299" t="str">
            <v>202108</v>
          </cell>
          <cell r="H299" t="str">
            <v>正常应缴</v>
          </cell>
        </row>
        <row r="300">
          <cell r="C300" t="str">
            <v>13293119781020394X</v>
          </cell>
          <cell r="D300" t="str">
            <v>2,837</v>
          </cell>
          <cell r="E300" t="str">
            <v>失业保险 </v>
          </cell>
          <cell r="F300" t="str">
            <v>8.51</v>
          </cell>
          <cell r="G300" t="str">
            <v>202108</v>
          </cell>
          <cell r="H300" t="str">
            <v>正常应缴</v>
          </cell>
        </row>
        <row r="301">
          <cell r="C301" t="str">
            <v>130924198201294216</v>
          </cell>
          <cell r="D301" t="str">
            <v>2,837</v>
          </cell>
          <cell r="E301" t="str">
            <v>失业保险 </v>
          </cell>
          <cell r="F301" t="str">
            <v>8.51</v>
          </cell>
          <cell r="G301" t="str">
            <v>202108</v>
          </cell>
          <cell r="H301" t="str">
            <v>正常应缴</v>
          </cell>
        </row>
        <row r="302">
          <cell r="C302" t="str">
            <v>131025198501223063</v>
          </cell>
          <cell r="D302" t="str">
            <v>3,043</v>
          </cell>
          <cell r="E302" t="str">
            <v>失业保险 </v>
          </cell>
          <cell r="F302" t="str">
            <v>9.13</v>
          </cell>
          <cell r="G302" t="str">
            <v>202108</v>
          </cell>
          <cell r="H302" t="str">
            <v>正常应缴</v>
          </cell>
        </row>
        <row r="303">
          <cell r="C303" t="str">
            <v>132930199611104116</v>
          </cell>
          <cell r="D303" t="str">
            <v>3,043</v>
          </cell>
          <cell r="E303" t="str">
            <v>失业保险 </v>
          </cell>
          <cell r="F303" t="str">
            <v>9.13</v>
          </cell>
          <cell r="G303" t="str">
            <v>202108</v>
          </cell>
          <cell r="H303" t="str">
            <v>正常应缴</v>
          </cell>
        </row>
        <row r="304">
          <cell r="C304" t="str">
            <v>132930197512201827</v>
          </cell>
          <cell r="D304" t="str">
            <v>2,837</v>
          </cell>
          <cell r="E304" t="str">
            <v>失业保险 </v>
          </cell>
          <cell r="F304" t="str">
            <v>8.51</v>
          </cell>
          <cell r="G304" t="str">
            <v>202108</v>
          </cell>
          <cell r="H304" t="str">
            <v>正常应缴</v>
          </cell>
        </row>
        <row r="305">
          <cell r="C305" t="str">
            <v>132930197707191817</v>
          </cell>
          <cell r="D305" t="str">
            <v>2,837</v>
          </cell>
          <cell r="E305" t="str">
            <v>失业保险 </v>
          </cell>
          <cell r="F305" t="str">
            <v>8.51</v>
          </cell>
          <cell r="G305" t="str">
            <v>202108</v>
          </cell>
          <cell r="H305" t="str">
            <v>正常应缴</v>
          </cell>
        </row>
        <row r="306">
          <cell r="C306" t="str">
            <v>13293019820304114X</v>
          </cell>
          <cell r="D306" t="str">
            <v>2,846.5</v>
          </cell>
          <cell r="E306" t="str">
            <v>失业保险 </v>
          </cell>
          <cell r="F306" t="str">
            <v>8.54</v>
          </cell>
          <cell r="G306" t="str">
            <v>202108</v>
          </cell>
          <cell r="H306" t="str">
            <v>正常应缴</v>
          </cell>
        </row>
        <row r="307">
          <cell r="C307" t="str">
            <v>130983198912121135</v>
          </cell>
          <cell r="D307" t="str">
            <v>3,043</v>
          </cell>
          <cell r="E307" t="str">
            <v>失业保险 </v>
          </cell>
          <cell r="F307" t="str">
            <v>9.13</v>
          </cell>
          <cell r="G307" t="str">
            <v>202108</v>
          </cell>
          <cell r="H307" t="str">
            <v>正常应缴</v>
          </cell>
        </row>
        <row r="308">
          <cell r="C308" t="str">
            <v>130983199706292413</v>
          </cell>
          <cell r="D308" t="str">
            <v>2,837</v>
          </cell>
          <cell r="E308" t="str">
            <v>失业保险 </v>
          </cell>
          <cell r="F308" t="str">
            <v>8.51</v>
          </cell>
          <cell r="G308" t="str">
            <v>202108</v>
          </cell>
          <cell r="H308" t="str">
            <v>正常应缴</v>
          </cell>
        </row>
        <row r="309">
          <cell r="C309" t="str">
            <v>132930197612023060</v>
          </cell>
          <cell r="D309" t="str">
            <v>2,837</v>
          </cell>
          <cell r="E309" t="str">
            <v>失业保险 </v>
          </cell>
          <cell r="F309" t="str">
            <v>8.51</v>
          </cell>
          <cell r="G309" t="str">
            <v>202108</v>
          </cell>
          <cell r="H309" t="str">
            <v>正常应缴</v>
          </cell>
        </row>
        <row r="310">
          <cell r="C310" t="str">
            <v>132930198207091427</v>
          </cell>
          <cell r="D310" t="str">
            <v>2,837</v>
          </cell>
          <cell r="E310" t="str">
            <v>失业保险 </v>
          </cell>
          <cell r="F310" t="str">
            <v>8.51</v>
          </cell>
          <cell r="G310" t="str">
            <v>202108</v>
          </cell>
          <cell r="H310" t="str">
            <v>正常应缴</v>
          </cell>
        </row>
        <row r="311">
          <cell r="C311" t="str">
            <v>130930198302283329</v>
          </cell>
          <cell r="D311" t="str">
            <v>2,837</v>
          </cell>
          <cell r="E311" t="str">
            <v>失业保险 </v>
          </cell>
          <cell r="F311" t="str">
            <v>8.51</v>
          </cell>
          <cell r="G311" t="str">
            <v>202108</v>
          </cell>
          <cell r="H311" t="str">
            <v>正常应缴</v>
          </cell>
        </row>
        <row r="312">
          <cell r="C312" t="str">
            <v>130983198506081641</v>
          </cell>
          <cell r="D312" t="str">
            <v>3,043</v>
          </cell>
          <cell r="E312" t="str">
            <v>失业保险 </v>
          </cell>
          <cell r="F312" t="str">
            <v>9.13</v>
          </cell>
          <cell r="G312" t="str">
            <v>202108</v>
          </cell>
          <cell r="H312" t="str">
            <v>正常应缴</v>
          </cell>
        </row>
        <row r="313">
          <cell r="C313" t="str">
            <v>132930196606240013</v>
          </cell>
          <cell r="D313" t="str">
            <v>3,820</v>
          </cell>
          <cell r="E313" t="str">
            <v>失业保险 </v>
          </cell>
          <cell r="F313" t="str">
            <v>11.46</v>
          </cell>
          <cell r="G313" t="str">
            <v>202108</v>
          </cell>
          <cell r="H313" t="str">
            <v>正常应缴</v>
          </cell>
        </row>
        <row r="314">
          <cell r="C314" t="str">
            <v>130983198608081618</v>
          </cell>
          <cell r="D314" t="str">
            <v>2,837</v>
          </cell>
          <cell r="E314" t="str">
            <v>失业保险 </v>
          </cell>
          <cell r="F314" t="str">
            <v>8.51</v>
          </cell>
          <cell r="G314" t="str">
            <v>202108</v>
          </cell>
          <cell r="H314" t="str">
            <v>正常应缴</v>
          </cell>
        </row>
        <row r="315">
          <cell r="C315" t="str">
            <v>130983198907120322</v>
          </cell>
          <cell r="D315" t="str">
            <v>3,043</v>
          </cell>
          <cell r="E315" t="str">
            <v>失业保险 </v>
          </cell>
          <cell r="F315" t="str">
            <v>9.13</v>
          </cell>
          <cell r="G315" t="str">
            <v>202108</v>
          </cell>
          <cell r="H315" t="str">
            <v>正常应缴</v>
          </cell>
        </row>
        <row r="316">
          <cell r="C316" t="str">
            <v>132930198004221121</v>
          </cell>
          <cell r="D316" t="str">
            <v>2,837</v>
          </cell>
          <cell r="E316" t="str">
            <v>失业保险 </v>
          </cell>
          <cell r="F316" t="str">
            <v>8.51</v>
          </cell>
          <cell r="G316" t="str">
            <v>202108</v>
          </cell>
          <cell r="H316" t="str">
            <v>正常应缴</v>
          </cell>
        </row>
        <row r="317">
          <cell r="C317" t="str">
            <v>132930197512041827</v>
          </cell>
          <cell r="D317" t="str">
            <v>2,837</v>
          </cell>
          <cell r="E317" t="str">
            <v>失业保险 </v>
          </cell>
          <cell r="F317" t="str">
            <v>8.51</v>
          </cell>
          <cell r="G317" t="str">
            <v>202108</v>
          </cell>
          <cell r="H317" t="str">
            <v>正常应缴</v>
          </cell>
        </row>
        <row r="318">
          <cell r="C318" t="str">
            <v>130981198308164427</v>
          </cell>
          <cell r="D318" t="str">
            <v>2,837</v>
          </cell>
          <cell r="E318" t="str">
            <v>失业保险 </v>
          </cell>
          <cell r="F318" t="str">
            <v>8.51</v>
          </cell>
          <cell r="G318" t="str">
            <v>202108</v>
          </cell>
          <cell r="H318" t="str">
            <v>正常应缴</v>
          </cell>
        </row>
        <row r="319">
          <cell r="C319" t="str">
            <v>130930199703143911</v>
          </cell>
          <cell r="D319" t="str">
            <v>2,837</v>
          </cell>
          <cell r="E319" t="str">
            <v>失业保险 </v>
          </cell>
          <cell r="F319" t="str">
            <v>8.51</v>
          </cell>
          <cell r="G319" t="str">
            <v>202108</v>
          </cell>
          <cell r="H319" t="str">
            <v>正常应缴</v>
          </cell>
        </row>
        <row r="320">
          <cell r="C320" t="str">
            <v>13092419911205424X</v>
          </cell>
          <cell r="D320" t="str">
            <v>3,043</v>
          </cell>
          <cell r="E320" t="str">
            <v>失业保险 </v>
          </cell>
          <cell r="F320" t="str">
            <v>9.13</v>
          </cell>
          <cell r="G320" t="str">
            <v>202108</v>
          </cell>
          <cell r="H320" t="str">
            <v>正常应缴</v>
          </cell>
        </row>
        <row r="321">
          <cell r="C321" t="str">
            <v>132930198203281629</v>
          </cell>
          <cell r="D321" t="str">
            <v>2,837</v>
          </cell>
          <cell r="E321" t="str">
            <v>失业保险 </v>
          </cell>
          <cell r="F321" t="str">
            <v>8.51</v>
          </cell>
          <cell r="G321" t="str">
            <v>202108</v>
          </cell>
          <cell r="H321" t="str">
            <v>正常应缴</v>
          </cell>
        </row>
        <row r="322">
          <cell r="C322" t="str">
            <v>130983198401251421</v>
          </cell>
          <cell r="D322" t="str">
            <v>2,837</v>
          </cell>
          <cell r="E322" t="str">
            <v>失业保险 </v>
          </cell>
          <cell r="F322" t="str">
            <v>8.51</v>
          </cell>
          <cell r="G322" t="str">
            <v>202108</v>
          </cell>
          <cell r="H322" t="str">
            <v>正常应缴</v>
          </cell>
        </row>
        <row r="323">
          <cell r="C323" t="str">
            <v>372324198404054144</v>
          </cell>
          <cell r="D323" t="str">
            <v>3,043</v>
          </cell>
          <cell r="E323" t="str">
            <v>失业保险 </v>
          </cell>
          <cell r="F323" t="str">
            <v>9.13</v>
          </cell>
          <cell r="G323" t="str">
            <v>202108</v>
          </cell>
          <cell r="H323" t="str">
            <v>正常应缴</v>
          </cell>
        </row>
        <row r="324">
          <cell r="C324" t="str">
            <v>132930199110304136</v>
          </cell>
          <cell r="D324" t="str">
            <v>3,043</v>
          </cell>
          <cell r="E324" t="str">
            <v>失业保险 </v>
          </cell>
          <cell r="F324" t="str">
            <v>9.13</v>
          </cell>
          <cell r="G324" t="str">
            <v>202108</v>
          </cell>
          <cell r="H324" t="str">
            <v>正常应缴</v>
          </cell>
        </row>
        <row r="325">
          <cell r="C325" t="str">
            <v>132930199312191811</v>
          </cell>
          <cell r="D325" t="str">
            <v>2,837</v>
          </cell>
          <cell r="E325" t="str">
            <v>失业保险 </v>
          </cell>
          <cell r="F325" t="str">
            <v>8.51</v>
          </cell>
          <cell r="G325" t="str">
            <v>202108</v>
          </cell>
          <cell r="H325" t="str">
            <v>正常应缴</v>
          </cell>
        </row>
        <row r="326">
          <cell r="C326" t="str">
            <v>132930198112282239</v>
          </cell>
          <cell r="D326" t="str">
            <v>3,043</v>
          </cell>
          <cell r="E326" t="str">
            <v>失业保险 </v>
          </cell>
          <cell r="F326" t="str">
            <v>9.13</v>
          </cell>
          <cell r="G326" t="str">
            <v>202108</v>
          </cell>
          <cell r="H326" t="str">
            <v>正常应缴</v>
          </cell>
        </row>
        <row r="327">
          <cell r="C327" t="str">
            <v>132930197408240922</v>
          </cell>
          <cell r="D327" t="str">
            <v>2,837</v>
          </cell>
          <cell r="E327" t="str">
            <v>失业保险 </v>
          </cell>
          <cell r="F327" t="str">
            <v>8.51</v>
          </cell>
          <cell r="G327" t="str">
            <v>202108</v>
          </cell>
          <cell r="H327" t="str">
            <v>正常应缴</v>
          </cell>
        </row>
        <row r="328">
          <cell r="C328" t="str">
            <v>132930198012132225</v>
          </cell>
          <cell r="D328" t="str">
            <v>3,043</v>
          </cell>
          <cell r="E328" t="str">
            <v>失业保险 </v>
          </cell>
          <cell r="F328" t="str">
            <v>9.13</v>
          </cell>
          <cell r="G328" t="str">
            <v>202108</v>
          </cell>
          <cell r="H328" t="str">
            <v>正常应缴</v>
          </cell>
        </row>
        <row r="329">
          <cell r="C329" t="str">
            <v>130924198712064228</v>
          </cell>
          <cell r="D329" t="str">
            <v>2,837</v>
          </cell>
          <cell r="E329" t="str">
            <v>失业保险 </v>
          </cell>
          <cell r="F329" t="str">
            <v>8.51</v>
          </cell>
          <cell r="G329" t="str">
            <v>202108</v>
          </cell>
          <cell r="H329" t="str">
            <v>正常应缴</v>
          </cell>
        </row>
        <row r="330">
          <cell r="C330" t="str">
            <v>130925197205116056</v>
          </cell>
          <cell r="D330" t="str">
            <v>2,837</v>
          </cell>
          <cell r="E330" t="str">
            <v>失业保险 </v>
          </cell>
          <cell r="F330" t="str">
            <v>8.51</v>
          </cell>
          <cell r="G330" t="str">
            <v>202108</v>
          </cell>
          <cell r="H330" t="str">
            <v>正常应缴</v>
          </cell>
        </row>
        <row r="331">
          <cell r="C331" t="str">
            <v>130983198906132014</v>
          </cell>
          <cell r="D331" t="str">
            <v>3,043</v>
          </cell>
          <cell r="E331" t="str">
            <v>失业保险 </v>
          </cell>
          <cell r="F331" t="str">
            <v>9.13</v>
          </cell>
          <cell r="G331" t="str">
            <v>202108</v>
          </cell>
          <cell r="H331" t="str">
            <v>正常应缴</v>
          </cell>
        </row>
        <row r="332">
          <cell r="C332" t="str">
            <v>130983200306225030</v>
          </cell>
          <cell r="D332" t="str">
            <v>3,043</v>
          </cell>
          <cell r="E332" t="str">
            <v>失业保险 </v>
          </cell>
          <cell r="F332" t="str">
            <v>9.13</v>
          </cell>
          <cell r="G332" t="str">
            <v>202108</v>
          </cell>
          <cell r="H332" t="str">
            <v>正常应缴</v>
          </cell>
        </row>
        <row r="333">
          <cell r="C333" t="str">
            <v>130924200001284216</v>
          </cell>
          <cell r="D333" t="str">
            <v>3,043</v>
          </cell>
          <cell r="E333" t="str">
            <v>失业保险 </v>
          </cell>
          <cell r="F333" t="str">
            <v>9.13</v>
          </cell>
          <cell r="G333" t="str">
            <v>202108</v>
          </cell>
          <cell r="H333" t="str">
            <v>正常应缴</v>
          </cell>
        </row>
        <row r="334">
          <cell r="C334" t="str">
            <v>132930197712021812</v>
          </cell>
          <cell r="D334" t="str">
            <v>3,043</v>
          </cell>
          <cell r="E334" t="str">
            <v>失业保险 </v>
          </cell>
          <cell r="F334" t="str">
            <v>9.13</v>
          </cell>
          <cell r="G334" t="str">
            <v>202108</v>
          </cell>
          <cell r="H334" t="str">
            <v>正常应缴</v>
          </cell>
        </row>
        <row r="335">
          <cell r="C335" t="str">
            <v>130983199712230315</v>
          </cell>
          <cell r="D335" t="str">
            <v>3,043</v>
          </cell>
          <cell r="E335" t="str">
            <v>失业保险 </v>
          </cell>
          <cell r="F335" t="str">
            <v>9.13</v>
          </cell>
          <cell r="G335" t="str">
            <v>202108</v>
          </cell>
          <cell r="H335" t="str">
            <v>正常应缴</v>
          </cell>
        </row>
        <row r="336">
          <cell r="C336" t="str">
            <v>130983198709010026</v>
          </cell>
          <cell r="D336" t="str">
            <v>2,837</v>
          </cell>
          <cell r="E336" t="str">
            <v>失业保险 </v>
          </cell>
          <cell r="F336" t="str">
            <v>8.51</v>
          </cell>
          <cell r="G336" t="str">
            <v>202108</v>
          </cell>
          <cell r="H336" t="str">
            <v>正常应缴</v>
          </cell>
        </row>
        <row r="337">
          <cell r="C337" t="str">
            <v>130923198801132214</v>
          </cell>
          <cell r="D337" t="str">
            <v>2,837</v>
          </cell>
          <cell r="E337" t="str">
            <v>失业保险 </v>
          </cell>
          <cell r="F337" t="str">
            <v>8.51</v>
          </cell>
          <cell r="G337" t="str">
            <v>202108</v>
          </cell>
          <cell r="H337" t="str">
            <v>正常应缴</v>
          </cell>
        </row>
        <row r="338">
          <cell r="C338" t="str">
            <v>130983199904201113</v>
          </cell>
          <cell r="D338" t="str">
            <v>2,837</v>
          </cell>
          <cell r="E338" t="str">
            <v>失业保险 </v>
          </cell>
          <cell r="F338" t="str">
            <v>8.51</v>
          </cell>
          <cell r="G338" t="str">
            <v>202108</v>
          </cell>
          <cell r="H338" t="str">
            <v>正常应缴</v>
          </cell>
        </row>
        <row r="339">
          <cell r="C339" t="str">
            <v>132929197105024012</v>
          </cell>
          <cell r="D339" t="str">
            <v>2,837</v>
          </cell>
          <cell r="E339" t="str">
            <v>失业保险 </v>
          </cell>
          <cell r="F339" t="str">
            <v>8.51</v>
          </cell>
          <cell r="G339" t="str">
            <v>202108</v>
          </cell>
          <cell r="H339" t="str">
            <v>正常应缴</v>
          </cell>
        </row>
        <row r="340">
          <cell r="C340" t="str">
            <v>130930199609241822</v>
          </cell>
          <cell r="D340" t="str">
            <v>2,837</v>
          </cell>
          <cell r="E340" t="str">
            <v>失业保险 </v>
          </cell>
          <cell r="F340" t="str">
            <v>8.51</v>
          </cell>
          <cell r="G340" t="str">
            <v>202108</v>
          </cell>
          <cell r="H340" t="str">
            <v>正常应缴</v>
          </cell>
        </row>
        <row r="341">
          <cell r="C341" t="str">
            <v>422802199307086062</v>
          </cell>
          <cell r="D341" t="str">
            <v>3,043</v>
          </cell>
          <cell r="E341" t="str">
            <v>失业保险 </v>
          </cell>
          <cell r="F341" t="str">
            <v>9.13</v>
          </cell>
          <cell r="G341" t="str">
            <v>202108</v>
          </cell>
          <cell r="H341" t="str">
            <v>正常应缴</v>
          </cell>
        </row>
        <row r="342">
          <cell r="C342" t="str">
            <v>132930199409233512</v>
          </cell>
          <cell r="D342" t="str">
            <v>2,837</v>
          </cell>
          <cell r="E342" t="str">
            <v>失业保险 </v>
          </cell>
          <cell r="F342" t="str">
            <v>8.51</v>
          </cell>
          <cell r="G342" t="str">
            <v>202108</v>
          </cell>
          <cell r="H342" t="str">
            <v>正常应缴</v>
          </cell>
        </row>
        <row r="343">
          <cell r="C343" t="str">
            <v>130983198403012221</v>
          </cell>
          <cell r="D343" t="str">
            <v>2,837</v>
          </cell>
          <cell r="E343" t="str">
            <v>失业保险 </v>
          </cell>
          <cell r="F343" t="str">
            <v>8.51</v>
          </cell>
          <cell r="G343" t="str">
            <v>202108</v>
          </cell>
          <cell r="H343" t="str">
            <v>正常应缴</v>
          </cell>
        </row>
        <row r="344">
          <cell r="C344" t="str">
            <v>13098319850411071X</v>
          </cell>
          <cell r="D344" t="str">
            <v>2,837</v>
          </cell>
          <cell r="E344" t="str">
            <v>失业保险 </v>
          </cell>
          <cell r="F344" t="str">
            <v>8.51</v>
          </cell>
          <cell r="G344" t="str">
            <v>202108</v>
          </cell>
          <cell r="H344" t="str">
            <v>正常应缴</v>
          </cell>
        </row>
        <row r="345">
          <cell r="C345" t="str">
            <v>130983199804045344</v>
          </cell>
          <cell r="D345" t="str">
            <v>3,043</v>
          </cell>
          <cell r="E345" t="str">
            <v>失业保险 </v>
          </cell>
          <cell r="F345" t="str">
            <v>9.13</v>
          </cell>
          <cell r="G345" t="str">
            <v>202108</v>
          </cell>
          <cell r="H345" t="str">
            <v>正常应缴</v>
          </cell>
        </row>
        <row r="346">
          <cell r="C346" t="str">
            <v>132529196805221213</v>
          </cell>
          <cell r="D346" t="str">
            <v>2,837</v>
          </cell>
          <cell r="E346" t="str">
            <v>失业保险 </v>
          </cell>
          <cell r="F346" t="str">
            <v>8.51</v>
          </cell>
          <cell r="G346" t="str">
            <v>202108</v>
          </cell>
          <cell r="H346" t="str">
            <v>正常应缴</v>
          </cell>
        </row>
        <row r="347">
          <cell r="C347" t="str">
            <v>140181199002062826</v>
          </cell>
          <cell r="D347" t="str">
            <v>2,837</v>
          </cell>
          <cell r="E347" t="str">
            <v>失业保险 </v>
          </cell>
          <cell r="F347" t="str">
            <v>8.51</v>
          </cell>
          <cell r="G347" t="str">
            <v>202108</v>
          </cell>
          <cell r="H347" t="str">
            <v>正常应缴</v>
          </cell>
        </row>
        <row r="348">
          <cell r="C348" t="str">
            <v>130923198702110538</v>
          </cell>
          <cell r="D348" t="str">
            <v>3,043</v>
          </cell>
          <cell r="E348" t="str">
            <v>失业保险 </v>
          </cell>
          <cell r="F348" t="str">
            <v>9.13</v>
          </cell>
          <cell r="G348" t="str">
            <v>202108</v>
          </cell>
          <cell r="H348" t="str">
            <v>正常应缴</v>
          </cell>
        </row>
        <row r="349">
          <cell r="C349" t="str">
            <v>132930196611190030</v>
          </cell>
          <cell r="D349" t="str">
            <v>3,820</v>
          </cell>
          <cell r="E349" t="str">
            <v>失业保险 </v>
          </cell>
          <cell r="F349" t="str">
            <v>11.46</v>
          </cell>
          <cell r="G349" t="str">
            <v>202108</v>
          </cell>
          <cell r="H349" t="str">
            <v>正常应缴</v>
          </cell>
        </row>
        <row r="350">
          <cell r="C350" t="str">
            <v>130983199710275536</v>
          </cell>
          <cell r="D350" t="str">
            <v>2,837</v>
          </cell>
          <cell r="E350" t="str">
            <v>失业保险 </v>
          </cell>
          <cell r="F350" t="str">
            <v>8.51</v>
          </cell>
          <cell r="G350" t="str">
            <v>202108</v>
          </cell>
          <cell r="H350" t="str">
            <v>正常应缴</v>
          </cell>
        </row>
        <row r="351">
          <cell r="C351" t="str">
            <v>132930197909092219</v>
          </cell>
          <cell r="D351" t="str">
            <v>2,837</v>
          </cell>
          <cell r="E351" t="str">
            <v>失业保险 </v>
          </cell>
          <cell r="F351" t="str">
            <v>8.51</v>
          </cell>
          <cell r="G351" t="str">
            <v>202108</v>
          </cell>
          <cell r="H351" t="str">
            <v>正常应缴</v>
          </cell>
        </row>
        <row r="352">
          <cell r="C352" t="str">
            <v>130983199803200314</v>
          </cell>
          <cell r="D352" t="str">
            <v>3,043</v>
          </cell>
          <cell r="E352" t="str">
            <v>失业保险 </v>
          </cell>
          <cell r="F352" t="str">
            <v>9.13</v>
          </cell>
          <cell r="G352" t="str">
            <v>202108</v>
          </cell>
          <cell r="H352" t="str">
            <v>正常应缴</v>
          </cell>
        </row>
        <row r="353">
          <cell r="C353" t="str">
            <v>130983198801080916</v>
          </cell>
          <cell r="D353" t="str">
            <v>2,837</v>
          </cell>
          <cell r="E353" t="str">
            <v>失业保险 </v>
          </cell>
          <cell r="F353" t="str">
            <v>8.51</v>
          </cell>
          <cell r="G353" t="str">
            <v>202108</v>
          </cell>
          <cell r="H353" t="str">
            <v>正常应缴</v>
          </cell>
        </row>
        <row r="354">
          <cell r="C354" t="str">
            <v>130983199201222217</v>
          </cell>
          <cell r="D354" t="str">
            <v>2,837</v>
          </cell>
          <cell r="E354" t="str">
            <v>失业保险 </v>
          </cell>
          <cell r="F354" t="str">
            <v>8.51</v>
          </cell>
          <cell r="G354" t="str">
            <v>202108</v>
          </cell>
          <cell r="H354" t="str">
            <v>正常应缴</v>
          </cell>
        </row>
        <row r="355">
          <cell r="C355" t="str">
            <v>132930198905132812</v>
          </cell>
          <cell r="D355" t="str">
            <v>2,837</v>
          </cell>
          <cell r="E355" t="str">
            <v>失业保险 </v>
          </cell>
          <cell r="F355" t="str">
            <v>8.51</v>
          </cell>
          <cell r="G355" t="str">
            <v>202108</v>
          </cell>
          <cell r="H355" t="str">
            <v>正常应缴</v>
          </cell>
        </row>
        <row r="356">
          <cell r="C356" t="str">
            <v>132401197706177061</v>
          </cell>
          <cell r="D356" t="str">
            <v>2,837</v>
          </cell>
          <cell r="E356" t="str">
            <v>失业保险 </v>
          </cell>
          <cell r="F356" t="str">
            <v>8.51</v>
          </cell>
          <cell r="G356" t="str">
            <v>202108</v>
          </cell>
          <cell r="H356" t="str">
            <v>正常应缴</v>
          </cell>
        </row>
        <row r="357">
          <cell r="C357" t="str">
            <v>130927198310154553</v>
          </cell>
          <cell r="D357" t="str">
            <v>2,837</v>
          </cell>
          <cell r="E357" t="str">
            <v>失业保险 </v>
          </cell>
          <cell r="F357" t="str">
            <v>8.51</v>
          </cell>
          <cell r="G357" t="str">
            <v>202108</v>
          </cell>
          <cell r="H357" t="str">
            <v>正常应缴</v>
          </cell>
        </row>
        <row r="358">
          <cell r="C358" t="str">
            <v>130983199302161652</v>
          </cell>
          <cell r="D358" t="str">
            <v>2,837</v>
          </cell>
          <cell r="E358" t="str">
            <v>失业保险 </v>
          </cell>
          <cell r="F358" t="str">
            <v>8.51</v>
          </cell>
          <cell r="G358" t="str">
            <v>202108</v>
          </cell>
          <cell r="H358" t="str">
            <v>正常应缴</v>
          </cell>
        </row>
        <row r="359">
          <cell r="C359" t="str">
            <v>130531199210303213</v>
          </cell>
          <cell r="D359" t="str">
            <v>3,043</v>
          </cell>
          <cell r="E359" t="str">
            <v>失业保险 </v>
          </cell>
          <cell r="F359" t="str">
            <v>9.13</v>
          </cell>
          <cell r="G359" t="str">
            <v>202108</v>
          </cell>
          <cell r="H359" t="str">
            <v>正常应缴</v>
          </cell>
        </row>
        <row r="360">
          <cell r="C360" t="str">
            <v>130983198906201614</v>
          </cell>
          <cell r="D360" t="str">
            <v>2,837</v>
          </cell>
          <cell r="E360" t="str">
            <v>失业保险 </v>
          </cell>
          <cell r="F360" t="str">
            <v>8.51</v>
          </cell>
          <cell r="G360" t="str">
            <v>202108</v>
          </cell>
          <cell r="H360" t="str">
            <v>正常应缴</v>
          </cell>
        </row>
        <row r="361">
          <cell r="C361" t="str">
            <v>132930198208222230</v>
          </cell>
          <cell r="D361" t="str">
            <v>3,820</v>
          </cell>
          <cell r="E361" t="str">
            <v>失业保险 </v>
          </cell>
          <cell r="F361" t="str">
            <v>11.46</v>
          </cell>
          <cell r="G361" t="str">
            <v>202108</v>
          </cell>
          <cell r="H361" t="str">
            <v>正常应缴</v>
          </cell>
        </row>
        <row r="362">
          <cell r="C362" t="str">
            <v>13293019780907112X</v>
          </cell>
          <cell r="D362" t="str">
            <v>2,837</v>
          </cell>
          <cell r="E362" t="str">
            <v>失业保险 </v>
          </cell>
          <cell r="F362" t="str">
            <v>8.51</v>
          </cell>
          <cell r="G362" t="str">
            <v>202108</v>
          </cell>
          <cell r="H362" t="str">
            <v>正常应缴</v>
          </cell>
        </row>
        <row r="363">
          <cell r="C363" t="str">
            <v>132930198101250039</v>
          </cell>
          <cell r="D363" t="str">
            <v>3,043</v>
          </cell>
          <cell r="E363" t="str">
            <v>失业保险 </v>
          </cell>
          <cell r="F363" t="str">
            <v>9.13</v>
          </cell>
          <cell r="G363" t="str">
            <v>202108</v>
          </cell>
          <cell r="H363" t="str">
            <v>正常应缴</v>
          </cell>
        </row>
        <row r="364">
          <cell r="C364" t="str">
            <v>132930197910072426</v>
          </cell>
          <cell r="D364" t="str">
            <v>2,837</v>
          </cell>
          <cell r="E364" t="str">
            <v>失业保险 </v>
          </cell>
          <cell r="F364" t="str">
            <v>8.51</v>
          </cell>
          <cell r="G364" t="str">
            <v>202108</v>
          </cell>
          <cell r="H364" t="str">
            <v>正常应缴</v>
          </cell>
        </row>
        <row r="365">
          <cell r="C365" t="str">
            <v>130924198908194243</v>
          </cell>
          <cell r="D365" t="str">
            <v>2,837</v>
          </cell>
          <cell r="E365" t="str">
            <v>失业保险 </v>
          </cell>
          <cell r="F365" t="str">
            <v>8.51</v>
          </cell>
          <cell r="G365" t="str">
            <v>202108</v>
          </cell>
          <cell r="H365" t="str">
            <v>正常应缴</v>
          </cell>
        </row>
        <row r="366">
          <cell r="C366" t="str">
            <v>132930198010162826</v>
          </cell>
          <cell r="D366" t="str">
            <v>2,837</v>
          </cell>
          <cell r="E366" t="str">
            <v>失业保险 </v>
          </cell>
          <cell r="F366" t="str">
            <v>8.51</v>
          </cell>
          <cell r="G366" t="str">
            <v>202108</v>
          </cell>
          <cell r="H366" t="str">
            <v>正常应缴</v>
          </cell>
        </row>
        <row r="367">
          <cell r="C367" t="str">
            <v>130930200004123319</v>
          </cell>
          <cell r="D367" t="str">
            <v>2,837</v>
          </cell>
          <cell r="E367" t="str">
            <v>失业保险 </v>
          </cell>
          <cell r="F367" t="str">
            <v>8.51</v>
          </cell>
          <cell r="G367" t="str">
            <v>202108</v>
          </cell>
          <cell r="H367" t="str">
            <v>正常应缴</v>
          </cell>
        </row>
        <row r="368">
          <cell r="C368" t="str">
            <v>130983199405053718</v>
          </cell>
          <cell r="D368" t="str">
            <v>3,043</v>
          </cell>
          <cell r="E368" t="str">
            <v>失业保险 </v>
          </cell>
          <cell r="F368" t="str">
            <v>9.13</v>
          </cell>
          <cell r="G368" t="str">
            <v>202108</v>
          </cell>
          <cell r="H368" t="str">
            <v>正常应缴</v>
          </cell>
        </row>
        <row r="369">
          <cell r="C369" t="str">
            <v>130983199207023913</v>
          </cell>
          <cell r="D369" t="str">
            <v>3,043</v>
          </cell>
          <cell r="E369" t="str">
            <v>失业保险 </v>
          </cell>
          <cell r="F369" t="str">
            <v>9.13</v>
          </cell>
          <cell r="G369" t="str">
            <v>202108</v>
          </cell>
          <cell r="H369" t="str">
            <v>正常应缴</v>
          </cell>
        </row>
        <row r="370">
          <cell r="C370" t="str">
            <v>132930199410262812</v>
          </cell>
          <cell r="D370" t="str">
            <v>3,043</v>
          </cell>
          <cell r="E370" t="str">
            <v>失业保险 </v>
          </cell>
          <cell r="F370" t="str">
            <v>9.13</v>
          </cell>
          <cell r="G370" t="str">
            <v>202108</v>
          </cell>
          <cell r="H370" t="str">
            <v>正常应缴</v>
          </cell>
        </row>
        <row r="371">
          <cell r="C371" t="str">
            <v>130921198802042066</v>
          </cell>
          <cell r="D371" t="str">
            <v>3,043</v>
          </cell>
          <cell r="E371" t="str">
            <v>失业保险 </v>
          </cell>
          <cell r="F371" t="str">
            <v>9.13</v>
          </cell>
          <cell r="G371" t="str">
            <v>202108</v>
          </cell>
          <cell r="H371" t="str">
            <v>正常应缴</v>
          </cell>
        </row>
        <row r="372">
          <cell r="C372" t="str">
            <v>130983198407232221</v>
          </cell>
          <cell r="D372" t="str">
            <v>2,837</v>
          </cell>
          <cell r="E372" t="str">
            <v>失业保险 </v>
          </cell>
          <cell r="F372" t="str">
            <v>8.51</v>
          </cell>
          <cell r="G372" t="str">
            <v>202108</v>
          </cell>
          <cell r="H372" t="str">
            <v>正常应缴</v>
          </cell>
        </row>
        <row r="373">
          <cell r="C373" t="str">
            <v>130924198908123541</v>
          </cell>
          <cell r="D373" t="str">
            <v>2,837</v>
          </cell>
          <cell r="E373" t="str">
            <v>失业保险 </v>
          </cell>
          <cell r="F373" t="str">
            <v>8.51</v>
          </cell>
          <cell r="G373" t="str">
            <v>202108</v>
          </cell>
          <cell r="H373" t="str">
            <v>正常应缴</v>
          </cell>
        </row>
        <row r="374">
          <cell r="C374" t="str">
            <v>610631198211111016</v>
          </cell>
          <cell r="D374" t="str">
            <v>3,820</v>
          </cell>
          <cell r="E374" t="str">
            <v>失业保险 </v>
          </cell>
          <cell r="F374" t="str">
            <v>11.46</v>
          </cell>
          <cell r="G374" t="str">
            <v>202108</v>
          </cell>
          <cell r="H374" t="str">
            <v>正常应缴</v>
          </cell>
        </row>
        <row r="375">
          <cell r="C375" t="str">
            <v>131127198707095237</v>
          </cell>
          <cell r="D375" t="str">
            <v>3,043</v>
          </cell>
          <cell r="E375" t="str">
            <v>失业保险 </v>
          </cell>
          <cell r="F375" t="str">
            <v>9.13</v>
          </cell>
          <cell r="G375" t="str">
            <v>202108</v>
          </cell>
          <cell r="H375" t="str">
            <v>正常应缴</v>
          </cell>
        </row>
        <row r="376">
          <cell r="C376" t="str">
            <v>120104199211167644</v>
          </cell>
          <cell r="D376" t="str">
            <v>2,837</v>
          </cell>
          <cell r="E376" t="str">
            <v>失业保险 </v>
          </cell>
          <cell r="F376" t="str">
            <v>8.51</v>
          </cell>
          <cell r="G376" t="str">
            <v>202108</v>
          </cell>
          <cell r="H376" t="str">
            <v>正常应缴</v>
          </cell>
        </row>
        <row r="377">
          <cell r="C377" t="str">
            <v>132930199410171830</v>
          </cell>
          <cell r="D377" t="str">
            <v>3,043</v>
          </cell>
          <cell r="E377" t="str">
            <v>失业保险 </v>
          </cell>
          <cell r="F377" t="str">
            <v>9.13</v>
          </cell>
          <cell r="G377" t="str">
            <v>202108</v>
          </cell>
          <cell r="H377" t="str">
            <v>正常应缴</v>
          </cell>
        </row>
        <row r="378">
          <cell r="C378" t="str">
            <v>132930196410261613</v>
          </cell>
          <cell r="D378" t="str">
            <v>3,820</v>
          </cell>
          <cell r="E378" t="str">
            <v>失业保险 </v>
          </cell>
          <cell r="F378" t="str">
            <v>11.46</v>
          </cell>
          <cell r="G378" t="str">
            <v>202108</v>
          </cell>
          <cell r="H378" t="str">
            <v>正常应缴</v>
          </cell>
        </row>
        <row r="379">
          <cell r="C379" t="str">
            <v>230403198803040816</v>
          </cell>
          <cell r="D379" t="str">
            <v>3,043</v>
          </cell>
          <cell r="E379" t="str">
            <v>失业保险 </v>
          </cell>
          <cell r="F379" t="str">
            <v>9.13</v>
          </cell>
          <cell r="G379" t="str">
            <v>202108</v>
          </cell>
          <cell r="H379" t="str">
            <v>正常应缴</v>
          </cell>
        </row>
        <row r="380">
          <cell r="C380" t="str">
            <v>132930199612020520</v>
          </cell>
          <cell r="D380" t="str">
            <v>3,043</v>
          </cell>
          <cell r="E380" t="str">
            <v>失业保险 </v>
          </cell>
          <cell r="F380" t="str">
            <v>9.13</v>
          </cell>
          <cell r="G380" t="str">
            <v>202108</v>
          </cell>
          <cell r="H380" t="str">
            <v>正常应缴</v>
          </cell>
        </row>
        <row r="381">
          <cell r="C381" t="str">
            <v>422802198402201319</v>
          </cell>
          <cell r="D381" t="str">
            <v>3,043</v>
          </cell>
          <cell r="E381" t="str">
            <v>失业保险 </v>
          </cell>
          <cell r="F381" t="str">
            <v>9.13</v>
          </cell>
          <cell r="G381" t="str">
            <v>202108</v>
          </cell>
          <cell r="H381" t="str">
            <v>正常应缴</v>
          </cell>
        </row>
        <row r="382">
          <cell r="C382" t="str">
            <v>130922199307072015</v>
          </cell>
          <cell r="D382" t="str">
            <v>3,043</v>
          </cell>
          <cell r="E382" t="str">
            <v>失业保险 </v>
          </cell>
          <cell r="F382" t="str">
            <v>9.13</v>
          </cell>
          <cell r="G382" t="str">
            <v>202108</v>
          </cell>
          <cell r="H382" t="str">
            <v>正常应缴</v>
          </cell>
        </row>
        <row r="383">
          <cell r="C383" t="str">
            <v>130983199302214515</v>
          </cell>
          <cell r="D383" t="str">
            <v>2,837</v>
          </cell>
          <cell r="E383" t="str">
            <v>失业保险 </v>
          </cell>
          <cell r="F383" t="str">
            <v>8.51</v>
          </cell>
          <cell r="G383" t="str">
            <v>202108</v>
          </cell>
          <cell r="H383" t="str">
            <v>正常应缴</v>
          </cell>
        </row>
        <row r="384">
          <cell r="C384" t="str">
            <v>130983198704102212</v>
          </cell>
          <cell r="D384" t="str">
            <v>2,837</v>
          </cell>
          <cell r="E384" t="str">
            <v>失业保险 </v>
          </cell>
          <cell r="F384" t="str">
            <v>8.51</v>
          </cell>
          <cell r="G384" t="str">
            <v>202108</v>
          </cell>
          <cell r="H384" t="str">
            <v>正常应缴</v>
          </cell>
        </row>
        <row r="385">
          <cell r="C385" t="str">
            <v>132930196611212412</v>
          </cell>
          <cell r="D385" t="str">
            <v>2,837</v>
          </cell>
          <cell r="E385" t="str">
            <v>失业保险 </v>
          </cell>
          <cell r="F385" t="str">
            <v>8.51</v>
          </cell>
          <cell r="G385" t="str">
            <v>202108</v>
          </cell>
          <cell r="H385" t="str">
            <v>正常应缴</v>
          </cell>
        </row>
        <row r="386">
          <cell r="C386" t="str">
            <v>132930198203022838</v>
          </cell>
          <cell r="D386" t="str">
            <v>2,837</v>
          </cell>
          <cell r="E386" t="str">
            <v>失业保险 </v>
          </cell>
          <cell r="F386" t="str">
            <v>8.51</v>
          </cell>
          <cell r="G386" t="str">
            <v>202108</v>
          </cell>
          <cell r="H386" t="str">
            <v>正常应缴</v>
          </cell>
        </row>
        <row r="387">
          <cell r="C387" t="str">
            <v>372324198709253216</v>
          </cell>
          <cell r="D387" t="str">
            <v>2,837</v>
          </cell>
          <cell r="E387" t="str">
            <v>失业保险 </v>
          </cell>
          <cell r="F387" t="str">
            <v>8.51</v>
          </cell>
          <cell r="G387" t="str">
            <v>202108</v>
          </cell>
          <cell r="H387" t="str">
            <v>正常应缴</v>
          </cell>
        </row>
        <row r="388">
          <cell r="C388" t="str">
            <v>13043519930423153X</v>
          </cell>
          <cell r="D388" t="str">
            <v>2,837</v>
          </cell>
          <cell r="E388" t="str">
            <v>失业保险 </v>
          </cell>
          <cell r="F388" t="str">
            <v>8.51</v>
          </cell>
          <cell r="G388" t="str">
            <v>202108</v>
          </cell>
          <cell r="H388" t="str">
            <v>正常应缴</v>
          </cell>
        </row>
        <row r="389">
          <cell r="C389" t="str">
            <v>130983199912030916</v>
          </cell>
          <cell r="D389" t="str">
            <v>3,043</v>
          </cell>
          <cell r="E389" t="str">
            <v>失业保险 </v>
          </cell>
          <cell r="F389" t="str">
            <v>9.13</v>
          </cell>
          <cell r="G389" t="str">
            <v>202108</v>
          </cell>
          <cell r="H389" t="str">
            <v>正常应缴</v>
          </cell>
        </row>
        <row r="390">
          <cell r="C390" t="str">
            <v>13293019791208413X</v>
          </cell>
          <cell r="D390" t="str">
            <v>3,043</v>
          </cell>
          <cell r="E390" t="str">
            <v>失业保险 </v>
          </cell>
          <cell r="F390" t="str">
            <v>9.13</v>
          </cell>
          <cell r="G390" t="str">
            <v>202108</v>
          </cell>
          <cell r="H390" t="str">
            <v>正常应缴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20" activePane="bottomRight" state="frozen"/>
      <selection/>
      <selection pane="topRight"/>
      <selection pane="bottomLeft"/>
      <selection pane="bottomRight" activeCell="Q339" sqref="Q339"/>
    </sheetView>
  </sheetViews>
  <sheetFormatPr defaultColWidth="9" defaultRowHeight="13.5"/>
  <cols>
    <col min="1" max="1" width="6.375" style="202" customWidth="1"/>
    <col min="2" max="3" width="9" style="202"/>
    <col min="4" max="4" width="23.25" style="202" customWidth="1"/>
    <col min="5" max="6" width="10.375" style="202" customWidth="1"/>
    <col min="7" max="7" width="11.5" style="202" customWidth="1"/>
    <col min="8" max="8" width="11.625" style="202"/>
    <col min="9" max="9" width="10.625" style="202" customWidth="1"/>
    <col min="10" max="10" width="11.5" style="202"/>
    <col min="11" max="12" width="12.875" style="202"/>
    <col min="13" max="13" width="7.875" style="202" customWidth="1"/>
    <col min="14" max="14" width="11.625" style="202"/>
    <col min="15" max="15" width="10.375" style="202"/>
    <col min="16" max="16" width="11.625" style="202"/>
    <col min="17" max="18" width="12.875" style="202"/>
    <col min="19" max="19" width="9" style="203"/>
  </cols>
  <sheetData>
    <row r="1" ht="20" customHeight="1" spans="1:18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ht="20" customHeight="1" spans="1:19">
      <c r="A2" s="178" t="s">
        <v>1</v>
      </c>
      <c r="B2" s="178" t="s">
        <v>2</v>
      </c>
      <c r="C2" s="178" t="s">
        <v>3</v>
      </c>
      <c r="D2" s="178" t="s">
        <v>4</v>
      </c>
      <c r="E2" s="179" t="s">
        <v>5</v>
      </c>
      <c r="F2" s="179" t="s">
        <v>6</v>
      </c>
      <c r="G2" s="178" t="s">
        <v>7</v>
      </c>
      <c r="H2" s="178" t="s">
        <v>8</v>
      </c>
      <c r="I2" s="178"/>
      <c r="J2" s="178"/>
      <c r="K2" s="178"/>
      <c r="L2" s="178"/>
      <c r="M2" s="178" t="s">
        <v>9</v>
      </c>
      <c r="N2" s="178"/>
      <c r="O2" s="178"/>
      <c r="P2" s="178"/>
      <c r="Q2" s="178"/>
      <c r="R2" s="186" t="s">
        <v>10</v>
      </c>
      <c r="S2" s="186" t="s">
        <v>11</v>
      </c>
    </row>
    <row r="3" ht="20" customHeight="1" spans="1:19">
      <c r="A3" s="178"/>
      <c r="B3" s="178"/>
      <c r="C3" s="178"/>
      <c r="D3" s="178"/>
      <c r="E3" s="179"/>
      <c r="F3" s="179"/>
      <c r="G3" s="178"/>
      <c r="H3" s="178" t="s">
        <v>12</v>
      </c>
      <c r="I3" s="160" t="s">
        <v>13</v>
      </c>
      <c r="J3" s="160" t="s">
        <v>14</v>
      </c>
      <c r="K3" s="178" t="s">
        <v>15</v>
      </c>
      <c r="L3" s="160" t="s">
        <v>16</v>
      </c>
      <c r="M3" s="178" t="s">
        <v>17</v>
      </c>
      <c r="N3" s="178" t="s">
        <v>18</v>
      </c>
      <c r="O3" s="178" t="s">
        <v>19</v>
      </c>
      <c r="P3" s="178" t="s">
        <v>20</v>
      </c>
      <c r="Q3" s="178" t="s">
        <v>16</v>
      </c>
      <c r="R3" s="186"/>
      <c r="S3" s="186"/>
    </row>
    <row r="4" ht="20" customHeight="1" spans="1:20">
      <c r="A4" s="180">
        <f t="shared" ref="A4:A67" si="0">ROW()-3</f>
        <v>1</v>
      </c>
      <c r="B4" s="180" t="s">
        <v>21</v>
      </c>
      <c r="C4" s="180" t="s">
        <v>22</v>
      </c>
      <c r="D4" s="180" t="s">
        <v>23</v>
      </c>
      <c r="E4" s="151">
        <v>2836.2</v>
      </c>
      <c r="F4" s="151">
        <v>2837</v>
      </c>
      <c r="G4" s="54">
        <v>4990.25</v>
      </c>
      <c r="H4" s="180">
        <f t="shared" ref="H4:H53" si="1">ROUND(E4*0.018,2)</f>
        <v>51.05</v>
      </c>
      <c r="I4" s="151">
        <f t="shared" ref="I4:I53" si="2">E4*0.16</f>
        <v>453.792</v>
      </c>
      <c r="J4" s="151">
        <f t="shared" ref="J4:J53" si="3">F4*0.007</f>
        <v>19.859</v>
      </c>
      <c r="K4" s="54">
        <f t="shared" ref="K4:K53" si="4">ROUND(G4*0.085,2)</f>
        <v>424.17</v>
      </c>
      <c r="L4" s="13">
        <f t="shared" ref="L4:L53" si="5">SUM(H4:K4)</f>
        <v>948.871</v>
      </c>
      <c r="M4" s="180">
        <v>0</v>
      </c>
      <c r="N4" s="180">
        <f t="shared" ref="N4:N53" si="6">ROUND(E4*0.08,2)</f>
        <v>226.9</v>
      </c>
      <c r="O4" s="180">
        <f t="shared" ref="O4:O53" si="7">ROUND(F4*0.003,2)</f>
        <v>8.51</v>
      </c>
      <c r="P4" s="54">
        <f t="shared" ref="P4:P53" si="8">ROUND(G4*0.02,2)</f>
        <v>99.81</v>
      </c>
      <c r="Q4" s="180">
        <f t="shared" ref="Q4:Q53" si="9">SUM(M4:P4)</f>
        <v>335.22</v>
      </c>
      <c r="R4" s="175">
        <f t="shared" ref="R4:R53" si="10">L4+Q4</f>
        <v>1284.091</v>
      </c>
      <c r="S4" s="187"/>
      <c r="T4" t="str">
        <f>VLOOKUP(D4,[1]汇总!I$2:J$296,2,0)</f>
        <v>√</v>
      </c>
    </row>
    <row r="5" ht="20" customHeight="1" spans="1:20">
      <c r="A5" s="180">
        <f t="shared" si="0"/>
        <v>2</v>
      </c>
      <c r="B5" s="181" t="s">
        <v>24</v>
      </c>
      <c r="C5" s="180" t="s">
        <v>25</v>
      </c>
      <c r="D5" s="180" t="s">
        <v>26</v>
      </c>
      <c r="E5" s="151">
        <v>2836.2</v>
      </c>
      <c r="F5" s="151">
        <v>2837</v>
      </c>
      <c r="G5" s="54">
        <v>4990.25</v>
      </c>
      <c r="H5" s="180">
        <f t="shared" si="1"/>
        <v>51.05</v>
      </c>
      <c r="I5" s="151">
        <f t="shared" si="2"/>
        <v>453.792</v>
      </c>
      <c r="J5" s="151">
        <f t="shared" si="3"/>
        <v>19.859</v>
      </c>
      <c r="K5" s="54">
        <f t="shared" si="4"/>
        <v>424.17</v>
      </c>
      <c r="L5" s="13">
        <f t="shared" si="5"/>
        <v>948.871</v>
      </c>
      <c r="M5" s="180">
        <v>0</v>
      </c>
      <c r="N5" s="180">
        <f t="shared" si="6"/>
        <v>226.9</v>
      </c>
      <c r="O5" s="180">
        <f t="shared" si="7"/>
        <v>8.51</v>
      </c>
      <c r="P5" s="54">
        <f t="shared" si="8"/>
        <v>99.81</v>
      </c>
      <c r="Q5" s="180">
        <f t="shared" si="9"/>
        <v>335.22</v>
      </c>
      <c r="R5" s="175">
        <f t="shared" si="10"/>
        <v>1284.091</v>
      </c>
      <c r="S5" s="187"/>
      <c r="T5" t="str">
        <f>VLOOKUP(D5,[1]汇总!I$2:J$296,2,0)</f>
        <v>√</v>
      </c>
    </row>
    <row r="6" ht="20" customHeight="1" spans="1:20">
      <c r="A6" s="180">
        <f t="shared" si="0"/>
        <v>3</v>
      </c>
      <c r="B6" s="182"/>
      <c r="C6" s="180" t="s">
        <v>27</v>
      </c>
      <c r="D6" s="180" t="s">
        <v>28</v>
      </c>
      <c r="E6" s="151">
        <v>2836.2</v>
      </c>
      <c r="F6" s="151">
        <v>2837</v>
      </c>
      <c r="G6" s="54">
        <v>4990.25</v>
      </c>
      <c r="H6" s="180">
        <f t="shared" si="1"/>
        <v>51.05</v>
      </c>
      <c r="I6" s="151">
        <f t="shared" si="2"/>
        <v>453.792</v>
      </c>
      <c r="J6" s="151">
        <f t="shared" si="3"/>
        <v>19.859</v>
      </c>
      <c r="K6" s="54">
        <f t="shared" si="4"/>
        <v>424.17</v>
      </c>
      <c r="L6" s="13">
        <f t="shared" si="5"/>
        <v>948.871</v>
      </c>
      <c r="M6" s="180">
        <v>0</v>
      </c>
      <c r="N6" s="180">
        <f t="shared" si="6"/>
        <v>226.9</v>
      </c>
      <c r="O6" s="180">
        <f t="shared" si="7"/>
        <v>8.51</v>
      </c>
      <c r="P6" s="54">
        <f t="shared" si="8"/>
        <v>99.81</v>
      </c>
      <c r="Q6" s="180">
        <f t="shared" si="9"/>
        <v>335.22</v>
      </c>
      <c r="R6" s="175">
        <f t="shared" si="10"/>
        <v>1284.091</v>
      </c>
      <c r="S6" s="187"/>
      <c r="T6" t="str">
        <f>VLOOKUP(D6,[1]汇总!I$2:J$296,2,0)</f>
        <v>√</v>
      </c>
    </row>
    <row r="7" ht="20" customHeight="1" spans="1:20">
      <c r="A7" s="180">
        <f t="shared" si="0"/>
        <v>4</v>
      </c>
      <c r="B7" s="181" t="s">
        <v>29</v>
      </c>
      <c r="C7" s="180" t="s">
        <v>30</v>
      </c>
      <c r="D7" s="180" t="s">
        <v>31</v>
      </c>
      <c r="E7" s="151">
        <v>2836.2</v>
      </c>
      <c r="F7" s="151">
        <v>2837</v>
      </c>
      <c r="G7" s="54">
        <v>4990.25</v>
      </c>
      <c r="H7" s="180">
        <f t="shared" si="1"/>
        <v>51.05</v>
      </c>
      <c r="I7" s="151">
        <f t="shared" si="2"/>
        <v>453.792</v>
      </c>
      <c r="J7" s="151">
        <f t="shared" si="3"/>
        <v>19.859</v>
      </c>
      <c r="K7" s="54">
        <f t="shared" si="4"/>
        <v>424.17</v>
      </c>
      <c r="L7" s="13">
        <f t="shared" si="5"/>
        <v>948.871</v>
      </c>
      <c r="M7" s="180">
        <v>0</v>
      </c>
      <c r="N7" s="180">
        <f t="shared" si="6"/>
        <v>226.9</v>
      </c>
      <c r="O7" s="180">
        <f t="shared" si="7"/>
        <v>8.51</v>
      </c>
      <c r="P7" s="54">
        <f t="shared" si="8"/>
        <v>99.81</v>
      </c>
      <c r="Q7" s="180">
        <f t="shared" si="9"/>
        <v>335.22</v>
      </c>
      <c r="R7" s="175">
        <f t="shared" si="10"/>
        <v>1284.091</v>
      </c>
      <c r="S7" s="187"/>
      <c r="T7" t="str">
        <f>VLOOKUP(D7,[1]汇总!I$2:J$296,2,0)</f>
        <v>√</v>
      </c>
    </row>
    <row r="8" ht="20" customHeight="1" spans="1:20">
      <c r="A8" s="180">
        <f t="shared" si="0"/>
        <v>5</v>
      </c>
      <c r="B8" s="183"/>
      <c r="C8" s="180" t="s">
        <v>32</v>
      </c>
      <c r="D8" s="180" t="s">
        <v>33</v>
      </c>
      <c r="E8" s="151">
        <v>2836.2</v>
      </c>
      <c r="F8" s="151">
        <v>2837</v>
      </c>
      <c r="G8" s="54">
        <v>4990.25</v>
      </c>
      <c r="H8" s="180">
        <f t="shared" si="1"/>
        <v>51.05</v>
      </c>
      <c r="I8" s="151">
        <f t="shared" si="2"/>
        <v>453.792</v>
      </c>
      <c r="J8" s="151">
        <f t="shared" si="3"/>
        <v>19.859</v>
      </c>
      <c r="K8" s="54">
        <f t="shared" si="4"/>
        <v>424.17</v>
      </c>
      <c r="L8" s="13">
        <f t="shared" si="5"/>
        <v>948.871</v>
      </c>
      <c r="M8" s="180">
        <v>0</v>
      </c>
      <c r="N8" s="180">
        <f t="shared" si="6"/>
        <v>226.9</v>
      </c>
      <c r="O8" s="180">
        <f t="shared" si="7"/>
        <v>8.51</v>
      </c>
      <c r="P8" s="54">
        <f t="shared" si="8"/>
        <v>99.81</v>
      </c>
      <c r="Q8" s="180">
        <f t="shared" si="9"/>
        <v>335.22</v>
      </c>
      <c r="R8" s="175">
        <f t="shared" si="10"/>
        <v>1284.091</v>
      </c>
      <c r="S8" s="187"/>
      <c r="T8" t="str">
        <f>VLOOKUP(D8,[1]汇总!I$2:J$296,2,0)</f>
        <v>√</v>
      </c>
    </row>
    <row r="9" ht="20" customHeight="1" spans="1:20">
      <c r="A9" s="180">
        <f t="shared" si="0"/>
        <v>6</v>
      </c>
      <c r="B9" s="183"/>
      <c r="C9" s="180" t="s">
        <v>34</v>
      </c>
      <c r="D9" s="180" t="s">
        <v>35</v>
      </c>
      <c r="E9" s="151">
        <v>2836.2</v>
      </c>
      <c r="F9" s="151">
        <v>2837</v>
      </c>
      <c r="G9" s="54">
        <v>4990.25</v>
      </c>
      <c r="H9" s="180">
        <f t="shared" si="1"/>
        <v>51.05</v>
      </c>
      <c r="I9" s="151">
        <f t="shared" si="2"/>
        <v>453.792</v>
      </c>
      <c r="J9" s="151">
        <f t="shared" si="3"/>
        <v>19.859</v>
      </c>
      <c r="K9" s="54">
        <f t="shared" si="4"/>
        <v>424.17</v>
      </c>
      <c r="L9" s="13">
        <f t="shared" si="5"/>
        <v>948.871</v>
      </c>
      <c r="M9" s="180">
        <v>0</v>
      </c>
      <c r="N9" s="180">
        <f t="shared" si="6"/>
        <v>226.9</v>
      </c>
      <c r="O9" s="180">
        <f t="shared" si="7"/>
        <v>8.51</v>
      </c>
      <c r="P9" s="54">
        <f t="shared" si="8"/>
        <v>99.81</v>
      </c>
      <c r="Q9" s="180">
        <f t="shared" si="9"/>
        <v>335.22</v>
      </c>
      <c r="R9" s="175">
        <f t="shared" si="10"/>
        <v>1284.091</v>
      </c>
      <c r="S9" s="187"/>
      <c r="T9" t="str">
        <f>VLOOKUP(D9,[1]汇总!I$2:J$296,2,0)</f>
        <v>√</v>
      </c>
    </row>
    <row r="10" ht="20" customHeight="1" spans="1:20">
      <c r="A10" s="180">
        <f t="shared" si="0"/>
        <v>7</v>
      </c>
      <c r="B10" s="183"/>
      <c r="C10" s="180" t="s">
        <v>36</v>
      </c>
      <c r="D10" s="180" t="s">
        <v>37</v>
      </c>
      <c r="E10" s="151">
        <v>3820</v>
      </c>
      <c r="F10" s="151">
        <v>3820</v>
      </c>
      <c r="G10" s="54">
        <v>4990.25</v>
      </c>
      <c r="H10" s="180">
        <f t="shared" si="1"/>
        <v>68.76</v>
      </c>
      <c r="I10" s="151">
        <f t="shared" si="2"/>
        <v>611.2</v>
      </c>
      <c r="J10" s="151">
        <f t="shared" si="3"/>
        <v>26.74</v>
      </c>
      <c r="K10" s="54">
        <f t="shared" si="4"/>
        <v>424.17</v>
      </c>
      <c r="L10" s="13">
        <f t="shared" si="5"/>
        <v>1130.87</v>
      </c>
      <c r="M10" s="180">
        <v>0</v>
      </c>
      <c r="N10" s="180">
        <f t="shared" si="6"/>
        <v>305.6</v>
      </c>
      <c r="O10" s="180">
        <f t="shared" si="7"/>
        <v>11.46</v>
      </c>
      <c r="P10" s="54">
        <f t="shared" si="8"/>
        <v>99.81</v>
      </c>
      <c r="Q10" s="180">
        <f t="shared" si="9"/>
        <v>416.87</v>
      </c>
      <c r="R10" s="175">
        <f t="shared" si="10"/>
        <v>1547.74</v>
      </c>
      <c r="S10" s="187"/>
      <c r="T10" t="str">
        <f>VLOOKUP(D10,[1]汇总!I$2:J$296,2,0)</f>
        <v>√</v>
      </c>
    </row>
    <row r="11" ht="20" customHeight="1" spans="1:20">
      <c r="A11" s="180">
        <f t="shared" si="0"/>
        <v>8</v>
      </c>
      <c r="B11" s="183"/>
      <c r="C11" s="180" t="s">
        <v>38</v>
      </c>
      <c r="D11" s="180" t="s">
        <v>39</v>
      </c>
      <c r="E11" s="151">
        <v>2836.2</v>
      </c>
      <c r="F11" s="151">
        <v>2837</v>
      </c>
      <c r="G11" s="54">
        <v>4990.25</v>
      </c>
      <c r="H11" s="180">
        <f t="shared" si="1"/>
        <v>51.05</v>
      </c>
      <c r="I11" s="151">
        <f t="shared" si="2"/>
        <v>453.792</v>
      </c>
      <c r="J11" s="151">
        <f t="shared" si="3"/>
        <v>19.859</v>
      </c>
      <c r="K11" s="54">
        <f t="shared" si="4"/>
        <v>424.17</v>
      </c>
      <c r="L11" s="13">
        <f t="shared" si="5"/>
        <v>948.871</v>
      </c>
      <c r="M11" s="180">
        <v>0</v>
      </c>
      <c r="N11" s="180">
        <f t="shared" si="6"/>
        <v>226.9</v>
      </c>
      <c r="O11" s="180">
        <f t="shared" si="7"/>
        <v>8.51</v>
      </c>
      <c r="P11" s="54">
        <f t="shared" si="8"/>
        <v>99.81</v>
      </c>
      <c r="Q11" s="180">
        <f t="shared" si="9"/>
        <v>335.22</v>
      </c>
      <c r="R11" s="175">
        <f t="shared" si="10"/>
        <v>1284.091</v>
      </c>
      <c r="S11" s="187"/>
      <c r="T11" t="str">
        <f>VLOOKUP(D11,[1]汇总!I$2:J$296,2,0)</f>
        <v>√</v>
      </c>
    </row>
    <row r="12" ht="20" customHeight="1" spans="1:20">
      <c r="A12" s="180">
        <f t="shared" si="0"/>
        <v>9</v>
      </c>
      <c r="B12" s="183"/>
      <c r="C12" s="180" t="s">
        <v>40</v>
      </c>
      <c r="D12" s="180" t="s">
        <v>41</v>
      </c>
      <c r="E12" s="151">
        <v>2836.2</v>
      </c>
      <c r="F12" s="151">
        <v>2837</v>
      </c>
      <c r="G12" s="54">
        <v>4990.25</v>
      </c>
      <c r="H12" s="180">
        <f t="shared" si="1"/>
        <v>51.05</v>
      </c>
      <c r="I12" s="151">
        <f t="shared" si="2"/>
        <v>453.792</v>
      </c>
      <c r="J12" s="151">
        <f t="shared" si="3"/>
        <v>19.859</v>
      </c>
      <c r="K12" s="54">
        <f t="shared" si="4"/>
        <v>424.17</v>
      </c>
      <c r="L12" s="13">
        <f t="shared" si="5"/>
        <v>948.871</v>
      </c>
      <c r="M12" s="180">
        <v>0</v>
      </c>
      <c r="N12" s="180">
        <f t="shared" si="6"/>
        <v>226.9</v>
      </c>
      <c r="O12" s="180">
        <f t="shared" si="7"/>
        <v>8.51</v>
      </c>
      <c r="P12" s="54">
        <f t="shared" si="8"/>
        <v>99.81</v>
      </c>
      <c r="Q12" s="180">
        <f t="shared" si="9"/>
        <v>335.22</v>
      </c>
      <c r="R12" s="175">
        <f t="shared" si="10"/>
        <v>1284.091</v>
      </c>
      <c r="S12" s="187"/>
      <c r="T12" t="str">
        <f>VLOOKUP(D12,[1]汇总!I$2:J$296,2,0)</f>
        <v>√</v>
      </c>
    </row>
    <row r="13" ht="20" customHeight="1" spans="1:20">
      <c r="A13" s="180">
        <f t="shared" si="0"/>
        <v>10</v>
      </c>
      <c r="B13" s="183"/>
      <c r="C13" s="180" t="s">
        <v>42</v>
      </c>
      <c r="D13" s="180" t="s">
        <v>43</v>
      </c>
      <c r="E13" s="151">
        <v>2836.2</v>
      </c>
      <c r="F13" s="151">
        <v>2837</v>
      </c>
      <c r="G13" s="54">
        <v>4990.25</v>
      </c>
      <c r="H13" s="180">
        <f t="shared" si="1"/>
        <v>51.05</v>
      </c>
      <c r="I13" s="151">
        <f t="shared" si="2"/>
        <v>453.792</v>
      </c>
      <c r="J13" s="151">
        <f t="shared" si="3"/>
        <v>19.859</v>
      </c>
      <c r="K13" s="54">
        <f t="shared" si="4"/>
        <v>424.17</v>
      </c>
      <c r="L13" s="13">
        <f t="shared" si="5"/>
        <v>948.871</v>
      </c>
      <c r="M13" s="180">
        <v>0</v>
      </c>
      <c r="N13" s="180">
        <f t="shared" si="6"/>
        <v>226.9</v>
      </c>
      <c r="O13" s="180">
        <f t="shared" si="7"/>
        <v>8.51</v>
      </c>
      <c r="P13" s="54">
        <f t="shared" si="8"/>
        <v>99.81</v>
      </c>
      <c r="Q13" s="180">
        <f t="shared" si="9"/>
        <v>335.22</v>
      </c>
      <c r="R13" s="175">
        <f t="shared" si="10"/>
        <v>1284.091</v>
      </c>
      <c r="S13" s="187"/>
      <c r="T13" t="str">
        <f>VLOOKUP(D13,[1]汇总!I$2:J$296,2,0)</f>
        <v>√</v>
      </c>
    </row>
    <row r="14" ht="20" customHeight="1" spans="1:20">
      <c r="A14" s="180">
        <f t="shared" si="0"/>
        <v>11</v>
      </c>
      <c r="B14" s="183"/>
      <c r="C14" s="180" t="s">
        <v>44</v>
      </c>
      <c r="D14" s="180" t="s">
        <v>45</v>
      </c>
      <c r="E14" s="151">
        <v>2836.2</v>
      </c>
      <c r="F14" s="151">
        <v>2837</v>
      </c>
      <c r="G14" s="54">
        <v>4990.25</v>
      </c>
      <c r="H14" s="180">
        <f t="shared" si="1"/>
        <v>51.05</v>
      </c>
      <c r="I14" s="151">
        <f t="shared" si="2"/>
        <v>453.792</v>
      </c>
      <c r="J14" s="151">
        <f t="shared" si="3"/>
        <v>19.859</v>
      </c>
      <c r="K14" s="54">
        <f t="shared" si="4"/>
        <v>424.17</v>
      </c>
      <c r="L14" s="13">
        <f t="shared" si="5"/>
        <v>948.871</v>
      </c>
      <c r="M14" s="180">
        <v>0</v>
      </c>
      <c r="N14" s="180">
        <f t="shared" si="6"/>
        <v>226.9</v>
      </c>
      <c r="O14" s="180">
        <f t="shared" si="7"/>
        <v>8.51</v>
      </c>
      <c r="P14" s="54">
        <f t="shared" si="8"/>
        <v>99.81</v>
      </c>
      <c r="Q14" s="180">
        <f t="shared" si="9"/>
        <v>335.22</v>
      </c>
      <c r="R14" s="175">
        <f t="shared" si="10"/>
        <v>1284.091</v>
      </c>
      <c r="S14" s="187"/>
      <c r="T14" t="str">
        <f>VLOOKUP(D14,[1]汇总!I$2:J$296,2,0)</f>
        <v>√</v>
      </c>
    </row>
    <row r="15" ht="20" customHeight="1" spans="1:20">
      <c r="A15" s="180">
        <f t="shared" si="0"/>
        <v>12</v>
      </c>
      <c r="B15" s="183"/>
      <c r="C15" s="180" t="s">
        <v>46</v>
      </c>
      <c r="D15" s="180" t="s">
        <v>47</v>
      </c>
      <c r="E15" s="151">
        <v>2836.2</v>
      </c>
      <c r="F15" s="151">
        <v>2837</v>
      </c>
      <c r="G15" s="54">
        <v>4990.25</v>
      </c>
      <c r="H15" s="180">
        <f t="shared" si="1"/>
        <v>51.05</v>
      </c>
      <c r="I15" s="151">
        <f t="shared" si="2"/>
        <v>453.792</v>
      </c>
      <c r="J15" s="151">
        <f t="shared" si="3"/>
        <v>19.859</v>
      </c>
      <c r="K15" s="54">
        <f t="shared" si="4"/>
        <v>424.17</v>
      </c>
      <c r="L15" s="13">
        <f t="shared" si="5"/>
        <v>948.871</v>
      </c>
      <c r="M15" s="180">
        <v>0</v>
      </c>
      <c r="N15" s="180">
        <f t="shared" si="6"/>
        <v>226.9</v>
      </c>
      <c r="O15" s="180">
        <f t="shared" si="7"/>
        <v>8.51</v>
      </c>
      <c r="P15" s="54">
        <f t="shared" si="8"/>
        <v>99.81</v>
      </c>
      <c r="Q15" s="180">
        <f t="shared" si="9"/>
        <v>335.22</v>
      </c>
      <c r="R15" s="175">
        <f t="shared" si="10"/>
        <v>1284.091</v>
      </c>
      <c r="S15" s="187"/>
      <c r="T15" t="str">
        <f>VLOOKUP(D15,[1]汇总!I$2:J$296,2,0)</f>
        <v>√</v>
      </c>
    </row>
    <row r="16" ht="20" customHeight="1" spans="1:19">
      <c r="A16" s="180">
        <f t="shared" si="0"/>
        <v>13</v>
      </c>
      <c r="B16" s="183"/>
      <c r="C16" s="142" t="s">
        <v>48</v>
      </c>
      <c r="D16" s="180" t="s">
        <v>49</v>
      </c>
      <c r="E16" s="151">
        <v>3820</v>
      </c>
      <c r="F16" s="151">
        <v>3820</v>
      </c>
      <c r="G16" s="54">
        <v>4990.25</v>
      </c>
      <c r="H16" s="180">
        <f t="shared" si="1"/>
        <v>68.76</v>
      </c>
      <c r="I16" s="151">
        <f t="shared" si="2"/>
        <v>611.2</v>
      </c>
      <c r="J16" s="151">
        <f t="shared" si="3"/>
        <v>26.74</v>
      </c>
      <c r="K16" s="54">
        <f t="shared" si="4"/>
        <v>424.17</v>
      </c>
      <c r="L16" s="13">
        <f t="shared" si="5"/>
        <v>1130.87</v>
      </c>
      <c r="M16" s="180">
        <v>0</v>
      </c>
      <c r="N16" s="180">
        <f t="shared" si="6"/>
        <v>305.6</v>
      </c>
      <c r="O16" s="180">
        <f t="shared" si="7"/>
        <v>11.46</v>
      </c>
      <c r="P16" s="54">
        <f t="shared" si="8"/>
        <v>99.81</v>
      </c>
      <c r="Q16" s="180">
        <f t="shared" si="9"/>
        <v>416.87</v>
      </c>
      <c r="R16" s="175">
        <f t="shared" si="10"/>
        <v>1547.74</v>
      </c>
      <c r="S16" s="187" t="s">
        <v>50</v>
      </c>
    </row>
    <row r="17" ht="20" customHeight="1" spans="1:20">
      <c r="A17" s="180">
        <f t="shared" si="0"/>
        <v>14</v>
      </c>
      <c r="B17" s="181" t="s">
        <v>51</v>
      </c>
      <c r="C17" s="180" t="s">
        <v>52</v>
      </c>
      <c r="D17" s="180" t="s">
        <v>53</v>
      </c>
      <c r="E17" s="151">
        <v>2836.2</v>
      </c>
      <c r="F17" s="151">
        <v>2837</v>
      </c>
      <c r="G17" s="54">
        <v>4990.25</v>
      </c>
      <c r="H17" s="180">
        <f t="shared" si="1"/>
        <v>51.05</v>
      </c>
      <c r="I17" s="151">
        <f t="shared" si="2"/>
        <v>453.792</v>
      </c>
      <c r="J17" s="151">
        <f t="shared" si="3"/>
        <v>19.859</v>
      </c>
      <c r="K17" s="54">
        <f t="shared" si="4"/>
        <v>424.17</v>
      </c>
      <c r="L17" s="13">
        <f t="shared" si="5"/>
        <v>948.871</v>
      </c>
      <c r="M17" s="180">
        <v>0</v>
      </c>
      <c r="N17" s="180">
        <f t="shared" si="6"/>
        <v>226.9</v>
      </c>
      <c r="O17" s="180">
        <f t="shared" si="7"/>
        <v>8.51</v>
      </c>
      <c r="P17" s="54">
        <f t="shared" si="8"/>
        <v>99.81</v>
      </c>
      <c r="Q17" s="180">
        <f t="shared" si="9"/>
        <v>335.22</v>
      </c>
      <c r="R17" s="175">
        <f t="shared" si="10"/>
        <v>1284.091</v>
      </c>
      <c r="S17" s="187"/>
      <c r="T17" t="str">
        <f>VLOOKUP(D17,[1]汇总!I$2:J$296,2,0)</f>
        <v>√</v>
      </c>
    </row>
    <row r="18" ht="20" customHeight="1" spans="1:20">
      <c r="A18" s="180">
        <f t="shared" si="0"/>
        <v>15</v>
      </c>
      <c r="B18" s="183"/>
      <c r="C18" s="180" t="s">
        <v>54</v>
      </c>
      <c r="D18" s="180" t="s">
        <v>55</v>
      </c>
      <c r="E18" s="151">
        <v>2836.2</v>
      </c>
      <c r="F18" s="151">
        <v>2837</v>
      </c>
      <c r="G18" s="54">
        <v>4990.25</v>
      </c>
      <c r="H18" s="180">
        <f t="shared" si="1"/>
        <v>51.05</v>
      </c>
      <c r="I18" s="151">
        <f t="shared" si="2"/>
        <v>453.792</v>
      </c>
      <c r="J18" s="151">
        <f t="shared" si="3"/>
        <v>19.859</v>
      </c>
      <c r="K18" s="54">
        <f t="shared" si="4"/>
        <v>424.17</v>
      </c>
      <c r="L18" s="13">
        <f t="shared" si="5"/>
        <v>948.871</v>
      </c>
      <c r="M18" s="180">
        <v>0</v>
      </c>
      <c r="N18" s="180">
        <f t="shared" si="6"/>
        <v>226.9</v>
      </c>
      <c r="O18" s="180">
        <f t="shared" si="7"/>
        <v>8.51</v>
      </c>
      <c r="P18" s="54">
        <f t="shared" si="8"/>
        <v>99.81</v>
      </c>
      <c r="Q18" s="180">
        <f t="shared" si="9"/>
        <v>335.22</v>
      </c>
      <c r="R18" s="175">
        <f t="shared" si="10"/>
        <v>1284.091</v>
      </c>
      <c r="S18" s="187"/>
      <c r="T18" t="str">
        <f>VLOOKUP(D18,[1]汇总!I$2:J$296,2,0)</f>
        <v>√</v>
      </c>
    </row>
    <row r="19" ht="20" customHeight="1" spans="1:20">
      <c r="A19" s="180">
        <f t="shared" si="0"/>
        <v>16</v>
      </c>
      <c r="B19" s="183"/>
      <c r="C19" s="180" t="s">
        <v>56</v>
      </c>
      <c r="D19" s="180" t="s">
        <v>57</v>
      </c>
      <c r="E19" s="151">
        <v>2836.2</v>
      </c>
      <c r="F19" s="151">
        <v>2837</v>
      </c>
      <c r="G19" s="54">
        <v>4990.25</v>
      </c>
      <c r="H19" s="180">
        <f t="shared" si="1"/>
        <v>51.05</v>
      </c>
      <c r="I19" s="151">
        <f t="shared" si="2"/>
        <v>453.792</v>
      </c>
      <c r="J19" s="151">
        <f t="shared" si="3"/>
        <v>19.859</v>
      </c>
      <c r="K19" s="54">
        <f t="shared" si="4"/>
        <v>424.17</v>
      </c>
      <c r="L19" s="13">
        <f t="shared" si="5"/>
        <v>948.871</v>
      </c>
      <c r="M19" s="180">
        <v>0</v>
      </c>
      <c r="N19" s="180">
        <f t="shared" si="6"/>
        <v>226.9</v>
      </c>
      <c r="O19" s="180">
        <f t="shared" si="7"/>
        <v>8.51</v>
      </c>
      <c r="P19" s="54">
        <f t="shared" si="8"/>
        <v>99.81</v>
      </c>
      <c r="Q19" s="180">
        <f t="shared" si="9"/>
        <v>335.22</v>
      </c>
      <c r="R19" s="175">
        <f t="shared" si="10"/>
        <v>1284.091</v>
      </c>
      <c r="S19" s="187"/>
      <c r="T19" t="str">
        <f>VLOOKUP(D19,[1]汇总!I$2:J$296,2,0)</f>
        <v>√</v>
      </c>
    </row>
    <row r="20" ht="20" customHeight="1" spans="1:20">
      <c r="A20" s="180">
        <f t="shared" si="0"/>
        <v>17</v>
      </c>
      <c r="B20" s="183"/>
      <c r="C20" s="180" t="s">
        <v>58</v>
      </c>
      <c r="D20" s="180" t="s">
        <v>59</v>
      </c>
      <c r="E20" s="151">
        <v>2836.2</v>
      </c>
      <c r="F20" s="151">
        <v>2837</v>
      </c>
      <c r="G20" s="54">
        <v>4990.25</v>
      </c>
      <c r="H20" s="180">
        <f t="shared" si="1"/>
        <v>51.05</v>
      </c>
      <c r="I20" s="151">
        <f t="shared" si="2"/>
        <v>453.792</v>
      </c>
      <c r="J20" s="151">
        <f t="shared" si="3"/>
        <v>19.859</v>
      </c>
      <c r="K20" s="54">
        <f t="shared" si="4"/>
        <v>424.17</v>
      </c>
      <c r="L20" s="13">
        <f t="shared" si="5"/>
        <v>948.871</v>
      </c>
      <c r="M20" s="180">
        <v>0</v>
      </c>
      <c r="N20" s="180">
        <f t="shared" si="6"/>
        <v>226.9</v>
      </c>
      <c r="O20" s="180">
        <f t="shared" si="7"/>
        <v>8.51</v>
      </c>
      <c r="P20" s="54">
        <f t="shared" si="8"/>
        <v>99.81</v>
      </c>
      <c r="Q20" s="180">
        <f t="shared" si="9"/>
        <v>335.22</v>
      </c>
      <c r="R20" s="175">
        <f t="shared" si="10"/>
        <v>1284.091</v>
      </c>
      <c r="S20" s="187"/>
      <c r="T20" t="str">
        <f>VLOOKUP(D20,[1]汇总!I$2:J$296,2,0)</f>
        <v>√</v>
      </c>
    </row>
    <row r="21" ht="20" customHeight="1" spans="1:20">
      <c r="A21" s="180">
        <f t="shared" si="0"/>
        <v>18</v>
      </c>
      <c r="B21" s="183"/>
      <c r="C21" s="180" t="s">
        <v>60</v>
      </c>
      <c r="D21" s="180" t="s">
        <v>61</v>
      </c>
      <c r="E21" s="151">
        <v>2836.2</v>
      </c>
      <c r="F21" s="151">
        <v>2837</v>
      </c>
      <c r="G21" s="54">
        <v>4990.25</v>
      </c>
      <c r="H21" s="180">
        <f t="shared" si="1"/>
        <v>51.05</v>
      </c>
      <c r="I21" s="151">
        <f t="shared" si="2"/>
        <v>453.792</v>
      </c>
      <c r="J21" s="151">
        <f t="shared" si="3"/>
        <v>19.859</v>
      </c>
      <c r="K21" s="54">
        <f t="shared" si="4"/>
        <v>424.17</v>
      </c>
      <c r="L21" s="13">
        <f t="shared" si="5"/>
        <v>948.871</v>
      </c>
      <c r="M21" s="180">
        <v>0</v>
      </c>
      <c r="N21" s="180">
        <f t="shared" si="6"/>
        <v>226.9</v>
      </c>
      <c r="O21" s="180">
        <f t="shared" si="7"/>
        <v>8.51</v>
      </c>
      <c r="P21" s="54">
        <f t="shared" si="8"/>
        <v>99.81</v>
      </c>
      <c r="Q21" s="180">
        <f t="shared" si="9"/>
        <v>335.22</v>
      </c>
      <c r="R21" s="175">
        <f t="shared" si="10"/>
        <v>1284.091</v>
      </c>
      <c r="S21" s="187"/>
      <c r="T21" t="str">
        <f>VLOOKUP(D21,[1]汇总!I$2:J$296,2,0)</f>
        <v>√</v>
      </c>
    </row>
    <row r="22" ht="20" customHeight="1" spans="1:20">
      <c r="A22" s="180">
        <f t="shared" si="0"/>
        <v>19</v>
      </c>
      <c r="B22" s="182"/>
      <c r="C22" s="180" t="s">
        <v>62</v>
      </c>
      <c r="D22" s="180" t="s">
        <v>63</v>
      </c>
      <c r="E22" s="151">
        <v>2849.73</v>
      </c>
      <c r="F22" s="151">
        <v>2849.73</v>
      </c>
      <c r="G22" s="54">
        <v>4990.25</v>
      </c>
      <c r="H22" s="180">
        <f t="shared" si="1"/>
        <v>51.3</v>
      </c>
      <c r="I22" s="151">
        <f t="shared" si="2"/>
        <v>455.9568</v>
      </c>
      <c r="J22" s="151">
        <f t="shared" si="3"/>
        <v>19.94811</v>
      </c>
      <c r="K22" s="54">
        <f t="shared" si="4"/>
        <v>424.17</v>
      </c>
      <c r="L22" s="13">
        <f t="shared" si="5"/>
        <v>951.37491</v>
      </c>
      <c r="M22" s="180">
        <v>0</v>
      </c>
      <c r="N22" s="180">
        <f t="shared" si="6"/>
        <v>227.98</v>
      </c>
      <c r="O22" s="180">
        <f t="shared" si="7"/>
        <v>8.55</v>
      </c>
      <c r="P22" s="54">
        <f t="shared" si="8"/>
        <v>99.81</v>
      </c>
      <c r="Q22" s="180">
        <f t="shared" si="9"/>
        <v>336.34</v>
      </c>
      <c r="R22" s="175">
        <f t="shared" si="10"/>
        <v>1287.71491</v>
      </c>
      <c r="S22" s="187"/>
      <c r="T22" t="str">
        <f>VLOOKUP(D22,[1]汇总!I$2:J$296,2,0)</f>
        <v>√</v>
      </c>
    </row>
    <row r="23" ht="20" customHeight="1" spans="1:20">
      <c r="A23" s="180">
        <f t="shared" si="0"/>
        <v>20</v>
      </c>
      <c r="B23" s="204" t="s">
        <v>64</v>
      </c>
      <c r="C23" s="180" t="s">
        <v>65</v>
      </c>
      <c r="D23" s="180" t="s">
        <v>66</v>
      </c>
      <c r="E23" s="151">
        <v>2836.2</v>
      </c>
      <c r="F23" s="151">
        <v>2837</v>
      </c>
      <c r="G23" s="54">
        <v>4990.25</v>
      </c>
      <c r="H23" s="180">
        <f t="shared" si="1"/>
        <v>51.05</v>
      </c>
      <c r="I23" s="151">
        <f t="shared" si="2"/>
        <v>453.792</v>
      </c>
      <c r="J23" s="151">
        <f t="shared" si="3"/>
        <v>19.859</v>
      </c>
      <c r="K23" s="54">
        <f t="shared" si="4"/>
        <v>424.17</v>
      </c>
      <c r="L23" s="13">
        <f t="shared" si="5"/>
        <v>948.871</v>
      </c>
      <c r="M23" s="180">
        <v>0</v>
      </c>
      <c r="N23" s="180">
        <f t="shared" si="6"/>
        <v>226.9</v>
      </c>
      <c r="O23" s="180">
        <f t="shared" si="7"/>
        <v>8.51</v>
      </c>
      <c r="P23" s="54">
        <f t="shared" si="8"/>
        <v>99.81</v>
      </c>
      <c r="Q23" s="180">
        <f t="shared" si="9"/>
        <v>335.22</v>
      </c>
      <c r="R23" s="175">
        <f t="shared" si="10"/>
        <v>1284.091</v>
      </c>
      <c r="S23" s="187"/>
      <c r="T23" t="str">
        <f>VLOOKUP(D23,[1]汇总!I$2:J$296,2,0)</f>
        <v>√</v>
      </c>
    </row>
    <row r="24" ht="20" customHeight="1" spans="1:20">
      <c r="A24" s="180">
        <f t="shared" si="0"/>
        <v>21</v>
      </c>
      <c r="B24" s="184"/>
      <c r="C24" s="180" t="s">
        <v>67</v>
      </c>
      <c r="D24" s="180" t="s">
        <v>68</v>
      </c>
      <c r="E24" s="151">
        <v>2836.2</v>
      </c>
      <c r="F24" s="151">
        <v>2837</v>
      </c>
      <c r="G24" s="54">
        <v>4990.25</v>
      </c>
      <c r="H24" s="180">
        <f t="shared" si="1"/>
        <v>51.05</v>
      </c>
      <c r="I24" s="151">
        <f t="shared" si="2"/>
        <v>453.792</v>
      </c>
      <c r="J24" s="151">
        <f t="shared" si="3"/>
        <v>19.859</v>
      </c>
      <c r="K24" s="54">
        <f t="shared" si="4"/>
        <v>424.17</v>
      </c>
      <c r="L24" s="13">
        <f t="shared" si="5"/>
        <v>948.871</v>
      </c>
      <c r="M24" s="180">
        <v>0</v>
      </c>
      <c r="N24" s="180">
        <f t="shared" si="6"/>
        <v>226.9</v>
      </c>
      <c r="O24" s="180">
        <f t="shared" si="7"/>
        <v>8.51</v>
      </c>
      <c r="P24" s="54">
        <f t="shared" si="8"/>
        <v>99.81</v>
      </c>
      <c r="Q24" s="180">
        <f t="shared" si="9"/>
        <v>335.22</v>
      </c>
      <c r="R24" s="175">
        <f t="shared" si="10"/>
        <v>1284.091</v>
      </c>
      <c r="S24" s="187"/>
      <c r="T24" t="str">
        <f>VLOOKUP(D24,[1]汇总!I$2:J$296,2,0)</f>
        <v>√</v>
      </c>
    </row>
    <row r="25" ht="20" customHeight="1" spans="1:20">
      <c r="A25" s="180">
        <f t="shared" si="0"/>
        <v>22</v>
      </c>
      <c r="B25" s="184"/>
      <c r="C25" s="180" t="s">
        <v>69</v>
      </c>
      <c r="D25" s="207" t="s">
        <v>70</v>
      </c>
      <c r="E25" s="151">
        <v>2836.2</v>
      </c>
      <c r="F25" s="151">
        <v>2837</v>
      </c>
      <c r="G25" s="54">
        <v>4990.25</v>
      </c>
      <c r="H25" s="180">
        <f t="shared" si="1"/>
        <v>51.05</v>
      </c>
      <c r="I25" s="151">
        <f t="shared" si="2"/>
        <v>453.792</v>
      </c>
      <c r="J25" s="151">
        <f t="shared" si="3"/>
        <v>19.859</v>
      </c>
      <c r="K25" s="54">
        <f t="shared" si="4"/>
        <v>424.17</v>
      </c>
      <c r="L25" s="13">
        <f t="shared" si="5"/>
        <v>948.871</v>
      </c>
      <c r="M25" s="180">
        <v>0</v>
      </c>
      <c r="N25" s="180">
        <f t="shared" si="6"/>
        <v>226.9</v>
      </c>
      <c r="O25" s="180">
        <f t="shared" si="7"/>
        <v>8.51</v>
      </c>
      <c r="P25" s="54">
        <f t="shared" si="8"/>
        <v>99.81</v>
      </c>
      <c r="Q25" s="180">
        <f t="shared" si="9"/>
        <v>335.22</v>
      </c>
      <c r="R25" s="175">
        <f t="shared" si="10"/>
        <v>1284.091</v>
      </c>
      <c r="S25" s="187"/>
      <c r="T25" t="str">
        <f>VLOOKUP(D25,[1]汇总!I$2:J$296,2,0)</f>
        <v>√</v>
      </c>
    </row>
    <row r="26" ht="20" customHeight="1" spans="1:20">
      <c r="A26" s="180">
        <f t="shared" si="0"/>
        <v>23</v>
      </c>
      <c r="B26" s="185"/>
      <c r="C26" s="180" t="s">
        <v>71</v>
      </c>
      <c r="D26" s="180" t="s">
        <v>72</v>
      </c>
      <c r="E26" s="151">
        <v>2836.2</v>
      </c>
      <c r="F26" s="151">
        <v>2837</v>
      </c>
      <c r="G26" s="54">
        <v>4990.25</v>
      </c>
      <c r="H26" s="180">
        <f t="shared" si="1"/>
        <v>51.05</v>
      </c>
      <c r="I26" s="151">
        <f t="shared" si="2"/>
        <v>453.792</v>
      </c>
      <c r="J26" s="151">
        <f t="shared" si="3"/>
        <v>19.859</v>
      </c>
      <c r="K26" s="54">
        <f t="shared" si="4"/>
        <v>424.17</v>
      </c>
      <c r="L26" s="13">
        <f t="shared" si="5"/>
        <v>948.871</v>
      </c>
      <c r="M26" s="180">
        <v>0</v>
      </c>
      <c r="N26" s="180">
        <f t="shared" si="6"/>
        <v>226.9</v>
      </c>
      <c r="O26" s="180">
        <f t="shared" si="7"/>
        <v>8.51</v>
      </c>
      <c r="P26" s="54">
        <f t="shared" si="8"/>
        <v>99.81</v>
      </c>
      <c r="Q26" s="180">
        <f t="shared" si="9"/>
        <v>335.22</v>
      </c>
      <c r="R26" s="175">
        <f t="shared" si="10"/>
        <v>1284.091</v>
      </c>
      <c r="S26" s="187"/>
      <c r="T26" t="str">
        <f>VLOOKUP(D26,[1]汇总!I$2:J$296,2,0)</f>
        <v>√</v>
      </c>
    </row>
    <row r="27" ht="20" customHeight="1" spans="1:20">
      <c r="A27" s="180">
        <f t="shared" si="0"/>
        <v>24</v>
      </c>
      <c r="B27" s="181" t="s">
        <v>73</v>
      </c>
      <c r="C27" s="180" t="s">
        <v>74</v>
      </c>
      <c r="D27" s="180" t="s">
        <v>75</v>
      </c>
      <c r="E27" s="151">
        <v>2836.2</v>
      </c>
      <c r="F27" s="151">
        <v>2837</v>
      </c>
      <c r="G27" s="54">
        <v>4990.25</v>
      </c>
      <c r="H27" s="180">
        <f t="shared" si="1"/>
        <v>51.05</v>
      </c>
      <c r="I27" s="151">
        <f t="shared" si="2"/>
        <v>453.792</v>
      </c>
      <c r="J27" s="151">
        <f t="shared" si="3"/>
        <v>19.859</v>
      </c>
      <c r="K27" s="54">
        <f t="shared" si="4"/>
        <v>424.17</v>
      </c>
      <c r="L27" s="13">
        <f t="shared" si="5"/>
        <v>948.871</v>
      </c>
      <c r="M27" s="180">
        <v>0</v>
      </c>
      <c r="N27" s="180">
        <f t="shared" si="6"/>
        <v>226.9</v>
      </c>
      <c r="O27" s="180">
        <f t="shared" si="7"/>
        <v>8.51</v>
      </c>
      <c r="P27" s="54">
        <f t="shared" si="8"/>
        <v>99.81</v>
      </c>
      <c r="Q27" s="180">
        <f t="shared" si="9"/>
        <v>335.22</v>
      </c>
      <c r="R27" s="175">
        <f t="shared" si="10"/>
        <v>1284.091</v>
      </c>
      <c r="S27" s="187"/>
      <c r="T27" t="str">
        <f>VLOOKUP(D27,[1]汇总!I$2:J$296,2,0)</f>
        <v>√</v>
      </c>
    </row>
    <row r="28" ht="20" customHeight="1" spans="1:20">
      <c r="A28" s="180">
        <f t="shared" si="0"/>
        <v>25</v>
      </c>
      <c r="B28" s="183"/>
      <c r="C28" s="180" t="s">
        <v>76</v>
      </c>
      <c r="D28" s="180" t="s">
        <v>77</v>
      </c>
      <c r="E28" s="151">
        <v>2836.2</v>
      </c>
      <c r="F28" s="151">
        <v>2837</v>
      </c>
      <c r="G28" s="54">
        <v>4990.25</v>
      </c>
      <c r="H28" s="180">
        <f t="shared" si="1"/>
        <v>51.05</v>
      </c>
      <c r="I28" s="151">
        <f t="shared" si="2"/>
        <v>453.792</v>
      </c>
      <c r="J28" s="151">
        <f t="shared" si="3"/>
        <v>19.859</v>
      </c>
      <c r="K28" s="54">
        <f t="shared" si="4"/>
        <v>424.17</v>
      </c>
      <c r="L28" s="13">
        <f t="shared" si="5"/>
        <v>948.871</v>
      </c>
      <c r="M28" s="180">
        <v>0</v>
      </c>
      <c r="N28" s="180">
        <f t="shared" si="6"/>
        <v>226.9</v>
      </c>
      <c r="O28" s="180">
        <f t="shared" si="7"/>
        <v>8.51</v>
      </c>
      <c r="P28" s="54">
        <f t="shared" si="8"/>
        <v>99.81</v>
      </c>
      <c r="Q28" s="180">
        <f t="shared" si="9"/>
        <v>335.22</v>
      </c>
      <c r="R28" s="175">
        <f t="shared" si="10"/>
        <v>1284.091</v>
      </c>
      <c r="S28" s="187"/>
      <c r="T28" t="str">
        <f>VLOOKUP(D28,[1]汇总!I$2:J$296,2,0)</f>
        <v>√</v>
      </c>
    </row>
    <row r="29" ht="20" customHeight="1" spans="1:20">
      <c r="A29" s="180">
        <f t="shared" si="0"/>
        <v>26</v>
      </c>
      <c r="B29" s="183"/>
      <c r="C29" s="180" t="s">
        <v>78</v>
      </c>
      <c r="D29" s="180" t="s">
        <v>79</v>
      </c>
      <c r="E29" s="151">
        <v>2836.2</v>
      </c>
      <c r="F29" s="151">
        <v>2837</v>
      </c>
      <c r="G29" s="54">
        <v>4990.25</v>
      </c>
      <c r="H29" s="180">
        <f t="shared" si="1"/>
        <v>51.05</v>
      </c>
      <c r="I29" s="151">
        <f t="shared" si="2"/>
        <v>453.792</v>
      </c>
      <c r="J29" s="151">
        <f t="shared" si="3"/>
        <v>19.859</v>
      </c>
      <c r="K29" s="54">
        <f t="shared" si="4"/>
        <v>424.17</v>
      </c>
      <c r="L29" s="13">
        <f t="shared" si="5"/>
        <v>948.871</v>
      </c>
      <c r="M29" s="180">
        <v>0</v>
      </c>
      <c r="N29" s="180">
        <f t="shared" si="6"/>
        <v>226.9</v>
      </c>
      <c r="O29" s="180">
        <f t="shared" si="7"/>
        <v>8.51</v>
      </c>
      <c r="P29" s="54">
        <f t="shared" si="8"/>
        <v>99.81</v>
      </c>
      <c r="Q29" s="180">
        <f t="shared" si="9"/>
        <v>335.22</v>
      </c>
      <c r="R29" s="175">
        <f t="shared" si="10"/>
        <v>1284.091</v>
      </c>
      <c r="S29" s="187"/>
      <c r="T29" t="str">
        <f>VLOOKUP(D29,[1]汇总!I$2:J$296,2,0)</f>
        <v>√</v>
      </c>
    </row>
    <row r="30" ht="20" customHeight="1" spans="1:20">
      <c r="A30" s="180">
        <f t="shared" si="0"/>
        <v>27</v>
      </c>
      <c r="B30" s="183"/>
      <c r="C30" s="180" t="s">
        <v>80</v>
      </c>
      <c r="D30" s="180" t="s">
        <v>81</v>
      </c>
      <c r="E30" s="151">
        <v>2836.2</v>
      </c>
      <c r="F30" s="151">
        <v>2837</v>
      </c>
      <c r="G30" s="54">
        <v>4990.25</v>
      </c>
      <c r="H30" s="180">
        <f t="shared" si="1"/>
        <v>51.05</v>
      </c>
      <c r="I30" s="151">
        <f t="shared" si="2"/>
        <v>453.792</v>
      </c>
      <c r="J30" s="151">
        <f t="shared" si="3"/>
        <v>19.859</v>
      </c>
      <c r="K30" s="54">
        <f t="shared" si="4"/>
        <v>424.17</v>
      </c>
      <c r="L30" s="13">
        <f t="shared" si="5"/>
        <v>948.871</v>
      </c>
      <c r="M30" s="180">
        <v>0</v>
      </c>
      <c r="N30" s="180">
        <f t="shared" si="6"/>
        <v>226.9</v>
      </c>
      <c r="O30" s="180">
        <f t="shared" si="7"/>
        <v>8.51</v>
      </c>
      <c r="P30" s="54">
        <f t="shared" si="8"/>
        <v>99.81</v>
      </c>
      <c r="Q30" s="180">
        <f t="shared" si="9"/>
        <v>335.22</v>
      </c>
      <c r="R30" s="175">
        <f t="shared" si="10"/>
        <v>1284.091</v>
      </c>
      <c r="S30" s="187"/>
      <c r="T30" t="str">
        <f>VLOOKUP(D30,[1]汇总!I$2:J$296,2,0)</f>
        <v>√</v>
      </c>
    </row>
    <row r="31" ht="20" customHeight="1" spans="1:20">
      <c r="A31" s="180">
        <f t="shared" si="0"/>
        <v>28</v>
      </c>
      <c r="B31" s="183"/>
      <c r="C31" s="180" t="s">
        <v>82</v>
      </c>
      <c r="D31" s="180" t="s">
        <v>83</v>
      </c>
      <c r="E31" s="151">
        <v>2836.2</v>
      </c>
      <c r="F31" s="151">
        <v>2837</v>
      </c>
      <c r="G31" s="54">
        <v>4990.25</v>
      </c>
      <c r="H31" s="180">
        <f t="shared" si="1"/>
        <v>51.05</v>
      </c>
      <c r="I31" s="151">
        <f t="shared" si="2"/>
        <v>453.792</v>
      </c>
      <c r="J31" s="151">
        <f t="shared" si="3"/>
        <v>19.859</v>
      </c>
      <c r="K31" s="54">
        <f t="shared" si="4"/>
        <v>424.17</v>
      </c>
      <c r="L31" s="13">
        <f t="shared" si="5"/>
        <v>948.871</v>
      </c>
      <c r="M31" s="180">
        <v>0</v>
      </c>
      <c r="N31" s="180">
        <f t="shared" si="6"/>
        <v>226.9</v>
      </c>
      <c r="O31" s="180">
        <f t="shared" si="7"/>
        <v>8.51</v>
      </c>
      <c r="P31" s="54">
        <f t="shared" si="8"/>
        <v>99.81</v>
      </c>
      <c r="Q31" s="180">
        <f t="shared" si="9"/>
        <v>335.22</v>
      </c>
      <c r="R31" s="175">
        <f t="shared" si="10"/>
        <v>1284.091</v>
      </c>
      <c r="S31" s="187"/>
      <c r="T31" t="str">
        <f>VLOOKUP(D31,[1]汇总!I$2:J$296,2,0)</f>
        <v>√</v>
      </c>
    </row>
    <row r="32" ht="20" customHeight="1" spans="1:20">
      <c r="A32" s="180">
        <f t="shared" si="0"/>
        <v>29</v>
      </c>
      <c r="B32" s="183"/>
      <c r="C32" s="180" t="s">
        <v>84</v>
      </c>
      <c r="D32" s="180" t="s">
        <v>85</v>
      </c>
      <c r="E32" s="151">
        <v>2836.2</v>
      </c>
      <c r="F32" s="151">
        <v>2837</v>
      </c>
      <c r="G32" s="54">
        <v>4990.25</v>
      </c>
      <c r="H32" s="180">
        <f t="shared" si="1"/>
        <v>51.05</v>
      </c>
      <c r="I32" s="151">
        <f t="shared" si="2"/>
        <v>453.792</v>
      </c>
      <c r="J32" s="151">
        <f t="shared" si="3"/>
        <v>19.859</v>
      </c>
      <c r="K32" s="54">
        <f t="shared" si="4"/>
        <v>424.17</v>
      </c>
      <c r="L32" s="13">
        <f t="shared" si="5"/>
        <v>948.871</v>
      </c>
      <c r="M32" s="180">
        <v>0</v>
      </c>
      <c r="N32" s="180">
        <f t="shared" si="6"/>
        <v>226.9</v>
      </c>
      <c r="O32" s="180">
        <f t="shared" si="7"/>
        <v>8.51</v>
      </c>
      <c r="P32" s="54">
        <f t="shared" si="8"/>
        <v>99.81</v>
      </c>
      <c r="Q32" s="180">
        <f t="shared" si="9"/>
        <v>335.22</v>
      </c>
      <c r="R32" s="175">
        <f t="shared" si="10"/>
        <v>1284.091</v>
      </c>
      <c r="S32" s="187"/>
      <c r="T32" t="str">
        <f>VLOOKUP(D32,[1]汇总!I$2:J$296,2,0)</f>
        <v>√</v>
      </c>
    </row>
    <row r="33" ht="20" customHeight="1" spans="1:20">
      <c r="A33" s="180">
        <f t="shared" si="0"/>
        <v>30</v>
      </c>
      <c r="B33" s="183"/>
      <c r="C33" s="180" t="s">
        <v>86</v>
      </c>
      <c r="D33" s="180" t="s">
        <v>87</v>
      </c>
      <c r="E33" s="151">
        <v>2836.2</v>
      </c>
      <c r="F33" s="151">
        <v>2837</v>
      </c>
      <c r="G33" s="54">
        <v>4990.25</v>
      </c>
      <c r="H33" s="180">
        <f t="shared" si="1"/>
        <v>51.05</v>
      </c>
      <c r="I33" s="151">
        <f t="shared" si="2"/>
        <v>453.792</v>
      </c>
      <c r="J33" s="151">
        <f t="shared" si="3"/>
        <v>19.859</v>
      </c>
      <c r="K33" s="54">
        <f t="shared" si="4"/>
        <v>424.17</v>
      </c>
      <c r="L33" s="13">
        <f t="shared" si="5"/>
        <v>948.871</v>
      </c>
      <c r="M33" s="180">
        <v>0</v>
      </c>
      <c r="N33" s="180">
        <f t="shared" si="6"/>
        <v>226.9</v>
      </c>
      <c r="O33" s="180">
        <f t="shared" si="7"/>
        <v>8.51</v>
      </c>
      <c r="P33" s="54">
        <f t="shared" si="8"/>
        <v>99.81</v>
      </c>
      <c r="Q33" s="180">
        <f t="shared" si="9"/>
        <v>335.22</v>
      </c>
      <c r="R33" s="175">
        <f t="shared" si="10"/>
        <v>1284.091</v>
      </c>
      <c r="S33" s="187"/>
      <c r="T33" t="str">
        <f>VLOOKUP(D33,[1]汇总!I$2:J$296,2,0)</f>
        <v>√</v>
      </c>
    </row>
    <row r="34" ht="20" customHeight="1" spans="1:20">
      <c r="A34" s="180">
        <f t="shared" si="0"/>
        <v>31</v>
      </c>
      <c r="B34" s="182"/>
      <c r="C34" s="180" t="s">
        <v>88</v>
      </c>
      <c r="D34" s="180" t="s">
        <v>89</v>
      </c>
      <c r="E34" s="151">
        <v>3042.05</v>
      </c>
      <c r="F34" s="151">
        <v>3043</v>
      </c>
      <c r="G34" s="54">
        <v>4990.25</v>
      </c>
      <c r="H34" s="180">
        <f t="shared" si="1"/>
        <v>54.76</v>
      </c>
      <c r="I34" s="151">
        <f t="shared" si="2"/>
        <v>486.728</v>
      </c>
      <c r="J34" s="151">
        <f t="shared" si="3"/>
        <v>21.301</v>
      </c>
      <c r="K34" s="54">
        <f t="shared" si="4"/>
        <v>424.17</v>
      </c>
      <c r="L34" s="13">
        <f t="shared" si="5"/>
        <v>986.959</v>
      </c>
      <c r="M34" s="180">
        <v>0</v>
      </c>
      <c r="N34" s="180">
        <f t="shared" si="6"/>
        <v>243.36</v>
      </c>
      <c r="O34" s="180">
        <f t="shared" si="7"/>
        <v>9.13</v>
      </c>
      <c r="P34" s="54">
        <f t="shared" si="8"/>
        <v>99.81</v>
      </c>
      <c r="Q34" s="180">
        <f t="shared" si="9"/>
        <v>352.3</v>
      </c>
      <c r="R34" s="175">
        <f t="shared" si="10"/>
        <v>1339.259</v>
      </c>
      <c r="S34" s="187"/>
      <c r="T34" t="str">
        <f>VLOOKUP(D34,[1]汇总!I$2:J$296,2,0)</f>
        <v>√</v>
      </c>
    </row>
    <row r="35" ht="20" customHeight="1" spans="1:20">
      <c r="A35" s="180">
        <f t="shared" si="0"/>
        <v>32</v>
      </c>
      <c r="B35" s="181" t="s">
        <v>90</v>
      </c>
      <c r="C35" s="180" t="s">
        <v>91</v>
      </c>
      <c r="D35" s="180" t="s">
        <v>92</v>
      </c>
      <c r="E35" s="151">
        <v>2836.2</v>
      </c>
      <c r="F35" s="151">
        <v>2837</v>
      </c>
      <c r="G35" s="54">
        <v>4990.25</v>
      </c>
      <c r="H35" s="180">
        <f t="shared" si="1"/>
        <v>51.05</v>
      </c>
      <c r="I35" s="151">
        <f t="shared" si="2"/>
        <v>453.792</v>
      </c>
      <c r="J35" s="151">
        <f t="shared" si="3"/>
        <v>19.859</v>
      </c>
      <c r="K35" s="54">
        <f t="shared" si="4"/>
        <v>424.17</v>
      </c>
      <c r="L35" s="13">
        <f t="shared" si="5"/>
        <v>948.871</v>
      </c>
      <c r="M35" s="180">
        <v>0</v>
      </c>
      <c r="N35" s="180">
        <f t="shared" si="6"/>
        <v>226.9</v>
      </c>
      <c r="O35" s="180">
        <f t="shared" si="7"/>
        <v>8.51</v>
      </c>
      <c r="P35" s="54">
        <f t="shared" si="8"/>
        <v>99.81</v>
      </c>
      <c r="Q35" s="180">
        <f t="shared" si="9"/>
        <v>335.22</v>
      </c>
      <c r="R35" s="175">
        <f t="shared" si="10"/>
        <v>1284.091</v>
      </c>
      <c r="S35" s="187"/>
      <c r="T35" t="str">
        <f>VLOOKUP(D35,[1]汇总!I$2:J$296,2,0)</f>
        <v>√</v>
      </c>
    </row>
    <row r="36" ht="20" customHeight="1" spans="1:20">
      <c r="A36" s="180">
        <f t="shared" si="0"/>
        <v>33</v>
      </c>
      <c r="B36" s="183"/>
      <c r="C36" s="180" t="s">
        <v>93</v>
      </c>
      <c r="D36" s="180" t="s">
        <v>94</v>
      </c>
      <c r="E36" s="151">
        <v>2836.2</v>
      </c>
      <c r="F36" s="151">
        <v>2837</v>
      </c>
      <c r="G36" s="54">
        <v>4990.25</v>
      </c>
      <c r="H36" s="180">
        <f t="shared" si="1"/>
        <v>51.05</v>
      </c>
      <c r="I36" s="151">
        <f t="shared" si="2"/>
        <v>453.792</v>
      </c>
      <c r="J36" s="151">
        <f t="shared" si="3"/>
        <v>19.859</v>
      </c>
      <c r="K36" s="54">
        <f t="shared" si="4"/>
        <v>424.17</v>
      </c>
      <c r="L36" s="13">
        <f t="shared" si="5"/>
        <v>948.871</v>
      </c>
      <c r="M36" s="180">
        <v>0</v>
      </c>
      <c r="N36" s="180">
        <f t="shared" si="6"/>
        <v>226.9</v>
      </c>
      <c r="O36" s="180">
        <f t="shared" si="7"/>
        <v>8.51</v>
      </c>
      <c r="P36" s="54">
        <f t="shared" si="8"/>
        <v>99.81</v>
      </c>
      <c r="Q36" s="180">
        <f t="shared" si="9"/>
        <v>335.22</v>
      </c>
      <c r="R36" s="175">
        <f t="shared" si="10"/>
        <v>1284.091</v>
      </c>
      <c r="S36" s="187"/>
      <c r="T36" t="str">
        <f>VLOOKUP(D36,[1]汇总!I$2:J$296,2,0)</f>
        <v>√</v>
      </c>
    </row>
    <row r="37" ht="20" customHeight="1" spans="1:20">
      <c r="A37" s="180">
        <f t="shared" si="0"/>
        <v>34</v>
      </c>
      <c r="B37" s="183"/>
      <c r="C37" s="180" t="s">
        <v>95</v>
      </c>
      <c r="D37" s="180" t="s">
        <v>96</v>
      </c>
      <c r="E37" s="151">
        <v>2836.2</v>
      </c>
      <c r="F37" s="151">
        <v>2837</v>
      </c>
      <c r="G37" s="54">
        <v>4990.25</v>
      </c>
      <c r="H37" s="180">
        <f t="shared" si="1"/>
        <v>51.05</v>
      </c>
      <c r="I37" s="151">
        <f t="shared" si="2"/>
        <v>453.792</v>
      </c>
      <c r="J37" s="151">
        <f t="shared" si="3"/>
        <v>19.859</v>
      </c>
      <c r="K37" s="54">
        <f t="shared" si="4"/>
        <v>424.17</v>
      </c>
      <c r="L37" s="13">
        <f t="shared" si="5"/>
        <v>948.871</v>
      </c>
      <c r="M37" s="180">
        <v>0</v>
      </c>
      <c r="N37" s="180">
        <f t="shared" si="6"/>
        <v>226.9</v>
      </c>
      <c r="O37" s="180">
        <f t="shared" si="7"/>
        <v>8.51</v>
      </c>
      <c r="P37" s="54">
        <f t="shared" si="8"/>
        <v>99.81</v>
      </c>
      <c r="Q37" s="180">
        <f t="shared" si="9"/>
        <v>335.22</v>
      </c>
      <c r="R37" s="175">
        <f t="shared" si="10"/>
        <v>1284.091</v>
      </c>
      <c r="S37" s="187"/>
      <c r="T37" t="str">
        <f>VLOOKUP(D37,[1]汇总!I$2:J$296,2,0)</f>
        <v>√</v>
      </c>
    </row>
    <row r="38" ht="20" customHeight="1" spans="1:20">
      <c r="A38" s="180">
        <f t="shared" si="0"/>
        <v>35</v>
      </c>
      <c r="B38" s="182"/>
      <c r="C38" s="180" t="s">
        <v>97</v>
      </c>
      <c r="D38" s="180" t="s">
        <v>98</v>
      </c>
      <c r="E38" s="151">
        <v>2836.2</v>
      </c>
      <c r="F38" s="151">
        <v>2837</v>
      </c>
      <c r="G38" s="54">
        <v>4990.25</v>
      </c>
      <c r="H38" s="180">
        <f t="shared" si="1"/>
        <v>51.05</v>
      </c>
      <c r="I38" s="151">
        <f t="shared" si="2"/>
        <v>453.792</v>
      </c>
      <c r="J38" s="151">
        <f t="shared" si="3"/>
        <v>19.859</v>
      </c>
      <c r="K38" s="54">
        <f t="shared" si="4"/>
        <v>424.17</v>
      </c>
      <c r="L38" s="13">
        <f t="shared" si="5"/>
        <v>948.871</v>
      </c>
      <c r="M38" s="180">
        <v>0</v>
      </c>
      <c r="N38" s="180">
        <f t="shared" si="6"/>
        <v>226.9</v>
      </c>
      <c r="O38" s="180">
        <f t="shared" si="7"/>
        <v>8.51</v>
      </c>
      <c r="P38" s="54">
        <f t="shared" si="8"/>
        <v>99.81</v>
      </c>
      <c r="Q38" s="180">
        <f t="shared" si="9"/>
        <v>335.22</v>
      </c>
      <c r="R38" s="175">
        <f t="shared" si="10"/>
        <v>1284.091</v>
      </c>
      <c r="S38" s="187"/>
      <c r="T38" t="str">
        <f>VLOOKUP(D38,[1]汇总!I$2:J$296,2,0)</f>
        <v>√</v>
      </c>
    </row>
    <row r="39" ht="20" customHeight="1" spans="1:20">
      <c r="A39" s="180">
        <f t="shared" si="0"/>
        <v>36</v>
      </c>
      <c r="B39" s="181" t="s">
        <v>99</v>
      </c>
      <c r="C39" s="180" t="s">
        <v>100</v>
      </c>
      <c r="D39" s="180" t="s">
        <v>101</v>
      </c>
      <c r="E39" s="151">
        <v>3820</v>
      </c>
      <c r="F39" s="151">
        <v>3820</v>
      </c>
      <c r="G39" s="54">
        <v>4990.25</v>
      </c>
      <c r="H39" s="180">
        <f t="shared" si="1"/>
        <v>68.76</v>
      </c>
      <c r="I39" s="151">
        <f t="shared" si="2"/>
        <v>611.2</v>
      </c>
      <c r="J39" s="151">
        <f t="shared" si="3"/>
        <v>26.74</v>
      </c>
      <c r="K39" s="54">
        <f t="shared" si="4"/>
        <v>424.17</v>
      </c>
      <c r="L39" s="13">
        <f t="shared" si="5"/>
        <v>1130.87</v>
      </c>
      <c r="M39" s="180">
        <v>0</v>
      </c>
      <c r="N39" s="180">
        <f t="shared" si="6"/>
        <v>305.6</v>
      </c>
      <c r="O39" s="180">
        <f t="shared" si="7"/>
        <v>11.46</v>
      </c>
      <c r="P39" s="54">
        <f t="shared" si="8"/>
        <v>99.81</v>
      </c>
      <c r="Q39" s="180">
        <f t="shared" si="9"/>
        <v>416.87</v>
      </c>
      <c r="R39" s="175">
        <f t="shared" si="10"/>
        <v>1547.74</v>
      </c>
      <c r="S39" s="187"/>
      <c r="T39" t="str">
        <f>VLOOKUP(D39,[1]汇总!I$2:J$296,2,0)</f>
        <v>√</v>
      </c>
    </row>
    <row r="40" ht="20" customHeight="1" spans="1:20">
      <c r="A40" s="180">
        <f t="shared" si="0"/>
        <v>37</v>
      </c>
      <c r="B40" s="183"/>
      <c r="C40" s="180" t="s">
        <v>102</v>
      </c>
      <c r="D40" s="180" t="s">
        <v>103</v>
      </c>
      <c r="E40" s="151">
        <v>2836.2</v>
      </c>
      <c r="F40" s="151">
        <v>2837</v>
      </c>
      <c r="G40" s="54">
        <v>4990.25</v>
      </c>
      <c r="H40" s="180">
        <f t="shared" si="1"/>
        <v>51.05</v>
      </c>
      <c r="I40" s="151">
        <f t="shared" si="2"/>
        <v>453.792</v>
      </c>
      <c r="J40" s="151">
        <f t="shared" si="3"/>
        <v>19.859</v>
      </c>
      <c r="K40" s="54">
        <f t="shared" si="4"/>
        <v>424.17</v>
      </c>
      <c r="L40" s="13">
        <f t="shared" si="5"/>
        <v>948.871</v>
      </c>
      <c r="M40" s="180">
        <v>0</v>
      </c>
      <c r="N40" s="180">
        <f t="shared" si="6"/>
        <v>226.9</v>
      </c>
      <c r="O40" s="180">
        <f t="shared" si="7"/>
        <v>8.51</v>
      </c>
      <c r="P40" s="54">
        <f t="shared" si="8"/>
        <v>99.81</v>
      </c>
      <c r="Q40" s="180">
        <f t="shared" si="9"/>
        <v>335.22</v>
      </c>
      <c r="R40" s="175">
        <f t="shared" si="10"/>
        <v>1284.091</v>
      </c>
      <c r="S40" s="187"/>
      <c r="T40" t="str">
        <f>VLOOKUP(D40,[1]汇总!I$2:J$296,2,0)</f>
        <v>√</v>
      </c>
    </row>
    <row r="41" ht="20" customHeight="1" spans="1:20">
      <c r="A41" s="180">
        <f t="shared" si="0"/>
        <v>38</v>
      </c>
      <c r="B41" s="183"/>
      <c r="C41" s="180" t="s">
        <v>104</v>
      </c>
      <c r="D41" s="180" t="s">
        <v>105</v>
      </c>
      <c r="E41" s="151">
        <v>2836.2</v>
      </c>
      <c r="F41" s="151">
        <v>2837</v>
      </c>
      <c r="G41" s="54">
        <v>4990.25</v>
      </c>
      <c r="H41" s="180">
        <f t="shared" si="1"/>
        <v>51.05</v>
      </c>
      <c r="I41" s="151">
        <f t="shared" si="2"/>
        <v>453.792</v>
      </c>
      <c r="J41" s="151">
        <f t="shared" si="3"/>
        <v>19.859</v>
      </c>
      <c r="K41" s="54">
        <f t="shared" si="4"/>
        <v>424.17</v>
      </c>
      <c r="L41" s="13">
        <f t="shared" si="5"/>
        <v>948.871</v>
      </c>
      <c r="M41" s="180">
        <v>0</v>
      </c>
      <c r="N41" s="180">
        <f t="shared" si="6"/>
        <v>226.9</v>
      </c>
      <c r="O41" s="180">
        <f t="shared" si="7"/>
        <v>8.51</v>
      </c>
      <c r="P41" s="54">
        <f t="shared" si="8"/>
        <v>99.81</v>
      </c>
      <c r="Q41" s="180">
        <f t="shared" si="9"/>
        <v>335.22</v>
      </c>
      <c r="R41" s="175">
        <f t="shared" si="10"/>
        <v>1284.091</v>
      </c>
      <c r="S41" s="187"/>
      <c r="T41" t="str">
        <f>VLOOKUP(D41,[1]汇总!I$2:J$296,2,0)</f>
        <v>√</v>
      </c>
    </row>
    <row r="42" ht="20" customHeight="1" spans="1:20">
      <c r="A42" s="180">
        <f t="shared" si="0"/>
        <v>39</v>
      </c>
      <c r="B42" s="183"/>
      <c r="C42" s="180" t="s">
        <v>106</v>
      </c>
      <c r="D42" s="180" t="s">
        <v>107</v>
      </c>
      <c r="E42" s="151">
        <v>2836.2</v>
      </c>
      <c r="F42" s="151">
        <v>2837</v>
      </c>
      <c r="G42" s="54">
        <v>4990.25</v>
      </c>
      <c r="H42" s="180">
        <f t="shared" si="1"/>
        <v>51.05</v>
      </c>
      <c r="I42" s="151">
        <f t="shared" si="2"/>
        <v>453.792</v>
      </c>
      <c r="J42" s="151">
        <f t="shared" si="3"/>
        <v>19.859</v>
      </c>
      <c r="K42" s="54">
        <f t="shared" si="4"/>
        <v>424.17</v>
      </c>
      <c r="L42" s="13">
        <f t="shared" si="5"/>
        <v>948.871</v>
      </c>
      <c r="M42" s="180">
        <v>0</v>
      </c>
      <c r="N42" s="180">
        <f t="shared" si="6"/>
        <v>226.9</v>
      </c>
      <c r="O42" s="180">
        <f t="shared" si="7"/>
        <v>8.51</v>
      </c>
      <c r="P42" s="54">
        <f t="shared" si="8"/>
        <v>99.81</v>
      </c>
      <c r="Q42" s="180">
        <f t="shared" si="9"/>
        <v>335.22</v>
      </c>
      <c r="R42" s="175">
        <f t="shared" si="10"/>
        <v>1284.091</v>
      </c>
      <c r="S42" s="187"/>
      <c r="T42" t="str">
        <f>VLOOKUP(D42,[1]汇总!I$2:J$296,2,0)</f>
        <v>√</v>
      </c>
    </row>
    <row r="43" ht="20" customHeight="1" spans="1:20">
      <c r="A43" s="180">
        <f t="shared" si="0"/>
        <v>40</v>
      </c>
      <c r="B43" s="183"/>
      <c r="C43" s="180" t="s">
        <v>108</v>
      </c>
      <c r="D43" s="180" t="s">
        <v>109</v>
      </c>
      <c r="E43" s="151">
        <v>2836.2</v>
      </c>
      <c r="F43" s="151">
        <v>2837</v>
      </c>
      <c r="G43" s="54">
        <v>4990.25</v>
      </c>
      <c r="H43" s="180">
        <f t="shared" si="1"/>
        <v>51.05</v>
      </c>
      <c r="I43" s="151">
        <f t="shared" si="2"/>
        <v>453.792</v>
      </c>
      <c r="J43" s="151">
        <f t="shared" si="3"/>
        <v>19.859</v>
      </c>
      <c r="K43" s="54">
        <f t="shared" si="4"/>
        <v>424.17</v>
      </c>
      <c r="L43" s="13">
        <f t="shared" si="5"/>
        <v>948.871</v>
      </c>
      <c r="M43" s="180">
        <v>0</v>
      </c>
      <c r="N43" s="180">
        <f t="shared" si="6"/>
        <v>226.9</v>
      </c>
      <c r="O43" s="180">
        <f t="shared" si="7"/>
        <v>8.51</v>
      </c>
      <c r="P43" s="54">
        <f t="shared" si="8"/>
        <v>99.81</v>
      </c>
      <c r="Q43" s="180">
        <f t="shared" si="9"/>
        <v>335.22</v>
      </c>
      <c r="R43" s="175">
        <f t="shared" si="10"/>
        <v>1284.091</v>
      </c>
      <c r="S43" s="187"/>
      <c r="T43" t="str">
        <f>VLOOKUP(D43,[1]汇总!I$2:J$296,2,0)</f>
        <v>√</v>
      </c>
    </row>
    <row r="44" ht="20" customHeight="1" spans="1:20">
      <c r="A44" s="180">
        <f t="shared" si="0"/>
        <v>41</v>
      </c>
      <c r="B44" s="183"/>
      <c r="C44" s="180" t="s">
        <v>110</v>
      </c>
      <c r="D44" s="180" t="s">
        <v>111</v>
      </c>
      <c r="E44" s="151">
        <v>2836.2</v>
      </c>
      <c r="F44" s="151">
        <v>2837</v>
      </c>
      <c r="G44" s="54">
        <v>4990.25</v>
      </c>
      <c r="H44" s="180">
        <f t="shared" si="1"/>
        <v>51.05</v>
      </c>
      <c r="I44" s="151">
        <f t="shared" si="2"/>
        <v>453.792</v>
      </c>
      <c r="J44" s="151">
        <f t="shared" si="3"/>
        <v>19.859</v>
      </c>
      <c r="K44" s="54">
        <f t="shared" si="4"/>
        <v>424.17</v>
      </c>
      <c r="L44" s="13">
        <f t="shared" si="5"/>
        <v>948.871</v>
      </c>
      <c r="M44" s="180">
        <v>0</v>
      </c>
      <c r="N44" s="180">
        <f t="shared" si="6"/>
        <v>226.9</v>
      </c>
      <c r="O44" s="180">
        <f t="shared" si="7"/>
        <v>8.51</v>
      </c>
      <c r="P44" s="54">
        <f t="shared" si="8"/>
        <v>99.81</v>
      </c>
      <c r="Q44" s="180">
        <f t="shared" si="9"/>
        <v>335.22</v>
      </c>
      <c r="R44" s="175">
        <f t="shared" si="10"/>
        <v>1284.091</v>
      </c>
      <c r="S44" s="187"/>
      <c r="T44" t="str">
        <f>VLOOKUP(D44,[1]汇总!I$2:J$296,2,0)</f>
        <v>√</v>
      </c>
    </row>
    <row r="45" ht="20" customHeight="1" spans="1:20">
      <c r="A45" s="180">
        <f t="shared" si="0"/>
        <v>42</v>
      </c>
      <c r="B45" s="181" t="s">
        <v>112</v>
      </c>
      <c r="C45" s="180" t="s">
        <v>113</v>
      </c>
      <c r="D45" s="180" t="s">
        <v>114</v>
      </c>
      <c r="E45" s="151">
        <v>2836.2</v>
      </c>
      <c r="F45" s="151">
        <v>2837</v>
      </c>
      <c r="G45" s="54">
        <v>4990.25</v>
      </c>
      <c r="H45" s="180">
        <f t="shared" si="1"/>
        <v>51.05</v>
      </c>
      <c r="I45" s="151">
        <f t="shared" si="2"/>
        <v>453.792</v>
      </c>
      <c r="J45" s="151">
        <f t="shared" si="3"/>
        <v>19.859</v>
      </c>
      <c r="K45" s="54">
        <f t="shared" si="4"/>
        <v>424.17</v>
      </c>
      <c r="L45" s="13">
        <f t="shared" si="5"/>
        <v>948.871</v>
      </c>
      <c r="M45" s="180">
        <v>0</v>
      </c>
      <c r="N45" s="180">
        <f t="shared" si="6"/>
        <v>226.9</v>
      </c>
      <c r="O45" s="180">
        <f t="shared" si="7"/>
        <v>8.51</v>
      </c>
      <c r="P45" s="54">
        <f t="shared" si="8"/>
        <v>99.81</v>
      </c>
      <c r="Q45" s="180">
        <f t="shared" si="9"/>
        <v>335.22</v>
      </c>
      <c r="R45" s="175">
        <f t="shared" si="10"/>
        <v>1284.091</v>
      </c>
      <c r="S45" s="187"/>
      <c r="T45" t="str">
        <f>VLOOKUP(D45,[1]汇总!I$2:J$296,2,0)</f>
        <v>√</v>
      </c>
    </row>
    <row r="46" ht="20" customHeight="1" spans="1:20">
      <c r="A46" s="180">
        <f t="shared" si="0"/>
        <v>43</v>
      </c>
      <c r="B46" s="183"/>
      <c r="C46" s="180" t="s">
        <v>115</v>
      </c>
      <c r="D46" s="180" t="s">
        <v>116</v>
      </c>
      <c r="E46" s="151">
        <v>2836.2</v>
      </c>
      <c r="F46" s="151">
        <v>2837</v>
      </c>
      <c r="G46" s="54">
        <v>4990.25</v>
      </c>
      <c r="H46" s="180">
        <f t="shared" si="1"/>
        <v>51.05</v>
      </c>
      <c r="I46" s="151">
        <f t="shared" si="2"/>
        <v>453.792</v>
      </c>
      <c r="J46" s="151">
        <f t="shared" si="3"/>
        <v>19.859</v>
      </c>
      <c r="K46" s="54">
        <f t="shared" si="4"/>
        <v>424.17</v>
      </c>
      <c r="L46" s="13">
        <f t="shared" si="5"/>
        <v>948.871</v>
      </c>
      <c r="M46" s="180">
        <v>0</v>
      </c>
      <c r="N46" s="180">
        <f t="shared" si="6"/>
        <v>226.9</v>
      </c>
      <c r="O46" s="180">
        <f t="shared" si="7"/>
        <v>8.51</v>
      </c>
      <c r="P46" s="54">
        <f t="shared" si="8"/>
        <v>99.81</v>
      </c>
      <c r="Q46" s="180">
        <f t="shared" si="9"/>
        <v>335.22</v>
      </c>
      <c r="R46" s="175">
        <f t="shared" si="10"/>
        <v>1284.091</v>
      </c>
      <c r="S46" s="187"/>
      <c r="T46" t="str">
        <f>VLOOKUP(D46,[1]汇总!I$2:J$296,2,0)</f>
        <v>√</v>
      </c>
    </row>
    <row r="47" ht="20" customHeight="1" spans="1:20">
      <c r="A47" s="180">
        <f t="shared" si="0"/>
        <v>44</v>
      </c>
      <c r="B47" s="183"/>
      <c r="C47" s="180" t="s">
        <v>117</v>
      </c>
      <c r="D47" s="180" t="s">
        <v>118</v>
      </c>
      <c r="E47" s="151">
        <v>2836.2</v>
      </c>
      <c r="F47" s="151">
        <v>2837</v>
      </c>
      <c r="G47" s="54">
        <v>4990.25</v>
      </c>
      <c r="H47" s="180">
        <f t="shared" si="1"/>
        <v>51.05</v>
      </c>
      <c r="I47" s="151">
        <f t="shared" si="2"/>
        <v>453.792</v>
      </c>
      <c r="J47" s="151">
        <f t="shared" si="3"/>
        <v>19.859</v>
      </c>
      <c r="K47" s="54">
        <f t="shared" si="4"/>
        <v>424.17</v>
      </c>
      <c r="L47" s="13">
        <f t="shared" si="5"/>
        <v>948.871</v>
      </c>
      <c r="M47" s="180">
        <v>0</v>
      </c>
      <c r="N47" s="180">
        <f t="shared" si="6"/>
        <v>226.9</v>
      </c>
      <c r="O47" s="180">
        <f t="shared" si="7"/>
        <v>8.51</v>
      </c>
      <c r="P47" s="54">
        <f t="shared" si="8"/>
        <v>99.81</v>
      </c>
      <c r="Q47" s="180">
        <f t="shared" si="9"/>
        <v>335.22</v>
      </c>
      <c r="R47" s="175">
        <f t="shared" si="10"/>
        <v>1284.091</v>
      </c>
      <c r="S47" s="187"/>
      <c r="T47" t="str">
        <f>VLOOKUP(D47,[1]汇总!I$2:J$296,2,0)</f>
        <v>√</v>
      </c>
    </row>
    <row r="48" ht="20" customHeight="1" spans="1:20">
      <c r="A48" s="180">
        <f t="shared" si="0"/>
        <v>45</v>
      </c>
      <c r="B48" s="183"/>
      <c r="C48" s="180" t="s">
        <v>119</v>
      </c>
      <c r="D48" s="180" t="s">
        <v>120</v>
      </c>
      <c r="E48" s="151">
        <v>3820</v>
      </c>
      <c r="F48" s="151">
        <v>3820</v>
      </c>
      <c r="G48" s="54">
        <v>4990.25</v>
      </c>
      <c r="H48" s="180">
        <f t="shared" si="1"/>
        <v>68.76</v>
      </c>
      <c r="I48" s="151">
        <f t="shared" si="2"/>
        <v>611.2</v>
      </c>
      <c r="J48" s="151">
        <f t="shared" si="3"/>
        <v>26.74</v>
      </c>
      <c r="K48" s="54">
        <f t="shared" si="4"/>
        <v>424.17</v>
      </c>
      <c r="L48" s="13">
        <f t="shared" si="5"/>
        <v>1130.87</v>
      </c>
      <c r="M48" s="180">
        <v>0</v>
      </c>
      <c r="N48" s="180">
        <f t="shared" si="6"/>
        <v>305.6</v>
      </c>
      <c r="O48" s="180">
        <f t="shared" si="7"/>
        <v>11.46</v>
      </c>
      <c r="P48" s="54">
        <f t="shared" si="8"/>
        <v>99.81</v>
      </c>
      <c r="Q48" s="180">
        <f t="shared" si="9"/>
        <v>416.87</v>
      </c>
      <c r="R48" s="175">
        <f t="shared" si="10"/>
        <v>1547.74</v>
      </c>
      <c r="S48" s="187"/>
      <c r="T48" t="str">
        <f>VLOOKUP(D48,[1]汇总!I$2:J$296,2,0)</f>
        <v>√</v>
      </c>
    </row>
    <row r="49" ht="20" customHeight="1" spans="1:20">
      <c r="A49" s="180">
        <f t="shared" si="0"/>
        <v>46</v>
      </c>
      <c r="B49" s="183"/>
      <c r="C49" s="180" t="s">
        <v>121</v>
      </c>
      <c r="D49" s="180" t="s">
        <v>122</v>
      </c>
      <c r="E49" s="151">
        <v>2836.2</v>
      </c>
      <c r="F49" s="151">
        <v>2837</v>
      </c>
      <c r="G49" s="54">
        <v>4990.25</v>
      </c>
      <c r="H49" s="180">
        <f t="shared" si="1"/>
        <v>51.05</v>
      </c>
      <c r="I49" s="151">
        <f t="shared" si="2"/>
        <v>453.792</v>
      </c>
      <c r="J49" s="151">
        <f t="shared" si="3"/>
        <v>19.859</v>
      </c>
      <c r="K49" s="54">
        <f t="shared" si="4"/>
        <v>424.17</v>
      </c>
      <c r="L49" s="13">
        <f t="shared" si="5"/>
        <v>948.871</v>
      </c>
      <c r="M49" s="180">
        <v>0</v>
      </c>
      <c r="N49" s="180">
        <f t="shared" si="6"/>
        <v>226.9</v>
      </c>
      <c r="O49" s="180">
        <f t="shared" si="7"/>
        <v>8.51</v>
      </c>
      <c r="P49" s="54">
        <f t="shared" si="8"/>
        <v>99.81</v>
      </c>
      <c r="Q49" s="180">
        <f t="shared" si="9"/>
        <v>335.22</v>
      </c>
      <c r="R49" s="175">
        <f t="shared" si="10"/>
        <v>1284.091</v>
      </c>
      <c r="S49" s="187"/>
      <c r="T49" t="str">
        <f>VLOOKUP(D49,[1]汇总!I$2:J$296,2,0)</f>
        <v>√</v>
      </c>
    </row>
    <row r="50" ht="20" customHeight="1" spans="1:20">
      <c r="A50" s="180">
        <f t="shared" si="0"/>
        <v>47</v>
      </c>
      <c r="B50" s="183"/>
      <c r="C50" s="180" t="s">
        <v>123</v>
      </c>
      <c r="D50" s="180" t="s">
        <v>124</v>
      </c>
      <c r="E50" s="151">
        <v>2836.2</v>
      </c>
      <c r="F50" s="151">
        <v>2837</v>
      </c>
      <c r="G50" s="54">
        <v>4990.25</v>
      </c>
      <c r="H50" s="180">
        <f t="shared" si="1"/>
        <v>51.05</v>
      </c>
      <c r="I50" s="151">
        <f t="shared" si="2"/>
        <v>453.792</v>
      </c>
      <c r="J50" s="151">
        <f t="shared" si="3"/>
        <v>19.859</v>
      </c>
      <c r="K50" s="54">
        <f t="shared" si="4"/>
        <v>424.17</v>
      </c>
      <c r="L50" s="13">
        <f t="shared" si="5"/>
        <v>948.871</v>
      </c>
      <c r="M50" s="180">
        <v>0</v>
      </c>
      <c r="N50" s="180">
        <f t="shared" si="6"/>
        <v>226.9</v>
      </c>
      <c r="O50" s="180">
        <f t="shared" si="7"/>
        <v>8.51</v>
      </c>
      <c r="P50" s="54">
        <f t="shared" si="8"/>
        <v>99.81</v>
      </c>
      <c r="Q50" s="180">
        <f t="shared" si="9"/>
        <v>335.22</v>
      </c>
      <c r="R50" s="175">
        <f t="shared" si="10"/>
        <v>1284.091</v>
      </c>
      <c r="S50" s="187"/>
      <c r="T50" t="str">
        <f>VLOOKUP(D50,[1]汇总!I$2:J$296,2,0)</f>
        <v>√</v>
      </c>
    </row>
    <row r="51" ht="20" customHeight="1" spans="1:20">
      <c r="A51" s="180">
        <f t="shared" si="0"/>
        <v>48</v>
      </c>
      <c r="B51" s="183"/>
      <c r="C51" s="180" t="s">
        <v>125</v>
      </c>
      <c r="D51" s="180" t="s">
        <v>126</v>
      </c>
      <c r="E51" s="151">
        <v>3820</v>
      </c>
      <c r="F51" s="151">
        <v>3820</v>
      </c>
      <c r="G51" s="54">
        <v>4990.25</v>
      </c>
      <c r="H51" s="180">
        <f t="shared" si="1"/>
        <v>68.76</v>
      </c>
      <c r="I51" s="151">
        <f t="shared" si="2"/>
        <v>611.2</v>
      </c>
      <c r="J51" s="151">
        <f t="shared" si="3"/>
        <v>26.74</v>
      </c>
      <c r="K51" s="54">
        <f t="shared" si="4"/>
        <v>424.17</v>
      </c>
      <c r="L51" s="13">
        <f t="shared" si="5"/>
        <v>1130.87</v>
      </c>
      <c r="M51" s="180">
        <v>0</v>
      </c>
      <c r="N51" s="180">
        <f t="shared" si="6"/>
        <v>305.6</v>
      </c>
      <c r="O51" s="180">
        <f t="shared" si="7"/>
        <v>11.46</v>
      </c>
      <c r="P51" s="54">
        <f t="shared" si="8"/>
        <v>99.81</v>
      </c>
      <c r="Q51" s="180">
        <f t="shared" si="9"/>
        <v>416.87</v>
      </c>
      <c r="R51" s="175">
        <f t="shared" si="10"/>
        <v>1547.74</v>
      </c>
      <c r="S51" s="187"/>
      <c r="T51" t="str">
        <f>VLOOKUP(D51,[1]汇总!I$2:J$296,2,0)</f>
        <v>√</v>
      </c>
    </row>
    <row r="52" ht="20" customHeight="1" spans="1:19">
      <c r="A52" s="180">
        <f t="shared" si="0"/>
        <v>49</v>
      </c>
      <c r="B52" s="183"/>
      <c r="C52" s="142" t="s">
        <v>127</v>
      </c>
      <c r="D52" s="180" t="s">
        <v>128</v>
      </c>
      <c r="E52" s="151">
        <v>3042.05</v>
      </c>
      <c r="F52" s="151">
        <v>3043</v>
      </c>
      <c r="G52" s="54">
        <v>4990.25</v>
      </c>
      <c r="H52" s="180">
        <f t="shared" si="1"/>
        <v>54.76</v>
      </c>
      <c r="I52" s="151">
        <f t="shared" si="2"/>
        <v>486.728</v>
      </c>
      <c r="J52" s="151">
        <f t="shared" si="3"/>
        <v>21.301</v>
      </c>
      <c r="K52" s="54">
        <f t="shared" si="4"/>
        <v>424.17</v>
      </c>
      <c r="L52" s="13">
        <f t="shared" si="5"/>
        <v>986.959</v>
      </c>
      <c r="M52" s="180">
        <v>0</v>
      </c>
      <c r="N52" s="180">
        <f t="shared" si="6"/>
        <v>243.36</v>
      </c>
      <c r="O52" s="180">
        <f t="shared" si="7"/>
        <v>9.13</v>
      </c>
      <c r="P52" s="54">
        <f t="shared" si="8"/>
        <v>99.81</v>
      </c>
      <c r="Q52" s="180">
        <f t="shared" si="9"/>
        <v>352.3</v>
      </c>
      <c r="R52" s="175">
        <f t="shared" si="10"/>
        <v>1339.259</v>
      </c>
      <c r="S52" s="187" t="s">
        <v>50</v>
      </c>
    </row>
    <row r="53" ht="20" customHeight="1" spans="1:19">
      <c r="A53" s="180">
        <f t="shared" si="0"/>
        <v>50</v>
      </c>
      <c r="B53" s="183"/>
      <c r="C53" s="142" t="s">
        <v>129</v>
      </c>
      <c r="D53" s="180" t="s">
        <v>130</v>
      </c>
      <c r="E53" s="151">
        <v>3042.05</v>
      </c>
      <c r="F53" s="151">
        <v>3043</v>
      </c>
      <c r="G53" s="54">
        <v>4990.25</v>
      </c>
      <c r="H53" s="180">
        <f t="shared" si="1"/>
        <v>54.76</v>
      </c>
      <c r="I53" s="151">
        <f t="shared" si="2"/>
        <v>486.728</v>
      </c>
      <c r="J53" s="151">
        <f t="shared" si="3"/>
        <v>21.301</v>
      </c>
      <c r="K53" s="54">
        <f t="shared" si="4"/>
        <v>424.17</v>
      </c>
      <c r="L53" s="13">
        <f t="shared" si="5"/>
        <v>986.959</v>
      </c>
      <c r="M53" s="180">
        <v>0</v>
      </c>
      <c r="N53" s="180">
        <f t="shared" si="6"/>
        <v>243.36</v>
      </c>
      <c r="O53" s="180">
        <f t="shared" si="7"/>
        <v>9.13</v>
      </c>
      <c r="P53" s="54">
        <f t="shared" si="8"/>
        <v>99.81</v>
      </c>
      <c r="Q53" s="180">
        <f t="shared" si="9"/>
        <v>352.3</v>
      </c>
      <c r="R53" s="175">
        <f t="shared" si="10"/>
        <v>1339.259</v>
      </c>
      <c r="S53" s="187" t="s">
        <v>50</v>
      </c>
    </row>
    <row r="54" ht="20" customHeight="1" spans="1:20">
      <c r="A54" s="180">
        <f t="shared" si="0"/>
        <v>51</v>
      </c>
      <c r="B54" s="181" t="s">
        <v>131</v>
      </c>
      <c r="C54" s="180" t="s">
        <v>132</v>
      </c>
      <c r="D54" s="180" t="s">
        <v>133</v>
      </c>
      <c r="E54" s="151">
        <v>2836.2</v>
      </c>
      <c r="F54" s="151">
        <v>2837</v>
      </c>
      <c r="G54" s="54">
        <v>4990.25</v>
      </c>
      <c r="H54" s="180">
        <v>51.05</v>
      </c>
      <c r="I54" s="151">
        <v>453.792</v>
      </c>
      <c r="J54" s="151">
        <v>19.859</v>
      </c>
      <c r="K54" s="54">
        <v>424.17</v>
      </c>
      <c r="L54" s="13">
        <v>948.871</v>
      </c>
      <c r="M54" s="180">
        <v>0</v>
      </c>
      <c r="N54" s="180">
        <v>226.9</v>
      </c>
      <c r="O54" s="180">
        <v>8.51</v>
      </c>
      <c r="P54" s="54">
        <v>99.81</v>
      </c>
      <c r="Q54" s="180">
        <v>335.22</v>
      </c>
      <c r="R54" s="175">
        <v>1284.091</v>
      </c>
      <c r="S54" s="187"/>
      <c r="T54" t="str">
        <f>VLOOKUP(D54,[1]汇总!I$2:J$296,2,0)</f>
        <v>√</v>
      </c>
    </row>
    <row r="55" ht="20" customHeight="1" spans="1:20">
      <c r="A55" s="180">
        <f t="shared" si="0"/>
        <v>52</v>
      </c>
      <c r="B55" s="183"/>
      <c r="C55" s="180" t="s">
        <v>134</v>
      </c>
      <c r="D55" s="180" t="s">
        <v>135</v>
      </c>
      <c r="E55" s="151">
        <v>2836.2</v>
      </c>
      <c r="F55" s="151">
        <v>2837</v>
      </c>
      <c r="G55" s="54">
        <v>4990.25</v>
      </c>
      <c r="H55" s="180">
        <v>51.05</v>
      </c>
      <c r="I55" s="151">
        <v>453.792</v>
      </c>
      <c r="J55" s="151">
        <v>19.859</v>
      </c>
      <c r="K55" s="54">
        <v>424.17</v>
      </c>
      <c r="L55" s="13">
        <v>948.871</v>
      </c>
      <c r="M55" s="180">
        <v>0</v>
      </c>
      <c r="N55" s="180">
        <v>226.9</v>
      </c>
      <c r="O55" s="180">
        <v>8.51</v>
      </c>
      <c r="P55" s="54">
        <v>99.81</v>
      </c>
      <c r="Q55" s="180">
        <v>335.22</v>
      </c>
      <c r="R55" s="175">
        <v>1284.091</v>
      </c>
      <c r="S55" s="187"/>
      <c r="T55" t="str">
        <f>VLOOKUP(D55,[1]汇总!I$2:J$296,2,0)</f>
        <v>√</v>
      </c>
    </row>
    <row r="56" ht="20" customHeight="1" spans="1:20">
      <c r="A56" s="180">
        <f t="shared" si="0"/>
        <v>53</v>
      </c>
      <c r="B56" s="183"/>
      <c r="C56" s="180" t="s">
        <v>136</v>
      </c>
      <c r="D56" s="180" t="s">
        <v>137</v>
      </c>
      <c r="E56" s="151">
        <v>2836.2</v>
      </c>
      <c r="F56" s="151">
        <v>2837</v>
      </c>
      <c r="G56" s="54">
        <v>4990.25</v>
      </c>
      <c r="H56" s="180">
        <v>51.05</v>
      </c>
      <c r="I56" s="151">
        <v>453.792</v>
      </c>
      <c r="J56" s="151">
        <v>19.859</v>
      </c>
      <c r="K56" s="54">
        <v>424.17</v>
      </c>
      <c r="L56" s="13">
        <v>948.871</v>
      </c>
      <c r="M56" s="180">
        <v>0</v>
      </c>
      <c r="N56" s="180">
        <v>226.9</v>
      </c>
      <c r="O56" s="180">
        <v>8.51</v>
      </c>
      <c r="P56" s="54">
        <v>99.81</v>
      </c>
      <c r="Q56" s="180">
        <v>335.22</v>
      </c>
      <c r="R56" s="175">
        <v>1284.091</v>
      </c>
      <c r="S56" s="187"/>
      <c r="T56" t="str">
        <f>VLOOKUP(D56,[1]汇总!I$2:J$296,2,0)</f>
        <v>√</v>
      </c>
    </row>
    <row r="57" ht="20" customHeight="1" spans="1:20">
      <c r="A57" s="180">
        <f t="shared" si="0"/>
        <v>54</v>
      </c>
      <c r="B57" s="183"/>
      <c r="C57" s="180" t="s">
        <v>138</v>
      </c>
      <c r="D57" s="180" t="s">
        <v>139</v>
      </c>
      <c r="E57" s="151">
        <v>2836.2</v>
      </c>
      <c r="F57" s="151">
        <v>2837</v>
      </c>
      <c r="G57" s="54">
        <v>4990.25</v>
      </c>
      <c r="H57" s="180">
        <v>51.05</v>
      </c>
      <c r="I57" s="151">
        <v>453.792</v>
      </c>
      <c r="J57" s="151">
        <v>19.859</v>
      </c>
      <c r="K57" s="54">
        <v>424.17</v>
      </c>
      <c r="L57" s="13">
        <v>948.871</v>
      </c>
      <c r="M57" s="180">
        <v>0</v>
      </c>
      <c r="N57" s="180">
        <v>226.9</v>
      </c>
      <c r="O57" s="180">
        <v>8.51</v>
      </c>
      <c r="P57" s="54">
        <v>99.81</v>
      </c>
      <c r="Q57" s="180">
        <v>335.22</v>
      </c>
      <c r="R57" s="175">
        <v>1284.091</v>
      </c>
      <c r="S57" s="187"/>
      <c r="T57" t="str">
        <f>VLOOKUP(D57,[1]汇总!I$2:J$296,2,0)</f>
        <v>√</v>
      </c>
    </row>
    <row r="58" ht="20" customHeight="1" spans="1:20">
      <c r="A58" s="180">
        <f t="shared" si="0"/>
        <v>55</v>
      </c>
      <c r="B58" s="183"/>
      <c r="C58" s="180" t="s">
        <v>140</v>
      </c>
      <c r="D58" s="180" t="s">
        <v>141</v>
      </c>
      <c r="E58" s="151">
        <v>2836.2</v>
      </c>
      <c r="F58" s="151">
        <v>2837</v>
      </c>
      <c r="G58" s="54">
        <v>4990.25</v>
      </c>
      <c r="H58" s="180">
        <v>51.05</v>
      </c>
      <c r="I58" s="151">
        <v>453.792</v>
      </c>
      <c r="J58" s="151">
        <v>19.859</v>
      </c>
      <c r="K58" s="54">
        <v>424.17</v>
      </c>
      <c r="L58" s="13">
        <v>948.871</v>
      </c>
      <c r="M58" s="180">
        <v>0</v>
      </c>
      <c r="N58" s="180">
        <v>226.9</v>
      </c>
      <c r="O58" s="180">
        <v>8.51</v>
      </c>
      <c r="P58" s="54">
        <v>99.81</v>
      </c>
      <c r="Q58" s="180">
        <v>335.22</v>
      </c>
      <c r="R58" s="175">
        <v>1284.091</v>
      </c>
      <c r="S58" s="187"/>
      <c r="T58" t="str">
        <f>VLOOKUP(D58,[1]汇总!I$2:J$296,2,0)</f>
        <v>√</v>
      </c>
    </row>
    <row r="59" ht="20" customHeight="1" spans="1:20">
      <c r="A59" s="180">
        <f t="shared" si="0"/>
        <v>56</v>
      </c>
      <c r="B59" s="183"/>
      <c r="C59" s="180" t="s">
        <v>142</v>
      </c>
      <c r="D59" s="180" t="s">
        <v>143</v>
      </c>
      <c r="E59" s="151">
        <v>2836.2</v>
      </c>
      <c r="F59" s="151">
        <v>2837</v>
      </c>
      <c r="G59" s="54">
        <v>4990.25</v>
      </c>
      <c r="H59" s="180">
        <v>51.05</v>
      </c>
      <c r="I59" s="151">
        <v>453.792</v>
      </c>
      <c r="J59" s="151">
        <v>19.859</v>
      </c>
      <c r="K59" s="54">
        <v>424.17</v>
      </c>
      <c r="L59" s="13">
        <v>948.871</v>
      </c>
      <c r="M59" s="180">
        <v>0</v>
      </c>
      <c r="N59" s="180">
        <v>226.9</v>
      </c>
      <c r="O59" s="180">
        <v>8.51</v>
      </c>
      <c r="P59" s="54">
        <v>99.81</v>
      </c>
      <c r="Q59" s="180">
        <v>335.22</v>
      </c>
      <c r="R59" s="175">
        <v>1284.091</v>
      </c>
      <c r="S59" s="187"/>
      <c r="T59" t="str">
        <f>VLOOKUP(D59,[1]汇总!I$2:J$296,2,0)</f>
        <v>√</v>
      </c>
    </row>
    <row r="60" ht="20" customHeight="1" spans="1:20">
      <c r="A60" s="180">
        <f t="shared" si="0"/>
        <v>57</v>
      </c>
      <c r="B60" s="182"/>
      <c r="C60" s="180" t="s">
        <v>144</v>
      </c>
      <c r="D60" s="180" t="s">
        <v>145</v>
      </c>
      <c r="E60" s="151">
        <v>2836.2</v>
      </c>
      <c r="F60" s="151">
        <v>2837</v>
      </c>
      <c r="G60" s="54">
        <v>4990.25</v>
      </c>
      <c r="H60" s="180">
        <v>51.05</v>
      </c>
      <c r="I60" s="151">
        <v>453.792</v>
      </c>
      <c r="J60" s="151">
        <v>19.859</v>
      </c>
      <c r="K60" s="54">
        <v>424.17</v>
      </c>
      <c r="L60" s="13">
        <v>948.871</v>
      </c>
      <c r="M60" s="180">
        <v>0</v>
      </c>
      <c r="N60" s="180">
        <v>226.9</v>
      </c>
      <c r="O60" s="180">
        <v>8.51</v>
      </c>
      <c r="P60" s="54">
        <v>99.81</v>
      </c>
      <c r="Q60" s="180">
        <v>335.22</v>
      </c>
      <c r="R60" s="175">
        <v>1284.091</v>
      </c>
      <c r="S60" s="187"/>
      <c r="T60" t="str">
        <f>VLOOKUP(D60,[1]汇总!I$2:J$296,2,0)</f>
        <v>√</v>
      </c>
    </row>
    <row r="61" ht="20" customHeight="1" spans="1:20">
      <c r="A61" s="180">
        <f t="shared" si="0"/>
        <v>58</v>
      </c>
      <c r="B61" s="181" t="s">
        <v>146</v>
      </c>
      <c r="C61" s="180" t="s">
        <v>147</v>
      </c>
      <c r="D61" s="180" t="s">
        <v>148</v>
      </c>
      <c r="E61" s="151">
        <v>3820</v>
      </c>
      <c r="F61" s="151">
        <v>3820</v>
      </c>
      <c r="G61" s="54">
        <v>4990.25</v>
      </c>
      <c r="H61" s="180">
        <v>68.76</v>
      </c>
      <c r="I61" s="151">
        <v>611.2</v>
      </c>
      <c r="J61" s="151">
        <v>26.74</v>
      </c>
      <c r="K61" s="54">
        <v>424.17</v>
      </c>
      <c r="L61" s="13">
        <v>1130.87</v>
      </c>
      <c r="M61" s="180">
        <v>0</v>
      </c>
      <c r="N61" s="180">
        <v>305.6</v>
      </c>
      <c r="O61" s="180">
        <v>11.46</v>
      </c>
      <c r="P61" s="54">
        <v>99.81</v>
      </c>
      <c r="Q61" s="180">
        <v>416.87</v>
      </c>
      <c r="R61" s="175">
        <v>1547.74</v>
      </c>
      <c r="S61" s="187"/>
      <c r="T61" t="str">
        <f>VLOOKUP(D61,[1]汇总!I$2:J$296,2,0)</f>
        <v>√</v>
      </c>
    </row>
    <row r="62" ht="20" customHeight="1" spans="1:20">
      <c r="A62" s="180">
        <f t="shared" si="0"/>
        <v>59</v>
      </c>
      <c r="B62" s="183"/>
      <c r="C62" s="180" t="s">
        <v>149</v>
      </c>
      <c r="D62" s="180" t="s">
        <v>150</v>
      </c>
      <c r="E62" s="151">
        <v>2836.2</v>
      </c>
      <c r="F62" s="151">
        <v>2837</v>
      </c>
      <c r="G62" s="54">
        <v>4990.25</v>
      </c>
      <c r="H62" s="180">
        <v>51.05</v>
      </c>
      <c r="I62" s="151">
        <v>453.792</v>
      </c>
      <c r="J62" s="151">
        <v>19.859</v>
      </c>
      <c r="K62" s="54">
        <v>424.17</v>
      </c>
      <c r="L62" s="13">
        <v>948.871</v>
      </c>
      <c r="M62" s="180">
        <v>0</v>
      </c>
      <c r="N62" s="180">
        <v>226.9</v>
      </c>
      <c r="O62" s="180">
        <v>8.51</v>
      </c>
      <c r="P62" s="54">
        <v>99.81</v>
      </c>
      <c r="Q62" s="180">
        <v>335.22</v>
      </c>
      <c r="R62" s="175">
        <v>1284.091</v>
      </c>
      <c r="S62" s="187"/>
      <c r="T62" t="str">
        <f>VLOOKUP(D62,[1]汇总!I$2:J$296,2,0)</f>
        <v>√</v>
      </c>
    </row>
    <row r="63" ht="20" customHeight="1" spans="1:20">
      <c r="A63" s="180">
        <f t="shared" si="0"/>
        <v>60</v>
      </c>
      <c r="B63" s="183"/>
      <c r="C63" s="180" t="s">
        <v>151</v>
      </c>
      <c r="D63" s="180" t="s">
        <v>152</v>
      </c>
      <c r="E63" s="151">
        <v>2836.2</v>
      </c>
      <c r="F63" s="151">
        <v>2837</v>
      </c>
      <c r="G63" s="54">
        <v>4990.25</v>
      </c>
      <c r="H63" s="180">
        <v>51.05</v>
      </c>
      <c r="I63" s="151">
        <v>453.792</v>
      </c>
      <c r="J63" s="151">
        <v>19.859</v>
      </c>
      <c r="K63" s="54">
        <v>424.17</v>
      </c>
      <c r="L63" s="13">
        <v>948.871</v>
      </c>
      <c r="M63" s="180">
        <v>0</v>
      </c>
      <c r="N63" s="180">
        <v>226.9</v>
      </c>
      <c r="O63" s="180">
        <v>8.51</v>
      </c>
      <c r="P63" s="54">
        <v>99.81</v>
      </c>
      <c r="Q63" s="180">
        <v>335.22</v>
      </c>
      <c r="R63" s="175">
        <v>1284.091</v>
      </c>
      <c r="S63" s="187"/>
      <c r="T63" t="str">
        <f>VLOOKUP(D63,[1]汇总!I$2:J$296,2,0)</f>
        <v>√</v>
      </c>
    </row>
    <row r="64" ht="20" customHeight="1" spans="1:20">
      <c r="A64" s="180">
        <f t="shared" si="0"/>
        <v>61</v>
      </c>
      <c r="B64" s="182"/>
      <c r="C64" s="180" t="s">
        <v>153</v>
      </c>
      <c r="D64" s="180" t="s">
        <v>154</v>
      </c>
      <c r="E64" s="151">
        <v>2836.2</v>
      </c>
      <c r="F64" s="151">
        <v>2837</v>
      </c>
      <c r="G64" s="54">
        <v>4990.25</v>
      </c>
      <c r="H64" s="180">
        <v>51.05</v>
      </c>
      <c r="I64" s="151">
        <v>453.792</v>
      </c>
      <c r="J64" s="151">
        <v>19.859</v>
      </c>
      <c r="K64" s="54">
        <v>424.17</v>
      </c>
      <c r="L64" s="13">
        <v>948.871</v>
      </c>
      <c r="M64" s="180">
        <v>0</v>
      </c>
      <c r="N64" s="180">
        <v>226.9</v>
      </c>
      <c r="O64" s="180">
        <v>8.51</v>
      </c>
      <c r="P64" s="54">
        <v>99.81</v>
      </c>
      <c r="Q64" s="180">
        <v>335.22</v>
      </c>
      <c r="R64" s="175">
        <v>1284.091</v>
      </c>
      <c r="S64" s="187"/>
      <c r="T64" t="str">
        <f>VLOOKUP(D64,[1]汇总!I$2:J$296,2,0)</f>
        <v>√</v>
      </c>
    </row>
    <row r="65" ht="20" customHeight="1" spans="1:20">
      <c r="A65" s="180">
        <f t="shared" si="0"/>
        <v>62</v>
      </c>
      <c r="B65" s="181" t="s">
        <v>155</v>
      </c>
      <c r="C65" s="180" t="s">
        <v>156</v>
      </c>
      <c r="D65" s="180" t="s">
        <v>157</v>
      </c>
      <c r="E65" s="151">
        <v>2836.2</v>
      </c>
      <c r="F65" s="151">
        <v>2837</v>
      </c>
      <c r="G65" s="54">
        <v>4990.25</v>
      </c>
      <c r="H65" s="180">
        <f t="shared" ref="H65:H128" si="11">ROUND(E65*0.018,2)</f>
        <v>51.05</v>
      </c>
      <c r="I65" s="151">
        <f t="shared" ref="I65:I128" si="12">E65*0.16</f>
        <v>453.792</v>
      </c>
      <c r="J65" s="151">
        <f t="shared" ref="J65:J128" si="13">F65*0.007</f>
        <v>19.859</v>
      </c>
      <c r="K65" s="54">
        <f t="shared" ref="K65:K128" si="14">ROUND(G65*0.085,2)</f>
        <v>424.17</v>
      </c>
      <c r="L65" s="13">
        <f t="shared" ref="L65:L128" si="15">SUM(H65:K65)</f>
        <v>948.871</v>
      </c>
      <c r="M65" s="180">
        <v>0</v>
      </c>
      <c r="N65" s="180">
        <f t="shared" ref="N65:N128" si="16">ROUND(E65*0.08,2)</f>
        <v>226.9</v>
      </c>
      <c r="O65" s="180">
        <f t="shared" ref="O65:O128" si="17">ROUND(F65*0.003,2)</f>
        <v>8.51</v>
      </c>
      <c r="P65" s="54">
        <f t="shared" ref="P65:P128" si="18">ROUND(G65*0.02,2)</f>
        <v>99.81</v>
      </c>
      <c r="Q65" s="180">
        <f t="shared" ref="Q65:Q128" si="19">SUM(M65:P65)</f>
        <v>335.22</v>
      </c>
      <c r="R65" s="175">
        <f t="shared" ref="R65:R128" si="20">L65+Q65</f>
        <v>1284.091</v>
      </c>
      <c r="S65" s="187"/>
      <c r="T65" t="str">
        <f>VLOOKUP(D65,[1]汇总!I$2:J$296,2,0)</f>
        <v>√</v>
      </c>
    </row>
    <row r="66" ht="20" customHeight="1" spans="1:20">
      <c r="A66" s="180">
        <f t="shared" si="0"/>
        <v>63</v>
      </c>
      <c r="B66" s="183"/>
      <c r="C66" s="180" t="s">
        <v>158</v>
      </c>
      <c r="D66" s="180" t="s">
        <v>159</v>
      </c>
      <c r="E66" s="151">
        <v>3820</v>
      </c>
      <c r="F66" s="151">
        <v>3820</v>
      </c>
      <c r="G66" s="54">
        <v>4990.25</v>
      </c>
      <c r="H66" s="180">
        <f t="shared" si="11"/>
        <v>68.76</v>
      </c>
      <c r="I66" s="151">
        <f t="shared" si="12"/>
        <v>611.2</v>
      </c>
      <c r="J66" s="151">
        <f t="shared" si="13"/>
        <v>26.74</v>
      </c>
      <c r="K66" s="54">
        <f t="shared" si="14"/>
        <v>424.17</v>
      </c>
      <c r="L66" s="13">
        <f t="shared" si="15"/>
        <v>1130.87</v>
      </c>
      <c r="M66" s="180">
        <v>0</v>
      </c>
      <c r="N66" s="180">
        <f t="shared" si="16"/>
        <v>305.6</v>
      </c>
      <c r="O66" s="180">
        <f t="shared" si="17"/>
        <v>11.46</v>
      </c>
      <c r="P66" s="54">
        <f t="shared" si="18"/>
        <v>99.81</v>
      </c>
      <c r="Q66" s="180">
        <f t="shared" si="19"/>
        <v>416.87</v>
      </c>
      <c r="R66" s="175">
        <f t="shared" si="20"/>
        <v>1547.74</v>
      </c>
      <c r="S66" s="187"/>
      <c r="T66" t="str">
        <f>VLOOKUP(D66,[1]汇总!I$2:J$296,2,0)</f>
        <v>√</v>
      </c>
    </row>
    <row r="67" ht="20" customHeight="1" spans="1:20">
      <c r="A67" s="180">
        <f t="shared" si="0"/>
        <v>64</v>
      </c>
      <c r="B67" s="183"/>
      <c r="C67" s="180" t="s">
        <v>160</v>
      </c>
      <c r="D67" s="180" t="s">
        <v>161</v>
      </c>
      <c r="E67" s="151">
        <v>2836.2</v>
      </c>
      <c r="F67" s="151">
        <v>2837</v>
      </c>
      <c r="G67" s="54">
        <v>4990.25</v>
      </c>
      <c r="H67" s="180">
        <f t="shared" si="11"/>
        <v>51.05</v>
      </c>
      <c r="I67" s="151">
        <f t="shared" si="12"/>
        <v>453.792</v>
      </c>
      <c r="J67" s="151">
        <f t="shared" si="13"/>
        <v>19.859</v>
      </c>
      <c r="K67" s="54">
        <f t="shared" si="14"/>
        <v>424.17</v>
      </c>
      <c r="L67" s="13">
        <f t="shared" si="15"/>
        <v>948.871</v>
      </c>
      <c r="M67" s="180">
        <v>0</v>
      </c>
      <c r="N67" s="180">
        <f t="shared" si="16"/>
        <v>226.9</v>
      </c>
      <c r="O67" s="180">
        <f t="shared" si="17"/>
        <v>8.51</v>
      </c>
      <c r="P67" s="54">
        <f t="shared" si="18"/>
        <v>99.81</v>
      </c>
      <c r="Q67" s="180">
        <f t="shared" si="19"/>
        <v>335.22</v>
      </c>
      <c r="R67" s="175">
        <f t="shared" si="20"/>
        <v>1284.091</v>
      </c>
      <c r="S67" s="187"/>
      <c r="T67" t="str">
        <f>VLOOKUP(D67,[1]汇总!I$2:J$296,2,0)</f>
        <v>√</v>
      </c>
    </row>
    <row r="68" ht="20" customHeight="1" spans="1:20">
      <c r="A68" s="180">
        <f t="shared" ref="A68:A131" si="21">ROW()-3</f>
        <v>65</v>
      </c>
      <c r="B68" s="183"/>
      <c r="C68" s="180" t="s">
        <v>162</v>
      </c>
      <c r="D68" s="180" t="s">
        <v>163</v>
      </c>
      <c r="E68" s="151">
        <v>2836.2</v>
      </c>
      <c r="F68" s="151">
        <v>2837</v>
      </c>
      <c r="G68" s="54">
        <v>4990.25</v>
      </c>
      <c r="H68" s="180">
        <f t="shared" si="11"/>
        <v>51.05</v>
      </c>
      <c r="I68" s="151">
        <f t="shared" si="12"/>
        <v>453.792</v>
      </c>
      <c r="J68" s="151">
        <f t="shared" si="13"/>
        <v>19.859</v>
      </c>
      <c r="K68" s="54">
        <f t="shared" si="14"/>
        <v>424.17</v>
      </c>
      <c r="L68" s="13">
        <f t="shared" si="15"/>
        <v>948.871</v>
      </c>
      <c r="M68" s="180">
        <v>0</v>
      </c>
      <c r="N68" s="180">
        <f t="shared" si="16"/>
        <v>226.9</v>
      </c>
      <c r="O68" s="180">
        <f t="shared" si="17"/>
        <v>8.51</v>
      </c>
      <c r="P68" s="54">
        <f t="shared" si="18"/>
        <v>99.81</v>
      </c>
      <c r="Q68" s="180">
        <f t="shared" si="19"/>
        <v>335.22</v>
      </c>
      <c r="R68" s="175">
        <f t="shared" si="20"/>
        <v>1284.091</v>
      </c>
      <c r="S68" s="187"/>
      <c r="T68" t="str">
        <f>VLOOKUP(D68,[1]汇总!I$2:J$296,2,0)</f>
        <v>√</v>
      </c>
    </row>
    <row r="69" ht="20" customHeight="1" spans="1:20">
      <c r="A69" s="180">
        <f t="shared" si="21"/>
        <v>66</v>
      </c>
      <c r="B69" s="183"/>
      <c r="C69" s="180" t="s">
        <v>164</v>
      </c>
      <c r="D69" s="180" t="s">
        <v>165</v>
      </c>
      <c r="E69" s="151">
        <v>2836.2</v>
      </c>
      <c r="F69" s="151">
        <v>2837</v>
      </c>
      <c r="G69" s="54">
        <v>4990.25</v>
      </c>
      <c r="H69" s="180">
        <f t="shared" si="11"/>
        <v>51.05</v>
      </c>
      <c r="I69" s="151">
        <f t="shared" si="12"/>
        <v>453.792</v>
      </c>
      <c r="J69" s="151">
        <f t="shared" si="13"/>
        <v>19.859</v>
      </c>
      <c r="K69" s="54">
        <f t="shared" si="14"/>
        <v>424.17</v>
      </c>
      <c r="L69" s="13">
        <f t="shared" si="15"/>
        <v>948.871</v>
      </c>
      <c r="M69" s="180">
        <v>0</v>
      </c>
      <c r="N69" s="180">
        <f t="shared" si="16"/>
        <v>226.9</v>
      </c>
      <c r="O69" s="180">
        <f t="shared" si="17"/>
        <v>8.51</v>
      </c>
      <c r="P69" s="54">
        <f t="shared" si="18"/>
        <v>99.81</v>
      </c>
      <c r="Q69" s="180">
        <f t="shared" si="19"/>
        <v>335.22</v>
      </c>
      <c r="R69" s="175">
        <f t="shared" si="20"/>
        <v>1284.091</v>
      </c>
      <c r="S69" s="187"/>
      <c r="T69" t="str">
        <f>VLOOKUP(D69,[1]汇总!I$2:J$296,2,0)</f>
        <v>√</v>
      </c>
    </row>
    <row r="70" ht="20" customHeight="1" spans="1:20">
      <c r="A70" s="180">
        <f t="shared" si="21"/>
        <v>67</v>
      </c>
      <c r="B70" s="183"/>
      <c r="C70" s="180" t="s">
        <v>166</v>
      </c>
      <c r="D70" s="180" t="s">
        <v>167</v>
      </c>
      <c r="E70" s="151">
        <v>2836.2</v>
      </c>
      <c r="F70" s="151">
        <v>2837</v>
      </c>
      <c r="G70" s="54">
        <v>4990.25</v>
      </c>
      <c r="H70" s="180">
        <f t="shared" si="11"/>
        <v>51.05</v>
      </c>
      <c r="I70" s="151">
        <f t="shared" si="12"/>
        <v>453.792</v>
      </c>
      <c r="J70" s="151">
        <f t="shared" si="13"/>
        <v>19.859</v>
      </c>
      <c r="K70" s="54">
        <f t="shared" si="14"/>
        <v>424.17</v>
      </c>
      <c r="L70" s="13">
        <f t="shared" si="15"/>
        <v>948.871</v>
      </c>
      <c r="M70" s="180">
        <v>0</v>
      </c>
      <c r="N70" s="180">
        <f t="shared" si="16"/>
        <v>226.9</v>
      </c>
      <c r="O70" s="180">
        <f t="shared" si="17"/>
        <v>8.51</v>
      </c>
      <c r="P70" s="54">
        <f t="shared" si="18"/>
        <v>99.81</v>
      </c>
      <c r="Q70" s="180">
        <f t="shared" si="19"/>
        <v>335.22</v>
      </c>
      <c r="R70" s="175">
        <f t="shared" si="20"/>
        <v>1284.091</v>
      </c>
      <c r="S70" s="187"/>
      <c r="T70" t="str">
        <f>VLOOKUP(D70,[1]汇总!I$2:J$296,2,0)</f>
        <v>√</v>
      </c>
    </row>
    <row r="71" ht="20" customHeight="1" spans="1:20">
      <c r="A71" s="180">
        <f t="shared" si="21"/>
        <v>68</v>
      </c>
      <c r="B71" s="183"/>
      <c r="C71" s="180" t="s">
        <v>168</v>
      </c>
      <c r="D71" s="180" t="s">
        <v>169</v>
      </c>
      <c r="E71" s="151">
        <v>2836.2</v>
      </c>
      <c r="F71" s="151">
        <v>2837</v>
      </c>
      <c r="G71" s="54">
        <v>4990.25</v>
      </c>
      <c r="H71" s="180">
        <f t="shared" si="11"/>
        <v>51.05</v>
      </c>
      <c r="I71" s="151">
        <f t="shared" si="12"/>
        <v>453.792</v>
      </c>
      <c r="J71" s="151">
        <f t="shared" si="13"/>
        <v>19.859</v>
      </c>
      <c r="K71" s="54">
        <f t="shared" si="14"/>
        <v>424.17</v>
      </c>
      <c r="L71" s="13">
        <f t="shared" si="15"/>
        <v>948.871</v>
      </c>
      <c r="M71" s="180">
        <v>0</v>
      </c>
      <c r="N71" s="180">
        <f t="shared" si="16"/>
        <v>226.9</v>
      </c>
      <c r="O71" s="180">
        <f t="shared" si="17"/>
        <v>8.51</v>
      </c>
      <c r="P71" s="54">
        <f t="shared" si="18"/>
        <v>99.81</v>
      </c>
      <c r="Q71" s="180">
        <f t="shared" si="19"/>
        <v>335.22</v>
      </c>
      <c r="R71" s="175">
        <f t="shared" si="20"/>
        <v>1284.091</v>
      </c>
      <c r="S71" s="187"/>
      <c r="T71" t="str">
        <f>VLOOKUP(D71,[1]汇总!I$2:J$296,2,0)</f>
        <v>√</v>
      </c>
    </row>
    <row r="72" ht="20" customHeight="1" spans="1:20">
      <c r="A72" s="180">
        <f t="shared" si="21"/>
        <v>69</v>
      </c>
      <c r="B72" s="183"/>
      <c r="C72" s="180" t="s">
        <v>170</v>
      </c>
      <c r="D72" s="180" t="s">
        <v>171</v>
      </c>
      <c r="E72" s="151">
        <v>2836.2</v>
      </c>
      <c r="F72" s="151">
        <v>2837</v>
      </c>
      <c r="G72" s="54">
        <v>4990.25</v>
      </c>
      <c r="H72" s="180">
        <f t="shared" si="11"/>
        <v>51.05</v>
      </c>
      <c r="I72" s="151">
        <f t="shared" si="12"/>
        <v>453.792</v>
      </c>
      <c r="J72" s="151">
        <f t="shared" si="13"/>
        <v>19.859</v>
      </c>
      <c r="K72" s="54">
        <f t="shared" si="14"/>
        <v>424.17</v>
      </c>
      <c r="L72" s="13">
        <f t="shared" si="15"/>
        <v>948.871</v>
      </c>
      <c r="M72" s="180">
        <v>0</v>
      </c>
      <c r="N72" s="180">
        <f t="shared" si="16"/>
        <v>226.9</v>
      </c>
      <c r="O72" s="180">
        <f t="shared" si="17"/>
        <v>8.51</v>
      </c>
      <c r="P72" s="54">
        <f t="shared" si="18"/>
        <v>99.81</v>
      </c>
      <c r="Q72" s="180">
        <f t="shared" si="19"/>
        <v>335.22</v>
      </c>
      <c r="R72" s="175">
        <f t="shared" si="20"/>
        <v>1284.091</v>
      </c>
      <c r="S72" s="187"/>
      <c r="T72" t="str">
        <f>VLOOKUP(D72,[1]汇总!I$2:J$296,2,0)</f>
        <v>√</v>
      </c>
    </row>
    <row r="73" ht="20" customHeight="1" spans="1:20">
      <c r="A73" s="180">
        <f t="shared" si="21"/>
        <v>70</v>
      </c>
      <c r="B73" s="183"/>
      <c r="C73" s="180" t="s">
        <v>172</v>
      </c>
      <c r="D73" s="180" t="s">
        <v>173</v>
      </c>
      <c r="E73" s="151">
        <v>2836.2</v>
      </c>
      <c r="F73" s="151">
        <v>2837</v>
      </c>
      <c r="G73" s="54">
        <v>4990.25</v>
      </c>
      <c r="H73" s="180">
        <f t="shared" si="11"/>
        <v>51.05</v>
      </c>
      <c r="I73" s="151">
        <f t="shared" si="12"/>
        <v>453.792</v>
      </c>
      <c r="J73" s="151">
        <f t="shared" si="13"/>
        <v>19.859</v>
      </c>
      <c r="K73" s="54">
        <f t="shared" si="14"/>
        <v>424.17</v>
      </c>
      <c r="L73" s="13">
        <f t="shared" si="15"/>
        <v>948.871</v>
      </c>
      <c r="M73" s="180">
        <v>0</v>
      </c>
      <c r="N73" s="180">
        <f t="shared" si="16"/>
        <v>226.9</v>
      </c>
      <c r="O73" s="180">
        <f t="shared" si="17"/>
        <v>8.51</v>
      </c>
      <c r="P73" s="54">
        <f t="shared" si="18"/>
        <v>99.81</v>
      </c>
      <c r="Q73" s="180">
        <f t="shared" si="19"/>
        <v>335.22</v>
      </c>
      <c r="R73" s="175">
        <f t="shared" si="20"/>
        <v>1284.091</v>
      </c>
      <c r="S73" s="187"/>
      <c r="T73" t="str">
        <f>VLOOKUP(D73,[1]汇总!I$2:J$296,2,0)</f>
        <v>√</v>
      </c>
    </row>
    <row r="74" ht="20" customHeight="1" spans="1:20">
      <c r="A74" s="180">
        <f t="shared" si="21"/>
        <v>71</v>
      </c>
      <c r="B74" s="183"/>
      <c r="C74" s="180" t="s">
        <v>174</v>
      </c>
      <c r="D74" s="180" t="s">
        <v>175</v>
      </c>
      <c r="E74" s="151">
        <v>2836.2</v>
      </c>
      <c r="F74" s="151">
        <v>2837</v>
      </c>
      <c r="G74" s="54">
        <v>4990.25</v>
      </c>
      <c r="H74" s="180">
        <f t="shared" si="11"/>
        <v>51.05</v>
      </c>
      <c r="I74" s="151">
        <f t="shared" si="12"/>
        <v>453.792</v>
      </c>
      <c r="J74" s="151">
        <f t="shared" si="13"/>
        <v>19.859</v>
      </c>
      <c r="K74" s="54">
        <f t="shared" si="14"/>
        <v>424.17</v>
      </c>
      <c r="L74" s="13">
        <f t="shared" si="15"/>
        <v>948.871</v>
      </c>
      <c r="M74" s="180">
        <v>0</v>
      </c>
      <c r="N74" s="180">
        <f t="shared" si="16"/>
        <v>226.9</v>
      </c>
      <c r="O74" s="180">
        <f t="shared" si="17"/>
        <v>8.51</v>
      </c>
      <c r="P74" s="54">
        <f t="shared" si="18"/>
        <v>99.81</v>
      </c>
      <c r="Q74" s="180">
        <f t="shared" si="19"/>
        <v>335.22</v>
      </c>
      <c r="R74" s="175">
        <f t="shared" si="20"/>
        <v>1284.091</v>
      </c>
      <c r="S74" s="187"/>
      <c r="T74" t="str">
        <f>VLOOKUP(D74,[1]汇总!I$2:J$296,2,0)</f>
        <v>√</v>
      </c>
    </row>
    <row r="75" ht="20" customHeight="1" spans="1:20">
      <c r="A75" s="180">
        <f t="shared" si="21"/>
        <v>72</v>
      </c>
      <c r="B75" s="183"/>
      <c r="C75" s="180" t="s">
        <v>176</v>
      </c>
      <c r="D75" s="180" t="s">
        <v>177</v>
      </c>
      <c r="E75" s="151">
        <v>2836.2</v>
      </c>
      <c r="F75" s="151">
        <v>2837</v>
      </c>
      <c r="G75" s="54">
        <v>4990.25</v>
      </c>
      <c r="H75" s="180">
        <f t="shared" si="11"/>
        <v>51.05</v>
      </c>
      <c r="I75" s="151">
        <f t="shared" si="12"/>
        <v>453.792</v>
      </c>
      <c r="J75" s="151">
        <f t="shared" si="13"/>
        <v>19.859</v>
      </c>
      <c r="K75" s="54">
        <f t="shared" si="14"/>
        <v>424.17</v>
      </c>
      <c r="L75" s="13">
        <f t="shared" si="15"/>
        <v>948.871</v>
      </c>
      <c r="M75" s="180">
        <v>0</v>
      </c>
      <c r="N75" s="180">
        <f t="shared" si="16"/>
        <v>226.9</v>
      </c>
      <c r="O75" s="180">
        <f t="shared" si="17"/>
        <v>8.51</v>
      </c>
      <c r="P75" s="54">
        <f t="shared" si="18"/>
        <v>99.81</v>
      </c>
      <c r="Q75" s="180">
        <f t="shared" si="19"/>
        <v>335.22</v>
      </c>
      <c r="R75" s="175">
        <f t="shared" si="20"/>
        <v>1284.091</v>
      </c>
      <c r="S75" s="187"/>
      <c r="T75" t="str">
        <f>VLOOKUP(D75,[1]汇总!I$2:J$296,2,0)</f>
        <v>√</v>
      </c>
    </row>
    <row r="76" ht="20" customHeight="1" spans="1:20">
      <c r="A76" s="180">
        <f t="shared" si="21"/>
        <v>73</v>
      </c>
      <c r="B76" s="183"/>
      <c r="C76" s="180" t="s">
        <v>178</v>
      </c>
      <c r="D76" s="180" t="s">
        <v>179</v>
      </c>
      <c r="E76" s="151">
        <v>2836.2</v>
      </c>
      <c r="F76" s="151">
        <v>2837</v>
      </c>
      <c r="G76" s="54">
        <v>4990.25</v>
      </c>
      <c r="H76" s="180">
        <f t="shared" si="11"/>
        <v>51.05</v>
      </c>
      <c r="I76" s="151">
        <f t="shared" si="12"/>
        <v>453.792</v>
      </c>
      <c r="J76" s="151">
        <f t="shared" si="13"/>
        <v>19.859</v>
      </c>
      <c r="K76" s="54">
        <f t="shared" si="14"/>
        <v>424.17</v>
      </c>
      <c r="L76" s="13">
        <f t="shared" si="15"/>
        <v>948.871</v>
      </c>
      <c r="M76" s="180">
        <v>0</v>
      </c>
      <c r="N76" s="180">
        <f t="shared" si="16"/>
        <v>226.9</v>
      </c>
      <c r="O76" s="180">
        <f t="shared" si="17"/>
        <v>8.51</v>
      </c>
      <c r="P76" s="54">
        <f t="shared" si="18"/>
        <v>99.81</v>
      </c>
      <c r="Q76" s="180">
        <f t="shared" si="19"/>
        <v>335.22</v>
      </c>
      <c r="R76" s="175">
        <f t="shared" si="20"/>
        <v>1284.091</v>
      </c>
      <c r="S76" s="187"/>
      <c r="T76" t="str">
        <f>VLOOKUP(D76,[1]汇总!I$2:J$296,2,0)</f>
        <v>√</v>
      </c>
    </row>
    <row r="77" ht="20" customHeight="1" spans="1:20">
      <c r="A77" s="180">
        <f t="shared" si="21"/>
        <v>74</v>
      </c>
      <c r="B77" s="183"/>
      <c r="C77" s="180" t="s">
        <v>180</v>
      </c>
      <c r="D77" s="180" t="s">
        <v>181</v>
      </c>
      <c r="E77" s="151">
        <v>2836.2</v>
      </c>
      <c r="F77" s="151">
        <v>2837</v>
      </c>
      <c r="G77" s="54">
        <v>4990.25</v>
      </c>
      <c r="H77" s="180">
        <f t="shared" si="11"/>
        <v>51.05</v>
      </c>
      <c r="I77" s="151">
        <f t="shared" si="12"/>
        <v>453.792</v>
      </c>
      <c r="J77" s="151">
        <f t="shared" si="13"/>
        <v>19.859</v>
      </c>
      <c r="K77" s="54">
        <f t="shared" si="14"/>
        <v>424.17</v>
      </c>
      <c r="L77" s="13">
        <f t="shared" si="15"/>
        <v>948.871</v>
      </c>
      <c r="M77" s="180">
        <v>0</v>
      </c>
      <c r="N77" s="180">
        <f t="shared" si="16"/>
        <v>226.9</v>
      </c>
      <c r="O77" s="180">
        <f t="shared" si="17"/>
        <v>8.51</v>
      </c>
      <c r="P77" s="54">
        <f t="shared" si="18"/>
        <v>99.81</v>
      </c>
      <c r="Q77" s="180">
        <f t="shared" si="19"/>
        <v>335.22</v>
      </c>
      <c r="R77" s="175">
        <f t="shared" si="20"/>
        <v>1284.091</v>
      </c>
      <c r="S77" s="187"/>
      <c r="T77" t="str">
        <f>VLOOKUP(D77,[1]汇总!I$2:J$296,2,0)</f>
        <v>√</v>
      </c>
    </row>
    <row r="78" ht="20" customHeight="1" spans="1:20">
      <c r="A78" s="180">
        <f t="shared" si="21"/>
        <v>75</v>
      </c>
      <c r="B78" s="183"/>
      <c r="C78" s="180" t="s">
        <v>182</v>
      </c>
      <c r="D78" s="180" t="s">
        <v>183</v>
      </c>
      <c r="E78" s="151">
        <v>2836.2</v>
      </c>
      <c r="F78" s="151">
        <v>2837</v>
      </c>
      <c r="G78" s="54">
        <v>4990.25</v>
      </c>
      <c r="H78" s="180">
        <f t="shared" si="11"/>
        <v>51.05</v>
      </c>
      <c r="I78" s="151">
        <f t="shared" si="12"/>
        <v>453.792</v>
      </c>
      <c r="J78" s="151">
        <f t="shared" si="13"/>
        <v>19.859</v>
      </c>
      <c r="K78" s="54">
        <f t="shared" si="14"/>
        <v>424.17</v>
      </c>
      <c r="L78" s="13">
        <f t="shared" si="15"/>
        <v>948.871</v>
      </c>
      <c r="M78" s="180">
        <v>0</v>
      </c>
      <c r="N78" s="180">
        <f t="shared" si="16"/>
        <v>226.9</v>
      </c>
      <c r="O78" s="180">
        <f t="shared" si="17"/>
        <v>8.51</v>
      </c>
      <c r="P78" s="54">
        <f t="shared" si="18"/>
        <v>99.81</v>
      </c>
      <c r="Q78" s="180">
        <f t="shared" si="19"/>
        <v>335.22</v>
      </c>
      <c r="R78" s="175">
        <f t="shared" si="20"/>
        <v>1284.091</v>
      </c>
      <c r="S78" s="187"/>
      <c r="T78" t="str">
        <f>VLOOKUP(D78,[1]汇总!I$2:J$296,2,0)</f>
        <v>√</v>
      </c>
    </row>
    <row r="79" ht="20" customHeight="1" spans="1:20">
      <c r="A79" s="180">
        <f t="shared" si="21"/>
        <v>76</v>
      </c>
      <c r="B79" s="183"/>
      <c r="C79" s="180" t="s">
        <v>184</v>
      </c>
      <c r="D79" s="180" t="s">
        <v>185</v>
      </c>
      <c r="E79" s="151">
        <v>2836.2</v>
      </c>
      <c r="F79" s="151">
        <v>2837</v>
      </c>
      <c r="G79" s="54">
        <v>4990.25</v>
      </c>
      <c r="H79" s="180">
        <f t="shared" si="11"/>
        <v>51.05</v>
      </c>
      <c r="I79" s="151">
        <f t="shared" si="12"/>
        <v>453.792</v>
      </c>
      <c r="J79" s="151">
        <f t="shared" si="13"/>
        <v>19.859</v>
      </c>
      <c r="K79" s="54">
        <f t="shared" si="14"/>
        <v>424.17</v>
      </c>
      <c r="L79" s="13">
        <f t="shared" si="15"/>
        <v>948.871</v>
      </c>
      <c r="M79" s="180">
        <v>0</v>
      </c>
      <c r="N79" s="180">
        <f t="shared" si="16"/>
        <v>226.9</v>
      </c>
      <c r="O79" s="180">
        <f t="shared" si="17"/>
        <v>8.51</v>
      </c>
      <c r="P79" s="54">
        <f t="shared" si="18"/>
        <v>99.81</v>
      </c>
      <c r="Q79" s="180">
        <f t="shared" si="19"/>
        <v>335.22</v>
      </c>
      <c r="R79" s="175">
        <f t="shared" si="20"/>
        <v>1284.091</v>
      </c>
      <c r="S79" s="187"/>
      <c r="T79" t="str">
        <f>VLOOKUP(D79,[1]汇总!I$2:J$296,2,0)</f>
        <v>√</v>
      </c>
    </row>
    <row r="80" ht="20" customHeight="1" spans="1:20">
      <c r="A80" s="180">
        <f t="shared" si="21"/>
        <v>77</v>
      </c>
      <c r="B80" s="183"/>
      <c r="C80" s="180" t="s">
        <v>186</v>
      </c>
      <c r="D80" s="180" t="s">
        <v>187</v>
      </c>
      <c r="E80" s="151">
        <v>2836.2</v>
      </c>
      <c r="F80" s="151">
        <v>2837</v>
      </c>
      <c r="G80" s="54">
        <v>4990.25</v>
      </c>
      <c r="H80" s="180">
        <f t="shared" si="11"/>
        <v>51.05</v>
      </c>
      <c r="I80" s="151">
        <f t="shared" si="12"/>
        <v>453.792</v>
      </c>
      <c r="J80" s="151">
        <f t="shared" si="13"/>
        <v>19.859</v>
      </c>
      <c r="K80" s="54">
        <f t="shared" si="14"/>
        <v>424.17</v>
      </c>
      <c r="L80" s="13">
        <f t="shared" si="15"/>
        <v>948.871</v>
      </c>
      <c r="M80" s="180">
        <v>0</v>
      </c>
      <c r="N80" s="180">
        <f t="shared" si="16"/>
        <v>226.9</v>
      </c>
      <c r="O80" s="180">
        <f t="shared" si="17"/>
        <v>8.51</v>
      </c>
      <c r="P80" s="54">
        <f t="shared" si="18"/>
        <v>99.81</v>
      </c>
      <c r="Q80" s="180">
        <f t="shared" si="19"/>
        <v>335.22</v>
      </c>
      <c r="R80" s="175">
        <f t="shared" si="20"/>
        <v>1284.091</v>
      </c>
      <c r="S80" s="187"/>
      <c r="T80" t="str">
        <f>VLOOKUP(D80,[1]汇总!I$2:J$296,2,0)</f>
        <v>√</v>
      </c>
    </row>
    <row r="81" ht="20" customHeight="1" spans="1:20">
      <c r="A81" s="180">
        <f t="shared" si="21"/>
        <v>78</v>
      </c>
      <c r="B81" s="183"/>
      <c r="C81" s="180" t="s">
        <v>188</v>
      </c>
      <c r="D81" s="180" t="s">
        <v>189</v>
      </c>
      <c r="E81" s="151">
        <v>2836.2</v>
      </c>
      <c r="F81" s="151">
        <v>2837</v>
      </c>
      <c r="G81" s="54">
        <v>4990.25</v>
      </c>
      <c r="H81" s="180">
        <f t="shared" si="11"/>
        <v>51.05</v>
      </c>
      <c r="I81" s="151">
        <f t="shared" si="12"/>
        <v>453.792</v>
      </c>
      <c r="J81" s="151">
        <f t="shared" si="13"/>
        <v>19.859</v>
      </c>
      <c r="K81" s="54">
        <f t="shared" si="14"/>
        <v>424.17</v>
      </c>
      <c r="L81" s="13">
        <f t="shared" si="15"/>
        <v>948.871</v>
      </c>
      <c r="M81" s="180">
        <v>0</v>
      </c>
      <c r="N81" s="180">
        <f t="shared" si="16"/>
        <v>226.9</v>
      </c>
      <c r="O81" s="180">
        <f t="shared" si="17"/>
        <v>8.51</v>
      </c>
      <c r="P81" s="54">
        <f t="shared" si="18"/>
        <v>99.81</v>
      </c>
      <c r="Q81" s="180">
        <f t="shared" si="19"/>
        <v>335.22</v>
      </c>
      <c r="R81" s="175">
        <f t="shared" si="20"/>
        <v>1284.091</v>
      </c>
      <c r="S81" s="187"/>
      <c r="T81" t="str">
        <f>VLOOKUP(D81,[1]汇总!I$2:J$296,2,0)</f>
        <v>√</v>
      </c>
    </row>
    <row r="82" ht="20" customHeight="1" spans="1:20">
      <c r="A82" s="180">
        <f t="shared" si="21"/>
        <v>79</v>
      </c>
      <c r="B82" s="183"/>
      <c r="C82" s="180" t="s">
        <v>190</v>
      </c>
      <c r="D82" s="180" t="s">
        <v>191</v>
      </c>
      <c r="E82" s="151">
        <v>2836.2</v>
      </c>
      <c r="F82" s="151">
        <v>2837</v>
      </c>
      <c r="G82" s="54">
        <v>4990.25</v>
      </c>
      <c r="H82" s="180">
        <f t="shared" si="11"/>
        <v>51.05</v>
      </c>
      <c r="I82" s="151">
        <f t="shared" si="12"/>
        <v>453.792</v>
      </c>
      <c r="J82" s="151">
        <f t="shared" si="13"/>
        <v>19.859</v>
      </c>
      <c r="K82" s="54">
        <f t="shared" si="14"/>
        <v>424.17</v>
      </c>
      <c r="L82" s="13">
        <f t="shared" si="15"/>
        <v>948.871</v>
      </c>
      <c r="M82" s="180">
        <v>0</v>
      </c>
      <c r="N82" s="180">
        <f t="shared" si="16"/>
        <v>226.9</v>
      </c>
      <c r="O82" s="180">
        <f t="shared" si="17"/>
        <v>8.51</v>
      </c>
      <c r="P82" s="54">
        <f t="shared" si="18"/>
        <v>99.81</v>
      </c>
      <c r="Q82" s="180">
        <f t="shared" si="19"/>
        <v>335.22</v>
      </c>
      <c r="R82" s="175">
        <f t="shared" si="20"/>
        <v>1284.091</v>
      </c>
      <c r="S82" s="187"/>
      <c r="T82" t="str">
        <f>VLOOKUP(D82,[1]汇总!I$2:J$296,2,0)</f>
        <v>√</v>
      </c>
    </row>
    <row r="83" ht="20" customHeight="1" spans="1:20">
      <c r="A83" s="180">
        <f t="shared" si="21"/>
        <v>80</v>
      </c>
      <c r="B83" s="183"/>
      <c r="C83" s="180" t="s">
        <v>192</v>
      </c>
      <c r="D83" s="180" t="s">
        <v>193</v>
      </c>
      <c r="E83" s="151">
        <v>3820</v>
      </c>
      <c r="F83" s="151">
        <v>3820</v>
      </c>
      <c r="G83" s="54">
        <v>4990.25</v>
      </c>
      <c r="H83" s="180">
        <f t="shared" si="11"/>
        <v>68.76</v>
      </c>
      <c r="I83" s="151">
        <f t="shared" si="12"/>
        <v>611.2</v>
      </c>
      <c r="J83" s="151">
        <f t="shared" si="13"/>
        <v>26.74</v>
      </c>
      <c r="K83" s="54">
        <f t="shared" si="14"/>
        <v>424.17</v>
      </c>
      <c r="L83" s="13">
        <f t="shared" si="15"/>
        <v>1130.87</v>
      </c>
      <c r="M83" s="180">
        <v>0</v>
      </c>
      <c r="N83" s="180">
        <f t="shared" si="16"/>
        <v>305.6</v>
      </c>
      <c r="O83" s="180">
        <f t="shared" si="17"/>
        <v>11.46</v>
      </c>
      <c r="P83" s="54">
        <f t="shared" si="18"/>
        <v>99.81</v>
      </c>
      <c r="Q83" s="180">
        <f t="shared" si="19"/>
        <v>416.87</v>
      </c>
      <c r="R83" s="175">
        <f t="shared" si="20"/>
        <v>1547.74</v>
      </c>
      <c r="S83" s="187"/>
      <c r="T83" t="str">
        <f>VLOOKUP(D83,[1]汇总!I$2:J$296,2,0)</f>
        <v>√</v>
      </c>
    </row>
    <row r="84" ht="20" customHeight="1" spans="1:20">
      <c r="A84" s="180">
        <f t="shared" si="21"/>
        <v>81</v>
      </c>
      <c r="B84" s="183"/>
      <c r="C84" s="180" t="s">
        <v>194</v>
      </c>
      <c r="D84" s="180" t="s">
        <v>195</v>
      </c>
      <c r="E84" s="151">
        <v>3820</v>
      </c>
      <c r="F84" s="151">
        <v>3820</v>
      </c>
      <c r="G84" s="54">
        <v>4990.25</v>
      </c>
      <c r="H84" s="180">
        <f t="shared" si="11"/>
        <v>68.76</v>
      </c>
      <c r="I84" s="151">
        <f t="shared" si="12"/>
        <v>611.2</v>
      </c>
      <c r="J84" s="151">
        <f t="shared" si="13"/>
        <v>26.74</v>
      </c>
      <c r="K84" s="54">
        <f t="shared" si="14"/>
        <v>424.17</v>
      </c>
      <c r="L84" s="13">
        <f t="shared" si="15"/>
        <v>1130.87</v>
      </c>
      <c r="M84" s="180">
        <v>0</v>
      </c>
      <c r="N84" s="180">
        <f t="shared" si="16"/>
        <v>305.6</v>
      </c>
      <c r="O84" s="180">
        <f t="shared" si="17"/>
        <v>11.46</v>
      </c>
      <c r="P84" s="54">
        <f t="shared" si="18"/>
        <v>99.81</v>
      </c>
      <c r="Q84" s="180">
        <f t="shared" si="19"/>
        <v>416.87</v>
      </c>
      <c r="R84" s="175">
        <f t="shared" si="20"/>
        <v>1547.74</v>
      </c>
      <c r="S84" s="187"/>
      <c r="T84" t="str">
        <f>VLOOKUP(D84,[1]汇总!I$2:J$296,2,0)</f>
        <v>√</v>
      </c>
    </row>
    <row r="85" ht="20" customHeight="1" spans="1:20">
      <c r="A85" s="180">
        <f t="shared" si="21"/>
        <v>82</v>
      </c>
      <c r="B85" s="183"/>
      <c r="C85" s="180" t="s">
        <v>196</v>
      </c>
      <c r="D85" s="180" t="s">
        <v>197</v>
      </c>
      <c r="E85" s="151">
        <v>2836.2</v>
      </c>
      <c r="F85" s="151">
        <v>2837</v>
      </c>
      <c r="G85" s="54">
        <v>4990.25</v>
      </c>
      <c r="H85" s="180">
        <f t="shared" si="11"/>
        <v>51.05</v>
      </c>
      <c r="I85" s="151">
        <f t="shared" si="12"/>
        <v>453.792</v>
      </c>
      <c r="J85" s="151">
        <f t="shared" si="13"/>
        <v>19.859</v>
      </c>
      <c r="K85" s="54">
        <f t="shared" si="14"/>
        <v>424.17</v>
      </c>
      <c r="L85" s="13">
        <f t="shared" si="15"/>
        <v>948.871</v>
      </c>
      <c r="M85" s="180">
        <v>0</v>
      </c>
      <c r="N85" s="180">
        <f t="shared" si="16"/>
        <v>226.9</v>
      </c>
      <c r="O85" s="180">
        <f t="shared" si="17"/>
        <v>8.51</v>
      </c>
      <c r="P85" s="54">
        <f t="shared" si="18"/>
        <v>99.81</v>
      </c>
      <c r="Q85" s="180">
        <f t="shared" si="19"/>
        <v>335.22</v>
      </c>
      <c r="R85" s="175">
        <f t="shared" si="20"/>
        <v>1284.091</v>
      </c>
      <c r="S85" s="187"/>
      <c r="T85" t="str">
        <f>VLOOKUP(D85,[1]汇总!I$2:J$296,2,0)</f>
        <v>√</v>
      </c>
    </row>
    <row r="86" ht="20" customHeight="1" spans="1:20">
      <c r="A86" s="180">
        <f t="shared" si="21"/>
        <v>83</v>
      </c>
      <c r="B86" s="183"/>
      <c r="C86" s="180" t="s">
        <v>198</v>
      </c>
      <c r="D86" s="180" t="s">
        <v>199</v>
      </c>
      <c r="E86" s="151">
        <v>2836.2</v>
      </c>
      <c r="F86" s="151">
        <v>2837</v>
      </c>
      <c r="G86" s="54">
        <v>4990.25</v>
      </c>
      <c r="H86" s="180">
        <f t="shared" si="11"/>
        <v>51.05</v>
      </c>
      <c r="I86" s="151">
        <f t="shared" si="12"/>
        <v>453.792</v>
      </c>
      <c r="J86" s="151">
        <f t="shared" si="13"/>
        <v>19.859</v>
      </c>
      <c r="K86" s="54">
        <f t="shared" si="14"/>
        <v>424.17</v>
      </c>
      <c r="L86" s="13">
        <f t="shared" si="15"/>
        <v>948.871</v>
      </c>
      <c r="M86" s="180">
        <v>0</v>
      </c>
      <c r="N86" s="180">
        <f t="shared" si="16"/>
        <v>226.9</v>
      </c>
      <c r="O86" s="180">
        <f t="shared" si="17"/>
        <v>8.51</v>
      </c>
      <c r="P86" s="54">
        <f t="shared" si="18"/>
        <v>99.81</v>
      </c>
      <c r="Q86" s="180">
        <f t="shared" si="19"/>
        <v>335.22</v>
      </c>
      <c r="R86" s="175">
        <f t="shared" si="20"/>
        <v>1284.091</v>
      </c>
      <c r="S86" s="187"/>
      <c r="T86" t="str">
        <f>VLOOKUP(D86,[1]汇总!I$2:J$296,2,0)</f>
        <v>√</v>
      </c>
    </row>
    <row r="87" ht="20" customHeight="1" spans="1:20">
      <c r="A87" s="180">
        <f t="shared" si="21"/>
        <v>84</v>
      </c>
      <c r="B87" s="183"/>
      <c r="C87" s="180" t="s">
        <v>200</v>
      </c>
      <c r="D87" s="180" t="s">
        <v>201</v>
      </c>
      <c r="E87" s="151">
        <v>2836.2</v>
      </c>
      <c r="F87" s="151">
        <v>2837</v>
      </c>
      <c r="G87" s="54">
        <v>4990.25</v>
      </c>
      <c r="H87" s="180">
        <f t="shared" si="11"/>
        <v>51.05</v>
      </c>
      <c r="I87" s="151">
        <f t="shared" si="12"/>
        <v>453.792</v>
      </c>
      <c r="J87" s="151">
        <f t="shared" si="13"/>
        <v>19.859</v>
      </c>
      <c r="K87" s="54">
        <f t="shared" si="14"/>
        <v>424.17</v>
      </c>
      <c r="L87" s="13">
        <f t="shared" si="15"/>
        <v>948.871</v>
      </c>
      <c r="M87" s="180">
        <v>0</v>
      </c>
      <c r="N87" s="180">
        <f t="shared" si="16"/>
        <v>226.9</v>
      </c>
      <c r="O87" s="180">
        <f t="shared" si="17"/>
        <v>8.51</v>
      </c>
      <c r="P87" s="54">
        <f t="shared" si="18"/>
        <v>99.81</v>
      </c>
      <c r="Q87" s="180">
        <f t="shared" si="19"/>
        <v>335.22</v>
      </c>
      <c r="R87" s="175">
        <f t="shared" si="20"/>
        <v>1284.091</v>
      </c>
      <c r="S87" s="187"/>
      <c r="T87" t="str">
        <f>VLOOKUP(D87,[1]汇总!I$2:J$296,2,0)</f>
        <v>√</v>
      </c>
    </row>
    <row r="88" ht="20" customHeight="1" spans="1:20">
      <c r="A88" s="180">
        <f t="shared" si="21"/>
        <v>85</v>
      </c>
      <c r="B88" s="183"/>
      <c r="C88" s="180" t="s">
        <v>202</v>
      </c>
      <c r="D88" s="180" t="s">
        <v>203</v>
      </c>
      <c r="E88" s="151">
        <v>2836.2</v>
      </c>
      <c r="F88" s="151">
        <v>2837</v>
      </c>
      <c r="G88" s="54">
        <v>4990.25</v>
      </c>
      <c r="H88" s="180">
        <f t="shared" si="11"/>
        <v>51.05</v>
      </c>
      <c r="I88" s="151">
        <f t="shared" si="12"/>
        <v>453.792</v>
      </c>
      <c r="J88" s="151">
        <f t="shared" si="13"/>
        <v>19.859</v>
      </c>
      <c r="K88" s="54">
        <f t="shared" si="14"/>
        <v>424.17</v>
      </c>
      <c r="L88" s="13">
        <f t="shared" si="15"/>
        <v>948.871</v>
      </c>
      <c r="M88" s="180">
        <v>0</v>
      </c>
      <c r="N88" s="180">
        <f t="shared" si="16"/>
        <v>226.9</v>
      </c>
      <c r="O88" s="180">
        <f t="shared" si="17"/>
        <v>8.51</v>
      </c>
      <c r="P88" s="54">
        <f t="shared" si="18"/>
        <v>99.81</v>
      </c>
      <c r="Q88" s="180">
        <f t="shared" si="19"/>
        <v>335.22</v>
      </c>
      <c r="R88" s="175">
        <f t="shared" si="20"/>
        <v>1284.091</v>
      </c>
      <c r="S88" s="187"/>
      <c r="T88" t="str">
        <f>VLOOKUP(D88,[1]汇总!I$2:J$296,2,0)</f>
        <v>√</v>
      </c>
    </row>
    <row r="89" ht="20" customHeight="1" spans="1:20">
      <c r="A89" s="180">
        <f t="shared" si="21"/>
        <v>86</v>
      </c>
      <c r="B89" s="183"/>
      <c r="C89" s="180" t="s">
        <v>204</v>
      </c>
      <c r="D89" s="180" t="s">
        <v>205</v>
      </c>
      <c r="E89" s="151">
        <v>2836.2</v>
      </c>
      <c r="F89" s="151">
        <v>2837</v>
      </c>
      <c r="G89" s="54">
        <v>4990.25</v>
      </c>
      <c r="H89" s="180">
        <f t="shared" si="11"/>
        <v>51.05</v>
      </c>
      <c r="I89" s="151">
        <f t="shared" si="12"/>
        <v>453.792</v>
      </c>
      <c r="J89" s="151">
        <f t="shared" si="13"/>
        <v>19.859</v>
      </c>
      <c r="K89" s="54">
        <f t="shared" si="14"/>
        <v>424.17</v>
      </c>
      <c r="L89" s="13">
        <f t="shared" si="15"/>
        <v>948.871</v>
      </c>
      <c r="M89" s="180">
        <v>0</v>
      </c>
      <c r="N89" s="180">
        <f t="shared" si="16"/>
        <v>226.9</v>
      </c>
      <c r="O89" s="180">
        <f t="shared" si="17"/>
        <v>8.51</v>
      </c>
      <c r="P89" s="54">
        <f t="shared" si="18"/>
        <v>99.81</v>
      </c>
      <c r="Q89" s="180">
        <f t="shared" si="19"/>
        <v>335.22</v>
      </c>
      <c r="R89" s="175">
        <f t="shared" si="20"/>
        <v>1284.091</v>
      </c>
      <c r="S89" s="187"/>
      <c r="T89" t="str">
        <f>VLOOKUP(D89,[1]汇总!I$2:J$296,2,0)</f>
        <v>√</v>
      </c>
    </row>
    <row r="90" ht="20" customHeight="1" spans="1:20">
      <c r="A90" s="180">
        <f t="shared" si="21"/>
        <v>87</v>
      </c>
      <c r="B90" s="183"/>
      <c r="C90" s="180" t="s">
        <v>206</v>
      </c>
      <c r="D90" s="180" t="s">
        <v>207</v>
      </c>
      <c r="E90" s="151">
        <v>2836.2</v>
      </c>
      <c r="F90" s="151">
        <v>2837</v>
      </c>
      <c r="G90" s="54">
        <v>4990.25</v>
      </c>
      <c r="H90" s="180">
        <f t="shared" si="11"/>
        <v>51.05</v>
      </c>
      <c r="I90" s="151">
        <f t="shared" si="12"/>
        <v>453.792</v>
      </c>
      <c r="J90" s="151">
        <f t="shared" si="13"/>
        <v>19.859</v>
      </c>
      <c r="K90" s="54">
        <f t="shared" si="14"/>
        <v>424.17</v>
      </c>
      <c r="L90" s="13">
        <f t="shared" si="15"/>
        <v>948.871</v>
      </c>
      <c r="M90" s="180">
        <v>0</v>
      </c>
      <c r="N90" s="180">
        <f t="shared" si="16"/>
        <v>226.9</v>
      </c>
      <c r="O90" s="180">
        <f t="shared" si="17"/>
        <v>8.51</v>
      </c>
      <c r="P90" s="54">
        <f t="shared" si="18"/>
        <v>99.81</v>
      </c>
      <c r="Q90" s="180">
        <f t="shared" si="19"/>
        <v>335.22</v>
      </c>
      <c r="R90" s="175">
        <f t="shared" si="20"/>
        <v>1284.091</v>
      </c>
      <c r="S90" s="187"/>
      <c r="T90" t="str">
        <f>VLOOKUP(D90,[1]汇总!I$2:J$296,2,0)</f>
        <v>√</v>
      </c>
    </row>
    <row r="91" ht="20" customHeight="1" spans="1:20">
      <c r="A91" s="180">
        <f t="shared" si="21"/>
        <v>88</v>
      </c>
      <c r="B91" s="183"/>
      <c r="C91" s="180" t="s">
        <v>208</v>
      </c>
      <c r="D91" s="180" t="s">
        <v>209</v>
      </c>
      <c r="E91" s="151">
        <v>2836.2</v>
      </c>
      <c r="F91" s="151">
        <v>2837</v>
      </c>
      <c r="G91" s="54">
        <v>4990.25</v>
      </c>
      <c r="H91" s="180">
        <f t="shared" si="11"/>
        <v>51.05</v>
      </c>
      <c r="I91" s="151">
        <f t="shared" si="12"/>
        <v>453.792</v>
      </c>
      <c r="J91" s="151">
        <f t="shared" si="13"/>
        <v>19.859</v>
      </c>
      <c r="K91" s="54">
        <f t="shared" si="14"/>
        <v>424.17</v>
      </c>
      <c r="L91" s="13">
        <f t="shared" si="15"/>
        <v>948.871</v>
      </c>
      <c r="M91" s="180">
        <v>0</v>
      </c>
      <c r="N91" s="180">
        <f t="shared" si="16"/>
        <v>226.9</v>
      </c>
      <c r="O91" s="180">
        <f t="shared" si="17"/>
        <v>8.51</v>
      </c>
      <c r="P91" s="54">
        <f t="shared" si="18"/>
        <v>99.81</v>
      </c>
      <c r="Q91" s="180">
        <f t="shared" si="19"/>
        <v>335.22</v>
      </c>
      <c r="R91" s="175">
        <f t="shared" si="20"/>
        <v>1284.091</v>
      </c>
      <c r="S91" s="187"/>
      <c r="T91" t="str">
        <f>VLOOKUP(D91,[1]汇总!I$2:J$296,2,0)</f>
        <v>√</v>
      </c>
    </row>
    <row r="92" ht="20" customHeight="1" spans="1:20">
      <c r="A92" s="180">
        <f t="shared" si="21"/>
        <v>89</v>
      </c>
      <c r="B92" s="183"/>
      <c r="C92" s="180" t="s">
        <v>210</v>
      </c>
      <c r="D92" s="180" t="s">
        <v>211</v>
      </c>
      <c r="E92" s="151">
        <v>2836.2</v>
      </c>
      <c r="F92" s="151">
        <v>2837</v>
      </c>
      <c r="G92" s="54">
        <v>4990.25</v>
      </c>
      <c r="H92" s="180">
        <f t="shared" si="11"/>
        <v>51.05</v>
      </c>
      <c r="I92" s="151">
        <f t="shared" si="12"/>
        <v>453.792</v>
      </c>
      <c r="J92" s="151">
        <f t="shared" si="13"/>
        <v>19.859</v>
      </c>
      <c r="K92" s="54">
        <f t="shared" si="14"/>
        <v>424.17</v>
      </c>
      <c r="L92" s="13">
        <f t="shared" si="15"/>
        <v>948.871</v>
      </c>
      <c r="M92" s="180">
        <v>0</v>
      </c>
      <c r="N92" s="180">
        <f t="shared" si="16"/>
        <v>226.9</v>
      </c>
      <c r="O92" s="180">
        <f t="shared" si="17"/>
        <v>8.51</v>
      </c>
      <c r="P92" s="54">
        <f t="shared" si="18"/>
        <v>99.81</v>
      </c>
      <c r="Q92" s="180">
        <f t="shared" si="19"/>
        <v>335.22</v>
      </c>
      <c r="R92" s="175">
        <f t="shared" si="20"/>
        <v>1284.091</v>
      </c>
      <c r="S92" s="187"/>
      <c r="T92" t="str">
        <f>VLOOKUP(D92,[1]汇总!I$2:J$296,2,0)</f>
        <v>√</v>
      </c>
    </row>
    <row r="93" ht="20" customHeight="1" spans="1:20">
      <c r="A93" s="180">
        <f t="shared" si="21"/>
        <v>90</v>
      </c>
      <c r="B93" s="183"/>
      <c r="C93" s="180" t="s">
        <v>212</v>
      </c>
      <c r="D93" s="180" t="s">
        <v>213</v>
      </c>
      <c r="E93" s="151">
        <v>2836.2</v>
      </c>
      <c r="F93" s="151">
        <v>2837</v>
      </c>
      <c r="G93" s="54">
        <v>4990.25</v>
      </c>
      <c r="H93" s="180">
        <f t="shared" si="11"/>
        <v>51.05</v>
      </c>
      <c r="I93" s="151">
        <f t="shared" si="12"/>
        <v>453.792</v>
      </c>
      <c r="J93" s="151">
        <f t="shared" si="13"/>
        <v>19.859</v>
      </c>
      <c r="K93" s="54">
        <f t="shared" si="14"/>
        <v>424.17</v>
      </c>
      <c r="L93" s="13">
        <f t="shared" si="15"/>
        <v>948.871</v>
      </c>
      <c r="M93" s="180">
        <v>0</v>
      </c>
      <c r="N93" s="180">
        <f t="shared" si="16"/>
        <v>226.9</v>
      </c>
      <c r="O93" s="180">
        <f t="shared" si="17"/>
        <v>8.51</v>
      </c>
      <c r="P93" s="54">
        <f t="shared" si="18"/>
        <v>99.81</v>
      </c>
      <c r="Q93" s="180">
        <f t="shared" si="19"/>
        <v>335.22</v>
      </c>
      <c r="R93" s="175">
        <f t="shared" si="20"/>
        <v>1284.091</v>
      </c>
      <c r="S93" s="187"/>
      <c r="T93" t="str">
        <f>VLOOKUP(D93,[1]汇总!I$2:J$296,2,0)</f>
        <v>√</v>
      </c>
    </row>
    <row r="94" ht="20" customHeight="1" spans="1:20">
      <c r="A94" s="180">
        <f t="shared" si="21"/>
        <v>91</v>
      </c>
      <c r="B94" s="183"/>
      <c r="C94" s="180" t="s">
        <v>214</v>
      </c>
      <c r="D94" s="180" t="s">
        <v>215</v>
      </c>
      <c r="E94" s="151">
        <v>2836.2</v>
      </c>
      <c r="F94" s="151">
        <v>2837</v>
      </c>
      <c r="G94" s="54">
        <v>4990.25</v>
      </c>
      <c r="H94" s="180">
        <f t="shared" si="11"/>
        <v>51.05</v>
      </c>
      <c r="I94" s="151">
        <f t="shared" si="12"/>
        <v>453.792</v>
      </c>
      <c r="J94" s="151">
        <f t="shared" si="13"/>
        <v>19.859</v>
      </c>
      <c r="K94" s="54">
        <f t="shared" si="14"/>
        <v>424.17</v>
      </c>
      <c r="L94" s="13">
        <f t="shared" si="15"/>
        <v>948.871</v>
      </c>
      <c r="M94" s="180">
        <v>0</v>
      </c>
      <c r="N94" s="180">
        <f t="shared" si="16"/>
        <v>226.9</v>
      </c>
      <c r="O94" s="180">
        <f t="shared" si="17"/>
        <v>8.51</v>
      </c>
      <c r="P94" s="54">
        <f t="shared" si="18"/>
        <v>99.81</v>
      </c>
      <c r="Q94" s="180">
        <f t="shared" si="19"/>
        <v>335.22</v>
      </c>
      <c r="R94" s="175">
        <f t="shared" si="20"/>
        <v>1284.091</v>
      </c>
      <c r="S94" s="187"/>
      <c r="T94" t="str">
        <f>VLOOKUP(D94,[1]汇总!I$2:J$296,2,0)</f>
        <v>√</v>
      </c>
    </row>
    <row r="95" ht="20" customHeight="1" spans="1:20">
      <c r="A95" s="180">
        <f t="shared" si="21"/>
        <v>92</v>
      </c>
      <c r="B95" s="183"/>
      <c r="C95" s="180" t="s">
        <v>216</v>
      </c>
      <c r="D95" s="180" t="s">
        <v>217</v>
      </c>
      <c r="E95" s="151">
        <v>3042.05</v>
      </c>
      <c r="F95" s="151">
        <v>3043</v>
      </c>
      <c r="G95" s="54">
        <v>4990.25</v>
      </c>
      <c r="H95" s="180">
        <f t="shared" si="11"/>
        <v>54.76</v>
      </c>
      <c r="I95" s="151">
        <f t="shared" si="12"/>
        <v>486.728</v>
      </c>
      <c r="J95" s="151">
        <f t="shared" si="13"/>
        <v>21.301</v>
      </c>
      <c r="K95" s="54">
        <f t="shared" si="14"/>
        <v>424.17</v>
      </c>
      <c r="L95" s="13">
        <f t="shared" si="15"/>
        <v>986.959</v>
      </c>
      <c r="M95" s="180">
        <v>0</v>
      </c>
      <c r="N95" s="180">
        <f t="shared" si="16"/>
        <v>243.36</v>
      </c>
      <c r="O95" s="180">
        <f t="shared" si="17"/>
        <v>9.13</v>
      </c>
      <c r="P95" s="54">
        <f t="shared" si="18"/>
        <v>99.81</v>
      </c>
      <c r="Q95" s="180">
        <f t="shared" si="19"/>
        <v>352.3</v>
      </c>
      <c r="R95" s="175">
        <f t="shared" si="20"/>
        <v>1339.259</v>
      </c>
      <c r="S95" s="187"/>
      <c r="T95">
        <f>VLOOKUP(D95,[1]汇总!I$2:J$296,2,0)</f>
        <v>0</v>
      </c>
    </row>
    <row r="96" ht="20" customHeight="1" spans="1:19">
      <c r="A96" s="180">
        <f t="shared" si="21"/>
        <v>93</v>
      </c>
      <c r="B96" s="183"/>
      <c r="C96" s="142" t="s">
        <v>218</v>
      </c>
      <c r="D96" s="180" t="s">
        <v>219</v>
      </c>
      <c r="E96" s="151">
        <v>3042.05</v>
      </c>
      <c r="F96" s="151">
        <v>3043</v>
      </c>
      <c r="G96" s="54">
        <v>4990.25</v>
      </c>
      <c r="H96" s="180">
        <f t="shared" si="11"/>
        <v>54.76</v>
      </c>
      <c r="I96" s="151">
        <f t="shared" si="12"/>
        <v>486.728</v>
      </c>
      <c r="J96" s="151">
        <f t="shared" si="13"/>
        <v>21.301</v>
      </c>
      <c r="K96" s="54">
        <f t="shared" si="14"/>
        <v>424.17</v>
      </c>
      <c r="L96" s="13">
        <f t="shared" si="15"/>
        <v>986.959</v>
      </c>
      <c r="M96" s="180">
        <v>0</v>
      </c>
      <c r="N96" s="180">
        <f t="shared" si="16"/>
        <v>243.36</v>
      </c>
      <c r="O96" s="180">
        <f t="shared" si="17"/>
        <v>9.13</v>
      </c>
      <c r="P96" s="54">
        <f t="shared" si="18"/>
        <v>99.81</v>
      </c>
      <c r="Q96" s="180">
        <f t="shared" si="19"/>
        <v>352.3</v>
      </c>
      <c r="R96" s="175">
        <f t="shared" si="20"/>
        <v>1339.259</v>
      </c>
      <c r="S96" s="187" t="s">
        <v>50</v>
      </c>
    </row>
    <row r="97" ht="20" customHeight="1" spans="1:19">
      <c r="A97" s="180">
        <f t="shared" si="21"/>
        <v>94</v>
      </c>
      <c r="B97" s="183"/>
      <c r="C97" s="142" t="s">
        <v>220</v>
      </c>
      <c r="D97" s="180" t="s">
        <v>221</v>
      </c>
      <c r="E97" s="151">
        <v>3042.05</v>
      </c>
      <c r="F97" s="151">
        <v>3043</v>
      </c>
      <c r="G97" s="54">
        <v>4990.25</v>
      </c>
      <c r="H97" s="180">
        <f t="shared" si="11"/>
        <v>54.76</v>
      </c>
      <c r="I97" s="151">
        <f t="shared" si="12"/>
        <v>486.728</v>
      </c>
      <c r="J97" s="151">
        <f t="shared" si="13"/>
        <v>21.301</v>
      </c>
      <c r="K97" s="54">
        <f t="shared" si="14"/>
        <v>424.17</v>
      </c>
      <c r="L97" s="13">
        <f t="shared" si="15"/>
        <v>986.959</v>
      </c>
      <c r="M97" s="180">
        <v>0</v>
      </c>
      <c r="N97" s="180">
        <f t="shared" si="16"/>
        <v>243.36</v>
      </c>
      <c r="O97" s="180">
        <f t="shared" si="17"/>
        <v>9.13</v>
      </c>
      <c r="P97" s="54">
        <f t="shared" si="18"/>
        <v>99.81</v>
      </c>
      <c r="Q97" s="180">
        <f t="shared" si="19"/>
        <v>352.3</v>
      </c>
      <c r="R97" s="175">
        <f t="shared" si="20"/>
        <v>1339.259</v>
      </c>
      <c r="S97" s="187" t="s">
        <v>50</v>
      </c>
    </row>
    <row r="98" ht="20" customHeight="1" spans="1:20">
      <c r="A98" s="180">
        <f t="shared" si="21"/>
        <v>95</v>
      </c>
      <c r="B98" s="181" t="s">
        <v>222</v>
      </c>
      <c r="C98" s="180" t="s">
        <v>223</v>
      </c>
      <c r="D98" s="180" t="s">
        <v>224</v>
      </c>
      <c r="E98" s="151">
        <v>3820</v>
      </c>
      <c r="F98" s="151">
        <v>3820</v>
      </c>
      <c r="G98" s="54">
        <v>4990.25</v>
      </c>
      <c r="H98" s="180">
        <f t="shared" si="11"/>
        <v>68.76</v>
      </c>
      <c r="I98" s="151">
        <f t="shared" si="12"/>
        <v>611.2</v>
      </c>
      <c r="J98" s="151">
        <f t="shared" si="13"/>
        <v>26.74</v>
      </c>
      <c r="K98" s="54">
        <f t="shared" si="14"/>
        <v>424.17</v>
      </c>
      <c r="L98" s="13">
        <f t="shared" si="15"/>
        <v>1130.87</v>
      </c>
      <c r="M98" s="180">
        <v>0</v>
      </c>
      <c r="N98" s="180">
        <f t="shared" si="16"/>
        <v>305.6</v>
      </c>
      <c r="O98" s="180">
        <f t="shared" si="17"/>
        <v>11.46</v>
      </c>
      <c r="P98" s="54">
        <f t="shared" si="18"/>
        <v>99.81</v>
      </c>
      <c r="Q98" s="180">
        <f t="shared" si="19"/>
        <v>416.87</v>
      </c>
      <c r="R98" s="175">
        <f t="shared" si="20"/>
        <v>1547.74</v>
      </c>
      <c r="S98" s="187"/>
      <c r="T98" t="str">
        <f>VLOOKUP(D98,[1]汇总!I$2:J$296,2,0)</f>
        <v>√</v>
      </c>
    </row>
    <row r="99" ht="20" customHeight="1" spans="1:20">
      <c r="A99" s="180">
        <f t="shared" si="21"/>
        <v>96</v>
      </c>
      <c r="B99" s="183"/>
      <c r="C99" s="180" t="s">
        <v>225</v>
      </c>
      <c r="D99" s="180" t="s">
        <v>226</v>
      </c>
      <c r="E99" s="151">
        <v>2836.2</v>
      </c>
      <c r="F99" s="151">
        <v>2837</v>
      </c>
      <c r="G99" s="54">
        <v>4990.25</v>
      </c>
      <c r="H99" s="180">
        <f t="shared" si="11"/>
        <v>51.05</v>
      </c>
      <c r="I99" s="151">
        <f t="shared" si="12"/>
        <v>453.792</v>
      </c>
      <c r="J99" s="151">
        <f t="shared" si="13"/>
        <v>19.859</v>
      </c>
      <c r="K99" s="54">
        <f t="shared" si="14"/>
        <v>424.17</v>
      </c>
      <c r="L99" s="13">
        <f t="shared" si="15"/>
        <v>948.871</v>
      </c>
      <c r="M99" s="180">
        <v>0</v>
      </c>
      <c r="N99" s="180">
        <f t="shared" si="16"/>
        <v>226.9</v>
      </c>
      <c r="O99" s="180">
        <f t="shared" si="17"/>
        <v>8.51</v>
      </c>
      <c r="P99" s="54">
        <f t="shared" si="18"/>
        <v>99.81</v>
      </c>
      <c r="Q99" s="180">
        <f t="shared" si="19"/>
        <v>335.22</v>
      </c>
      <c r="R99" s="175">
        <f t="shared" si="20"/>
        <v>1284.091</v>
      </c>
      <c r="S99" s="187"/>
      <c r="T99" t="str">
        <f>VLOOKUP(D99,[1]汇总!I$2:J$296,2,0)</f>
        <v>√</v>
      </c>
    </row>
    <row r="100" ht="20" customHeight="1" spans="1:20">
      <c r="A100" s="180">
        <f t="shared" si="21"/>
        <v>97</v>
      </c>
      <c r="B100" s="183"/>
      <c r="C100" s="180" t="s">
        <v>227</v>
      </c>
      <c r="D100" s="180" t="s">
        <v>228</v>
      </c>
      <c r="E100" s="151">
        <v>2836.2</v>
      </c>
      <c r="F100" s="151">
        <v>2837</v>
      </c>
      <c r="G100" s="54">
        <v>4990.25</v>
      </c>
      <c r="H100" s="180">
        <f t="shared" si="11"/>
        <v>51.05</v>
      </c>
      <c r="I100" s="151">
        <f t="shared" si="12"/>
        <v>453.792</v>
      </c>
      <c r="J100" s="151">
        <f t="shared" si="13"/>
        <v>19.859</v>
      </c>
      <c r="K100" s="54">
        <f t="shared" si="14"/>
        <v>424.17</v>
      </c>
      <c r="L100" s="13">
        <f t="shared" si="15"/>
        <v>948.871</v>
      </c>
      <c r="M100" s="180">
        <v>0</v>
      </c>
      <c r="N100" s="180">
        <f t="shared" si="16"/>
        <v>226.9</v>
      </c>
      <c r="O100" s="180">
        <f t="shared" si="17"/>
        <v>8.51</v>
      </c>
      <c r="P100" s="54">
        <f t="shared" si="18"/>
        <v>99.81</v>
      </c>
      <c r="Q100" s="180">
        <f t="shared" si="19"/>
        <v>335.22</v>
      </c>
      <c r="R100" s="175">
        <f t="shared" si="20"/>
        <v>1284.091</v>
      </c>
      <c r="S100" s="187"/>
      <c r="T100" t="str">
        <f>VLOOKUP(D100,[1]汇总!I$2:J$296,2,0)</f>
        <v>√</v>
      </c>
    </row>
    <row r="101" ht="20" customHeight="1" spans="1:20">
      <c r="A101" s="180">
        <f t="shared" si="21"/>
        <v>98</v>
      </c>
      <c r="B101" s="183"/>
      <c r="C101" s="180" t="s">
        <v>229</v>
      </c>
      <c r="D101" s="180" t="s">
        <v>230</v>
      </c>
      <c r="E101" s="151">
        <v>2836.2</v>
      </c>
      <c r="F101" s="151">
        <v>2837</v>
      </c>
      <c r="G101" s="54">
        <v>4990.25</v>
      </c>
      <c r="H101" s="180">
        <f t="shared" si="11"/>
        <v>51.05</v>
      </c>
      <c r="I101" s="151">
        <f t="shared" si="12"/>
        <v>453.792</v>
      </c>
      <c r="J101" s="151">
        <f t="shared" si="13"/>
        <v>19.859</v>
      </c>
      <c r="K101" s="54">
        <f t="shared" si="14"/>
        <v>424.17</v>
      </c>
      <c r="L101" s="13">
        <f t="shared" si="15"/>
        <v>948.871</v>
      </c>
      <c r="M101" s="180">
        <v>0</v>
      </c>
      <c r="N101" s="180">
        <f t="shared" si="16"/>
        <v>226.9</v>
      </c>
      <c r="O101" s="180">
        <f t="shared" si="17"/>
        <v>8.51</v>
      </c>
      <c r="P101" s="54">
        <f t="shared" si="18"/>
        <v>99.81</v>
      </c>
      <c r="Q101" s="180">
        <f t="shared" si="19"/>
        <v>335.22</v>
      </c>
      <c r="R101" s="175">
        <f t="shared" si="20"/>
        <v>1284.091</v>
      </c>
      <c r="S101" s="187"/>
      <c r="T101" t="str">
        <f>VLOOKUP(D101,[1]汇总!I$2:J$296,2,0)</f>
        <v>√</v>
      </c>
    </row>
    <row r="102" ht="20" customHeight="1" spans="1:20">
      <c r="A102" s="180">
        <f t="shared" si="21"/>
        <v>99</v>
      </c>
      <c r="B102" s="183"/>
      <c r="C102" s="180" t="s">
        <v>231</v>
      </c>
      <c r="D102" s="180" t="s">
        <v>232</v>
      </c>
      <c r="E102" s="151">
        <v>2836.2</v>
      </c>
      <c r="F102" s="151">
        <v>2837</v>
      </c>
      <c r="G102" s="54">
        <v>4990.25</v>
      </c>
      <c r="H102" s="180">
        <f t="shared" si="11"/>
        <v>51.05</v>
      </c>
      <c r="I102" s="151">
        <f t="shared" si="12"/>
        <v>453.792</v>
      </c>
      <c r="J102" s="151">
        <f t="shared" si="13"/>
        <v>19.859</v>
      </c>
      <c r="K102" s="54">
        <f t="shared" si="14"/>
        <v>424.17</v>
      </c>
      <c r="L102" s="13">
        <f t="shared" si="15"/>
        <v>948.871</v>
      </c>
      <c r="M102" s="180">
        <v>0</v>
      </c>
      <c r="N102" s="180">
        <f t="shared" si="16"/>
        <v>226.9</v>
      </c>
      <c r="O102" s="180">
        <f t="shared" si="17"/>
        <v>8.51</v>
      </c>
      <c r="P102" s="54">
        <f t="shared" si="18"/>
        <v>99.81</v>
      </c>
      <c r="Q102" s="180">
        <f t="shared" si="19"/>
        <v>335.22</v>
      </c>
      <c r="R102" s="175">
        <f t="shared" si="20"/>
        <v>1284.091</v>
      </c>
      <c r="S102" s="187"/>
      <c r="T102" t="str">
        <f>VLOOKUP(D102,[1]汇总!I$2:J$296,2,0)</f>
        <v>√</v>
      </c>
    </row>
    <row r="103" ht="20" customHeight="1" spans="1:20">
      <c r="A103" s="180">
        <f t="shared" si="21"/>
        <v>100</v>
      </c>
      <c r="B103" s="183"/>
      <c r="C103" s="180" t="s">
        <v>233</v>
      </c>
      <c r="D103" s="180" t="s">
        <v>234</v>
      </c>
      <c r="E103" s="151">
        <v>3820</v>
      </c>
      <c r="F103" s="151">
        <v>3820</v>
      </c>
      <c r="G103" s="54">
        <v>4990.25</v>
      </c>
      <c r="H103" s="180">
        <f t="shared" si="11"/>
        <v>68.76</v>
      </c>
      <c r="I103" s="151">
        <f t="shared" si="12"/>
        <v>611.2</v>
      </c>
      <c r="J103" s="151">
        <f t="shared" si="13"/>
        <v>26.74</v>
      </c>
      <c r="K103" s="54">
        <f t="shared" si="14"/>
        <v>424.17</v>
      </c>
      <c r="L103" s="13">
        <f t="shared" si="15"/>
        <v>1130.87</v>
      </c>
      <c r="M103" s="180">
        <v>0</v>
      </c>
      <c r="N103" s="180">
        <f t="shared" si="16"/>
        <v>305.6</v>
      </c>
      <c r="O103" s="180">
        <f t="shared" si="17"/>
        <v>11.46</v>
      </c>
      <c r="P103" s="54">
        <f t="shared" si="18"/>
        <v>99.81</v>
      </c>
      <c r="Q103" s="180">
        <f t="shared" si="19"/>
        <v>416.87</v>
      </c>
      <c r="R103" s="175">
        <f t="shared" si="20"/>
        <v>1547.74</v>
      </c>
      <c r="S103" s="187"/>
      <c r="T103" t="str">
        <f>VLOOKUP(D103,[1]汇总!I$2:J$296,2,0)</f>
        <v>√</v>
      </c>
    </row>
    <row r="104" ht="20" customHeight="1" spans="1:20">
      <c r="A104" s="180">
        <f t="shared" si="21"/>
        <v>101</v>
      </c>
      <c r="B104" s="183"/>
      <c r="C104" s="180" t="s">
        <v>235</v>
      </c>
      <c r="D104" s="180" t="s">
        <v>236</v>
      </c>
      <c r="E104" s="151">
        <v>2836.2</v>
      </c>
      <c r="F104" s="151">
        <v>2837</v>
      </c>
      <c r="G104" s="54">
        <v>4990.25</v>
      </c>
      <c r="H104" s="180">
        <f t="shared" si="11"/>
        <v>51.05</v>
      </c>
      <c r="I104" s="151">
        <f t="shared" si="12"/>
        <v>453.792</v>
      </c>
      <c r="J104" s="151">
        <f t="shared" si="13"/>
        <v>19.859</v>
      </c>
      <c r="K104" s="54">
        <f t="shared" si="14"/>
        <v>424.17</v>
      </c>
      <c r="L104" s="13">
        <f t="shared" si="15"/>
        <v>948.871</v>
      </c>
      <c r="M104" s="180">
        <v>0</v>
      </c>
      <c r="N104" s="180">
        <f t="shared" si="16"/>
        <v>226.9</v>
      </c>
      <c r="O104" s="180">
        <f t="shared" si="17"/>
        <v>8.51</v>
      </c>
      <c r="P104" s="54">
        <f t="shared" si="18"/>
        <v>99.81</v>
      </c>
      <c r="Q104" s="180">
        <f t="shared" si="19"/>
        <v>335.22</v>
      </c>
      <c r="R104" s="175">
        <f t="shared" si="20"/>
        <v>1284.091</v>
      </c>
      <c r="S104" s="187"/>
      <c r="T104" t="str">
        <f>VLOOKUP(D104,[1]汇总!I$2:J$296,2,0)</f>
        <v>√</v>
      </c>
    </row>
    <row r="105" ht="20" customHeight="1" spans="1:20">
      <c r="A105" s="180">
        <f t="shared" si="21"/>
        <v>102</v>
      </c>
      <c r="B105" s="183"/>
      <c r="C105" s="180" t="s">
        <v>237</v>
      </c>
      <c r="D105" s="180" t="s">
        <v>238</v>
      </c>
      <c r="E105" s="151">
        <v>2836.2</v>
      </c>
      <c r="F105" s="151">
        <v>2837</v>
      </c>
      <c r="G105" s="54">
        <v>4990.25</v>
      </c>
      <c r="H105" s="180">
        <f t="shared" si="11"/>
        <v>51.05</v>
      </c>
      <c r="I105" s="151">
        <f t="shared" si="12"/>
        <v>453.792</v>
      </c>
      <c r="J105" s="151">
        <f t="shared" si="13"/>
        <v>19.859</v>
      </c>
      <c r="K105" s="54">
        <f t="shared" si="14"/>
        <v>424.17</v>
      </c>
      <c r="L105" s="13">
        <f t="shared" si="15"/>
        <v>948.871</v>
      </c>
      <c r="M105" s="180">
        <v>0</v>
      </c>
      <c r="N105" s="180">
        <f t="shared" si="16"/>
        <v>226.9</v>
      </c>
      <c r="O105" s="180">
        <f t="shared" si="17"/>
        <v>8.51</v>
      </c>
      <c r="P105" s="54">
        <f t="shared" si="18"/>
        <v>99.81</v>
      </c>
      <c r="Q105" s="180">
        <f t="shared" si="19"/>
        <v>335.22</v>
      </c>
      <c r="R105" s="175">
        <f t="shared" si="20"/>
        <v>1284.091</v>
      </c>
      <c r="S105" s="187"/>
      <c r="T105" t="str">
        <f>VLOOKUP(D105,[1]汇总!I$2:J$296,2,0)</f>
        <v>√</v>
      </c>
    </row>
    <row r="106" ht="20" customHeight="1" spans="1:19">
      <c r="A106" s="180">
        <f t="shared" si="21"/>
        <v>103</v>
      </c>
      <c r="B106" s="183"/>
      <c r="C106" s="142" t="s">
        <v>239</v>
      </c>
      <c r="D106" s="180" t="s">
        <v>240</v>
      </c>
      <c r="E106" s="151">
        <v>3042.05</v>
      </c>
      <c r="F106" s="151">
        <v>3043</v>
      </c>
      <c r="G106" s="54">
        <v>4990.25</v>
      </c>
      <c r="H106" s="180">
        <f t="shared" si="11"/>
        <v>54.76</v>
      </c>
      <c r="I106" s="151">
        <f t="shared" si="12"/>
        <v>486.728</v>
      </c>
      <c r="J106" s="151">
        <f t="shared" si="13"/>
        <v>21.301</v>
      </c>
      <c r="K106" s="54">
        <f t="shared" si="14"/>
        <v>424.17</v>
      </c>
      <c r="L106" s="13">
        <f t="shared" si="15"/>
        <v>986.959</v>
      </c>
      <c r="M106" s="180">
        <v>0</v>
      </c>
      <c r="N106" s="180">
        <f t="shared" si="16"/>
        <v>243.36</v>
      </c>
      <c r="O106" s="180">
        <f t="shared" si="17"/>
        <v>9.13</v>
      </c>
      <c r="P106" s="54">
        <f t="shared" si="18"/>
        <v>99.81</v>
      </c>
      <c r="Q106" s="180">
        <f t="shared" si="19"/>
        <v>352.3</v>
      </c>
      <c r="R106" s="175">
        <f t="shared" si="20"/>
        <v>1339.259</v>
      </c>
      <c r="S106" s="187" t="s">
        <v>50</v>
      </c>
    </row>
    <row r="107" ht="20" customHeight="1" spans="1:19">
      <c r="A107" s="180">
        <f t="shared" si="21"/>
        <v>104</v>
      </c>
      <c r="B107" s="183"/>
      <c r="C107" s="142" t="s">
        <v>241</v>
      </c>
      <c r="D107" s="180" t="s">
        <v>242</v>
      </c>
      <c r="E107" s="151">
        <v>3820</v>
      </c>
      <c r="F107" s="151">
        <v>3820</v>
      </c>
      <c r="G107" s="54">
        <v>4990.25</v>
      </c>
      <c r="H107" s="180">
        <f t="shared" si="11"/>
        <v>68.76</v>
      </c>
      <c r="I107" s="151">
        <f t="shared" si="12"/>
        <v>611.2</v>
      </c>
      <c r="J107" s="151">
        <f t="shared" si="13"/>
        <v>26.74</v>
      </c>
      <c r="K107" s="54">
        <f t="shared" si="14"/>
        <v>424.17</v>
      </c>
      <c r="L107" s="13">
        <f t="shared" si="15"/>
        <v>1130.87</v>
      </c>
      <c r="M107" s="180">
        <v>0</v>
      </c>
      <c r="N107" s="180">
        <f t="shared" si="16"/>
        <v>305.6</v>
      </c>
      <c r="O107" s="180">
        <f t="shared" si="17"/>
        <v>11.46</v>
      </c>
      <c r="P107" s="54">
        <f t="shared" si="18"/>
        <v>99.81</v>
      </c>
      <c r="Q107" s="180">
        <f t="shared" si="19"/>
        <v>416.87</v>
      </c>
      <c r="R107" s="175">
        <f t="shared" si="20"/>
        <v>1547.74</v>
      </c>
      <c r="S107" s="187" t="s">
        <v>50</v>
      </c>
    </row>
    <row r="108" ht="20" customHeight="1" spans="1:20">
      <c r="A108" s="180">
        <f t="shared" si="21"/>
        <v>105</v>
      </c>
      <c r="B108" s="181" t="s">
        <v>243</v>
      </c>
      <c r="C108" s="180" t="s">
        <v>244</v>
      </c>
      <c r="D108" s="180" t="s">
        <v>245</v>
      </c>
      <c r="E108" s="151">
        <v>2836.2</v>
      </c>
      <c r="F108" s="151">
        <v>2837</v>
      </c>
      <c r="G108" s="54">
        <v>4990.25</v>
      </c>
      <c r="H108" s="180">
        <f t="shared" si="11"/>
        <v>51.05</v>
      </c>
      <c r="I108" s="151">
        <f t="shared" si="12"/>
        <v>453.792</v>
      </c>
      <c r="J108" s="151">
        <f t="shared" si="13"/>
        <v>19.859</v>
      </c>
      <c r="K108" s="54">
        <f t="shared" si="14"/>
        <v>424.17</v>
      </c>
      <c r="L108" s="13">
        <f t="shared" si="15"/>
        <v>948.871</v>
      </c>
      <c r="M108" s="180">
        <v>0</v>
      </c>
      <c r="N108" s="180">
        <f t="shared" si="16"/>
        <v>226.9</v>
      </c>
      <c r="O108" s="180">
        <f t="shared" si="17"/>
        <v>8.51</v>
      </c>
      <c r="P108" s="54">
        <f t="shared" si="18"/>
        <v>99.81</v>
      </c>
      <c r="Q108" s="180">
        <f t="shared" si="19"/>
        <v>335.22</v>
      </c>
      <c r="R108" s="175">
        <f t="shared" si="20"/>
        <v>1284.091</v>
      </c>
      <c r="S108" s="187"/>
      <c r="T108" t="str">
        <f>VLOOKUP(D108,[1]汇总!I$2:J$296,2,0)</f>
        <v>√</v>
      </c>
    </row>
    <row r="109" ht="20" customHeight="1" spans="1:20">
      <c r="A109" s="180">
        <f t="shared" si="21"/>
        <v>106</v>
      </c>
      <c r="B109" s="183"/>
      <c r="C109" s="180" t="s">
        <v>246</v>
      </c>
      <c r="D109" s="180" t="s">
        <v>247</v>
      </c>
      <c r="E109" s="151">
        <v>2836.2</v>
      </c>
      <c r="F109" s="151">
        <v>2837</v>
      </c>
      <c r="G109" s="54">
        <v>4990.25</v>
      </c>
      <c r="H109" s="180">
        <f t="shared" si="11"/>
        <v>51.05</v>
      </c>
      <c r="I109" s="151">
        <f t="shared" si="12"/>
        <v>453.792</v>
      </c>
      <c r="J109" s="151">
        <f t="shared" si="13"/>
        <v>19.859</v>
      </c>
      <c r="K109" s="54">
        <f t="shared" si="14"/>
        <v>424.17</v>
      </c>
      <c r="L109" s="13">
        <f t="shared" si="15"/>
        <v>948.871</v>
      </c>
      <c r="M109" s="180">
        <v>0</v>
      </c>
      <c r="N109" s="180">
        <f t="shared" si="16"/>
        <v>226.9</v>
      </c>
      <c r="O109" s="180">
        <f t="shared" si="17"/>
        <v>8.51</v>
      </c>
      <c r="P109" s="54">
        <f t="shared" si="18"/>
        <v>99.81</v>
      </c>
      <c r="Q109" s="180">
        <f t="shared" si="19"/>
        <v>335.22</v>
      </c>
      <c r="R109" s="175">
        <f t="shared" si="20"/>
        <v>1284.091</v>
      </c>
      <c r="S109" s="187"/>
      <c r="T109" t="str">
        <f>VLOOKUP(D109,[1]汇总!I$2:J$296,2,0)</f>
        <v>√</v>
      </c>
    </row>
    <row r="110" ht="20" customHeight="1" spans="1:20">
      <c r="A110" s="180">
        <f t="shared" si="21"/>
        <v>107</v>
      </c>
      <c r="B110" s="183"/>
      <c r="C110" s="180" t="s">
        <v>248</v>
      </c>
      <c r="D110" s="180" t="s">
        <v>249</v>
      </c>
      <c r="E110" s="151">
        <v>2836.2</v>
      </c>
      <c r="F110" s="151">
        <v>2837</v>
      </c>
      <c r="G110" s="54">
        <v>4990.25</v>
      </c>
      <c r="H110" s="180">
        <f t="shared" si="11"/>
        <v>51.05</v>
      </c>
      <c r="I110" s="151">
        <f t="shared" si="12"/>
        <v>453.792</v>
      </c>
      <c r="J110" s="151">
        <f t="shared" si="13"/>
        <v>19.859</v>
      </c>
      <c r="K110" s="54">
        <f t="shared" si="14"/>
        <v>424.17</v>
      </c>
      <c r="L110" s="13">
        <f t="shared" si="15"/>
        <v>948.871</v>
      </c>
      <c r="M110" s="180">
        <v>0</v>
      </c>
      <c r="N110" s="180">
        <f t="shared" si="16"/>
        <v>226.9</v>
      </c>
      <c r="O110" s="180">
        <f t="shared" si="17"/>
        <v>8.51</v>
      </c>
      <c r="P110" s="54">
        <f t="shared" si="18"/>
        <v>99.81</v>
      </c>
      <c r="Q110" s="180">
        <f t="shared" si="19"/>
        <v>335.22</v>
      </c>
      <c r="R110" s="175">
        <f t="shared" si="20"/>
        <v>1284.091</v>
      </c>
      <c r="S110" s="187"/>
      <c r="T110" t="str">
        <f>VLOOKUP(D110,[1]汇总!I$2:J$296,2,0)</f>
        <v>√</v>
      </c>
    </row>
    <row r="111" ht="20" customHeight="1" spans="1:20">
      <c r="A111" s="180">
        <f t="shared" si="21"/>
        <v>108</v>
      </c>
      <c r="B111" s="183"/>
      <c r="C111" s="180" t="s">
        <v>250</v>
      </c>
      <c r="D111" s="180" t="s">
        <v>251</v>
      </c>
      <c r="E111" s="151">
        <v>2836.2</v>
      </c>
      <c r="F111" s="151">
        <v>2837</v>
      </c>
      <c r="G111" s="54">
        <v>4990.25</v>
      </c>
      <c r="H111" s="180">
        <f t="shared" si="11"/>
        <v>51.05</v>
      </c>
      <c r="I111" s="151">
        <f t="shared" si="12"/>
        <v>453.792</v>
      </c>
      <c r="J111" s="151">
        <f t="shared" si="13"/>
        <v>19.859</v>
      </c>
      <c r="K111" s="54">
        <f t="shared" si="14"/>
        <v>424.17</v>
      </c>
      <c r="L111" s="13">
        <f t="shared" si="15"/>
        <v>948.871</v>
      </c>
      <c r="M111" s="180">
        <v>0</v>
      </c>
      <c r="N111" s="180">
        <f t="shared" si="16"/>
        <v>226.9</v>
      </c>
      <c r="O111" s="180">
        <f t="shared" si="17"/>
        <v>8.51</v>
      </c>
      <c r="P111" s="54">
        <f t="shared" si="18"/>
        <v>99.81</v>
      </c>
      <c r="Q111" s="180">
        <f t="shared" si="19"/>
        <v>335.22</v>
      </c>
      <c r="R111" s="175">
        <f t="shared" si="20"/>
        <v>1284.091</v>
      </c>
      <c r="S111" s="187"/>
      <c r="T111" t="str">
        <f>VLOOKUP(D111,[1]汇总!I$2:J$296,2,0)</f>
        <v>√</v>
      </c>
    </row>
    <row r="112" ht="20" customHeight="1" spans="1:20">
      <c r="A112" s="180">
        <f t="shared" si="21"/>
        <v>109</v>
      </c>
      <c r="B112" s="183"/>
      <c r="C112" s="180" t="s">
        <v>252</v>
      </c>
      <c r="D112" s="180" t="s">
        <v>253</v>
      </c>
      <c r="E112" s="151">
        <v>2836.2</v>
      </c>
      <c r="F112" s="151">
        <v>2837</v>
      </c>
      <c r="G112" s="54">
        <v>4990.25</v>
      </c>
      <c r="H112" s="180">
        <f t="shared" si="11"/>
        <v>51.05</v>
      </c>
      <c r="I112" s="151">
        <f t="shared" si="12"/>
        <v>453.792</v>
      </c>
      <c r="J112" s="151">
        <f t="shared" si="13"/>
        <v>19.859</v>
      </c>
      <c r="K112" s="54">
        <f t="shared" si="14"/>
        <v>424.17</v>
      </c>
      <c r="L112" s="13">
        <f t="shared" si="15"/>
        <v>948.871</v>
      </c>
      <c r="M112" s="180">
        <v>0</v>
      </c>
      <c r="N112" s="180">
        <f t="shared" si="16"/>
        <v>226.9</v>
      </c>
      <c r="O112" s="180">
        <f t="shared" si="17"/>
        <v>8.51</v>
      </c>
      <c r="P112" s="54">
        <f t="shared" si="18"/>
        <v>99.81</v>
      </c>
      <c r="Q112" s="180">
        <f t="shared" si="19"/>
        <v>335.22</v>
      </c>
      <c r="R112" s="175">
        <f t="shared" si="20"/>
        <v>1284.091</v>
      </c>
      <c r="S112" s="187"/>
      <c r="T112" t="str">
        <f>VLOOKUP(D112,[1]汇总!I$2:J$296,2,0)</f>
        <v>√</v>
      </c>
    </row>
    <row r="113" ht="20" customHeight="1" spans="1:20">
      <c r="A113" s="180">
        <f t="shared" si="21"/>
        <v>110</v>
      </c>
      <c r="B113" s="183"/>
      <c r="C113" s="180" t="s">
        <v>254</v>
      </c>
      <c r="D113" s="180" t="s">
        <v>255</v>
      </c>
      <c r="E113" s="151">
        <v>2836.2</v>
      </c>
      <c r="F113" s="151">
        <v>2837</v>
      </c>
      <c r="G113" s="54">
        <v>4990.25</v>
      </c>
      <c r="H113" s="180">
        <f t="shared" si="11"/>
        <v>51.05</v>
      </c>
      <c r="I113" s="151">
        <f t="shared" si="12"/>
        <v>453.792</v>
      </c>
      <c r="J113" s="151">
        <f t="shared" si="13"/>
        <v>19.859</v>
      </c>
      <c r="K113" s="54">
        <f t="shared" si="14"/>
        <v>424.17</v>
      </c>
      <c r="L113" s="13">
        <f t="shared" si="15"/>
        <v>948.871</v>
      </c>
      <c r="M113" s="180">
        <v>0</v>
      </c>
      <c r="N113" s="180">
        <f t="shared" si="16"/>
        <v>226.9</v>
      </c>
      <c r="O113" s="180">
        <f t="shared" si="17"/>
        <v>8.51</v>
      </c>
      <c r="P113" s="54">
        <f t="shared" si="18"/>
        <v>99.81</v>
      </c>
      <c r="Q113" s="180">
        <f t="shared" si="19"/>
        <v>335.22</v>
      </c>
      <c r="R113" s="175">
        <f t="shared" si="20"/>
        <v>1284.091</v>
      </c>
      <c r="S113" s="187"/>
      <c r="T113" t="str">
        <f>VLOOKUP(D113,[1]汇总!I$2:J$296,2,0)</f>
        <v>√</v>
      </c>
    </row>
    <row r="114" ht="20" customHeight="1" spans="1:19">
      <c r="A114" s="180">
        <f t="shared" si="21"/>
        <v>111</v>
      </c>
      <c r="B114" s="183"/>
      <c r="C114" s="142" t="s">
        <v>256</v>
      </c>
      <c r="D114" s="207" t="s">
        <v>257</v>
      </c>
      <c r="E114" s="151">
        <v>3042.05</v>
      </c>
      <c r="F114" s="151">
        <v>3043</v>
      </c>
      <c r="G114" s="54">
        <v>4990.25</v>
      </c>
      <c r="H114" s="180">
        <f t="shared" si="11"/>
        <v>54.76</v>
      </c>
      <c r="I114" s="151">
        <f t="shared" si="12"/>
        <v>486.728</v>
      </c>
      <c r="J114" s="151">
        <f t="shared" si="13"/>
        <v>21.301</v>
      </c>
      <c r="K114" s="54">
        <f t="shared" si="14"/>
        <v>424.17</v>
      </c>
      <c r="L114" s="13">
        <f t="shared" si="15"/>
        <v>986.959</v>
      </c>
      <c r="M114" s="180">
        <v>0</v>
      </c>
      <c r="N114" s="180">
        <f t="shared" si="16"/>
        <v>243.36</v>
      </c>
      <c r="O114" s="180">
        <f t="shared" si="17"/>
        <v>9.13</v>
      </c>
      <c r="P114" s="54">
        <f t="shared" si="18"/>
        <v>99.81</v>
      </c>
      <c r="Q114" s="180">
        <f t="shared" si="19"/>
        <v>352.3</v>
      </c>
      <c r="R114" s="175">
        <f t="shared" si="20"/>
        <v>1339.259</v>
      </c>
      <c r="S114" s="187" t="s">
        <v>50</v>
      </c>
    </row>
    <row r="115" ht="20" customHeight="1" spans="1:20">
      <c r="A115" s="180">
        <f t="shared" si="21"/>
        <v>112</v>
      </c>
      <c r="B115" s="181" t="s">
        <v>258</v>
      </c>
      <c r="C115" s="180" t="s">
        <v>259</v>
      </c>
      <c r="D115" s="180" t="s">
        <v>260</v>
      </c>
      <c r="E115" s="151">
        <v>2836.2</v>
      </c>
      <c r="F115" s="151">
        <v>2837</v>
      </c>
      <c r="G115" s="54">
        <v>4990.25</v>
      </c>
      <c r="H115" s="180">
        <f t="shared" si="11"/>
        <v>51.05</v>
      </c>
      <c r="I115" s="151">
        <f t="shared" si="12"/>
        <v>453.792</v>
      </c>
      <c r="J115" s="151">
        <f t="shared" si="13"/>
        <v>19.859</v>
      </c>
      <c r="K115" s="54">
        <f t="shared" si="14"/>
        <v>424.17</v>
      </c>
      <c r="L115" s="13">
        <f t="shared" si="15"/>
        <v>948.871</v>
      </c>
      <c r="M115" s="180">
        <v>0</v>
      </c>
      <c r="N115" s="180">
        <f t="shared" si="16"/>
        <v>226.9</v>
      </c>
      <c r="O115" s="180">
        <f t="shared" si="17"/>
        <v>8.51</v>
      </c>
      <c r="P115" s="54">
        <f t="shared" si="18"/>
        <v>99.81</v>
      </c>
      <c r="Q115" s="180">
        <f t="shared" si="19"/>
        <v>335.22</v>
      </c>
      <c r="R115" s="175">
        <f t="shared" si="20"/>
        <v>1284.091</v>
      </c>
      <c r="S115" s="187"/>
      <c r="T115" t="str">
        <f>VLOOKUP(D115,[1]汇总!I$2:J$296,2,0)</f>
        <v>√</v>
      </c>
    </row>
    <row r="116" ht="20" customHeight="1" spans="1:20">
      <c r="A116" s="180">
        <f t="shared" si="21"/>
        <v>113</v>
      </c>
      <c r="B116" s="183"/>
      <c r="C116" s="180" t="s">
        <v>261</v>
      </c>
      <c r="D116" s="180" t="s">
        <v>262</v>
      </c>
      <c r="E116" s="151">
        <v>2836.2</v>
      </c>
      <c r="F116" s="151">
        <v>2837</v>
      </c>
      <c r="G116" s="54">
        <v>4990.25</v>
      </c>
      <c r="H116" s="180">
        <f t="shared" si="11"/>
        <v>51.05</v>
      </c>
      <c r="I116" s="151">
        <f t="shared" si="12"/>
        <v>453.792</v>
      </c>
      <c r="J116" s="151">
        <f t="shared" si="13"/>
        <v>19.859</v>
      </c>
      <c r="K116" s="54">
        <f t="shared" si="14"/>
        <v>424.17</v>
      </c>
      <c r="L116" s="13">
        <f t="shared" si="15"/>
        <v>948.871</v>
      </c>
      <c r="M116" s="180">
        <v>0</v>
      </c>
      <c r="N116" s="180">
        <f t="shared" si="16"/>
        <v>226.9</v>
      </c>
      <c r="O116" s="180">
        <f t="shared" si="17"/>
        <v>8.51</v>
      </c>
      <c r="P116" s="54">
        <f t="shared" si="18"/>
        <v>99.81</v>
      </c>
      <c r="Q116" s="180">
        <f t="shared" si="19"/>
        <v>335.22</v>
      </c>
      <c r="R116" s="175">
        <f t="shared" si="20"/>
        <v>1284.091</v>
      </c>
      <c r="S116" s="187"/>
      <c r="T116" t="str">
        <f>VLOOKUP(D116,[1]汇总!I$2:J$296,2,0)</f>
        <v>√</v>
      </c>
    </row>
    <row r="117" ht="20" customHeight="1" spans="1:20">
      <c r="A117" s="180">
        <f t="shared" si="21"/>
        <v>114</v>
      </c>
      <c r="B117" s="183"/>
      <c r="C117" s="180" t="s">
        <v>263</v>
      </c>
      <c r="D117" s="180" t="s">
        <v>264</v>
      </c>
      <c r="E117" s="151">
        <v>2836.2</v>
      </c>
      <c r="F117" s="151">
        <v>2837</v>
      </c>
      <c r="G117" s="54">
        <v>4990.25</v>
      </c>
      <c r="H117" s="180">
        <f t="shared" si="11"/>
        <v>51.05</v>
      </c>
      <c r="I117" s="151">
        <f t="shared" si="12"/>
        <v>453.792</v>
      </c>
      <c r="J117" s="151">
        <f t="shared" si="13"/>
        <v>19.859</v>
      </c>
      <c r="K117" s="54">
        <f t="shared" si="14"/>
        <v>424.17</v>
      </c>
      <c r="L117" s="13">
        <f t="shared" si="15"/>
        <v>948.871</v>
      </c>
      <c r="M117" s="180">
        <v>0</v>
      </c>
      <c r="N117" s="180">
        <f t="shared" si="16"/>
        <v>226.9</v>
      </c>
      <c r="O117" s="180">
        <f t="shared" si="17"/>
        <v>8.51</v>
      </c>
      <c r="P117" s="54">
        <f t="shared" si="18"/>
        <v>99.81</v>
      </c>
      <c r="Q117" s="180">
        <f t="shared" si="19"/>
        <v>335.22</v>
      </c>
      <c r="R117" s="175">
        <f t="shared" si="20"/>
        <v>1284.091</v>
      </c>
      <c r="S117" s="187"/>
      <c r="T117" t="str">
        <f>VLOOKUP(D117,[1]汇总!I$2:J$296,2,0)</f>
        <v>√</v>
      </c>
    </row>
    <row r="118" ht="20" customHeight="1" spans="1:20">
      <c r="A118" s="180">
        <f t="shared" si="21"/>
        <v>115</v>
      </c>
      <c r="B118" s="183"/>
      <c r="C118" s="180" t="s">
        <v>265</v>
      </c>
      <c r="D118" s="180" t="s">
        <v>266</v>
      </c>
      <c r="E118" s="151">
        <v>2836.2</v>
      </c>
      <c r="F118" s="151">
        <v>2837</v>
      </c>
      <c r="G118" s="54">
        <v>4990.25</v>
      </c>
      <c r="H118" s="180">
        <f t="shared" si="11"/>
        <v>51.05</v>
      </c>
      <c r="I118" s="151">
        <f t="shared" si="12"/>
        <v>453.792</v>
      </c>
      <c r="J118" s="151">
        <f t="shared" si="13"/>
        <v>19.859</v>
      </c>
      <c r="K118" s="54">
        <f t="shared" si="14"/>
        <v>424.17</v>
      </c>
      <c r="L118" s="13">
        <f t="shared" si="15"/>
        <v>948.871</v>
      </c>
      <c r="M118" s="180">
        <v>0</v>
      </c>
      <c r="N118" s="180">
        <f t="shared" si="16"/>
        <v>226.9</v>
      </c>
      <c r="O118" s="180">
        <f t="shared" si="17"/>
        <v>8.51</v>
      </c>
      <c r="P118" s="54">
        <f t="shared" si="18"/>
        <v>99.81</v>
      </c>
      <c r="Q118" s="180">
        <f t="shared" si="19"/>
        <v>335.22</v>
      </c>
      <c r="R118" s="175">
        <f t="shared" si="20"/>
        <v>1284.091</v>
      </c>
      <c r="S118" s="187"/>
      <c r="T118" t="str">
        <f>VLOOKUP(D118,[1]汇总!I$2:J$296,2,0)</f>
        <v>√</v>
      </c>
    </row>
    <row r="119" ht="20" customHeight="1" spans="1:20">
      <c r="A119" s="180">
        <f t="shared" si="21"/>
        <v>116</v>
      </c>
      <c r="B119" s="183"/>
      <c r="C119" s="180" t="s">
        <v>267</v>
      </c>
      <c r="D119" s="180" t="s">
        <v>268</v>
      </c>
      <c r="E119" s="151">
        <v>2836.2</v>
      </c>
      <c r="F119" s="151">
        <v>2837</v>
      </c>
      <c r="G119" s="54">
        <v>4990.25</v>
      </c>
      <c r="H119" s="180">
        <f t="shared" si="11"/>
        <v>51.05</v>
      </c>
      <c r="I119" s="151">
        <f t="shared" si="12"/>
        <v>453.792</v>
      </c>
      <c r="J119" s="151">
        <f t="shared" si="13"/>
        <v>19.859</v>
      </c>
      <c r="K119" s="54">
        <f t="shared" si="14"/>
        <v>424.17</v>
      </c>
      <c r="L119" s="13">
        <f t="shared" si="15"/>
        <v>948.871</v>
      </c>
      <c r="M119" s="180">
        <v>0</v>
      </c>
      <c r="N119" s="180">
        <f t="shared" si="16"/>
        <v>226.9</v>
      </c>
      <c r="O119" s="180">
        <f t="shared" si="17"/>
        <v>8.51</v>
      </c>
      <c r="P119" s="54">
        <f t="shared" si="18"/>
        <v>99.81</v>
      </c>
      <c r="Q119" s="180">
        <f t="shared" si="19"/>
        <v>335.22</v>
      </c>
      <c r="R119" s="175">
        <f t="shared" si="20"/>
        <v>1284.091</v>
      </c>
      <c r="S119" s="187"/>
      <c r="T119" t="str">
        <f>VLOOKUP(D119,[1]汇总!I$2:J$296,2,0)</f>
        <v>√</v>
      </c>
    </row>
    <row r="120" ht="20" customHeight="1" spans="1:20">
      <c r="A120" s="180">
        <f t="shared" si="21"/>
        <v>117</v>
      </c>
      <c r="B120" s="183"/>
      <c r="C120" s="180" t="s">
        <v>269</v>
      </c>
      <c r="D120" s="180" t="s">
        <v>270</v>
      </c>
      <c r="E120" s="151">
        <v>2836.2</v>
      </c>
      <c r="F120" s="151">
        <v>2837</v>
      </c>
      <c r="G120" s="54">
        <v>4990.25</v>
      </c>
      <c r="H120" s="180">
        <f t="shared" si="11"/>
        <v>51.05</v>
      </c>
      <c r="I120" s="151">
        <f t="shared" si="12"/>
        <v>453.792</v>
      </c>
      <c r="J120" s="151">
        <f t="shared" si="13"/>
        <v>19.859</v>
      </c>
      <c r="K120" s="54">
        <f t="shared" si="14"/>
        <v>424.17</v>
      </c>
      <c r="L120" s="13">
        <f t="shared" si="15"/>
        <v>948.871</v>
      </c>
      <c r="M120" s="180">
        <v>0</v>
      </c>
      <c r="N120" s="180">
        <f t="shared" si="16"/>
        <v>226.9</v>
      </c>
      <c r="O120" s="180">
        <f t="shared" si="17"/>
        <v>8.51</v>
      </c>
      <c r="P120" s="54">
        <f t="shared" si="18"/>
        <v>99.81</v>
      </c>
      <c r="Q120" s="180">
        <f t="shared" si="19"/>
        <v>335.22</v>
      </c>
      <c r="R120" s="175">
        <f t="shared" si="20"/>
        <v>1284.091</v>
      </c>
      <c r="S120" s="187"/>
      <c r="T120" t="str">
        <f>VLOOKUP(D120,[1]汇总!I$2:J$296,2,0)</f>
        <v>√</v>
      </c>
    </row>
    <row r="121" ht="20" customHeight="1" spans="1:20">
      <c r="A121" s="180">
        <f t="shared" si="21"/>
        <v>118</v>
      </c>
      <c r="B121" s="183"/>
      <c r="C121" s="180" t="s">
        <v>271</v>
      </c>
      <c r="D121" s="180" t="s">
        <v>272</v>
      </c>
      <c r="E121" s="151">
        <v>2836.2</v>
      </c>
      <c r="F121" s="151">
        <v>2837</v>
      </c>
      <c r="G121" s="54">
        <v>4990.25</v>
      </c>
      <c r="H121" s="180">
        <f t="shared" si="11"/>
        <v>51.05</v>
      </c>
      <c r="I121" s="151">
        <f t="shared" si="12"/>
        <v>453.792</v>
      </c>
      <c r="J121" s="151">
        <f t="shared" si="13"/>
        <v>19.859</v>
      </c>
      <c r="K121" s="54">
        <f t="shared" si="14"/>
        <v>424.17</v>
      </c>
      <c r="L121" s="13">
        <f t="shared" si="15"/>
        <v>948.871</v>
      </c>
      <c r="M121" s="180">
        <v>0</v>
      </c>
      <c r="N121" s="180">
        <f t="shared" si="16"/>
        <v>226.9</v>
      </c>
      <c r="O121" s="180">
        <f t="shared" si="17"/>
        <v>8.51</v>
      </c>
      <c r="P121" s="54">
        <f t="shared" si="18"/>
        <v>99.81</v>
      </c>
      <c r="Q121" s="180">
        <f t="shared" si="19"/>
        <v>335.22</v>
      </c>
      <c r="R121" s="175">
        <f t="shared" si="20"/>
        <v>1284.091</v>
      </c>
      <c r="S121" s="187"/>
      <c r="T121" t="str">
        <f>VLOOKUP(D121,[1]汇总!I$2:J$296,2,0)</f>
        <v>√</v>
      </c>
    </row>
    <row r="122" ht="20" customHeight="1" spans="1:20">
      <c r="A122" s="180">
        <f t="shared" si="21"/>
        <v>119</v>
      </c>
      <c r="B122" s="183"/>
      <c r="C122" s="180" t="s">
        <v>273</v>
      </c>
      <c r="D122" s="180" t="s">
        <v>274</v>
      </c>
      <c r="E122" s="151">
        <v>2836.2</v>
      </c>
      <c r="F122" s="151">
        <v>2837</v>
      </c>
      <c r="G122" s="54">
        <v>4990.25</v>
      </c>
      <c r="H122" s="180">
        <f t="shared" si="11"/>
        <v>51.05</v>
      </c>
      <c r="I122" s="151">
        <f t="shared" si="12"/>
        <v>453.792</v>
      </c>
      <c r="J122" s="151">
        <f t="shared" si="13"/>
        <v>19.859</v>
      </c>
      <c r="K122" s="54">
        <f t="shared" si="14"/>
        <v>424.17</v>
      </c>
      <c r="L122" s="13">
        <f t="shared" si="15"/>
        <v>948.871</v>
      </c>
      <c r="M122" s="180">
        <v>0</v>
      </c>
      <c r="N122" s="180">
        <f t="shared" si="16"/>
        <v>226.9</v>
      </c>
      <c r="O122" s="180">
        <f t="shared" si="17"/>
        <v>8.51</v>
      </c>
      <c r="P122" s="54">
        <f t="shared" si="18"/>
        <v>99.81</v>
      </c>
      <c r="Q122" s="180">
        <f t="shared" si="19"/>
        <v>335.22</v>
      </c>
      <c r="R122" s="175">
        <f t="shared" si="20"/>
        <v>1284.091</v>
      </c>
      <c r="S122" s="187"/>
      <c r="T122" t="str">
        <f>VLOOKUP(D122,[1]汇总!I$2:J$296,2,0)</f>
        <v>√</v>
      </c>
    </row>
    <row r="123" ht="20" customHeight="1" spans="1:20">
      <c r="A123" s="180">
        <f t="shared" si="21"/>
        <v>120</v>
      </c>
      <c r="B123" s="183"/>
      <c r="C123" s="180" t="s">
        <v>275</v>
      </c>
      <c r="D123" s="180" t="s">
        <v>276</v>
      </c>
      <c r="E123" s="151">
        <v>2836.2</v>
      </c>
      <c r="F123" s="151">
        <v>2837</v>
      </c>
      <c r="G123" s="54">
        <v>4990.25</v>
      </c>
      <c r="H123" s="180">
        <f t="shared" si="11"/>
        <v>51.05</v>
      </c>
      <c r="I123" s="151">
        <f t="shared" si="12"/>
        <v>453.792</v>
      </c>
      <c r="J123" s="151">
        <f t="shared" si="13"/>
        <v>19.859</v>
      </c>
      <c r="K123" s="54">
        <f t="shared" si="14"/>
        <v>424.17</v>
      </c>
      <c r="L123" s="13">
        <f t="shared" si="15"/>
        <v>948.871</v>
      </c>
      <c r="M123" s="180">
        <v>0</v>
      </c>
      <c r="N123" s="180">
        <f t="shared" si="16"/>
        <v>226.9</v>
      </c>
      <c r="O123" s="180">
        <f t="shared" si="17"/>
        <v>8.51</v>
      </c>
      <c r="P123" s="54">
        <f t="shared" si="18"/>
        <v>99.81</v>
      </c>
      <c r="Q123" s="180">
        <f t="shared" si="19"/>
        <v>335.22</v>
      </c>
      <c r="R123" s="175">
        <f t="shared" si="20"/>
        <v>1284.091</v>
      </c>
      <c r="S123" s="187"/>
      <c r="T123" t="str">
        <f>VLOOKUP(D123,[1]汇总!I$2:J$296,2,0)</f>
        <v>√</v>
      </c>
    </row>
    <row r="124" ht="20" customHeight="1" spans="1:20">
      <c r="A124" s="180">
        <f t="shared" si="21"/>
        <v>121</v>
      </c>
      <c r="B124" s="183"/>
      <c r="C124" s="180" t="s">
        <v>277</v>
      </c>
      <c r="D124" s="180" t="s">
        <v>278</v>
      </c>
      <c r="E124" s="151">
        <v>2836.2</v>
      </c>
      <c r="F124" s="151">
        <v>2837</v>
      </c>
      <c r="G124" s="54">
        <v>4990.25</v>
      </c>
      <c r="H124" s="180">
        <f t="shared" si="11"/>
        <v>51.05</v>
      </c>
      <c r="I124" s="151">
        <f t="shared" si="12"/>
        <v>453.792</v>
      </c>
      <c r="J124" s="151">
        <f t="shared" si="13"/>
        <v>19.859</v>
      </c>
      <c r="K124" s="54">
        <f t="shared" si="14"/>
        <v>424.17</v>
      </c>
      <c r="L124" s="13">
        <f t="shared" si="15"/>
        <v>948.871</v>
      </c>
      <c r="M124" s="180">
        <v>0</v>
      </c>
      <c r="N124" s="180">
        <f t="shared" si="16"/>
        <v>226.9</v>
      </c>
      <c r="O124" s="180">
        <f t="shared" si="17"/>
        <v>8.51</v>
      </c>
      <c r="P124" s="54">
        <f t="shared" si="18"/>
        <v>99.81</v>
      </c>
      <c r="Q124" s="180">
        <f t="shared" si="19"/>
        <v>335.22</v>
      </c>
      <c r="R124" s="175">
        <f t="shared" si="20"/>
        <v>1284.091</v>
      </c>
      <c r="S124" s="187"/>
      <c r="T124" t="str">
        <f>VLOOKUP(D124,[1]汇总!I$2:J$296,2,0)</f>
        <v>√</v>
      </c>
    </row>
    <row r="125" ht="20" customHeight="1" spans="1:20">
      <c r="A125" s="180">
        <f t="shared" si="21"/>
        <v>122</v>
      </c>
      <c r="B125" s="183"/>
      <c r="C125" s="180" t="s">
        <v>279</v>
      </c>
      <c r="D125" s="180" t="s">
        <v>280</v>
      </c>
      <c r="E125" s="151">
        <v>2836.2</v>
      </c>
      <c r="F125" s="151">
        <v>2837</v>
      </c>
      <c r="G125" s="54">
        <v>4990.25</v>
      </c>
      <c r="H125" s="180">
        <f t="shared" si="11"/>
        <v>51.05</v>
      </c>
      <c r="I125" s="151">
        <f t="shared" si="12"/>
        <v>453.792</v>
      </c>
      <c r="J125" s="151">
        <f t="shared" si="13"/>
        <v>19.859</v>
      </c>
      <c r="K125" s="54">
        <f t="shared" si="14"/>
        <v>424.17</v>
      </c>
      <c r="L125" s="13">
        <f t="shared" si="15"/>
        <v>948.871</v>
      </c>
      <c r="M125" s="180">
        <v>0</v>
      </c>
      <c r="N125" s="180">
        <f t="shared" si="16"/>
        <v>226.9</v>
      </c>
      <c r="O125" s="180">
        <f t="shared" si="17"/>
        <v>8.51</v>
      </c>
      <c r="P125" s="54">
        <f t="shared" si="18"/>
        <v>99.81</v>
      </c>
      <c r="Q125" s="180">
        <f t="shared" si="19"/>
        <v>335.22</v>
      </c>
      <c r="R125" s="175">
        <f t="shared" si="20"/>
        <v>1284.091</v>
      </c>
      <c r="S125" s="187"/>
      <c r="T125" t="str">
        <f>VLOOKUP(D125,[1]汇总!I$2:J$296,2,0)</f>
        <v>√</v>
      </c>
    </row>
    <row r="126" ht="20" customHeight="1" spans="1:20">
      <c r="A126" s="180">
        <f t="shared" si="21"/>
        <v>123</v>
      </c>
      <c r="B126" s="183"/>
      <c r="C126" s="180" t="s">
        <v>281</v>
      </c>
      <c r="D126" s="180" t="s">
        <v>282</v>
      </c>
      <c r="E126" s="151">
        <v>2836.2</v>
      </c>
      <c r="F126" s="151">
        <v>2837</v>
      </c>
      <c r="G126" s="54">
        <v>4990.25</v>
      </c>
      <c r="H126" s="180">
        <f t="shared" si="11"/>
        <v>51.05</v>
      </c>
      <c r="I126" s="151">
        <f t="shared" si="12"/>
        <v>453.792</v>
      </c>
      <c r="J126" s="151">
        <f t="shared" si="13"/>
        <v>19.859</v>
      </c>
      <c r="K126" s="54">
        <f t="shared" si="14"/>
        <v>424.17</v>
      </c>
      <c r="L126" s="13">
        <f t="shared" si="15"/>
        <v>948.871</v>
      </c>
      <c r="M126" s="180">
        <v>0</v>
      </c>
      <c r="N126" s="180">
        <f t="shared" si="16"/>
        <v>226.9</v>
      </c>
      <c r="O126" s="180">
        <f t="shared" si="17"/>
        <v>8.51</v>
      </c>
      <c r="P126" s="54">
        <f t="shared" si="18"/>
        <v>99.81</v>
      </c>
      <c r="Q126" s="180">
        <f t="shared" si="19"/>
        <v>335.22</v>
      </c>
      <c r="R126" s="175">
        <f t="shared" si="20"/>
        <v>1284.091</v>
      </c>
      <c r="S126" s="187"/>
      <c r="T126" t="str">
        <f>VLOOKUP(D126,[1]汇总!I$2:J$296,2,0)</f>
        <v>√</v>
      </c>
    </row>
    <row r="127" ht="20" customHeight="1" spans="1:20">
      <c r="A127" s="180">
        <f t="shared" si="21"/>
        <v>124</v>
      </c>
      <c r="B127" s="183"/>
      <c r="C127" s="180" t="s">
        <v>283</v>
      </c>
      <c r="D127" s="207" t="s">
        <v>284</v>
      </c>
      <c r="E127" s="151">
        <v>2836.2</v>
      </c>
      <c r="F127" s="151">
        <v>2837</v>
      </c>
      <c r="G127" s="54">
        <v>4990.25</v>
      </c>
      <c r="H127" s="180">
        <f t="shared" si="11"/>
        <v>51.05</v>
      </c>
      <c r="I127" s="151">
        <f t="shared" si="12"/>
        <v>453.792</v>
      </c>
      <c r="J127" s="151">
        <f t="shared" si="13"/>
        <v>19.859</v>
      </c>
      <c r="K127" s="54">
        <f t="shared" si="14"/>
        <v>424.17</v>
      </c>
      <c r="L127" s="13">
        <f t="shared" si="15"/>
        <v>948.871</v>
      </c>
      <c r="M127" s="180">
        <v>0</v>
      </c>
      <c r="N127" s="180">
        <f t="shared" si="16"/>
        <v>226.9</v>
      </c>
      <c r="O127" s="180">
        <f t="shared" si="17"/>
        <v>8.51</v>
      </c>
      <c r="P127" s="54">
        <f t="shared" si="18"/>
        <v>99.81</v>
      </c>
      <c r="Q127" s="180">
        <f t="shared" si="19"/>
        <v>335.22</v>
      </c>
      <c r="R127" s="175">
        <f t="shared" si="20"/>
        <v>1284.091</v>
      </c>
      <c r="S127" s="187"/>
      <c r="T127" t="str">
        <f>VLOOKUP(D127,[1]汇总!I$2:J$296,2,0)</f>
        <v>√</v>
      </c>
    </row>
    <row r="128" ht="20" customHeight="1" spans="1:20">
      <c r="A128" s="180">
        <f t="shared" si="21"/>
        <v>125</v>
      </c>
      <c r="B128" s="183"/>
      <c r="C128" s="180" t="s">
        <v>285</v>
      </c>
      <c r="D128" s="180" t="s">
        <v>286</v>
      </c>
      <c r="E128" s="151">
        <v>2836.2</v>
      </c>
      <c r="F128" s="151">
        <v>2837</v>
      </c>
      <c r="G128" s="54">
        <v>4990.25</v>
      </c>
      <c r="H128" s="180">
        <f t="shared" si="11"/>
        <v>51.05</v>
      </c>
      <c r="I128" s="151">
        <f t="shared" si="12"/>
        <v>453.792</v>
      </c>
      <c r="J128" s="151">
        <f t="shared" si="13"/>
        <v>19.859</v>
      </c>
      <c r="K128" s="54">
        <f t="shared" si="14"/>
        <v>424.17</v>
      </c>
      <c r="L128" s="13">
        <f t="shared" si="15"/>
        <v>948.871</v>
      </c>
      <c r="M128" s="180">
        <v>0</v>
      </c>
      <c r="N128" s="180">
        <f t="shared" si="16"/>
        <v>226.9</v>
      </c>
      <c r="O128" s="180">
        <f t="shared" si="17"/>
        <v>8.51</v>
      </c>
      <c r="P128" s="54">
        <f t="shared" si="18"/>
        <v>99.81</v>
      </c>
      <c r="Q128" s="180">
        <f t="shared" si="19"/>
        <v>335.22</v>
      </c>
      <c r="R128" s="175">
        <f t="shared" si="20"/>
        <v>1284.091</v>
      </c>
      <c r="S128" s="187"/>
      <c r="T128" t="str">
        <f>VLOOKUP(D128,[1]汇总!I$2:J$296,2,0)</f>
        <v>√</v>
      </c>
    </row>
    <row r="129" ht="20" customHeight="1" spans="1:20">
      <c r="A129" s="180">
        <f t="shared" si="21"/>
        <v>126</v>
      </c>
      <c r="B129" s="183"/>
      <c r="C129" s="180" t="s">
        <v>287</v>
      </c>
      <c r="D129" s="180" t="s">
        <v>288</v>
      </c>
      <c r="E129" s="151">
        <v>2836.2</v>
      </c>
      <c r="F129" s="151">
        <v>2837</v>
      </c>
      <c r="G129" s="54">
        <v>4990.25</v>
      </c>
      <c r="H129" s="180">
        <f t="shared" ref="H129:H192" si="22">ROUND(E129*0.018,2)</f>
        <v>51.05</v>
      </c>
      <c r="I129" s="151">
        <f t="shared" ref="I129:I192" si="23">E129*0.16</f>
        <v>453.792</v>
      </c>
      <c r="J129" s="151">
        <f t="shared" ref="J129:J192" si="24">F129*0.007</f>
        <v>19.859</v>
      </c>
      <c r="K129" s="54">
        <f t="shared" ref="K129:K192" si="25">ROUND(G129*0.085,2)</f>
        <v>424.17</v>
      </c>
      <c r="L129" s="13">
        <f t="shared" ref="L129:L192" si="26">SUM(H129:K129)</f>
        <v>948.871</v>
      </c>
      <c r="M129" s="180">
        <v>0</v>
      </c>
      <c r="N129" s="180">
        <f t="shared" ref="N129:N192" si="27">ROUND(E129*0.08,2)</f>
        <v>226.9</v>
      </c>
      <c r="O129" s="180">
        <f t="shared" ref="O129:O192" si="28">ROUND(F129*0.003,2)</f>
        <v>8.51</v>
      </c>
      <c r="P129" s="54">
        <f t="shared" ref="P129:P192" si="29">ROUND(G129*0.02,2)</f>
        <v>99.81</v>
      </c>
      <c r="Q129" s="180">
        <f t="shared" ref="Q129:Q192" si="30">SUM(M129:P129)</f>
        <v>335.22</v>
      </c>
      <c r="R129" s="175">
        <f t="shared" ref="R129:R192" si="31">L129+Q129</f>
        <v>1284.091</v>
      </c>
      <c r="S129" s="187"/>
      <c r="T129" t="str">
        <f>VLOOKUP(D129,[1]汇总!I$2:J$296,2,0)</f>
        <v>√</v>
      </c>
    </row>
    <row r="130" ht="20" customHeight="1" spans="1:20">
      <c r="A130" s="180">
        <f t="shared" si="21"/>
        <v>127</v>
      </c>
      <c r="B130" s="183"/>
      <c r="C130" s="180" t="s">
        <v>289</v>
      </c>
      <c r="D130" s="180" t="s">
        <v>290</v>
      </c>
      <c r="E130" s="151">
        <v>3042.05</v>
      </c>
      <c r="F130" s="151">
        <v>3043</v>
      </c>
      <c r="G130" s="54">
        <v>4990.25</v>
      </c>
      <c r="H130" s="180">
        <f t="shared" si="22"/>
        <v>54.76</v>
      </c>
      <c r="I130" s="151">
        <f t="shared" si="23"/>
        <v>486.728</v>
      </c>
      <c r="J130" s="151">
        <f t="shared" si="24"/>
        <v>21.301</v>
      </c>
      <c r="K130" s="54">
        <f t="shared" si="25"/>
        <v>424.17</v>
      </c>
      <c r="L130" s="13">
        <f t="shared" si="26"/>
        <v>986.959</v>
      </c>
      <c r="M130" s="180">
        <v>0</v>
      </c>
      <c r="N130" s="180">
        <f t="shared" si="27"/>
        <v>243.36</v>
      </c>
      <c r="O130" s="180">
        <f t="shared" si="28"/>
        <v>9.13</v>
      </c>
      <c r="P130" s="54">
        <f t="shared" si="29"/>
        <v>99.81</v>
      </c>
      <c r="Q130" s="180">
        <f t="shared" si="30"/>
        <v>352.3</v>
      </c>
      <c r="R130" s="175">
        <f t="shared" si="31"/>
        <v>1339.259</v>
      </c>
      <c r="S130" s="187"/>
      <c r="T130" t="str">
        <f>VLOOKUP(D130,[1]汇总!I$2:J$296,2,0)</f>
        <v>√</v>
      </c>
    </row>
    <row r="131" ht="20" customHeight="1" spans="1:19">
      <c r="A131" s="180">
        <f t="shared" si="21"/>
        <v>128</v>
      </c>
      <c r="B131" s="183"/>
      <c r="C131" s="142" t="s">
        <v>291</v>
      </c>
      <c r="D131" s="180" t="s">
        <v>292</v>
      </c>
      <c r="E131" s="151">
        <v>3042.05</v>
      </c>
      <c r="F131" s="151">
        <v>3043</v>
      </c>
      <c r="G131" s="54">
        <v>4990.25</v>
      </c>
      <c r="H131" s="180">
        <f t="shared" si="22"/>
        <v>54.76</v>
      </c>
      <c r="I131" s="151">
        <f t="shared" si="23"/>
        <v>486.728</v>
      </c>
      <c r="J131" s="151">
        <f t="shared" si="24"/>
        <v>21.301</v>
      </c>
      <c r="K131" s="54">
        <f t="shared" si="25"/>
        <v>424.17</v>
      </c>
      <c r="L131" s="13">
        <f t="shared" si="26"/>
        <v>986.959</v>
      </c>
      <c r="M131" s="180">
        <v>0</v>
      </c>
      <c r="N131" s="180">
        <f t="shared" si="27"/>
        <v>243.36</v>
      </c>
      <c r="O131" s="180">
        <f t="shared" si="28"/>
        <v>9.13</v>
      </c>
      <c r="P131" s="54">
        <f t="shared" si="29"/>
        <v>99.81</v>
      </c>
      <c r="Q131" s="180">
        <f t="shared" si="30"/>
        <v>352.3</v>
      </c>
      <c r="R131" s="175">
        <f t="shared" si="31"/>
        <v>1339.259</v>
      </c>
      <c r="S131" s="187" t="s">
        <v>50</v>
      </c>
    </row>
    <row r="132" ht="20" customHeight="1" spans="1:20">
      <c r="A132" s="180">
        <f t="shared" ref="A132:A195" si="32">ROW()-3</f>
        <v>129</v>
      </c>
      <c r="B132" s="181" t="s">
        <v>293</v>
      </c>
      <c r="C132" s="180" t="s">
        <v>294</v>
      </c>
      <c r="D132" s="180" t="s">
        <v>295</v>
      </c>
      <c r="E132" s="151">
        <v>2836.2</v>
      </c>
      <c r="F132" s="151">
        <v>2837</v>
      </c>
      <c r="G132" s="54">
        <v>4990.25</v>
      </c>
      <c r="H132" s="180">
        <f t="shared" si="22"/>
        <v>51.05</v>
      </c>
      <c r="I132" s="151">
        <f t="shared" si="23"/>
        <v>453.792</v>
      </c>
      <c r="J132" s="151">
        <f t="shared" si="24"/>
        <v>19.859</v>
      </c>
      <c r="K132" s="54">
        <f t="shared" si="25"/>
        <v>424.17</v>
      </c>
      <c r="L132" s="13">
        <f t="shared" si="26"/>
        <v>948.871</v>
      </c>
      <c r="M132" s="180">
        <v>0</v>
      </c>
      <c r="N132" s="180">
        <f t="shared" si="27"/>
        <v>226.9</v>
      </c>
      <c r="O132" s="180">
        <f t="shared" si="28"/>
        <v>8.51</v>
      </c>
      <c r="P132" s="54">
        <f t="shared" si="29"/>
        <v>99.81</v>
      </c>
      <c r="Q132" s="180">
        <f t="shared" si="30"/>
        <v>335.22</v>
      </c>
      <c r="R132" s="175">
        <f t="shared" si="31"/>
        <v>1284.091</v>
      </c>
      <c r="S132" s="187"/>
      <c r="T132" t="str">
        <f>VLOOKUP(D132,[1]汇总!I$2:J$296,2,0)</f>
        <v>√</v>
      </c>
    </row>
    <row r="133" ht="20" customHeight="1" spans="1:20">
      <c r="A133" s="180">
        <f t="shared" si="32"/>
        <v>130</v>
      </c>
      <c r="B133" s="183"/>
      <c r="C133" s="180" t="s">
        <v>296</v>
      </c>
      <c r="D133" s="180" t="s">
        <v>297</v>
      </c>
      <c r="E133" s="151">
        <v>2836.2</v>
      </c>
      <c r="F133" s="151">
        <v>2837</v>
      </c>
      <c r="G133" s="54">
        <v>4990.25</v>
      </c>
      <c r="H133" s="180">
        <f t="shared" si="22"/>
        <v>51.05</v>
      </c>
      <c r="I133" s="151">
        <f t="shared" si="23"/>
        <v>453.792</v>
      </c>
      <c r="J133" s="151">
        <f t="shared" si="24"/>
        <v>19.859</v>
      </c>
      <c r="K133" s="54">
        <f t="shared" si="25"/>
        <v>424.17</v>
      </c>
      <c r="L133" s="13">
        <f t="shared" si="26"/>
        <v>948.871</v>
      </c>
      <c r="M133" s="180">
        <v>0</v>
      </c>
      <c r="N133" s="180">
        <f t="shared" si="27"/>
        <v>226.9</v>
      </c>
      <c r="O133" s="180">
        <f t="shared" si="28"/>
        <v>8.51</v>
      </c>
      <c r="P133" s="54">
        <f t="shared" si="29"/>
        <v>99.81</v>
      </c>
      <c r="Q133" s="180">
        <f t="shared" si="30"/>
        <v>335.22</v>
      </c>
      <c r="R133" s="175">
        <f t="shared" si="31"/>
        <v>1284.091</v>
      </c>
      <c r="S133" s="187"/>
      <c r="T133" t="str">
        <f>VLOOKUP(D133,[1]汇总!I$2:J$296,2,0)</f>
        <v>√</v>
      </c>
    </row>
    <row r="134" ht="20" customHeight="1" spans="1:20">
      <c r="A134" s="180">
        <f t="shared" si="32"/>
        <v>131</v>
      </c>
      <c r="B134" s="183"/>
      <c r="C134" s="180" t="s">
        <v>298</v>
      </c>
      <c r="D134" s="180" t="s">
        <v>299</v>
      </c>
      <c r="E134" s="151">
        <v>2836.2</v>
      </c>
      <c r="F134" s="151">
        <v>2837</v>
      </c>
      <c r="G134" s="54">
        <v>4990.25</v>
      </c>
      <c r="H134" s="180">
        <f t="shared" si="22"/>
        <v>51.05</v>
      </c>
      <c r="I134" s="151">
        <f t="shared" si="23"/>
        <v>453.792</v>
      </c>
      <c r="J134" s="151">
        <f t="shared" si="24"/>
        <v>19.859</v>
      </c>
      <c r="K134" s="54">
        <f t="shared" si="25"/>
        <v>424.17</v>
      </c>
      <c r="L134" s="13">
        <f t="shared" si="26"/>
        <v>948.871</v>
      </c>
      <c r="M134" s="180">
        <v>0</v>
      </c>
      <c r="N134" s="180">
        <f t="shared" si="27"/>
        <v>226.9</v>
      </c>
      <c r="O134" s="180">
        <f t="shared" si="28"/>
        <v>8.51</v>
      </c>
      <c r="P134" s="54">
        <f t="shared" si="29"/>
        <v>99.81</v>
      </c>
      <c r="Q134" s="180">
        <f t="shared" si="30"/>
        <v>335.22</v>
      </c>
      <c r="R134" s="175">
        <f t="shared" si="31"/>
        <v>1284.091</v>
      </c>
      <c r="S134" s="187"/>
      <c r="T134" t="str">
        <f>VLOOKUP(D134,[1]汇总!I$2:J$296,2,0)</f>
        <v>√</v>
      </c>
    </row>
    <row r="135" ht="20" customHeight="1" spans="1:20">
      <c r="A135" s="180">
        <f t="shared" si="32"/>
        <v>132</v>
      </c>
      <c r="B135" s="183"/>
      <c r="C135" s="180" t="s">
        <v>300</v>
      </c>
      <c r="D135" s="180" t="s">
        <v>301</v>
      </c>
      <c r="E135" s="151">
        <v>2836.2</v>
      </c>
      <c r="F135" s="151">
        <v>2837</v>
      </c>
      <c r="G135" s="54">
        <v>4990.25</v>
      </c>
      <c r="H135" s="180">
        <f t="shared" si="22"/>
        <v>51.05</v>
      </c>
      <c r="I135" s="151">
        <f t="shared" si="23"/>
        <v>453.792</v>
      </c>
      <c r="J135" s="151">
        <f t="shared" si="24"/>
        <v>19.859</v>
      </c>
      <c r="K135" s="54">
        <f t="shared" si="25"/>
        <v>424.17</v>
      </c>
      <c r="L135" s="13">
        <f t="shared" si="26"/>
        <v>948.871</v>
      </c>
      <c r="M135" s="180">
        <v>0</v>
      </c>
      <c r="N135" s="180">
        <f t="shared" si="27"/>
        <v>226.9</v>
      </c>
      <c r="O135" s="180">
        <f t="shared" si="28"/>
        <v>8.51</v>
      </c>
      <c r="P135" s="54">
        <f t="shared" si="29"/>
        <v>99.81</v>
      </c>
      <c r="Q135" s="180">
        <f t="shared" si="30"/>
        <v>335.22</v>
      </c>
      <c r="R135" s="175">
        <f t="shared" si="31"/>
        <v>1284.091</v>
      </c>
      <c r="S135" s="187"/>
      <c r="T135" t="str">
        <f>VLOOKUP(D135,[1]汇总!I$2:J$296,2,0)</f>
        <v>√</v>
      </c>
    </row>
    <row r="136" ht="20" customHeight="1" spans="1:20">
      <c r="A136" s="180">
        <f t="shared" si="32"/>
        <v>133</v>
      </c>
      <c r="B136" s="183"/>
      <c r="C136" s="180" t="s">
        <v>302</v>
      </c>
      <c r="D136" s="180" t="s">
        <v>303</v>
      </c>
      <c r="E136" s="151">
        <v>2836.2</v>
      </c>
      <c r="F136" s="151">
        <v>2837</v>
      </c>
      <c r="G136" s="54">
        <v>4990.25</v>
      </c>
      <c r="H136" s="180">
        <f t="shared" si="22"/>
        <v>51.05</v>
      </c>
      <c r="I136" s="151">
        <f t="shared" si="23"/>
        <v>453.792</v>
      </c>
      <c r="J136" s="151">
        <f t="shared" si="24"/>
        <v>19.859</v>
      </c>
      <c r="K136" s="54">
        <f t="shared" si="25"/>
        <v>424.17</v>
      </c>
      <c r="L136" s="13">
        <f t="shared" si="26"/>
        <v>948.871</v>
      </c>
      <c r="M136" s="180">
        <v>0</v>
      </c>
      <c r="N136" s="180">
        <f t="shared" si="27"/>
        <v>226.9</v>
      </c>
      <c r="O136" s="180">
        <f t="shared" si="28"/>
        <v>8.51</v>
      </c>
      <c r="P136" s="54">
        <f t="shared" si="29"/>
        <v>99.81</v>
      </c>
      <c r="Q136" s="180">
        <f t="shared" si="30"/>
        <v>335.22</v>
      </c>
      <c r="R136" s="175">
        <f t="shared" si="31"/>
        <v>1284.091</v>
      </c>
      <c r="S136" s="187"/>
      <c r="T136" t="str">
        <f>VLOOKUP(D136,[1]汇总!I$2:J$296,2,0)</f>
        <v>√</v>
      </c>
    </row>
    <row r="137" ht="20" customHeight="1" spans="1:20">
      <c r="A137" s="180">
        <f t="shared" si="32"/>
        <v>134</v>
      </c>
      <c r="B137" s="183"/>
      <c r="C137" s="180" t="s">
        <v>304</v>
      </c>
      <c r="D137" s="180" t="s">
        <v>305</v>
      </c>
      <c r="E137" s="151">
        <v>2836.2</v>
      </c>
      <c r="F137" s="151">
        <v>2837</v>
      </c>
      <c r="G137" s="54">
        <v>4990.25</v>
      </c>
      <c r="H137" s="180">
        <f t="shared" si="22"/>
        <v>51.05</v>
      </c>
      <c r="I137" s="151">
        <f t="shared" si="23"/>
        <v>453.792</v>
      </c>
      <c r="J137" s="151">
        <f t="shared" si="24"/>
        <v>19.859</v>
      </c>
      <c r="K137" s="54">
        <f t="shared" si="25"/>
        <v>424.17</v>
      </c>
      <c r="L137" s="13">
        <f t="shared" si="26"/>
        <v>948.871</v>
      </c>
      <c r="M137" s="180">
        <v>0</v>
      </c>
      <c r="N137" s="180">
        <f t="shared" si="27"/>
        <v>226.9</v>
      </c>
      <c r="O137" s="180">
        <f t="shared" si="28"/>
        <v>8.51</v>
      </c>
      <c r="P137" s="54">
        <f t="shared" si="29"/>
        <v>99.81</v>
      </c>
      <c r="Q137" s="180">
        <f t="shared" si="30"/>
        <v>335.22</v>
      </c>
      <c r="R137" s="175">
        <f t="shared" si="31"/>
        <v>1284.091</v>
      </c>
      <c r="S137" s="187"/>
      <c r="T137" t="str">
        <f>VLOOKUP(D137,[1]汇总!I$2:J$296,2,0)</f>
        <v>√</v>
      </c>
    </row>
    <row r="138" ht="20" customHeight="1" spans="1:20">
      <c r="A138" s="180">
        <f t="shared" si="32"/>
        <v>135</v>
      </c>
      <c r="B138" s="183"/>
      <c r="C138" s="180" t="s">
        <v>306</v>
      </c>
      <c r="D138" s="180" t="s">
        <v>307</v>
      </c>
      <c r="E138" s="151">
        <v>2836.2</v>
      </c>
      <c r="F138" s="151">
        <v>2837</v>
      </c>
      <c r="G138" s="54">
        <v>4990.25</v>
      </c>
      <c r="H138" s="180">
        <f t="shared" si="22"/>
        <v>51.05</v>
      </c>
      <c r="I138" s="151">
        <f t="shared" si="23"/>
        <v>453.792</v>
      </c>
      <c r="J138" s="151">
        <f t="shared" si="24"/>
        <v>19.859</v>
      </c>
      <c r="K138" s="54">
        <f t="shared" si="25"/>
        <v>424.17</v>
      </c>
      <c r="L138" s="13">
        <f t="shared" si="26"/>
        <v>948.871</v>
      </c>
      <c r="M138" s="180">
        <v>0</v>
      </c>
      <c r="N138" s="180">
        <f t="shared" si="27"/>
        <v>226.9</v>
      </c>
      <c r="O138" s="180">
        <f t="shared" si="28"/>
        <v>8.51</v>
      </c>
      <c r="P138" s="54">
        <f t="shared" si="29"/>
        <v>99.81</v>
      </c>
      <c r="Q138" s="180">
        <f t="shared" si="30"/>
        <v>335.22</v>
      </c>
      <c r="R138" s="175">
        <f t="shared" si="31"/>
        <v>1284.091</v>
      </c>
      <c r="S138" s="187"/>
      <c r="T138" t="str">
        <f>VLOOKUP(D138,[1]汇总!I$2:J$296,2,0)</f>
        <v>√</v>
      </c>
    </row>
    <row r="139" ht="20" customHeight="1" spans="1:20">
      <c r="A139" s="180">
        <f t="shared" si="32"/>
        <v>136</v>
      </c>
      <c r="B139" s="183"/>
      <c r="C139" s="180" t="s">
        <v>308</v>
      </c>
      <c r="D139" s="180" t="s">
        <v>309</v>
      </c>
      <c r="E139" s="151">
        <v>2836.2</v>
      </c>
      <c r="F139" s="151">
        <v>2837</v>
      </c>
      <c r="G139" s="54">
        <v>4990.25</v>
      </c>
      <c r="H139" s="180">
        <f t="shared" si="22"/>
        <v>51.05</v>
      </c>
      <c r="I139" s="151">
        <f t="shared" si="23"/>
        <v>453.792</v>
      </c>
      <c r="J139" s="151">
        <f t="shared" si="24"/>
        <v>19.859</v>
      </c>
      <c r="K139" s="54">
        <f t="shared" si="25"/>
        <v>424.17</v>
      </c>
      <c r="L139" s="13">
        <f t="shared" si="26"/>
        <v>948.871</v>
      </c>
      <c r="M139" s="180">
        <v>0</v>
      </c>
      <c r="N139" s="180">
        <f t="shared" si="27"/>
        <v>226.9</v>
      </c>
      <c r="O139" s="180">
        <f t="shared" si="28"/>
        <v>8.51</v>
      </c>
      <c r="P139" s="54">
        <f t="shared" si="29"/>
        <v>99.81</v>
      </c>
      <c r="Q139" s="180">
        <f t="shared" si="30"/>
        <v>335.22</v>
      </c>
      <c r="R139" s="175">
        <f t="shared" si="31"/>
        <v>1284.091</v>
      </c>
      <c r="S139" s="187"/>
      <c r="T139" t="str">
        <f>VLOOKUP(D139,[1]汇总!I$2:J$296,2,0)</f>
        <v>√</v>
      </c>
    </row>
    <row r="140" ht="20" customHeight="1" spans="1:20">
      <c r="A140" s="180">
        <f t="shared" si="32"/>
        <v>137</v>
      </c>
      <c r="B140" s="183"/>
      <c r="C140" s="180" t="s">
        <v>310</v>
      </c>
      <c r="D140" s="180" t="s">
        <v>311</v>
      </c>
      <c r="E140" s="151">
        <v>2836.2</v>
      </c>
      <c r="F140" s="151">
        <v>2837</v>
      </c>
      <c r="G140" s="54">
        <v>4990.25</v>
      </c>
      <c r="H140" s="180">
        <f t="shared" si="22"/>
        <v>51.05</v>
      </c>
      <c r="I140" s="151">
        <f t="shared" si="23"/>
        <v>453.792</v>
      </c>
      <c r="J140" s="151">
        <f t="shared" si="24"/>
        <v>19.859</v>
      </c>
      <c r="K140" s="54">
        <f t="shared" si="25"/>
        <v>424.17</v>
      </c>
      <c r="L140" s="13">
        <f t="shared" si="26"/>
        <v>948.871</v>
      </c>
      <c r="M140" s="180">
        <v>0</v>
      </c>
      <c r="N140" s="180">
        <f t="shared" si="27"/>
        <v>226.9</v>
      </c>
      <c r="O140" s="180">
        <f t="shared" si="28"/>
        <v>8.51</v>
      </c>
      <c r="P140" s="54">
        <f t="shared" si="29"/>
        <v>99.81</v>
      </c>
      <c r="Q140" s="180">
        <f t="shared" si="30"/>
        <v>335.22</v>
      </c>
      <c r="R140" s="175">
        <f t="shared" si="31"/>
        <v>1284.091</v>
      </c>
      <c r="S140" s="187"/>
      <c r="T140" t="str">
        <f>VLOOKUP(D140,[1]汇总!I$2:J$296,2,0)</f>
        <v>√</v>
      </c>
    </row>
    <row r="141" ht="20" customHeight="1" spans="1:20">
      <c r="A141" s="180">
        <f t="shared" si="32"/>
        <v>138</v>
      </c>
      <c r="B141" s="183"/>
      <c r="C141" s="180" t="s">
        <v>312</v>
      </c>
      <c r="D141" s="180" t="s">
        <v>313</v>
      </c>
      <c r="E141" s="151">
        <v>2836.2</v>
      </c>
      <c r="F141" s="151">
        <v>2837</v>
      </c>
      <c r="G141" s="54">
        <v>4990.25</v>
      </c>
      <c r="H141" s="180">
        <f t="shared" si="22"/>
        <v>51.05</v>
      </c>
      <c r="I141" s="151">
        <f t="shared" si="23"/>
        <v>453.792</v>
      </c>
      <c r="J141" s="151">
        <f t="shared" si="24"/>
        <v>19.859</v>
      </c>
      <c r="K141" s="54">
        <f t="shared" si="25"/>
        <v>424.17</v>
      </c>
      <c r="L141" s="13">
        <f t="shared" si="26"/>
        <v>948.871</v>
      </c>
      <c r="M141" s="180">
        <v>0</v>
      </c>
      <c r="N141" s="180">
        <f t="shared" si="27"/>
        <v>226.9</v>
      </c>
      <c r="O141" s="180">
        <f t="shared" si="28"/>
        <v>8.51</v>
      </c>
      <c r="P141" s="54">
        <f t="shared" si="29"/>
        <v>99.81</v>
      </c>
      <c r="Q141" s="180">
        <f t="shared" si="30"/>
        <v>335.22</v>
      </c>
      <c r="R141" s="175">
        <f t="shared" si="31"/>
        <v>1284.091</v>
      </c>
      <c r="S141" s="187"/>
      <c r="T141" t="str">
        <f>VLOOKUP(D141,[1]汇总!I$2:J$296,2,0)</f>
        <v>√</v>
      </c>
    </row>
    <row r="142" ht="20" customHeight="1" spans="1:20">
      <c r="A142" s="180">
        <f t="shared" si="32"/>
        <v>139</v>
      </c>
      <c r="B142" s="183"/>
      <c r="C142" s="180" t="s">
        <v>314</v>
      </c>
      <c r="D142" s="180" t="s">
        <v>315</v>
      </c>
      <c r="E142" s="151">
        <v>2836.2</v>
      </c>
      <c r="F142" s="151">
        <v>2837</v>
      </c>
      <c r="G142" s="54">
        <v>4990.25</v>
      </c>
      <c r="H142" s="180">
        <f t="shared" si="22"/>
        <v>51.05</v>
      </c>
      <c r="I142" s="151">
        <f t="shared" si="23"/>
        <v>453.792</v>
      </c>
      <c r="J142" s="151">
        <f t="shared" si="24"/>
        <v>19.859</v>
      </c>
      <c r="K142" s="54">
        <f t="shared" si="25"/>
        <v>424.17</v>
      </c>
      <c r="L142" s="13">
        <f t="shared" si="26"/>
        <v>948.871</v>
      </c>
      <c r="M142" s="180">
        <v>0</v>
      </c>
      <c r="N142" s="180">
        <f t="shared" si="27"/>
        <v>226.9</v>
      </c>
      <c r="O142" s="180">
        <f t="shared" si="28"/>
        <v>8.51</v>
      </c>
      <c r="P142" s="54">
        <f t="shared" si="29"/>
        <v>99.81</v>
      </c>
      <c r="Q142" s="180">
        <f t="shared" si="30"/>
        <v>335.22</v>
      </c>
      <c r="R142" s="175">
        <f t="shared" si="31"/>
        <v>1284.091</v>
      </c>
      <c r="S142" s="187"/>
      <c r="T142" t="str">
        <f>VLOOKUP(D142,[1]汇总!I$2:J$296,2,0)</f>
        <v>√</v>
      </c>
    </row>
    <row r="143" ht="20" customHeight="1" spans="1:20">
      <c r="A143" s="180">
        <f t="shared" si="32"/>
        <v>140</v>
      </c>
      <c r="B143" s="183"/>
      <c r="C143" s="180" t="s">
        <v>316</v>
      </c>
      <c r="D143" s="180" t="s">
        <v>317</v>
      </c>
      <c r="E143" s="151">
        <v>2836.2</v>
      </c>
      <c r="F143" s="151">
        <v>2837</v>
      </c>
      <c r="G143" s="54">
        <v>4990.25</v>
      </c>
      <c r="H143" s="180">
        <f t="shared" si="22"/>
        <v>51.05</v>
      </c>
      <c r="I143" s="151">
        <f t="shared" si="23"/>
        <v>453.792</v>
      </c>
      <c r="J143" s="151">
        <f t="shared" si="24"/>
        <v>19.859</v>
      </c>
      <c r="K143" s="54">
        <f t="shared" si="25"/>
        <v>424.17</v>
      </c>
      <c r="L143" s="13">
        <f t="shared" si="26"/>
        <v>948.871</v>
      </c>
      <c r="M143" s="180">
        <v>0</v>
      </c>
      <c r="N143" s="180">
        <f t="shared" si="27"/>
        <v>226.9</v>
      </c>
      <c r="O143" s="180">
        <f t="shared" si="28"/>
        <v>8.51</v>
      </c>
      <c r="P143" s="54">
        <f t="shared" si="29"/>
        <v>99.81</v>
      </c>
      <c r="Q143" s="180">
        <f t="shared" si="30"/>
        <v>335.22</v>
      </c>
      <c r="R143" s="175">
        <f t="shared" si="31"/>
        <v>1284.091</v>
      </c>
      <c r="S143" s="187"/>
      <c r="T143" t="str">
        <f>VLOOKUP(D143,[1]汇总!I$2:J$296,2,0)</f>
        <v>√</v>
      </c>
    </row>
    <row r="144" ht="20" customHeight="1" spans="1:20">
      <c r="A144" s="180">
        <f t="shared" si="32"/>
        <v>141</v>
      </c>
      <c r="B144" s="183"/>
      <c r="C144" s="180" t="s">
        <v>318</v>
      </c>
      <c r="D144" s="180" t="s">
        <v>319</v>
      </c>
      <c r="E144" s="151">
        <v>2836.2</v>
      </c>
      <c r="F144" s="151">
        <v>2837</v>
      </c>
      <c r="G144" s="54">
        <v>4990.25</v>
      </c>
      <c r="H144" s="180">
        <f t="shared" si="22"/>
        <v>51.05</v>
      </c>
      <c r="I144" s="151">
        <f t="shared" si="23"/>
        <v>453.792</v>
      </c>
      <c r="J144" s="151">
        <f t="shared" si="24"/>
        <v>19.859</v>
      </c>
      <c r="K144" s="54">
        <f t="shared" si="25"/>
        <v>424.17</v>
      </c>
      <c r="L144" s="13">
        <f t="shared" si="26"/>
        <v>948.871</v>
      </c>
      <c r="M144" s="180">
        <v>0</v>
      </c>
      <c r="N144" s="180">
        <f t="shared" si="27"/>
        <v>226.9</v>
      </c>
      <c r="O144" s="180">
        <f t="shared" si="28"/>
        <v>8.51</v>
      </c>
      <c r="P144" s="54">
        <f t="shared" si="29"/>
        <v>99.81</v>
      </c>
      <c r="Q144" s="180">
        <f t="shared" si="30"/>
        <v>335.22</v>
      </c>
      <c r="R144" s="175">
        <f t="shared" si="31"/>
        <v>1284.091</v>
      </c>
      <c r="S144" s="187"/>
      <c r="T144" t="str">
        <f>VLOOKUP(D144,[1]汇总!I$2:J$296,2,0)</f>
        <v>√</v>
      </c>
    </row>
    <row r="145" ht="20" customHeight="1" spans="1:20">
      <c r="A145" s="180">
        <f t="shared" si="32"/>
        <v>142</v>
      </c>
      <c r="B145" s="183"/>
      <c r="C145" s="180" t="s">
        <v>320</v>
      </c>
      <c r="D145" s="180" t="s">
        <v>321</v>
      </c>
      <c r="E145" s="151">
        <v>2836.2</v>
      </c>
      <c r="F145" s="151">
        <v>2837</v>
      </c>
      <c r="G145" s="54">
        <v>4990.25</v>
      </c>
      <c r="H145" s="180">
        <f t="shared" si="22"/>
        <v>51.05</v>
      </c>
      <c r="I145" s="151">
        <f t="shared" si="23"/>
        <v>453.792</v>
      </c>
      <c r="J145" s="151">
        <f t="shared" si="24"/>
        <v>19.859</v>
      </c>
      <c r="K145" s="54">
        <f t="shared" si="25"/>
        <v>424.17</v>
      </c>
      <c r="L145" s="13">
        <f t="shared" si="26"/>
        <v>948.871</v>
      </c>
      <c r="M145" s="180">
        <v>0</v>
      </c>
      <c r="N145" s="180">
        <f t="shared" si="27"/>
        <v>226.9</v>
      </c>
      <c r="O145" s="180">
        <f t="shared" si="28"/>
        <v>8.51</v>
      </c>
      <c r="P145" s="54">
        <f t="shared" si="29"/>
        <v>99.81</v>
      </c>
      <c r="Q145" s="180">
        <f t="shared" si="30"/>
        <v>335.22</v>
      </c>
      <c r="R145" s="175">
        <f t="shared" si="31"/>
        <v>1284.091</v>
      </c>
      <c r="S145" s="187"/>
      <c r="T145" t="str">
        <f>VLOOKUP(D145,[1]汇总!I$2:J$296,2,0)</f>
        <v>√</v>
      </c>
    </row>
    <row r="146" ht="20" customHeight="1" spans="1:20">
      <c r="A146" s="180">
        <f t="shared" si="32"/>
        <v>143</v>
      </c>
      <c r="B146" s="183"/>
      <c r="C146" s="180" t="s">
        <v>322</v>
      </c>
      <c r="D146" s="180" t="s">
        <v>323</v>
      </c>
      <c r="E146" s="151">
        <v>2836.2</v>
      </c>
      <c r="F146" s="151">
        <v>2837</v>
      </c>
      <c r="G146" s="54">
        <v>4990.25</v>
      </c>
      <c r="H146" s="180">
        <f t="shared" si="22"/>
        <v>51.05</v>
      </c>
      <c r="I146" s="151">
        <f t="shared" si="23"/>
        <v>453.792</v>
      </c>
      <c r="J146" s="151">
        <f t="shared" si="24"/>
        <v>19.859</v>
      </c>
      <c r="K146" s="54">
        <f t="shared" si="25"/>
        <v>424.17</v>
      </c>
      <c r="L146" s="13">
        <f t="shared" si="26"/>
        <v>948.871</v>
      </c>
      <c r="M146" s="180">
        <v>0</v>
      </c>
      <c r="N146" s="180">
        <f t="shared" si="27"/>
        <v>226.9</v>
      </c>
      <c r="O146" s="180">
        <f t="shared" si="28"/>
        <v>8.51</v>
      </c>
      <c r="P146" s="54">
        <f t="shared" si="29"/>
        <v>99.81</v>
      </c>
      <c r="Q146" s="180">
        <f t="shared" si="30"/>
        <v>335.22</v>
      </c>
      <c r="R146" s="175">
        <f t="shared" si="31"/>
        <v>1284.091</v>
      </c>
      <c r="S146" s="187"/>
      <c r="T146" t="str">
        <f>VLOOKUP(D146,[1]汇总!I$2:J$296,2,0)</f>
        <v>√</v>
      </c>
    </row>
    <row r="147" ht="20" customHeight="1" spans="1:20">
      <c r="A147" s="180">
        <f t="shared" si="32"/>
        <v>144</v>
      </c>
      <c r="B147" s="183"/>
      <c r="C147" s="180" t="s">
        <v>324</v>
      </c>
      <c r="D147" s="180" t="s">
        <v>325</v>
      </c>
      <c r="E147" s="151">
        <v>2836.2</v>
      </c>
      <c r="F147" s="151">
        <v>2837</v>
      </c>
      <c r="G147" s="54">
        <v>4990.25</v>
      </c>
      <c r="H147" s="180">
        <f t="shared" si="22"/>
        <v>51.05</v>
      </c>
      <c r="I147" s="151">
        <f t="shared" si="23"/>
        <v>453.792</v>
      </c>
      <c r="J147" s="151">
        <f t="shared" si="24"/>
        <v>19.859</v>
      </c>
      <c r="K147" s="54">
        <f t="shared" si="25"/>
        <v>424.17</v>
      </c>
      <c r="L147" s="13">
        <f t="shared" si="26"/>
        <v>948.871</v>
      </c>
      <c r="M147" s="180">
        <v>0</v>
      </c>
      <c r="N147" s="180">
        <f t="shared" si="27"/>
        <v>226.9</v>
      </c>
      <c r="O147" s="180">
        <f t="shared" si="28"/>
        <v>8.51</v>
      </c>
      <c r="P147" s="54">
        <f t="shared" si="29"/>
        <v>99.81</v>
      </c>
      <c r="Q147" s="180">
        <f t="shared" si="30"/>
        <v>335.22</v>
      </c>
      <c r="R147" s="175">
        <f t="shared" si="31"/>
        <v>1284.091</v>
      </c>
      <c r="S147" s="187"/>
      <c r="T147" t="str">
        <f>VLOOKUP(D147,[1]汇总!I$2:J$296,2,0)</f>
        <v>√</v>
      </c>
    </row>
    <row r="148" ht="20" customHeight="1" spans="1:20">
      <c r="A148" s="180">
        <f t="shared" si="32"/>
        <v>145</v>
      </c>
      <c r="B148" s="183"/>
      <c r="C148" s="180" t="s">
        <v>326</v>
      </c>
      <c r="D148" s="180" t="s">
        <v>327</v>
      </c>
      <c r="E148" s="151">
        <v>2836.2</v>
      </c>
      <c r="F148" s="151">
        <v>2837</v>
      </c>
      <c r="G148" s="54">
        <v>4990.25</v>
      </c>
      <c r="H148" s="180">
        <f t="shared" si="22"/>
        <v>51.05</v>
      </c>
      <c r="I148" s="151">
        <f t="shared" si="23"/>
        <v>453.792</v>
      </c>
      <c r="J148" s="151">
        <f t="shared" si="24"/>
        <v>19.859</v>
      </c>
      <c r="K148" s="54">
        <f t="shared" si="25"/>
        <v>424.17</v>
      </c>
      <c r="L148" s="13">
        <f t="shared" si="26"/>
        <v>948.871</v>
      </c>
      <c r="M148" s="180">
        <v>0</v>
      </c>
      <c r="N148" s="180">
        <f t="shared" si="27"/>
        <v>226.9</v>
      </c>
      <c r="O148" s="180">
        <f t="shared" si="28"/>
        <v>8.51</v>
      </c>
      <c r="P148" s="54">
        <f t="shared" si="29"/>
        <v>99.81</v>
      </c>
      <c r="Q148" s="180">
        <f t="shared" si="30"/>
        <v>335.22</v>
      </c>
      <c r="R148" s="175">
        <f t="shared" si="31"/>
        <v>1284.091</v>
      </c>
      <c r="S148" s="187"/>
      <c r="T148" t="str">
        <f>VLOOKUP(D148,[1]汇总!I$2:J$296,2,0)</f>
        <v>√</v>
      </c>
    </row>
    <row r="149" ht="20" customHeight="1" spans="1:20">
      <c r="A149" s="180">
        <f t="shared" si="32"/>
        <v>146</v>
      </c>
      <c r="B149" s="183"/>
      <c r="C149" s="180" t="s">
        <v>328</v>
      </c>
      <c r="D149" s="180" t="s">
        <v>329</v>
      </c>
      <c r="E149" s="151">
        <v>2836.2</v>
      </c>
      <c r="F149" s="151">
        <v>2837</v>
      </c>
      <c r="G149" s="54">
        <v>4990.25</v>
      </c>
      <c r="H149" s="180">
        <f t="shared" si="22"/>
        <v>51.05</v>
      </c>
      <c r="I149" s="151">
        <f t="shared" si="23"/>
        <v>453.792</v>
      </c>
      <c r="J149" s="151">
        <f t="shared" si="24"/>
        <v>19.859</v>
      </c>
      <c r="K149" s="54">
        <f t="shared" si="25"/>
        <v>424.17</v>
      </c>
      <c r="L149" s="13">
        <f t="shared" si="26"/>
        <v>948.871</v>
      </c>
      <c r="M149" s="180">
        <v>0</v>
      </c>
      <c r="N149" s="180">
        <f t="shared" si="27"/>
        <v>226.9</v>
      </c>
      <c r="O149" s="180">
        <f t="shared" si="28"/>
        <v>8.51</v>
      </c>
      <c r="P149" s="54">
        <f t="shared" si="29"/>
        <v>99.81</v>
      </c>
      <c r="Q149" s="180">
        <f t="shared" si="30"/>
        <v>335.22</v>
      </c>
      <c r="R149" s="175">
        <f t="shared" si="31"/>
        <v>1284.091</v>
      </c>
      <c r="S149" s="187"/>
      <c r="T149" t="str">
        <f>VLOOKUP(D149,[1]汇总!I$2:J$296,2,0)</f>
        <v>√</v>
      </c>
    </row>
    <row r="150" ht="20" customHeight="1" spans="1:20">
      <c r="A150" s="180">
        <f t="shared" si="32"/>
        <v>147</v>
      </c>
      <c r="B150" s="183"/>
      <c r="C150" s="180" t="s">
        <v>330</v>
      </c>
      <c r="D150" s="180" t="s">
        <v>331</v>
      </c>
      <c r="E150" s="151">
        <v>2836.2</v>
      </c>
      <c r="F150" s="151">
        <v>2837</v>
      </c>
      <c r="G150" s="54">
        <v>4990.25</v>
      </c>
      <c r="H150" s="180">
        <f t="shared" si="22"/>
        <v>51.05</v>
      </c>
      <c r="I150" s="151">
        <f t="shared" si="23"/>
        <v>453.792</v>
      </c>
      <c r="J150" s="151">
        <f t="shared" si="24"/>
        <v>19.859</v>
      </c>
      <c r="K150" s="54">
        <f t="shared" si="25"/>
        <v>424.17</v>
      </c>
      <c r="L150" s="13">
        <f t="shared" si="26"/>
        <v>948.871</v>
      </c>
      <c r="M150" s="180">
        <v>0</v>
      </c>
      <c r="N150" s="180">
        <f t="shared" si="27"/>
        <v>226.9</v>
      </c>
      <c r="O150" s="180">
        <f t="shared" si="28"/>
        <v>8.51</v>
      </c>
      <c r="P150" s="54">
        <f t="shared" si="29"/>
        <v>99.81</v>
      </c>
      <c r="Q150" s="180">
        <f t="shared" si="30"/>
        <v>335.22</v>
      </c>
      <c r="R150" s="175">
        <f t="shared" si="31"/>
        <v>1284.091</v>
      </c>
      <c r="S150" s="187"/>
      <c r="T150" t="str">
        <f>VLOOKUP(D150,[1]汇总!I$2:J$296,2,0)</f>
        <v>√</v>
      </c>
    </row>
    <row r="151" ht="20" customHeight="1" spans="1:20">
      <c r="A151" s="180">
        <f t="shared" si="32"/>
        <v>148</v>
      </c>
      <c r="B151" s="183"/>
      <c r="C151" s="180" t="s">
        <v>332</v>
      </c>
      <c r="D151" s="180" t="s">
        <v>333</v>
      </c>
      <c r="E151" s="151">
        <v>2836.2</v>
      </c>
      <c r="F151" s="151">
        <v>2837</v>
      </c>
      <c r="G151" s="54">
        <v>4990.25</v>
      </c>
      <c r="H151" s="180">
        <f t="shared" si="22"/>
        <v>51.05</v>
      </c>
      <c r="I151" s="151">
        <f t="shared" si="23"/>
        <v>453.792</v>
      </c>
      <c r="J151" s="151">
        <f t="shared" si="24"/>
        <v>19.859</v>
      </c>
      <c r="K151" s="54">
        <f t="shared" si="25"/>
        <v>424.17</v>
      </c>
      <c r="L151" s="13">
        <f t="shared" si="26"/>
        <v>948.871</v>
      </c>
      <c r="M151" s="180">
        <v>0</v>
      </c>
      <c r="N151" s="180">
        <f t="shared" si="27"/>
        <v>226.9</v>
      </c>
      <c r="O151" s="180">
        <f t="shared" si="28"/>
        <v>8.51</v>
      </c>
      <c r="P151" s="54">
        <f t="shared" si="29"/>
        <v>99.81</v>
      </c>
      <c r="Q151" s="180">
        <f t="shared" si="30"/>
        <v>335.22</v>
      </c>
      <c r="R151" s="175">
        <f t="shared" si="31"/>
        <v>1284.091</v>
      </c>
      <c r="S151" s="187"/>
      <c r="T151" t="str">
        <f>VLOOKUP(D151,[1]汇总!I$2:J$296,2,0)</f>
        <v>√</v>
      </c>
    </row>
    <row r="152" ht="20" customHeight="1" spans="1:20">
      <c r="A152" s="180">
        <f t="shared" si="32"/>
        <v>149</v>
      </c>
      <c r="B152" s="183"/>
      <c r="C152" s="180" t="s">
        <v>334</v>
      </c>
      <c r="D152" s="180" t="s">
        <v>335</v>
      </c>
      <c r="E152" s="151">
        <v>2836.2</v>
      </c>
      <c r="F152" s="151">
        <v>2837</v>
      </c>
      <c r="G152" s="54">
        <v>4990.25</v>
      </c>
      <c r="H152" s="180">
        <f t="shared" si="22"/>
        <v>51.05</v>
      </c>
      <c r="I152" s="151">
        <f t="shared" si="23"/>
        <v>453.792</v>
      </c>
      <c r="J152" s="151">
        <f t="shared" si="24"/>
        <v>19.859</v>
      </c>
      <c r="K152" s="54">
        <f t="shared" si="25"/>
        <v>424.17</v>
      </c>
      <c r="L152" s="13">
        <f t="shared" si="26"/>
        <v>948.871</v>
      </c>
      <c r="M152" s="180">
        <v>0</v>
      </c>
      <c r="N152" s="180">
        <f t="shared" si="27"/>
        <v>226.9</v>
      </c>
      <c r="O152" s="180">
        <f t="shared" si="28"/>
        <v>8.51</v>
      </c>
      <c r="P152" s="54">
        <f t="shared" si="29"/>
        <v>99.81</v>
      </c>
      <c r="Q152" s="180">
        <f t="shared" si="30"/>
        <v>335.22</v>
      </c>
      <c r="R152" s="175">
        <f t="shared" si="31"/>
        <v>1284.091</v>
      </c>
      <c r="S152" s="187"/>
      <c r="T152" t="str">
        <f>VLOOKUP(D152,[1]汇总!I$2:J$296,2,0)</f>
        <v>√</v>
      </c>
    </row>
    <row r="153" ht="20" customHeight="1" spans="1:20">
      <c r="A153" s="180">
        <f t="shared" si="32"/>
        <v>150</v>
      </c>
      <c r="B153" s="183"/>
      <c r="C153" s="180" t="s">
        <v>336</v>
      </c>
      <c r="D153" s="180" t="s">
        <v>337</v>
      </c>
      <c r="E153" s="151">
        <v>2836.2</v>
      </c>
      <c r="F153" s="151">
        <v>2837</v>
      </c>
      <c r="G153" s="54">
        <v>4990.25</v>
      </c>
      <c r="H153" s="180">
        <f t="shared" si="22"/>
        <v>51.05</v>
      </c>
      <c r="I153" s="151">
        <f t="shared" si="23"/>
        <v>453.792</v>
      </c>
      <c r="J153" s="151">
        <f t="shared" si="24"/>
        <v>19.859</v>
      </c>
      <c r="K153" s="54">
        <f t="shared" si="25"/>
        <v>424.17</v>
      </c>
      <c r="L153" s="13">
        <f t="shared" si="26"/>
        <v>948.871</v>
      </c>
      <c r="M153" s="180">
        <v>0</v>
      </c>
      <c r="N153" s="180">
        <f t="shared" si="27"/>
        <v>226.9</v>
      </c>
      <c r="O153" s="180">
        <f t="shared" si="28"/>
        <v>8.51</v>
      </c>
      <c r="P153" s="54">
        <f t="shared" si="29"/>
        <v>99.81</v>
      </c>
      <c r="Q153" s="180">
        <f t="shared" si="30"/>
        <v>335.22</v>
      </c>
      <c r="R153" s="175">
        <f t="shared" si="31"/>
        <v>1284.091</v>
      </c>
      <c r="S153" s="187"/>
      <c r="T153" t="str">
        <f>VLOOKUP(D153,[1]汇总!I$2:J$296,2,0)</f>
        <v>√</v>
      </c>
    </row>
    <row r="154" ht="20" customHeight="1" spans="1:20">
      <c r="A154" s="180">
        <f t="shared" si="32"/>
        <v>151</v>
      </c>
      <c r="B154" s="183"/>
      <c r="C154" s="180" t="s">
        <v>338</v>
      </c>
      <c r="D154" s="180" t="s">
        <v>339</v>
      </c>
      <c r="E154" s="151">
        <v>2836.2</v>
      </c>
      <c r="F154" s="151">
        <v>2837</v>
      </c>
      <c r="G154" s="54">
        <v>4990.25</v>
      </c>
      <c r="H154" s="180">
        <f t="shared" si="22"/>
        <v>51.05</v>
      </c>
      <c r="I154" s="151">
        <f t="shared" si="23"/>
        <v>453.792</v>
      </c>
      <c r="J154" s="151">
        <f t="shared" si="24"/>
        <v>19.859</v>
      </c>
      <c r="K154" s="54">
        <f t="shared" si="25"/>
        <v>424.17</v>
      </c>
      <c r="L154" s="13">
        <f t="shared" si="26"/>
        <v>948.871</v>
      </c>
      <c r="M154" s="180">
        <v>0</v>
      </c>
      <c r="N154" s="180">
        <f t="shared" si="27"/>
        <v>226.9</v>
      </c>
      <c r="O154" s="180">
        <f t="shared" si="28"/>
        <v>8.51</v>
      </c>
      <c r="P154" s="54">
        <f t="shared" si="29"/>
        <v>99.81</v>
      </c>
      <c r="Q154" s="180">
        <f t="shared" si="30"/>
        <v>335.22</v>
      </c>
      <c r="R154" s="175">
        <f t="shared" si="31"/>
        <v>1284.091</v>
      </c>
      <c r="S154" s="187"/>
      <c r="T154" t="str">
        <f>VLOOKUP(D154,[1]汇总!I$2:J$296,2,0)</f>
        <v>√</v>
      </c>
    </row>
    <row r="155" ht="20" customHeight="1" spans="1:20">
      <c r="A155" s="180">
        <f t="shared" si="32"/>
        <v>152</v>
      </c>
      <c r="B155" s="183"/>
      <c r="C155" s="180" t="s">
        <v>340</v>
      </c>
      <c r="D155" s="180" t="s">
        <v>341</v>
      </c>
      <c r="E155" s="151">
        <v>2836.2</v>
      </c>
      <c r="F155" s="151">
        <v>2837</v>
      </c>
      <c r="G155" s="54">
        <v>4990.25</v>
      </c>
      <c r="H155" s="180">
        <f t="shared" si="22"/>
        <v>51.05</v>
      </c>
      <c r="I155" s="151">
        <f t="shared" si="23"/>
        <v>453.792</v>
      </c>
      <c r="J155" s="151">
        <f t="shared" si="24"/>
        <v>19.859</v>
      </c>
      <c r="K155" s="54">
        <f t="shared" si="25"/>
        <v>424.17</v>
      </c>
      <c r="L155" s="13">
        <f t="shared" si="26"/>
        <v>948.871</v>
      </c>
      <c r="M155" s="180">
        <v>0</v>
      </c>
      <c r="N155" s="180">
        <f t="shared" si="27"/>
        <v>226.9</v>
      </c>
      <c r="O155" s="180">
        <f t="shared" si="28"/>
        <v>8.51</v>
      </c>
      <c r="P155" s="54">
        <f t="shared" si="29"/>
        <v>99.81</v>
      </c>
      <c r="Q155" s="180">
        <f t="shared" si="30"/>
        <v>335.22</v>
      </c>
      <c r="R155" s="175">
        <f t="shared" si="31"/>
        <v>1284.091</v>
      </c>
      <c r="S155" s="187"/>
      <c r="T155" t="str">
        <f>VLOOKUP(D155,[1]汇总!I$2:J$296,2,0)</f>
        <v>√</v>
      </c>
    </row>
    <row r="156" ht="20" customHeight="1" spans="1:20">
      <c r="A156" s="180">
        <f t="shared" si="32"/>
        <v>153</v>
      </c>
      <c r="B156" s="183"/>
      <c r="C156" s="180" t="s">
        <v>342</v>
      </c>
      <c r="D156" s="180" t="s">
        <v>343</v>
      </c>
      <c r="E156" s="151">
        <v>2836.2</v>
      </c>
      <c r="F156" s="151">
        <v>2837</v>
      </c>
      <c r="G156" s="54">
        <v>4990.25</v>
      </c>
      <c r="H156" s="180">
        <f t="shared" si="22"/>
        <v>51.05</v>
      </c>
      <c r="I156" s="151">
        <f t="shared" si="23"/>
        <v>453.792</v>
      </c>
      <c r="J156" s="151">
        <f t="shared" si="24"/>
        <v>19.859</v>
      </c>
      <c r="K156" s="54">
        <f t="shared" si="25"/>
        <v>424.17</v>
      </c>
      <c r="L156" s="13">
        <f t="shared" si="26"/>
        <v>948.871</v>
      </c>
      <c r="M156" s="180">
        <v>0</v>
      </c>
      <c r="N156" s="180">
        <f t="shared" si="27"/>
        <v>226.9</v>
      </c>
      <c r="O156" s="180">
        <f t="shared" si="28"/>
        <v>8.51</v>
      </c>
      <c r="P156" s="54">
        <f t="shared" si="29"/>
        <v>99.81</v>
      </c>
      <c r="Q156" s="180">
        <f t="shared" si="30"/>
        <v>335.22</v>
      </c>
      <c r="R156" s="175">
        <f t="shared" si="31"/>
        <v>1284.091</v>
      </c>
      <c r="S156" s="187"/>
      <c r="T156" t="str">
        <f>VLOOKUP(D156,[1]汇总!I$2:J$296,2,0)</f>
        <v>√</v>
      </c>
    </row>
    <row r="157" ht="20" customHeight="1" spans="1:20">
      <c r="A157" s="180">
        <f t="shared" si="32"/>
        <v>154</v>
      </c>
      <c r="B157" s="183"/>
      <c r="C157" s="180" t="s">
        <v>344</v>
      </c>
      <c r="D157" s="180" t="s">
        <v>345</v>
      </c>
      <c r="E157" s="151">
        <v>2836.2</v>
      </c>
      <c r="F157" s="151">
        <v>2837</v>
      </c>
      <c r="G157" s="54">
        <v>4990.25</v>
      </c>
      <c r="H157" s="180">
        <f t="shared" si="22"/>
        <v>51.05</v>
      </c>
      <c r="I157" s="151">
        <f t="shared" si="23"/>
        <v>453.792</v>
      </c>
      <c r="J157" s="151">
        <f t="shared" si="24"/>
        <v>19.859</v>
      </c>
      <c r="K157" s="54">
        <f t="shared" si="25"/>
        <v>424.17</v>
      </c>
      <c r="L157" s="13">
        <f t="shared" si="26"/>
        <v>948.871</v>
      </c>
      <c r="M157" s="180">
        <v>0</v>
      </c>
      <c r="N157" s="180">
        <f t="shared" si="27"/>
        <v>226.9</v>
      </c>
      <c r="O157" s="180">
        <f t="shared" si="28"/>
        <v>8.51</v>
      </c>
      <c r="P157" s="54">
        <f t="shared" si="29"/>
        <v>99.81</v>
      </c>
      <c r="Q157" s="180">
        <f t="shared" si="30"/>
        <v>335.22</v>
      </c>
      <c r="R157" s="175">
        <f t="shared" si="31"/>
        <v>1284.091</v>
      </c>
      <c r="S157" s="187"/>
      <c r="T157" t="str">
        <f>VLOOKUP(D157,[1]汇总!I$2:J$296,2,0)</f>
        <v>√</v>
      </c>
    </row>
    <row r="158" ht="20" customHeight="1" spans="1:20">
      <c r="A158" s="180">
        <f t="shared" si="32"/>
        <v>155</v>
      </c>
      <c r="B158" s="183"/>
      <c r="C158" s="180" t="s">
        <v>346</v>
      </c>
      <c r="D158" s="180" t="s">
        <v>347</v>
      </c>
      <c r="E158" s="151">
        <v>2836.2</v>
      </c>
      <c r="F158" s="151">
        <v>2837</v>
      </c>
      <c r="G158" s="54">
        <v>4990.25</v>
      </c>
      <c r="H158" s="180">
        <f t="shared" si="22"/>
        <v>51.05</v>
      </c>
      <c r="I158" s="151">
        <f t="shared" si="23"/>
        <v>453.792</v>
      </c>
      <c r="J158" s="151">
        <f t="shared" si="24"/>
        <v>19.859</v>
      </c>
      <c r="K158" s="54">
        <f t="shared" si="25"/>
        <v>424.17</v>
      </c>
      <c r="L158" s="13">
        <f t="shared" si="26"/>
        <v>948.871</v>
      </c>
      <c r="M158" s="180">
        <v>0</v>
      </c>
      <c r="N158" s="180">
        <f t="shared" si="27"/>
        <v>226.9</v>
      </c>
      <c r="O158" s="180">
        <f t="shared" si="28"/>
        <v>8.51</v>
      </c>
      <c r="P158" s="54">
        <f t="shared" si="29"/>
        <v>99.81</v>
      </c>
      <c r="Q158" s="180">
        <f t="shared" si="30"/>
        <v>335.22</v>
      </c>
      <c r="R158" s="175">
        <f t="shared" si="31"/>
        <v>1284.091</v>
      </c>
      <c r="S158" s="187"/>
      <c r="T158" t="str">
        <f>VLOOKUP(D158,[1]汇总!I$2:J$296,2,0)</f>
        <v>√</v>
      </c>
    </row>
    <row r="159" ht="20" customHeight="1" spans="1:20">
      <c r="A159" s="180">
        <f t="shared" si="32"/>
        <v>156</v>
      </c>
      <c r="B159" s="183"/>
      <c r="C159" s="180" t="s">
        <v>348</v>
      </c>
      <c r="D159" s="180" t="s">
        <v>349</v>
      </c>
      <c r="E159" s="151">
        <v>2836.2</v>
      </c>
      <c r="F159" s="151">
        <v>2837</v>
      </c>
      <c r="G159" s="54">
        <v>4990.25</v>
      </c>
      <c r="H159" s="180">
        <f t="shared" si="22"/>
        <v>51.05</v>
      </c>
      <c r="I159" s="151">
        <f t="shared" si="23"/>
        <v>453.792</v>
      </c>
      <c r="J159" s="151">
        <f t="shared" si="24"/>
        <v>19.859</v>
      </c>
      <c r="K159" s="54">
        <f t="shared" si="25"/>
        <v>424.17</v>
      </c>
      <c r="L159" s="13">
        <f t="shared" si="26"/>
        <v>948.871</v>
      </c>
      <c r="M159" s="180">
        <v>0</v>
      </c>
      <c r="N159" s="180">
        <f t="shared" si="27"/>
        <v>226.9</v>
      </c>
      <c r="O159" s="180">
        <f t="shared" si="28"/>
        <v>8.51</v>
      </c>
      <c r="P159" s="54">
        <f t="shared" si="29"/>
        <v>99.81</v>
      </c>
      <c r="Q159" s="180">
        <f t="shared" si="30"/>
        <v>335.22</v>
      </c>
      <c r="R159" s="175">
        <f t="shared" si="31"/>
        <v>1284.091</v>
      </c>
      <c r="S159" s="187"/>
      <c r="T159" t="str">
        <f>VLOOKUP(D159,[1]汇总!I$2:J$296,2,0)</f>
        <v>√</v>
      </c>
    </row>
    <row r="160" ht="20" customHeight="1" spans="1:20">
      <c r="A160" s="180">
        <f t="shared" si="32"/>
        <v>157</v>
      </c>
      <c r="B160" s="183"/>
      <c r="C160" s="180" t="s">
        <v>350</v>
      </c>
      <c r="D160" s="180" t="s">
        <v>351</v>
      </c>
      <c r="E160" s="151">
        <v>2836.2</v>
      </c>
      <c r="F160" s="151">
        <v>2837</v>
      </c>
      <c r="G160" s="54">
        <v>4990.25</v>
      </c>
      <c r="H160" s="180">
        <f t="shared" si="22"/>
        <v>51.05</v>
      </c>
      <c r="I160" s="151">
        <f t="shared" si="23"/>
        <v>453.792</v>
      </c>
      <c r="J160" s="151">
        <f t="shared" si="24"/>
        <v>19.859</v>
      </c>
      <c r="K160" s="54">
        <f t="shared" si="25"/>
        <v>424.17</v>
      </c>
      <c r="L160" s="13">
        <f t="shared" si="26"/>
        <v>948.871</v>
      </c>
      <c r="M160" s="180">
        <v>0</v>
      </c>
      <c r="N160" s="180">
        <f t="shared" si="27"/>
        <v>226.9</v>
      </c>
      <c r="O160" s="180">
        <f t="shared" si="28"/>
        <v>8.51</v>
      </c>
      <c r="P160" s="54">
        <f t="shared" si="29"/>
        <v>99.81</v>
      </c>
      <c r="Q160" s="180">
        <f t="shared" si="30"/>
        <v>335.22</v>
      </c>
      <c r="R160" s="175">
        <f t="shared" si="31"/>
        <v>1284.091</v>
      </c>
      <c r="S160" s="187"/>
      <c r="T160" t="str">
        <f>VLOOKUP(D160,[1]汇总!I$2:J$296,2,0)</f>
        <v>√</v>
      </c>
    </row>
    <row r="161" ht="20" customHeight="1" spans="1:20">
      <c r="A161" s="180">
        <f t="shared" si="32"/>
        <v>158</v>
      </c>
      <c r="B161" s="183"/>
      <c r="C161" s="180" t="s">
        <v>352</v>
      </c>
      <c r="D161" s="180" t="s">
        <v>353</v>
      </c>
      <c r="E161" s="151">
        <v>2836.2</v>
      </c>
      <c r="F161" s="151">
        <v>2837</v>
      </c>
      <c r="G161" s="54">
        <v>4990.25</v>
      </c>
      <c r="H161" s="180">
        <f t="shared" si="22"/>
        <v>51.05</v>
      </c>
      <c r="I161" s="151">
        <f t="shared" si="23"/>
        <v>453.792</v>
      </c>
      <c r="J161" s="151">
        <f t="shared" si="24"/>
        <v>19.859</v>
      </c>
      <c r="K161" s="54">
        <f t="shared" si="25"/>
        <v>424.17</v>
      </c>
      <c r="L161" s="13">
        <f t="shared" si="26"/>
        <v>948.871</v>
      </c>
      <c r="M161" s="180">
        <v>0</v>
      </c>
      <c r="N161" s="180">
        <f t="shared" si="27"/>
        <v>226.9</v>
      </c>
      <c r="O161" s="180">
        <f t="shared" si="28"/>
        <v>8.51</v>
      </c>
      <c r="P161" s="54">
        <f t="shared" si="29"/>
        <v>99.81</v>
      </c>
      <c r="Q161" s="180">
        <f t="shared" si="30"/>
        <v>335.22</v>
      </c>
      <c r="R161" s="175">
        <f t="shared" si="31"/>
        <v>1284.091</v>
      </c>
      <c r="S161" s="187"/>
      <c r="T161" t="str">
        <f>VLOOKUP(D161,[1]汇总!I$2:J$296,2,0)</f>
        <v>√</v>
      </c>
    </row>
    <row r="162" ht="20" customHeight="1" spans="1:20">
      <c r="A162" s="180">
        <f t="shared" si="32"/>
        <v>159</v>
      </c>
      <c r="B162" s="183"/>
      <c r="C162" s="180" t="s">
        <v>354</v>
      </c>
      <c r="D162" s="180" t="s">
        <v>355</v>
      </c>
      <c r="E162" s="151">
        <v>2836.2</v>
      </c>
      <c r="F162" s="151">
        <v>2837</v>
      </c>
      <c r="G162" s="54">
        <v>4990.25</v>
      </c>
      <c r="H162" s="180">
        <f t="shared" si="22"/>
        <v>51.05</v>
      </c>
      <c r="I162" s="151">
        <f t="shared" si="23"/>
        <v>453.792</v>
      </c>
      <c r="J162" s="151">
        <f t="shared" si="24"/>
        <v>19.859</v>
      </c>
      <c r="K162" s="54">
        <f t="shared" si="25"/>
        <v>424.17</v>
      </c>
      <c r="L162" s="13">
        <f t="shared" si="26"/>
        <v>948.871</v>
      </c>
      <c r="M162" s="180">
        <v>0</v>
      </c>
      <c r="N162" s="180">
        <f t="shared" si="27"/>
        <v>226.9</v>
      </c>
      <c r="O162" s="180">
        <f t="shared" si="28"/>
        <v>8.51</v>
      </c>
      <c r="P162" s="54">
        <f t="shared" si="29"/>
        <v>99.81</v>
      </c>
      <c r="Q162" s="180">
        <f t="shared" si="30"/>
        <v>335.22</v>
      </c>
      <c r="R162" s="175">
        <f t="shared" si="31"/>
        <v>1284.091</v>
      </c>
      <c r="S162" s="187"/>
      <c r="T162" t="str">
        <f>VLOOKUP(D162,[1]汇总!I$2:J$296,2,0)</f>
        <v>√</v>
      </c>
    </row>
    <row r="163" ht="20" customHeight="1" spans="1:20">
      <c r="A163" s="180">
        <f t="shared" si="32"/>
        <v>160</v>
      </c>
      <c r="B163" s="183"/>
      <c r="C163" s="180" t="s">
        <v>356</v>
      </c>
      <c r="D163" s="180" t="s">
        <v>357</v>
      </c>
      <c r="E163" s="151">
        <v>2836.2</v>
      </c>
      <c r="F163" s="151">
        <v>2837</v>
      </c>
      <c r="G163" s="54">
        <v>4990.25</v>
      </c>
      <c r="H163" s="180">
        <f t="shared" si="22"/>
        <v>51.05</v>
      </c>
      <c r="I163" s="151">
        <f t="shared" si="23"/>
        <v>453.792</v>
      </c>
      <c r="J163" s="151">
        <f t="shared" si="24"/>
        <v>19.859</v>
      </c>
      <c r="K163" s="54">
        <f t="shared" si="25"/>
        <v>424.17</v>
      </c>
      <c r="L163" s="13">
        <f t="shared" si="26"/>
        <v>948.871</v>
      </c>
      <c r="M163" s="180">
        <v>0</v>
      </c>
      <c r="N163" s="180">
        <f t="shared" si="27"/>
        <v>226.9</v>
      </c>
      <c r="O163" s="180">
        <f t="shared" si="28"/>
        <v>8.51</v>
      </c>
      <c r="P163" s="54">
        <f t="shared" si="29"/>
        <v>99.81</v>
      </c>
      <c r="Q163" s="180">
        <f t="shared" si="30"/>
        <v>335.22</v>
      </c>
      <c r="R163" s="175">
        <f t="shared" si="31"/>
        <v>1284.091</v>
      </c>
      <c r="S163" s="187"/>
      <c r="T163" t="str">
        <f>VLOOKUP(D163,[1]汇总!I$2:J$296,2,0)</f>
        <v>√</v>
      </c>
    </row>
    <row r="164" ht="20" customHeight="1" spans="1:20">
      <c r="A164" s="180">
        <f t="shared" si="32"/>
        <v>161</v>
      </c>
      <c r="B164" s="183"/>
      <c r="C164" s="180" t="s">
        <v>358</v>
      </c>
      <c r="D164" s="180" t="s">
        <v>359</v>
      </c>
      <c r="E164" s="151">
        <v>2836.2</v>
      </c>
      <c r="F164" s="151">
        <v>2837</v>
      </c>
      <c r="G164" s="54">
        <v>4990.25</v>
      </c>
      <c r="H164" s="180">
        <f t="shared" si="22"/>
        <v>51.05</v>
      </c>
      <c r="I164" s="151">
        <f t="shared" si="23"/>
        <v>453.792</v>
      </c>
      <c r="J164" s="151">
        <f t="shared" si="24"/>
        <v>19.859</v>
      </c>
      <c r="K164" s="54">
        <f t="shared" si="25"/>
        <v>424.17</v>
      </c>
      <c r="L164" s="13">
        <f t="shared" si="26"/>
        <v>948.871</v>
      </c>
      <c r="M164" s="180">
        <v>0</v>
      </c>
      <c r="N164" s="180">
        <f t="shared" si="27"/>
        <v>226.9</v>
      </c>
      <c r="O164" s="180">
        <f t="shared" si="28"/>
        <v>8.51</v>
      </c>
      <c r="P164" s="54">
        <f t="shared" si="29"/>
        <v>99.81</v>
      </c>
      <c r="Q164" s="180">
        <f t="shared" si="30"/>
        <v>335.22</v>
      </c>
      <c r="R164" s="175">
        <f t="shared" si="31"/>
        <v>1284.091</v>
      </c>
      <c r="S164" s="187"/>
      <c r="T164" t="str">
        <f>VLOOKUP(D164,[1]汇总!I$2:J$296,2,0)</f>
        <v>√</v>
      </c>
    </row>
    <row r="165" ht="20" customHeight="1" spans="1:20">
      <c r="A165" s="180">
        <f t="shared" si="32"/>
        <v>162</v>
      </c>
      <c r="B165" s="183"/>
      <c r="C165" s="180" t="s">
        <v>360</v>
      </c>
      <c r="D165" s="180" t="s">
        <v>361</v>
      </c>
      <c r="E165" s="151">
        <v>2836.2</v>
      </c>
      <c r="F165" s="151">
        <v>2837</v>
      </c>
      <c r="G165" s="54">
        <v>4990.25</v>
      </c>
      <c r="H165" s="180">
        <f t="shared" si="22"/>
        <v>51.05</v>
      </c>
      <c r="I165" s="151">
        <f t="shared" si="23"/>
        <v>453.792</v>
      </c>
      <c r="J165" s="151">
        <f t="shared" si="24"/>
        <v>19.859</v>
      </c>
      <c r="K165" s="54">
        <f t="shared" si="25"/>
        <v>424.17</v>
      </c>
      <c r="L165" s="13">
        <f t="shared" si="26"/>
        <v>948.871</v>
      </c>
      <c r="M165" s="180">
        <v>0</v>
      </c>
      <c r="N165" s="180">
        <f t="shared" si="27"/>
        <v>226.9</v>
      </c>
      <c r="O165" s="180">
        <f t="shared" si="28"/>
        <v>8.51</v>
      </c>
      <c r="P165" s="54">
        <f t="shared" si="29"/>
        <v>99.81</v>
      </c>
      <c r="Q165" s="180">
        <f t="shared" si="30"/>
        <v>335.22</v>
      </c>
      <c r="R165" s="175">
        <f t="shared" si="31"/>
        <v>1284.091</v>
      </c>
      <c r="S165" s="187"/>
      <c r="T165" t="str">
        <f>VLOOKUP(D165,[1]汇总!I$2:J$296,2,0)</f>
        <v>√</v>
      </c>
    </row>
    <row r="166" ht="20" customHeight="1" spans="1:20">
      <c r="A166" s="180">
        <f t="shared" si="32"/>
        <v>163</v>
      </c>
      <c r="B166" s="183"/>
      <c r="C166" s="180" t="s">
        <v>362</v>
      </c>
      <c r="D166" s="180" t="s">
        <v>363</v>
      </c>
      <c r="E166" s="151">
        <v>2836.2</v>
      </c>
      <c r="F166" s="151">
        <v>2837</v>
      </c>
      <c r="G166" s="54">
        <v>4990.25</v>
      </c>
      <c r="H166" s="180">
        <f t="shared" si="22"/>
        <v>51.05</v>
      </c>
      <c r="I166" s="151">
        <f t="shared" si="23"/>
        <v>453.792</v>
      </c>
      <c r="J166" s="151">
        <f t="shared" si="24"/>
        <v>19.859</v>
      </c>
      <c r="K166" s="54">
        <f t="shared" si="25"/>
        <v>424.17</v>
      </c>
      <c r="L166" s="13">
        <f t="shared" si="26"/>
        <v>948.871</v>
      </c>
      <c r="M166" s="180">
        <v>0</v>
      </c>
      <c r="N166" s="180">
        <f t="shared" si="27"/>
        <v>226.9</v>
      </c>
      <c r="O166" s="180">
        <f t="shared" si="28"/>
        <v>8.51</v>
      </c>
      <c r="P166" s="54">
        <f t="shared" si="29"/>
        <v>99.81</v>
      </c>
      <c r="Q166" s="180">
        <f t="shared" si="30"/>
        <v>335.22</v>
      </c>
      <c r="R166" s="175">
        <f t="shared" si="31"/>
        <v>1284.091</v>
      </c>
      <c r="S166" s="187"/>
      <c r="T166" t="str">
        <f>VLOOKUP(D166,[1]汇总!I$2:J$296,2,0)</f>
        <v>√</v>
      </c>
    </row>
    <row r="167" ht="20" customHeight="1" spans="1:20">
      <c r="A167" s="180">
        <f t="shared" si="32"/>
        <v>164</v>
      </c>
      <c r="B167" s="183"/>
      <c r="C167" s="180" t="s">
        <v>364</v>
      </c>
      <c r="D167" s="180" t="s">
        <v>365</v>
      </c>
      <c r="E167" s="151">
        <v>2836.2</v>
      </c>
      <c r="F167" s="151">
        <v>2837</v>
      </c>
      <c r="G167" s="54">
        <v>4990.25</v>
      </c>
      <c r="H167" s="180">
        <f t="shared" si="22"/>
        <v>51.05</v>
      </c>
      <c r="I167" s="151">
        <f t="shared" si="23"/>
        <v>453.792</v>
      </c>
      <c r="J167" s="151">
        <f t="shared" si="24"/>
        <v>19.859</v>
      </c>
      <c r="K167" s="54">
        <f t="shared" si="25"/>
        <v>424.17</v>
      </c>
      <c r="L167" s="13">
        <f t="shared" si="26"/>
        <v>948.871</v>
      </c>
      <c r="M167" s="180">
        <v>0</v>
      </c>
      <c r="N167" s="180">
        <f t="shared" si="27"/>
        <v>226.9</v>
      </c>
      <c r="O167" s="180">
        <f t="shared" si="28"/>
        <v>8.51</v>
      </c>
      <c r="P167" s="54">
        <f t="shared" si="29"/>
        <v>99.81</v>
      </c>
      <c r="Q167" s="180">
        <f t="shared" si="30"/>
        <v>335.22</v>
      </c>
      <c r="R167" s="175">
        <f t="shared" si="31"/>
        <v>1284.091</v>
      </c>
      <c r="S167" s="187"/>
      <c r="T167" t="str">
        <f>VLOOKUP(D167,[1]汇总!I$2:J$296,2,0)</f>
        <v>√</v>
      </c>
    </row>
    <row r="168" ht="20" customHeight="1" spans="1:20">
      <c r="A168" s="180">
        <f t="shared" si="32"/>
        <v>165</v>
      </c>
      <c r="B168" s="183"/>
      <c r="C168" s="180" t="s">
        <v>366</v>
      </c>
      <c r="D168" s="180" t="s">
        <v>367</v>
      </c>
      <c r="E168" s="151">
        <v>2836.2</v>
      </c>
      <c r="F168" s="151">
        <v>2837</v>
      </c>
      <c r="G168" s="54">
        <v>4990.25</v>
      </c>
      <c r="H168" s="180">
        <f t="shared" si="22"/>
        <v>51.05</v>
      </c>
      <c r="I168" s="151">
        <f t="shared" si="23"/>
        <v>453.792</v>
      </c>
      <c r="J168" s="151">
        <f t="shared" si="24"/>
        <v>19.859</v>
      </c>
      <c r="K168" s="54">
        <f t="shared" si="25"/>
        <v>424.17</v>
      </c>
      <c r="L168" s="13">
        <f t="shared" si="26"/>
        <v>948.871</v>
      </c>
      <c r="M168" s="180">
        <v>0</v>
      </c>
      <c r="N168" s="180">
        <f t="shared" si="27"/>
        <v>226.9</v>
      </c>
      <c r="O168" s="180">
        <f t="shared" si="28"/>
        <v>8.51</v>
      </c>
      <c r="P168" s="54">
        <f t="shared" si="29"/>
        <v>99.81</v>
      </c>
      <c r="Q168" s="180">
        <f t="shared" si="30"/>
        <v>335.22</v>
      </c>
      <c r="R168" s="175">
        <f t="shared" si="31"/>
        <v>1284.091</v>
      </c>
      <c r="S168" s="187"/>
      <c r="T168" t="str">
        <f>VLOOKUP(D168,[1]汇总!I$2:J$296,2,0)</f>
        <v>√</v>
      </c>
    </row>
    <row r="169" ht="20" customHeight="1" spans="1:20">
      <c r="A169" s="180">
        <f t="shared" si="32"/>
        <v>166</v>
      </c>
      <c r="B169" s="183"/>
      <c r="C169" s="180" t="s">
        <v>368</v>
      </c>
      <c r="D169" s="180" t="s">
        <v>369</v>
      </c>
      <c r="E169" s="151">
        <v>2836.2</v>
      </c>
      <c r="F169" s="151">
        <v>2837</v>
      </c>
      <c r="G169" s="54">
        <v>4990.25</v>
      </c>
      <c r="H169" s="180">
        <f t="shared" si="22"/>
        <v>51.05</v>
      </c>
      <c r="I169" s="151">
        <f t="shared" si="23"/>
        <v>453.792</v>
      </c>
      <c r="J169" s="151">
        <f t="shared" si="24"/>
        <v>19.859</v>
      </c>
      <c r="K169" s="54">
        <f t="shared" si="25"/>
        <v>424.17</v>
      </c>
      <c r="L169" s="13">
        <f t="shared" si="26"/>
        <v>948.871</v>
      </c>
      <c r="M169" s="180">
        <v>0</v>
      </c>
      <c r="N169" s="180">
        <f t="shared" si="27"/>
        <v>226.9</v>
      </c>
      <c r="O169" s="180">
        <f t="shared" si="28"/>
        <v>8.51</v>
      </c>
      <c r="P169" s="54">
        <f t="shared" si="29"/>
        <v>99.81</v>
      </c>
      <c r="Q169" s="180">
        <f t="shared" si="30"/>
        <v>335.22</v>
      </c>
      <c r="R169" s="175">
        <f t="shared" si="31"/>
        <v>1284.091</v>
      </c>
      <c r="S169" s="187"/>
      <c r="T169" t="str">
        <f>VLOOKUP(D169,[1]汇总!I$2:J$296,2,0)</f>
        <v>√</v>
      </c>
    </row>
    <row r="170" ht="20" customHeight="1" spans="1:20">
      <c r="A170" s="180">
        <f t="shared" si="32"/>
        <v>167</v>
      </c>
      <c r="B170" s="183"/>
      <c r="C170" s="180" t="s">
        <v>370</v>
      </c>
      <c r="D170" s="180" t="s">
        <v>371</v>
      </c>
      <c r="E170" s="151">
        <v>2836.2</v>
      </c>
      <c r="F170" s="151">
        <v>2837</v>
      </c>
      <c r="G170" s="54">
        <v>4990.25</v>
      </c>
      <c r="H170" s="180">
        <f t="shared" si="22"/>
        <v>51.05</v>
      </c>
      <c r="I170" s="151">
        <f t="shared" si="23"/>
        <v>453.792</v>
      </c>
      <c r="J170" s="151">
        <f t="shared" si="24"/>
        <v>19.859</v>
      </c>
      <c r="K170" s="54">
        <f t="shared" si="25"/>
        <v>424.17</v>
      </c>
      <c r="L170" s="13">
        <f t="shared" si="26"/>
        <v>948.871</v>
      </c>
      <c r="M170" s="180">
        <v>0</v>
      </c>
      <c r="N170" s="180">
        <f t="shared" si="27"/>
        <v>226.9</v>
      </c>
      <c r="O170" s="180">
        <f t="shared" si="28"/>
        <v>8.51</v>
      </c>
      <c r="P170" s="54">
        <f t="shared" si="29"/>
        <v>99.81</v>
      </c>
      <c r="Q170" s="180">
        <f t="shared" si="30"/>
        <v>335.22</v>
      </c>
      <c r="R170" s="175">
        <f t="shared" si="31"/>
        <v>1284.091</v>
      </c>
      <c r="S170" s="187"/>
      <c r="T170" t="str">
        <f>VLOOKUP(D170,[1]汇总!I$2:J$296,2,0)</f>
        <v>√</v>
      </c>
    </row>
    <row r="171" ht="20" customHeight="1" spans="1:20">
      <c r="A171" s="180">
        <f t="shared" si="32"/>
        <v>168</v>
      </c>
      <c r="B171" s="183"/>
      <c r="C171" s="180" t="s">
        <v>372</v>
      </c>
      <c r="D171" s="180" t="s">
        <v>373</v>
      </c>
      <c r="E171" s="151">
        <v>2836.2</v>
      </c>
      <c r="F171" s="151">
        <v>2837</v>
      </c>
      <c r="G171" s="54">
        <v>4990.25</v>
      </c>
      <c r="H171" s="180">
        <f t="shared" si="22"/>
        <v>51.05</v>
      </c>
      <c r="I171" s="151">
        <f t="shared" si="23"/>
        <v>453.792</v>
      </c>
      <c r="J171" s="151">
        <f t="shared" si="24"/>
        <v>19.859</v>
      </c>
      <c r="K171" s="54">
        <f t="shared" si="25"/>
        <v>424.17</v>
      </c>
      <c r="L171" s="13">
        <f t="shared" si="26"/>
        <v>948.871</v>
      </c>
      <c r="M171" s="180">
        <v>0</v>
      </c>
      <c r="N171" s="180">
        <f t="shared" si="27"/>
        <v>226.9</v>
      </c>
      <c r="O171" s="180">
        <f t="shared" si="28"/>
        <v>8.51</v>
      </c>
      <c r="P171" s="54">
        <f t="shared" si="29"/>
        <v>99.81</v>
      </c>
      <c r="Q171" s="180">
        <f t="shared" si="30"/>
        <v>335.22</v>
      </c>
      <c r="R171" s="175">
        <f t="shared" si="31"/>
        <v>1284.091</v>
      </c>
      <c r="S171" s="187"/>
      <c r="T171" t="str">
        <f>VLOOKUP(D171,[1]汇总!I$2:J$296,2,0)</f>
        <v>√</v>
      </c>
    </row>
    <row r="172" ht="20" customHeight="1" spans="1:20">
      <c r="A172" s="180">
        <f t="shared" si="32"/>
        <v>169</v>
      </c>
      <c r="B172" s="183"/>
      <c r="C172" s="180" t="s">
        <v>374</v>
      </c>
      <c r="D172" s="180" t="s">
        <v>375</v>
      </c>
      <c r="E172" s="151">
        <v>2836.2</v>
      </c>
      <c r="F172" s="151">
        <v>2837</v>
      </c>
      <c r="G172" s="54">
        <v>4990.25</v>
      </c>
      <c r="H172" s="180">
        <f t="shared" si="22"/>
        <v>51.05</v>
      </c>
      <c r="I172" s="151">
        <f t="shared" si="23"/>
        <v>453.792</v>
      </c>
      <c r="J172" s="151">
        <f t="shared" si="24"/>
        <v>19.859</v>
      </c>
      <c r="K172" s="54">
        <f t="shared" si="25"/>
        <v>424.17</v>
      </c>
      <c r="L172" s="13">
        <f t="shared" si="26"/>
        <v>948.871</v>
      </c>
      <c r="M172" s="180">
        <v>0</v>
      </c>
      <c r="N172" s="180">
        <f t="shared" si="27"/>
        <v>226.9</v>
      </c>
      <c r="O172" s="180">
        <f t="shared" si="28"/>
        <v>8.51</v>
      </c>
      <c r="P172" s="54">
        <f t="shared" si="29"/>
        <v>99.81</v>
      </c>
      <c r="Q172" s="180">
        <f t="shared" si="30"/>
        <v>335.22</v>
      </c>
      <c r="R172" s="175">
        <f t="shared" si="31"/>
        <v>1284.091</v>
      </c>
      <c r="S172" s="187"/>
      <c r="T172" t="str">
        <f>VLOOKUP(D172,[1]汇总!I$2:J$296,2,0)</f>
        <v>√</v>
      </c>
    </row>
    <row r="173" ht="20" customHeight="1" spans="1:20">
      <c r="A173" s="180">
        <f t="shared" si="32"/>
        <v>170</v>
      </c>
      <c r="B173" s="183"/>
      <c r="C173" s="180" t="s">
        <v>376</v>
      </c>
      <c r="D173" s="180" t="s">
        <v>377</v>
      </c>
      <c r="E173" s="151">
        <v>2836.2</v>
      </c>
      <c r="F173" s="151">
        <v>2837</v>
      </c>
      <c r="G173" s="54">
        <v>4990.25</v>
      </c>
      <c r="H173" s="180">
        <f t="shared" si="22"/>
        <v>51.05</v>
      </c>
      <c r="I173" s="151">
        <f t="shared" si="23"/>
        <v>453.792</v>
      </c>
      <c r="J173" s="151">
        <f t="shared" si="24"/>
        <v>19.859</v>
      </c>
      <c r="K173" s="54">
        <f t="shared" si="25"/>
        <v>424.17</v>
      </c>
      <c r="L173" s="13">
        <f t="shared" si="26"/>
        <v>948.871</v>
      </c>
      <c r="M173" s="180">
        <v>0</v>
      </c>
      <c r="N173" s="180">
        <f t="shared" si="27"/>
        <v>226.9</v>
      </c>
      <c r="O173" s="180">
        <f t="shared" si="28"/>
        <v>8.51</v>
      </c>
      <c r="P173" s="54">
        <f t="shared" si="29"/>
        <v>99.81</v>
      </c>
      <c r="Q173" s="180">
        <f t="shared" si="30"/>
        <v>335.22</v>
      </c>
      <c r="R173" s="175">
        <f t="shared" si="31"/>
        <v>1284.091</v>
      </c>
      <c r="S173" s="187"/>
      <c r="T173" t="str">
        <f>VLOOKUP(D173,[1]汇总!I$2:J$296,2,0)</f>
        <v>√</v>
      </c>
    </row>
    <row r="174" ht="20" customHeight="1" spans="1:20">
      <c r="A174" s="180">
        <f t="shared" si="32"/>
        <v>171</v>
      </c>
      <c r="B174" s="183"/>
      <c r="C174" s="180" t="s">
        <v>378</v>
      </c>
      <c r="D174" s="180" t="s">
        <v>379</v>
      </c>
      <c r="E174" s="151">
        <v>2836.2</v>
      </c>
      <c r="F174" s="151">
        <v>2837</v>
      </c>
      <c r="G174" s="54">
        <v>4990.25</v>
      </c>
      <c r="H174" s="180">
        <f t="shared" si="22"/>
        <v>51.05</v>
      </c>
      <c r="I174" s="151">
        <f t="shared" si="23"/>
        <v>453.792</v>
      </c>
      <c r="J174" s="151">
        <f t="shared" si="24"/>
        <v>19.859</v>
      </c>
      <c r="K174" s="54">
        <f t="shared" si="25"/>
        <v>424.17</v>
      </c>
      <c r="L174" s="13">
        <f t="shared" si="26"/>
        <v>948.871</v>
      </c>
      <c r="M174" s="180">
        <v>0</v>
      </c>
      <c r="N174" s="180">
        <f t="shared" si="27"/>
        <v>226.9</v>
      </c>
      <c r="O174" s="180">
        <f t="shared" si="28"/>
        <v>8.51</v>
      </c>
      <c r="P174" s="54">
        <f t="shared" si="29"/>
        <v>99.81</v>
      </c>
      <c r="Q174" s="180">
        <f t="shared" si="30"/>
        <v>335.22</v>
      </c>
      <c r="R174" s="175">
        <f t="shared" si="31"/>
        <v>1284.091</v>
      </c>
      <c r="S174" s="187"/>
      <c r="T174" t="str">
        <f>VLOOKUP(D174,[1]汇总!I$2:J$296,2,0)</f>
        <v>√</v>
      </c>
    </row>
    <row r="175" ht="20" customHeight="1" spans="1:20">
      <c r="A175" s="180">
        <f t="shared" si="32"/>
        <v>172</v>
      </c>
      <c r="B175" s="183"/>
      <c r="C175" s="180" t="s">
        <v>380</v>
      </c>
      <c r="D175" s="180" t="s">
        <v>381</v>
      </c>
      <c r="E175" s="151">
        <v>2836.2</v>
      </c>
      <c r="F175" s="151">
        <v>2837</v>
      </c>
      <c r="G175" s="54">
        <v>4990.25</v>
      </c>
      <c r="H175" s="180">
        <f t="shared" si="22"/>
        <v>51.05</v>
      </c>
      <c r="I175" s="151">
        <f t="shared" si="23"/>
        <v>453.792</v>
      </c>
      <c r="J175" s="151">
        <f t="shared" si="24"/>
        <v>19.859</v>
      </c>
      <c r="K175" s="54">
        <f t="shared" si="25"/>
        <v>424.17</v>
      </c>
      <c r="L175" s="13">
        <f t="shared" si="26"/>
        <v>948.871</v>
      </c>
      <c r="M175" s="180">
        <v>0</v>
      </c>
      <c r="N175" s="180">
        <f t="shared" si="27"/>
        <v>226.9</v>
      </c>
      <c r="O175" s="180">
        <f t="shared" si="28"/>
        <v>8.51</v>
      </c>
      <c r="P175" s="54">
        <f t="shared" si="29"/>
        <v>99.81</v>
      </c>
      <c r="Q175" s="180">
        <f t="shared" si="30"/>
        <v>335.22</v>
      </c>
      <c r="R175" s="175">
        <f t="shared" si="31"/>
        <v>1284.091</v>
      </c>
      <c r="S175" s="187"/>
      <c r="T175" t="str">
        <f>VLOOKUP(D175,[1]汇总!I$2:J$296,2,0)</f>
        <v>√</v>
      </c>
    </row>
    <row r="176" ht="20" customHeight="1" spans="1:20">
      <c r="A176" s="180">
        <f t="shared" si="32"/>
        <v>173</v>
      </c>
      <c r="B176" s="183"/>
      <c r="C176" s="180" t="s">
        <v>382</v>
      </c>
      <c r="D176" s="180" t="s">
        <v>383</v>
      </c>
      <c r="E176" s="151">
        <v>2836.2</v>
      </c>
      <c r="F176" s="151">
        <v>2837</v>
      </c>
      <c r="G176" s="54">
        <v>4990.25</v>
      </c>
      <c r="H176" s="180">
        <f t="shared" si="22"/>
        <v>51.05</v>
      </c>
      <c r="I176" s="151">
        <f t="shared" si="23"/>
        <v>453.792</v>
      </c>
      <c r="J176" s="151">
        <f t="shared" si="24"/>
        <v>19.859</v>
      </c>
      <c r="K176" s="54">
        <f t="shared" si="25"/>
        <v>424.17</v>
      </c>
      <c r="L176" s="13">
        <f t="shared" si="26"/>
        <v>948.871</v>
      </c>
      <c r="M176" s="180">
        <v>0</v>
      </c>
      <c r="N176" s="180">
        <f t="shared" si="27"/>
        <v>226.9</v>
      </c>
      <c r="O176" s="180">
        <f t="shared" si="28"/>
        <v>8.51</v>
      </c>
      <c r="P176" s="54">
        <f t="shared" si="29"/>
        <v>99.81</v>
      </c>
      <c r="Q176" s="180">
        <f t="shared" si="30"/>
        <v>335.22</v>
      </c>
      <c r="R176" s="175">
        <f t="shared" si="31"/>
        <v>1284.091</v>
      </c>
      <c r="S176" s="187"/>
      <c r="T176" t="str">
        <f>VLOOKUP(D176,[1]汇总!I$2:J$296,2,0)</f>
        <v>√</v>
      </c>
    </row>
    <row r="177" ht="20" customHeight="1" spans="1:20">
      <c r="A177" s="180">
        <f t="shared" si="32"/>
        <v>174</v>
      </c>
      <c r="B177" s="183"/>
      <c r="C177" s="180" t="s">
        <v>384</v>
      </c>
      <c r="D177" s="180" t="s">
        <v>385</v>
      </c>
      <c r="E177" s="151">
        <v>3042.05</v>
      </c>
      <c r="F177" s="151">
        <v>3043</v>
      </c>
      <c r="G177" s="54">
        <v>4990.25</v>
      </c>
      <c r="H177" s="180">
        <f t="shared" si="22"/>
        <v>54.76</v>
      </c>
      <c r="I177" s="151">
        <f t="shared" si="23"/>
        <v>486.728</v>
      </c>
      <c r="J177" s="151">
        <f t="shared" si="24"/>
        <v>21.301</v>
      </c>
      <c r="K177" s="54">
        <f t="shared" si="25"/>
        <v>424.17</v>
      </c>
      <c r="L177" s="13">
        <f t="shared" si="26"/>
        <v>986.959</v>
      </c>
      <c r="M177" s="180">
        <v>0</v>
      </c>
      <c r="N177" s="180">
        <f t="shared" si="27"/>
        <v>243.36</v>
      </c>
      <c r="O177" s="180">
        <f t="shared" si="28"/>
        <v>9.13</v>
      </c>
      <c r="P177" s="54">
        <f t="shared" si="29"/>
        <v>99.81</v>
      </c>
      <c r="Q177" s="180">
        <f t="shared" si="30"/>
        <v>352.3</v>
      </c>
      <c r="R177" s="175">
        <f t="shared" si="31"/>
        <v>1339.259</v>
      </c>
      <c r="S177" s="187"/>
      <c r="T177" t="str">
        <f>VLOOKUP(D177,[1]汇总!I$2:J$296,2,0)</f>
        <v>√</v>
      </c>
    </row>
    <row r="178" ht="20" customHeight="1" spans="1:20">
      <c r="A178" s="180">
        <f t="shared" si="32"/>
        <v>175</v>
      </c>
      <c r="B178" s="183"/>
      <c r="C178" s="180" t="s">
        <v>386</v>
      </c>
      <c r="D178" s="180" t="s">
        <v>387</v>
      </c>
      <c r="E178" s="151">
        <v>3042.05</v>
      </c>
      <c r="F178" s="151">
        <v>3043</v>
      </c>
      <c r="G178" s="54">
        <v>4990.25</v>
      </c>
      <c r="H178" s="180">
        <f t="shared" si="22"/>
        <v>54.76</v>
      </c>
      <c r="I178" s="151">
        <f t="shared" si="23"/>
        <v>486.728</v>
      </c>
      <c r="J178" s="151">
        <f t="shared" si="24"/>
        <v>21.301</v>
      </c>
      <c r="K178" s="54">
        <f t="shared" si="25"/>
        <v>424.17</v>
      </c>
      <c r="L178" s="13">
        <f t="shared" si="26"/>
        <v>986.959</v>
      </c>
      <c r="M178" s="180">
        <v>0</v>
      </c>
      <c r="N178" s="180">
        <f t="shared" si="27"/>
        <v>243.36</v>
      </c>
      <c r="O178" s="180">
        <f t="shared" si="28"/>
        <v>9.13</v>
      </c>
      <c r="P178" s="54">
        <f t="shared" si="29"/>
        <v>99.81</v>
      </c>
      <c r="Q178" s="180">
        <f t="shared" si="30"/>
        <v>352.3</v>
      </c>
      <c r="R178" s="175">
        <f t="shared" si="31"/>
        <v>1339.259</v>
      </c>
      <c r="S178" s="187" t="s">
        <v>388</v>
      </c>
      <c r="T178" t="str">
        <f>VLOOKUP(D178,[1]汇总!I$2:J$296,2,0)</f>
        <v>√</v>
      </c>
    </row>
    <row r="179" ht="20" customHeight="1" spans="1:19">
      <c r="A179" s="180">
        <f t="shared" si="32"/>
        <v>176</v>
      </c>
      <c r="B179" s="183"/>
      <c r="C179" s="142" t="s">
        <v>389</v>
      </c>
      <c r="D179" s="180" t="s">
        <v>390</v>
      </c>
      <c r="E179" s="151">
        <v>3042.05</v>
      </c>
      <c r="F179" s="151">
        <v>3043</v>
      </c>
      <c r="G179" s="54">
        <v>4990.25</v>
      </c>
      <c r="H179" s="180">
        <f t="shared" si="22"/>
        <v>54.76</v>
      </c>
      <c r="I179" s="151">
        <f t="shared" si="23"/>
        <v>486.728</v>
      </c>
      <c r="J179" s="151">
        <f t="shared" si="24"/>
        <v>21.301</v>
      </c>
      <c r="K179" s="54">
        <f t="shared" si="25"/>
        <v>424.17</v>
      </c>
      <c r="L179" s="13">
        <f t="shared" si="26"/>
        <v>986.959</v>
      </c>
      <c r="M179" s="180">
        <v>0</v>
      </c>
      <c r="N179" s="180">
        <f t="shared" si="27"/>
        <v>243.36</v>
      </c>
      <c r="O179" s="180">
        <f t="shared" si="28"/>
        <v>9.13</v>
      </c>
      <c r="P179" s="54">
        <f t="shared" si="29"/>
        <v>99.81</v>
      </c>
      <c r="Q179" s="180">
        <f t="shared" si="30"/>
        <v>352.3</v>
      </c>
      <c r="R179" s="175">
        <f t="shared" si="31"/>
        <v>1339.259</v>
      </c>
      <c r="S179" s="187" t="s">
        <v>50</v>
      </c>
    </row>
    <row r="180" ht="20" customHeight="1" spans="1:20">
      <c r="A180" s="180">
        <f t="shared" si="32"/>
        <v>177</v>
      </c>
      <c r="B180" s="181" t="s">
        <v>391</v>
      </c>
      <c r="C180" s="180" t="s">
        <v>392</v>
      </c>
      <c r="D180" s="180" t="s">
        <v>393</v>
      </c>
      <c r="E180" s="151">
        <v>2836.2</v>
      </c>
      <c r="F180" s="151">
        <v>2837</v>
      </c>
      <c r="G180" s="54">
        <v>4990.25</v>
      </c>
      <c r="H180" s="180">
        <f t="shared" si="22"/>
        <v>51.05</v>
      </c>
      <c r="I180" s="151">
        <f t="shared" si="23"/>
        <v>453.792</v>
      </c>
      <c r="J180" s="151">
        <f t="shared" si="24"/>
        <v>19.859</v>
      </c>
      <c r="K180" s="54">
        <f t="shared" si="25"/>
        <v>424.17</v>
      </c>
      <c r="L180" s="13">
        <f t="shared" si="26"/>
        <v>948.871</v>
      </c>
      <c r="M180" s="180">
        <v>0</v>
      </c>
      <c r="N180" s="180">
        <f t="shared" si="27"/>
        <v>226.9</v>
      </c>
      <c r="O180" s="180">
        <f t="shared" si="28"/>
        <v>8.51</v>
      </c>
      <c r="P180" s="54">
        <f t="shared" si="29"/>
        <v>99.81</v>
      </c>
      <c r="Q180" s="180">
        <f t="shared" si="30"/>
        <v>335.22</v>
      </c>
      <c r="R180" s="175">
        <f t="shared" si="31"/>
        <v>1284.091</v>
      </c>
      <c r="S180" s="187"/>
      <c r="T180" t="str">
        <f>VLOOKUP(D180,[1]汇总!I$2:J$296,2,0)</f>
        <v>√</v>
      </c>
    </row>
    <row r="181" ht="20" customHeight="1" spans="1:20">
      <c r="A181" s="180">
        <f t="shared" si="32"/>
        <v>178</v>
      </c>
      <c r="B181" s="183"/>
      <c r="C181" s="180" t="s">
        <v>394</v>
      </c>
      <c r="D181" s="180" t="s">
        <v>395</v>
      </c>
      <c r="E181" s="151">
        <v>2836.2</v>
      </c>
      <c r="F181" s="151">
        <v>2837</v>
      </c>
      <c r="G181" s="54">
        <v>4990.25</v>
      </c>
      <c r="H181" s="180">
        <f t="shared" si="22"/>
        <v>51.05</v>
      </c>
      <c r="I181" s="151">
        <f t="shared" si="23"/>
        <v>453.792</v>
      </c>
      <c r="J181" s="151">
        <f t="shared" si="24"/>
        <v>19.859</v>
      </c>
      <c r="K181" s="54">
        <f t="shared" si="25"/>
        <v>424.17</v>
      </c>
      <c r="L181" s="13">
        <f t="shared" si="26"/>
        <v>948.871</v>
      </c>
      <c r="M181" s="180">
        <v>0</v>
      </c>
      <c r="N181" s="180">
        <f t="shared" si="27"/>
        <v>226.9</v>
      </c>
      <c r="O181" s="180">
        <f t="shared" si="28"/>
        <v>8.51</v>
      </c>
      <c r="P181" s="54">
        <f t="shared" si="29"/>
        <v>99.81</v>
      </c>
      <c r="Q181" s="180">
        <f t="shared" si="30"/>
        <v>335.22</v>
      </c>
      <c r="R181" s="175">
        <f t="shared" si="31"/>
        <v>1284.091</v>
      </c>
      <c r="S181" s="187"/>
      <c r="T181" t="str">
        <f>VLOOKUP(D181,[1]汇总!I$2:J$296,2,0)</f>
        <v>√</v>
      </c>
    </row>
    <row r="182" ht="20" customHeight="1" spans="1:20">
      <c r="A182" s="180">
        <f t="shared" si="32"/>
        <v>179</v>
      </c>
      <c r="B182" s="183"/>
      <c r="C182" s="180" t="s">
        <v>396</v>
      </c>
      <c r="D182" s="180" t="s">
        <v>397</v>
      </c>
      <c r="E182" s="151">
        <v>2836.2</v>
      </c>
      <c r="F182" s="151">
        <v>2837</v>
      </c>
      <c r="G182" s="54">
        <v>4990.25</v>
      </c>
      <c r="H182" s="180">
        <f t="shared" si="22"/>
        <v>51.05</v>
      </c>
      <c r="I182" s="151">
        <f t="shared" si="23"/>
        <v>453.792</v>
      </c>
      <c r="J182" s="151">
        <f t="shared" si="24"/>
        <v>19.859</v>
      </c>
      <c r="K182" s="54">
        <f t="shared" si="25"/>
        <v>424.17</v>
      </c>
      <c r="L182" s="13">
        <f t="shared" si="26"/>
        <v>948.871</v>
      </c>
      <c r="M182" s="180">
        <v>0</v>
      </c>
      <c r="N182" s="180">
        <f t="shared" si="27"/>
        <v>226.9</v>
      </c>
      <c r="O182" s="180">
        <f t="shared" si="28"/>
        <v>8.51</v>
      </c>
      <c r="P182" s="54">
        <f t="shared" si="29"/>
        <v>99.81</v>
      </c>
      <c r="Q182" s="180">
        <f t="shared" si="30"/>
        <v>335.22</v>
      </c>
      <c r="R182" s="175">
        <f t="shared" si="31"/>
        <v>1284.091</v>
      </c>
      <c r="S182" s="187"/>
      <c r="T182" t="str">
        <f>VLOOKUP(D182,[1]汇总!I$2:J$296,2,0)</f>
        <v>√</v>
      </c>
    </row>
    <row r="183" ht="20" customHeight="1" spans="1:20">
      <c r="A183" s="180">
        <f t="shared" si="32"/>
        <v>180</v>
      </c>
      <c r="B183" s="183"/>
      <c r="C183" s="180" t="s">
        <v>398</v>
      </c>
      <c r="D183" s="180" t="s">
        <v>399</v>
      </c>
      <c r="E183" s="151">
        <v>2836.2</v>
      </c>
      <c r="F183" s="151">
        <v>2837</v>
      </c>
      <c r="G183" s="54">
        <v>4990.25</v>
      </c>
      <c r="H183" s="180">
        <f t="shared" si="22"/>
        <v>51.05</v>
      </c>
      <c r="I183" s="151">
        <f t="shared" si="23"/>
        <v>453.792</v>
      </c>
      <c r="J183" s="151">
        <f t="shared" si="24"/>
        <v>19.859</v>
      </c>
      <c r="K183" s="54">
        <f t="shared" si="25"/>
        <v>424.17</v>
      </c>
      <c r="L183" s="13">
        <f t="shared" si="26"/>
        <v>948.871</v>
      </c>
      <c r="M183" s="180">
        <v>0</v>
      </c>
      <c r="N183" s="180">
        <f t="shared" si="27"/>
        <v>226.9</v>
      </c>
      <c r="O183" s="180">
        <f t="shared" si="28"/>
        <v>8.51</v>
      </c>
      <c r="P183" s="54">
        <f t="shared" si="29"/>
        <v>99.81</v>
      </c>
      <c r="Q183" s="180">
        <f t="shared" si="30"/>
        <v>335.22</v>
      </c>
      <c r="R183" s="175">
        <f t="shared" si="31"/>
        <v>1284.091</v>
      </c>
      <c r="S183" s="187"/>
      <c r="T183" t="str">
        <f>VLOOKUP(D183,[1]汇总!I$2:J$296,2,0)</f>
        <v>√</v>
      </c>
    </row>
    <row r="184" ht="20" customHeight="1" spans="1:20">
      <c r="A184" s="180">
        <f t="shared" si="32"/>
        <v>181</v>
      </c>
      <c r="B184" s="183"/>
      <c r="C184" s="180" t="s">
        <v>400</v>
      </c>
      <c r="D184" s="180" t="s">
        <v>401</v>
      </c>
      <c r="E184" s="151">
        <v>2836.2</v>
      </c>
      <c r="F184" s="151">
        <v>2837</v>
      </c>
      <c r="G184" s="54">
        <v>4990.25</v>
      </c>
      <c r="H184" s="180">
        <f t="shared" si="22"/>
        <v>51.05</v>
      </c>
      <c r="I184" s="151">
        <f t="shared" si="23"/>
        <v>453.792</v>
      </c>
      <c r="J184" s="151">
        <f t="shared" si="24"/>
        <v>19.859</v>
      </c>
      <c r="K184" s="54">
        <f t="shared" si="25"/>
        <v>424.17</v>
      </c>
      <c r="L184" s="13">
        <f t="shared" si="26"/>
        <v>948.871</v>
      </c>
      <c r="M184" s="180">
        <v>0</v>
      </c>
      <c r="N184" s="180">
        <f t="shared" si="27"/>
        <v>226.9</v>
      </c>
      <c r="O184" s="180">
        <f t="shared" si="28"/>
        <v>8.51</v>
      </c>
      <c r="P184" s="54">
        <f t="shared" si="29"/>
        <v>99.81</v>
      </c>
      <c r="Q184" s="180">
        <f t="shared" si="30"/>
        <v>335.22</v>
      </c>
      <c r="R184" s="175">
        <f t="shared" si="31"/>
        <v>1284.091</v>
      </c>
      <c r="S184" s="187"/>
      <c r="T184" t="str">
        <f>VLOOKUP(D184,[1]汇总!I$2:J$296,2,0)</f>
        <v>√</v>
      </c>
    </row>
    <row r="185" ht="20" customHeight="1" spans="1:20">
      <c r="A185" s="180">
        <f t="shared" si="32"/>
        <v>182</v>
      </c>
      <c r="B185" s="183"/>
      <c r="C185" s="180" t="s">
        <v>402</v>
      </c>
      <c r="D185" s="180" t="s">
        <v>403</v>
      </c>
      <c r="E185" s="151">
        <v>2836.2</v>
      </c>
      <c r="F185" s="151">
        <v>2837</v>
      </c>
      <c r="G185" s="54">
        <v>4990.25</v>
      </c>
      <c r="H185" s="180">
        <f t="shared" si="22"/>
        <v>51.05</v>
      </c>
      <c r="I185" s="151">
        <f t="shared" si="23"/>
        <v>453.792</v>
      </c>
      <c r="J185" s="151">
        <f t="shared" si="24"/>
        <v>19.859</v>
      </c>
      <c r="K185" s="54">
        <f t="shared" si="25"/>
        <v>424.17</v>
      </c>
      <c r="L185" s="13">
        <f t="shared" si="26"/>
        <v>948.871</v>
      </c>
      <c r="M185" s="180">
        <v>0</v>
      </c>
      <c r="N185" s="180">
        <f t="shared" si="27"/>
        <v>226.9</v>
      </c>
      <c r="O185" s="180">
        <f t="shared" si="28"/>
        <v>8.51</v>
      </c>
      <c r="P185" s="54">
        <f t="shared" si="29"/>
        <v>99.81</v>
      </c>
      <c r="Q185" s="180">
        <f t="shared" si="30"/>
        <v>335.22</v>
      </c>
      <c r="R185" s="175">
        <f t="shared" si="31"/>
        <v>1284.091</v>
      </c>
      <c r="S185" s="187"/>
      <c r="T185" t="str">
        <f>VLOOKUP(D185,[1]汇总!I$2:J$296,2,0)</f>
        <v>√</v>
      </c>
    </row>
    <row r="186" ht="20" customHeight="1" spans="1:20">
      <c r="A186" s="180">
        <f t="shared" si="32"/>
        <v>183</v>
      </c>
      <c r="B186" s="183"/>
      <c r="C186" s="180" t="s">
        <v>404</v>
      </c>
      <c r="D186" s="180" t="s">
        <v>405</v>
      </c>
      <c r="E186" s="151">
        <v>2836.2</v>
      </c>
      <c r="F186" s="151">
        <v>2837</v>
      </c>
      <c r="G186" s="54">
        <v>4990.25</v>
      </c>
      <c r="H186" s="180">
        <f t="shared" si="22"/>
        <v>51.05</v>
      </c>
      <c r="I186" s="151">
        <f t="shared" si="23"/>
        <v>453.792</v>
      </c>
      <c r="J186" s="151">
        <f t="shared" si="24"/>
        <v>19.859</v>
      </c>
      <c r="K186" s="54">
        <f t="shared" si="25"/>
        <v>424.17</v>
      </c>
      <c r="L186" s="13">
        <f t="shared" si="26"/>
        <v>948.871</v>
      </c>
      <c r="M186" s="180">
        <v>0</v>
      </c>
      <c r="N186" s="180">
        <f t="shared" si="27"/>
        <v>226.9</v>
      </c>
      <c r="O186" s="180">
        <f t="shared" si="28"/>
        <v>8.51</v>
      </c>
      <c r="P186" s="54">
        <f t="shared" si="29"/>
        <v>99.81</v>
      </c>
      <c r="Q186" s="180">
        <f t="shared" si="30"/>
        <v>335.22</v>
      </c>
      <c r="R186" s="175">
        <f t="shared" si="31"/>
        <v>1284.091</v>
      </c>
      <c r="S186" s="187"/>
      <c r="T186" t="str">
        <f>VLOOKUP(D186,[1]汇总!I$2:J$296,2,0)</f>
        <v>√</v>
      </c>
    </row>
    <row r="187" ht="20" customHeight="1" spans="1:20">
      <c r="A187" s="180">
        <f t="shared" si="32"/>
        <v>184</v>
      </c>
      <c r="B187" s="183"/>
      <c r="C187" s="180" t="s">
        <v>406</v>
      </c>
      <c r="D187" s="180" t="s">
        <v>407</v>
      </c>
      <c r="E187" s="151">
        <v>2836.2</v>
      </c>
      <c r="F187" s="151">
        <v>2837</v>
      </c>
      <c r="G187" s="54">
        <v>4990.25</v>
      </c>
      <c r="H187" s="180">
        <f t="shared" si="22"/>
        <v>51.05</v>
      </c>
      <c r="I187" s="151">
        <f t="shared" si="23"/>
        <v>453.792</v>
      </c>
      <c r="J187" s="151">
        <f t="shared" si="24"/>
        <v>19.859</v>
      </c>
      <c r="K187" s="54">
        <f t="shared" si="25"/>
        <v>424.17</v>
      </c>
      <c r="L187" s="13">
        <f t="shared" si="26"/>
        <v>948.871</v>
      </c>
      <c r="M187" s="180">
        <v>0</v>
      </c>
      <c r="N187" s="180">
        <f t="shared" si="27"/>
        <v>226.9</v>
      </c>
      <c r="O187" s="180">
        <f t="shared" si="28"/>
        <v>8.51</v>
      </c>
      <c r="P187" s="54">
        <f t="shared" si="29"/>
        <v>99.81</v>
      </c>
      <c r="Q187" s="180">
        <f t="shared" si="30"/>
        <v>335.22</v>
      </c>
      <c r="R187" s="175">
        <f t="shared" si="31"/>
        <v>1284.091</v>
      </c>
      <c r="S187" s="187"/>
      <c r="T187" t="str">
        <f>VLOOKUP(D187,[1]汇总!I$2:J$296,2,0)</f>
        <v>√</v>
      </c>
    </row>
    <row r="188" ht="20" customHeight="1" spans="1:20">
      <c r="A188" s="180">
        <f t="shared" si="32"/>
        <v>185</v>
      </c>
      <c r="B188" s="183"/>
      <c r="C188" s="180" t="s">
        <v>408</v>
      </c>
      <c r="D188" s="180" t="s">
        <v>409</v>
      </c>
      <c r="E188" s="151">
        <v>2836.2</v>
      </c>
      <c r="F188" s="151">
        <v>2837</v>
      </c>
      <c r="G188" s="54">
        <v>4990.25</v>
      </c>
      <c r="H188" s="180">
        <f t="shared" si="22"/>
        <v>51.05</v>
      </c>
      <c r="I188" s="151">
        <f t="shared" si="23"/>
        <v>453.792</v>
      </c>
      <c r="J188" s="151">
        <f t="shared" si="24"/>
        <v>19.859</v>
      </c>
      <c r="K188" s="54">
        <f t="shared" si="25"/>
        <v>424.17</v>
      </c>
      <c r="L188" s="13">
        <f t="shared" si="26"/>
        <v>948.871</v>
      </c>
      <c r="M188" s="180">
        <v>0</v>
      </c>
      <c r="N188" s="180">
        <f t="shared" si="27"/>
        <v>226.9</v>
      </c>
      <c r="O188" s="180">
        <f t="shared" si="28"/>
        <v>8.51</v>
      </c>
      <c r="P188" s="54">
        <f t="shared" si="29"/>
        <v>99.81</v>
      </c>
      <c r="Q188" s="180">
        <f t="shared" si="30"/>
        <v>335.22</v>
      </c>
      <c r="R188" s="175">
        <f t="shared" si="31"/>
        <v>1284.091</v>
      </c>
      <c r="S188" s="187"/>
      <c r="T188" t="str">
        <f>VLOOKUP(D188,[1]汇总!I$2:J$296,2,0)</f>
        <v>√</v>
      </c>
    </row>
    <row r="189" ht="20" customHeight="1" spans="1:20">
      <c r="A189" s="180">
        <f t="shared" si="32"/>
        <v>186</v>
      </c>
      <c r="B189" s="183"/>
      <c r="C189" s="180" t="s">
        <v>410</v>
      </c>
      <c r="D189" s="180" t="s">
        <v>411</v>
      </c>
      <c r="E189" s="151">
        <v>2836.2</v>
      </c>
      <c r="F189" s="151">
        <v>2837</v>
      </c>
      <c r="G189" s="54">
        <v>4990.25</v>
      </c>
      <c r="H189" s="180">
        <f t="shared" si="22"/>
        <v>51.05</v>
      </c>
      <c r="I189" s="151">
        <f t="shared" si="23"/>
        <v>453.792</v>
      </c>
      <c r="J189" s="151">
        <f t="shared" si="24"/>
        <v>19.859</v>
      </c>
      <c r="K189" s="54">
        <f t="shared" si="25"/>
        <v>424.17</v>
      </c>
      <c r="L189" s="13">
        <f t="shared" si="26"/>
        <v>948.871</v>
      </c>
      <c r="M189" s="180">
        <v>0</v>
      </c>
      <c r="N189" s="180">
        <f t="shared" si="27"/>
        <v>226.9</v>
      </c>
      <c r="O189" s="180">
        <f t="shared" si="28"/>
        <v>8.51</v>
      </c>
      <c r="P189" s="54">
        <f t="shared" si="29"/>
        <v>99.81</v>
      </c>
      <c r="Q189" s="180">
        <f t="shared" si="30"/>
        <v>335.22</v>
      </c>
      <c r="R189" s="175">
        <f t="shared" si="31"/>
        <v>1284.091</v>
      </c>
      <c r="S189" s="187"/>
      <c r="T189" t="str">
        <f>VLOOKUP(D189,[1]汇总!I$2:J$296,2,0)</f>
        <v>√</v>
      </c>
    </row>
    <row r="190" ht="20" customHeight="1" spans="1:20">
      <c r="A190" s="180">
        <f t="shared" si="32"/>
        <v>187</v>
      </c>
      <c r="B190" s="183"/>
      <c r="C190" s="180" t="s">
        <v>412</v>
      </c>
      <c r="D190" s="180" t="s">
        <v>413</v>
      </c>
      <c r="E190" s="151">
        <v>2836.2</v>
      </c>
      <c r="F190" s="151">
        <v>2837</v>
      </c>
      <c r="G190" s="54">
        <v>4990.25</v>
      </c>
      <c r="H190" s="180">
        <f t="shared" si="22"/>
        <v>51.05</v>
      </c>
      <c r="I190" s="151">
        <f t="shared" si="23"/>
        <v>453.792</v>
      </c>
      <c r="J190" s="151">
        <f t="shared" si="24"/>
        <v>19.859</v>
      </c>
      <c r="K190" s="54">
        <f t="shared" si="25"/>
        <v>424.17</v>
      </c>
      <c r="L190" s="13">
        <f t="shared" si="26"/>
        <v>948.871</v>
      </c>
      <c r="M190" s="180">
        <v>0</v>
      </c>
      <c r="N190" s="180">
        <f t="shared" si="27"/>
        <v>226.9</v>
      </c>
      <c r="O190" s="180">
        <f t="shared" si="28"/>
        <v>8.51</v>
      </c>
      <c r="P190" s="54">
        <f t="shared" si="29"/>
        <v>99.81</v>
      </c>
      <c r="Q190" s="180">
        <f t="shared" si="30"/>
        <v>335.22</v>
      </c>
      <c r="R190" s="175">
        <f t="shared" si="31"/>
        <v>1284.091</v>
      </c>
      <c r="S190" s="187"/>
      <c r="T190" t="str">
        <f>VLOOKUP(D190,[1]汇总!I$2:J$296,2,0)</f>
        <v>√</v>
      </c>
    </row>
    <row r="191" ht="20" customHeight="1" spans="1:20">
      <c r="A191" s="180">
        <f t="shared" si="32"/>
        <v>188</v>
      </c>
      <c r="B191" s="183"/>
      <c r="C191" s="180" t="s">
        <v>414</v>
      </c>
      <c r="D191" s="180" t="s">
        <v>415</v>
      </c>
      <c r="E191" s="151">
        <v>2836.2</v>
      </c>
      <c r="F191" s="151">
        <v>2837</v>
      </c>
      <c r="G191" s="54">
        <v>4990.25</v>
      </c>
      <c r="H191" s="180">
        <f t="shared" si="22"/>
        <v>51.05</v>
      </c>
      <c r="I191" s="151">
        <f t="shared" si="23"/>
        <v>453.792</v>
      </c>
      <c r="J191" s="151">
        <f t="shared" si="24"/>
        <v>19.859</v>
      </c>
      <c r="K191" s="54">
        <f t="shared" si="25"/>
        <v>424.17</v>
      </c>
      <c r="L191" s="13">
        <f t="shared" si="26"/>
        <v>948.871</v>
      </c>
      <c r="M191" s="180">
        <v>0</v>
      </c>
      <c r="N191" s="180">
        <f t="shared" si="27"/>
        <v>226.9</v>
      </c>
      <c r="O191" s="180">
        <f t="shared" si="28"/>
        <v>8.51</v>
      </c>
      <c r="P191" s="54">
        <f t="shared" si="29"/>
        <v>99.81</v>
      </c>
      <c r="Q191" s="180">
        <f t="shared" si="30"/>
        <v>335.22</v>
      </c>
      <c r="R191" s="175">
        <f t="shared" si="31"/>
        <v>1284.091</v>
      </c>
      <c r="S191" s="187"/>
      <c r="T191" t="str">
        <f>VLOOKUP(D191,[1]汇总!I$2:J$296,2,0)</f>
        <v>√</v>
      </c>
    </row>
    <row r="192" ht="20" customHeight="1" spans="1:20">
      <c r="A192" s="180">
        <f t="shared" si="32"/>
        <v>189</v>
      </c>
      <c r="B192" s="183"/>
      <c r="C192" s="180" t="s">
        <v>416</v>
      </c>
      <c r="D192" s="180" t="s">
        <v>417</v>
      </c>
      <c r="E192" s="151">
        <v>2836.2</v>
      </c>
      <c r="F192" s="151">
        <v>2837</v>
      </c>
      <c r="G192" s="54">
        <v>4990.25</v>
      </c>
      <c r="H192" s="180">
        <f t="shared" si="22"/>
        <v>51.05</v>
      </c>
      <c r="I192" s="151">
        <f t="shared" si="23"/>
        <v>453.792</v>
      </c>
      <c r="J192" s="151">
        <f t="shared" si="24"/>
        <v>19.859</v>
      </c>
      <c r="K192" s="54">
        <f t="shared" si="25"/>
        <v>424.17</v>
      </c>
      <c r="L192" s="13">
        <f t="shared" si="26"/>
        <v>948.871</v>
      </c>
      <c r="M192" s="180">
        <v>0</v>
      </c>
      <c r="N192" s="180">
        <f t="shared" si="27"/>
        <v>226.9</v>
      </c>
      <c r="O192" s="180">
        <f t="shared" si="28"/>
        <v>8.51</v>
      </c>
      <c r="P192" s="54">
        <f t="shared" si="29"/>
        <v>99.81</v>
      </c>
      <c r="Q192" s="180">
        <f t="shared" si="30"/>
        <v>335.22</v>
      </c>
      <c r="R192" s="175">
        <f t="shared" si="31"/>
        <v>1284.091</v>
      </c>
      <c r="S192" s="187"/>
      <c r="T192" t="str">
        <f>VLOOKUP(D192,[1]汇总!I$2:J$296,2,0)</f>
        <v>√</v>
      </c>
    </row>
    <row r="193" ht="20" customHeight="1" spans="1:20">
      <c r="A193" s="180">
        <f t="shared" si="32"/>
        <v>190</v>
      </c>
      <c r="B193" s="183"/>
      <c r="C193" s="180" t="s">
        <v>418</v>
      </c>
      <c r="D193" s="180" t="s">
        <v>419</v>
      </c>
      <c r="E193" s="151">
        <v>2836.2</v>
      </c>
      <c r="F193" s="151">
        <v>2837</v>
      </c>
      <c r="G193" s="54">
        <v>4990.25</v>
      </c>
      <c r="H193" s="180">
        <f t="shared" ref="H193:H256" si="33">ROUND(E193*0.018,2)</f>
        <v>51.05</v>
      </c>
      <c r="I193" s="151">
        <f t="shared" ref="I193:I256" si="34">E193*0.16</f>
        <v>453.792</v>
      </c>
      <c r="J193" s="151">
        <f t="shared" ref="J193:J256" si="35">F193*0.007</f>
        <v>19.859</v>
      </c>
      <c r="K193" s="54">
        <f t="shared" ref="K193:K256" si="36">ROUND(G193*0.085,2)</f>
        <v>424.17</v>
      </c>
      <c r="L193" s="13">
        <f t="shared" ref="L193:L256" si="37">SUM(H193:K193)</f>
        <v>948.871</v>
      </c>
      <c r="M193" s="180">
        <v>0</v>
      </c>
      <c r="N193" s="180">
        <f t="shared" ref="N193:N256" si="38">ROUND(E193*0.08,2)</f>
        <v>226.9</v>
      </c>
      <c r="O193" s="180">
        <f t="shared" ref="O193:O256" si="39">ROUND(F193*0.003,2)</f>
        <v>8.51</v>
      </c>
      <c r="P193" s="54">
        <f t="shared" ref="P193:P256" si="40">ROUND(G193*0.02,2)</f>
        <v>99.81</v>
      </c>
      <c r="Q193" s="180">
        <f t="shared" ref="Q193:Q256" si="41">SUM(M193:P193)</f>
        <v>335.22</v>
      </c>
      <c r="R193" s="175">
        <f t="shared" ref="R193:R256" si="42">L193+Q193</f>
        <v>1284.091</v>
      </c>
      <c r="S193" s="187"/>
      <c r="T193" t="str">
        <f>VLOOKUP(D193,[1]汇总!I$2:J$296,2,0)</f>
        <v>√</v>
      </c>
    </row>
    <row r="194" ht="20" customHeight="1" spans="1:20">
      <c r="A194" s="180">
        <f t="shared" si="32"/>
        <v>191</v>
      </c>
      <c r="B194" s="183"/>
      <c r="C194" s="180" t="s">
        <v>420</v>
      </c>
      <c r="D194" s="180" t="s">
        <v>421</v>
      </c>
      <c r="E194" s="151">
        <v>2836.2</v>
      </c>
      <c r="F194" s="151">
        <v>2837</v>
      </c>
      <c r="G194" s="54">
        <v>4990.25</v>
      </c>
      <c r="H194" s="180">
        <f t="shared" si="33"/>
        <v>51.05</v>
      </c>
      <c r="I194" s="151">
        <f t="shared" si="34"/>
        <v>453.792</v>
      </c>
      <c r="J194" s="151">
        <f t="shared" si="35"/>
        <v>19.859</v>
      </c>
      <c r="K194" s="54">
        <f t="shared" si="36"/>
        <v>424.17</v>
      </c>
      <c r="L194" s="13">
        <f t="shared" si="37"/>
        <v>948.871</v>
      </c>
      <c r="M194" s="180">
        <v>0</v>
      </c>
      <c r="N194" s="180">
        <f t="shared" si="38"/>
        <v>226.9</v>
      </c>
      <c r="O194" s="180">
        <f t="shared" si="39"/>
        <v>8.51</v>
      </c>
      <c r="P194" s="54">
        <f t="shared" si="40"/>
        <v>99.81</v>
      </c>
      <c r="Q194" s="180">
        <f t="shared" si="41"/>
        <v>335.22</v>
      </c>
      <c r="R194" s="175">
        <f t="shared" si="42"/>
        <v>1284.091</v>
      </c>
      <c r="S194" s="187"/>
      <c r="T194" t="str">
        <f>VLOOKUP(D194,[1]汇总!I$2:J$296,2,0)</f>
        <v>√</v>
      </c>
    </row>
    <row r="195" ht="20" customHeight="1" spans="1:20">
      <c r="A195" s="180">
        <f t="shared" si="32"/>
        <v>192</v>
      </c>
      <c r="B195" s="183"/>
      <c r="C195" s="180" t="s">
        <v>422</v>
      </c>
      <c r="D195" s="180" t="s">
        <v>423</v>
      </c>
      <c r="E195" s="151">
        <v>2836.2</v>
      </c>
      <c r="F195" s="151">
        <v>2837</v>
      </c>
      <c r="G195" s="54">
        <v>4990.25</v>
      </c>
      <c r="H195" s="180">
        <f t="shared" si="33"/>
        <v>51.05</v>
      </c>
      <c r="I195" s="151">
        <f t="shared" si="34"/>
        <v>453.792</v>
      </c>
      <c r="J195" s="151">
        <f t="shared" si="35"/>
        <v>19.859</v>
      </c>
      <c r="K195" s="54">
        <f t="shared" si="36"/>
        <v>424.17</v>
      </c>
      <c r="L195" s="13">
        <f t="shared" si="37"/>
        <v>948.871</v>
      </c>
      <c r="M195" s="180">
        <v>0</v>
      </c>
      <c r="N195" s="180">
        <f t="shared" si="38"/>
        <v>226.9</v>
      </c>
      <c r="O195" s="180">
        <f t="shared" si="39"/>
        <v>8.51</v>
      </c>
      <c r="P195" s="54">
        <f t="shared" si="40"/>
        <v>99.81</v>
      </c>
      <c r="Q195" s="180">
        <f t="shared" si="41"/>
        <v>335.22</v>
      </c>
      <c r="R195" s="175">
        <f t="shared" si="42"/>
        <v>1284.091</v>
      </c>
      <c r="S195" s="187"/>
      <c r="T195" t="str">
        <f>VLOOKUP(D195,[1]汇总!I$2:J$296,2,0)</f>
        <v>√</v>
      </c>
    </row>
    <row r="196" ht="20" customHeight="1" spans="1:20">
      <c r="A196" s="180">
        <f t="shared" ref="A196:A259" si="43">ROW()-3</f>
        <v>193</v>
      </c>
      <c r="B196" s="182"/>
      <c r="C196" s="180" t="s">
        <v>424</v>
      </c>
      <c r="D196" s="180" t="s">
        <v>425</v>
      </c>
      <c r="E196" s="151">
        <v>2836.2</v>
      </c>
      <c r="F196" s="151">
        <v>2837</v>
      </c>
      <c r="G196" s="54">
        <v>4990.25</v>
      </c>
      <c r="H196" s="180">
        <f t="shared" si="33"/>
        <v>51.05</v>
      </c>
      <c r="I196" s="151">
        <f t="shared" si="34"/>
        <v>453.792</v>
      </c>
      <c r="J196" s="151">
        <f t="shared" si="35"/>
        <v>19.859</v>
      </c>
      <c r="K196" s="54">
        <f t="shared" si="36"/>
        <v>424.17</v>
      </c>
      <c r="L196" s="13">
        <f t="shared" si="37"/>
        <v>948.871</v>
      </c>
      <c r="M196" s="180">
        <v>0</v>
      </c>
      <c r="N196" s="180">
        <f t="shared" si="38"/>
        <v>226.9</v>
      </c>
      <c r="O196" s="180">
        <f t="shared" si="39"/>
        <v>8.51</v>
      </c>
      <c r="P196" s="54">
        <f t="shared" si="40"/>
        <v>99.81</v>
      </c>
      <c r="Q196" s="180">
        <f t="shared" si="41"/>
        <v>335.22</v>
      </c>
      <c r="R196" s="175">
        <f t="shared" si="42"/>
        <v>1284.091</v>
      </c>
      <c r="S196" s="187"/>
      <c r="T196" t="str">
        <f>VLOOKUP(D196,[1]汇总!I$2:J$296,2,0)</f>
        <v>√</v>
      </c>
    </row>
    <row r="197" ht="20" customHeight="1" spans="1:20">
      <c r="A197" s="180">
        <f t="shared" si="43"/>
        <v>194</v>
      </c>
      <c r="B197" s="181" t="s">
        <v>426</v>
      </c>
      <c r="C197" s="180" t="s">
        <v>427</v>
      </c>
      <c r="D197" s="180" t="s">
        <v>428</v>
      </c>
      <c r="E197" s="151">
        <v>2836.2</v>
      </c>
      <c r="F197" s="151">
        <v>2837</v>
      </c>
      <c r="G197" s="54">
        <v>4990.25</v>
      </c>
      <c r="H197" s="180">
        <f t="shared" si="33"/>
        <v>51.05</v>
      </c>
      <c r="I197" s="151">
        <f t="shared" si="34"/>
        <v>453.792</v>
      </c>
      <c r="J197" s="151">
        <f t="shared" si="35"/>
        <v>19.859</v>
      </c>
      <c r="K197" s="54">
        <f t="shared" si="36"/>
        <v>424.17</v>
      </c>
      <c r="L197" s="13">
        <f t="shared" si="37"/>
        <v>948.871</v>
      </c>
      <c r="M197" s="180">
        <v>0</v>
      </c>
      <c r="N197" s="180">
        <f t="shared" si="38"/>
        <v>226.9</v>
      </c>
      <c r="O197" s="180">
        <f t="shared" si="39"/>
        <v>8.51</v>
      </c>
      <c r="P197" s="54">
        <f t="shared" si="40"/>
        <v>99.81</v>
      </c>
      <c r="Q197" s="180">
        <f t="shared" si="41"/>
        <v>335.22</v>
      </c>
      <c r="R197" s="175">
        <f t="shared" si="42"/>
        <v>1284.091</v>
      </c>
      <c r="S197" s="187"/>
      <c r="T197" t="str">
        <f>VLOOKUP(D197,[1]汇总!I$2:J$296,2,0)</f>
        <v>√</v>
      </c>
    </row>
    <row r="198" ht="20" customHeight="1" spans="1:20">
      <c r="A198" s="180">
        <f t="shared" si="43"/>
        <v>195</v>
      </c>
      <c r="B198" s="183"/>
      <c r="C198" s="180" t="s">
        <v>429</v>
      </c>
      <c r="D198" s="180" t="s">
        <v>430</v>
      </c>
      <c r="E198" s="151">
        <v>2836.2</v>
      </c>
      <c r="F198" s="151">
        <v>2837</v>
      </c>
      <c r="G198" s="54">
        <v>4990.25</v>
      </c>
      <c r="H198" s="180">
        <f t="shared" si="33"/>
        <v>51.05</v>
      </c>
      <c r="I198" s="151">
        <f t="shared" si="34"/>
        <v>453.792</v>
      </c>
      <c r="J198" s="151">
        <f t="shared" si="35"/>
        <v>19.859</v>
      </c>
      <c r="K198" s="54">
        <f t="shared" si="36"/>
        <v>424.17</v>
      </c>
      <c r="L198" s="13">
        <f t="shared" si="37"/>
        <v>948.871</v>
      </c>
      <c r="M198" s="180">
        <v>0</v>
      </c>
      <c r="N198" s="180">
        <f t="shared" si="38"/>
        <v>226.9</v>
      </c>
      <c r="O198" s="180">
        <f t="shared" si="39"/>
        <v>8.51</v>
      </c>
      <c r="P198" s="54">
        <f t="shared" si="40"/>
        <v>99.81</v>
      </c>
      <c r="Q198" s="180">
        <f t="shared" si="41"/>
        <v>335.22</v>
      </c>
      <c r="R198" s="175">
        <f t="shared" si="42"/>
        <v>1284.091</v>
      </c>
      <c r="S198" s="187"/>
      <c r="T198" t="str">
        <f>VLOOKUP(D198,[1]汇总!I$2:J$296,2,0)</f>
        <v>√</v>
      </c>
    </row>
    <row r="199" ht="20" customHeight="1" spans="1:20">
      <c r="A199" s="180">
        <f t="shared" si="43"/>
        <v>196</v>
      </c>
      <c r="B199" s="183"/>
      <c r="C199" s="180" t="s">
        <v>431</v>
      </c>
      <c r="D199" s="180" t="s">
        <v>432</v>
      </c>
      <c r="E199" s="151">
        <v>2836.2</v>
      </c>
      <c r="F199" s="151">
        <v>2837</v>
      </c>
      <c r="G199" s="54">
        <v>4990.25</v>
      </c>
      <c r="H199" s="180">
        <f t="shared" si="33"/>
        <v>51.05</v>
      </c>
      <c r="I199" s="151">
        <f t="shared" si="34"/>
        <v>453.792</v>
      </c>
      <c r="J199" s="151">
        <f t="shared" si="35"/>
        <v>19.859</v>
      </c>
      <c r="K199" s="54">
        <f t="shared" si="36"/>
        <v>424.17</v>
      </c>
      <c r="L199" s="13">
        <f t="shared" si="37"/>
        <v>948.871</v>
      </c>
      <c r="M199" s="180">
        <v>0</v>
      </c>
      <c r="N199" s="180">
        <f t="shared" si="38"/>
        <v>226.9</v>
      </c>
      <c r="O199" s="180">
        <f t="shared" si="39"/>
        <v>8.51</v>
      </c>
      <c r="P199" s="54">
        <f t="shared" si="40"/>
        <v>99.81</v>
      </c>
      <c r="Q199" s="180">
        <f t="shared" si="41"/>
        <v>335.22</v>
      </c>
      <c r="R199" s="175">
        <f t="shared" si="42"/>
        <v>1284.091</v>
      </c>
      <c r="S199" s="187"/>
      <c r="T199" t="str">
        <f>VLOOKUP(D199,[1]汇总!I$2:J$296,2,0)</f>
        <v>√</v>
      </c>
    </row>
    <row r="200" ht="20" customHeight="1" spans="1:20">
      <c r="A200" s="180">
        <f t="shared" si="43"/>
        <v>197</v>
      </c>
      <c r="B200" s="183"/>
      <c r="C200" s="180" t="s">
        <v>433</v>
      </c>
      <c r="D200" s="180" t="s">
        <v>434</v>
      </c>
      <c r="E200" s="151">
        <v>2836.2</v>
      </c>
      <c r="F200" s="151">
        <v>2837</v>
      </c>
      <c r="G200" s="54">
        <v>4990.25</v>
      </c>
      <c r="H200" s="180">
        <f t="shared" si="33"/>
        <v>51.05</v>
      </c>
      <c r="I200" s="151">
        <f t="shared" si="34"/>
        <v>453.792</v>
      </c>
      <c r="J200" s="151">
        <f t="shared" si="35"/>
        <v>19.859</v>
      </c>
      <c r="K200" s="54">
        <f t="shared" si="36"/>
        <v>424.17</v>
      </c>
      <c r="L200" s="13">
        <f t="shared" si="37"/>
        <v>948.871</v>
      </c>
      <c r="M200" s="180">
        <v>0</v>
      </c>
      <c r="N200" s="180">
        <f t="shared" si="38"/>
        <v>226.9</v>
      </c>
      <c r="O200" s="180">
        <f t="shared" si="39"/>
        <v>8.51</v>
      </c>
      <c r="P200" s="54">
        <f t="shared" si="40"/>
        <v>99.81</v>
      </c>
      <c r="Q200" s="180">
        <f t="shared" si="41"/>
        <v>335.22</v>
      </c>
      <c r="R200" s="175">
        <f t="shared" si="42"/>
        <v>1284.091</v>
      </c>
      <c r="S200" s="187"/>
      <c r="T200" t="str">
        <f>VLOOKUP(D200,[1]汇总!I$2:J$296,2,0)</f>
        <v>√</v>
      </c>
    </row>
    <row r="201" ht="20" customHeight="1" spans="1:20">
      <c r="A201" s="180">
        <f t="shared" si="43"/>
        <v>198</v>
      </c>
      <c r="B201" s="183"/>
      <c r="C201" s="180" t="s">
        <v>435</v>
      </c>
      <c r="D201" s="180" t="s">
        <v>436</v>
      </c>
      <c r="E201" s="151">
        <v>2836.2</v>
      </c>
      <c r="F201" s="151">
        <v>2837</v>
      </c>
      <c r="G201" s="54">
        <v>4990.25</v>
      </c>
      <c r="H201" s="180">
        <f t="shared" si="33"/>
        <v>51.05</v>
      </c>
      <c r="I201" s="151">
        <f t="shared" si="34"/>
        <v>453.792</v>
      </c>
      <c r="J201" s="151">
        <f t="shared" si="35"/>
        <v>19.859</v>
      </c>
      <c r="K201" s="54">
        <f t="shared" si="36"/>
        <v>424.17</v>
      </c>
      <c r="L201" s="13">
        <f t="shared" si="37"/>
        <v>948.871</v>
      </c>
      <c r="M201" s="180">
        <v>0</v>
      </c>
      <c r="N201" s="180">
        <f t="shared" si="38"/>
        <v>226.9</v>
      </c>
      <c r="O201" s="180">
        <f t="shared" si="39"/>
        <v>8.51</v>
      </c>
      <c r="P201" s="54">
        <f t="shared" si="40"/>
        <v>99.81</v>
      </c>
      <c r="Q201" s="180">
        <f t="shared" si="41"/>
        <v>335.22</v>
      </c>
      <c r="R201" s="175">
        <f t="shared" si="42"/>
        <v>1284.091</v>
      </c>
      <c r="S201" s="187"/>
      <c r="T201" t="str">
        <f>VLOOKUP(D201,[1]汇总!I$2:J$296,2,0)</f>
        <v>√</v>
      </c>
    </row>
    <row r="202" ht="20" customHeight="1" spans="1:19">
      <c r="A202" s="180">
        <f t="shared" si="43"/>
        <v>199</v>
      </c>
      <c r="B202" s="183"/>
      <c r="C202" s="142" t="s">
        <v>437</v>
      </c>
      <c r="D202" s="180" t="s">
        <v>438</v>
      </c>
      <c r="E202" s="151">
        <v>3042.05</v>
      </c>
      <c r="F202" s="151">
        <v>3043</v>
      </c>
      <c r="G202" s="54">
        <v>4990.25</v>
      </c>
      <c r="H202" s="180">
        <f t="shared" si="33"/>
        <v>54.76</v>
      </c>
      <c r="I202" s="151">
        <f t="shared" si="34"/>
        <v>486.728</v>
      </c>
      <c r="J202" s="151">
        <f t="shared" si="35"/>
        <v>21.301</v>
      </c>
      <c r="K202" s="54">
        <f t="shared" si="36"/>
        <v>424.17</v>
      </c>
      <c r="L202" s="13">
        <f t="shared" si="37"/>
        <v>986.959</v>
      </c>
      <c r="M202" s="180">
        <v>0</v>
      </c>
      <c r="N202" s="180">
        <f t="shared" si="38"/>
        <v>243.36</v>
      </c>
      <c r="O202" s="180">
        <f t="shared" si="39"/>
        <v>9.13</v>
      </c>
      <c r="P202" s="54">
        <f t="shared" si="40"/>
        <v>99.81</v>
      </c>
      <c r="Q202" s="180">
        <f t="shared" si="41"/>
        <v>352.3</v>
      </c>
      <c r="R202" s="175">
        <f t="shared" si="42"/>
        <v>1339.259</v>
      </c>
      <c r="S202" s="187" t="s">
        <v>50</v>
      </c>
    </row>
    <row r="203" ht="20" customHeight="1" spans="1:20">
      <c r="A203" s="180">
        <f t="shared" si="43"/>
        <v>200</v>
      </c>
      <c r="B203" s="181" t="s">
        <v>439</v>
      </c>
      <c r="C203" s="180" t="s">
        <v>440</v>
      </c>
      <c r="D203" s="180" t="s">
        <v>441</v>
      </c>
      <c r="E203" s="151">
        <v>2836.2</v>
      </c>
      <c r="F203" s="151">
        <v>2837</v>
      </c>
      <c r="G203" s="54">
        <v>4990.25</v>
      </c>
      <c r="H203" s="180">
        <f t="shared" si="33"/>
        <v>51.05</v>
      </c>
      <c r="I203" s="151">
        <f t="shared" si="34"/>
        <v>453.792</v>
      </c>
      <c r="J203" s="151">
        <f t="shared" si="35"/>
        <v>19.859</v>
      </c>
      <c r="K203" s="54">
        <f t="shared" si="36"/>
        <v>424.17</v>
      </c>
      <c r="L203" s="13">
        <f t="shared" si="37"/>
        <v>948.871</v>
      </c>
      <c r="M203" s="180">
        <v>0</v>
      </c>
      <c r="N203" s="180">
        <f t="shared" si="38"/>
        <v>226.9</v>
      </c>
      <c r="O203" s="180">
        <f t="shared" si="39"/>
        <v>8.51</v>
      </c>
      <c r="P203" s="54">
        <f t="shared" si="40"/>
        <v>99.81</v>
      </c>
      <c r="Q203" s="180">
        <f t="shared" si="41"/>
        <v>335.22</v>
      </c>
      <c r="R203" s="175">
        <f t="shared" si="42"/>
        <v>1284.091</v>
      </c>
      <c r="S203" s="187"/>
      <c r="T203" t="str">
        <f>VLOOKUP(D203,[1]汇总!I$2:J$296,2,0)</f>
        <v>√</v>
      </c>
    </row>
    <row r="204" ht="20" customHeight="1" spans="1:20">
      <c r="A204" s="180">
        <f t="shared" si="43"/>
        <v>201</v>
      </c>
      <c r="B204" s="183"/>
      <c r="C204" s="180" t="s">
        <v>442</v>
      </c>
      <c r="D204" s="180" t="s">
        <v>443</v>
      </c>
      <c r="E204" s="151">
        <v>2836.2</v>
      </c>
      <c r="F204" s="151">
        <v>2837</v>
      </c>
      <c r="G204" s="54">
        <v>4990.25</v>
      </c>
      <c r="H204" s="180">
        <f t="shared" si="33"/>
        <v>51.05</v>
      </c>
      <c r="I204" s="151">
        <f t="shared" si="34"/>
        <v>453.792</v>
      </c>
      <c r="J204" s="151">
        <f t="shared" si="35"/>
        <v>19.859</v>
      </c>
      <c r="K204" s="54">
        <f t="shared" si="36"/>
        <v>424.17</v>
      </c>
      <c r="L204" s="13">
        <f t="shared" si="37"/>
        <v>948.871</v>
      </c>
      <c r="M204" s="180">
        <v>0</v>
      </c>
      <c r="N204" s="180">
        <f t="shared" si="38"/>
        <v>226.9</v>
      </c>
      <c r="O204" s="180">
        <f t="shared" si="39"/>
        <v>8.51</v>
      </c>
      <c r="P204" s="54">
        <f t="shared" si="40"/>
        <v>99.81</v>
      </c>
      <c r="Q204" s="180">
        <f t="shared" si="41"/>
        <v>335.22</v>
      </c>
      <c r="R204" s="175">
        <f t="shared" si="42"/>
        <v>1284.091</v>
      </c>
      <c r="S204" s="187"/>
      <c r="T204" t="str">
        <f>VLOOKUP(D204,[1]汇总!I$2:J$296,2,0)</f>
        <v>√</v>
      </c>
    </row>
    <row r="205" ht="20" customHeight="1" spans="1:20">
      <c r="A205" s="180">
        <f t="shared" si="43"/>
        <v>202</v>
      </c>
      <c r="B205" s="183"/>
      <c r="C205" s="180" t="s">
        <v>444</v>
      </c>
      <c r="D205" s="180" t="s">
        <v>445</v>
      </c>
      <c r="E205" s="151">
        <v>2836.2</v>
      </c>
      <c r="F205" s="151">
        <v>2837</v>
      </c>
      <c r="G205" s="54">
        <v>4990.25</v>
      </c>
      <c r="H205" s="180">
        <f t="shared" si="33"/>
        <v>51.05</v>
      </c>
      <c r="I205" s="151">
        <f t="shared" si="34"/>
        <v>453.792</v>
      </c>
      <c r="J205" s="151">
        <f t="shared" si="35"/>
        <v>19.859</v>
      </c>
      <c r="K205" s="54">
        <f t="shared" si="36"/>
        <v>424.17</v>
      </c>
      <c r="L205" s="13">
        <f t="shared" si="37"/>
        <v>948.871</v>
      </c>
      <c r="M205" s="180">
        <v>0</v>
      </c>
      <c r="N205" s="180">
        <f t="shared" si="38"/>
        <v>226.9</v>
      </c>
      <c r="O205" s="180">
        <f t="shared" si="39"/>
        <v>8.51</v>
      </c>
      <c r="P205" s="54">
        <f t="shared" si="40"/>
        <v>99.81</v>
      </c>
      <c r="Q205" s="180">
        <f t="shared" si="41"/>
        <v>335.22</v>
      </c>
      <c r="R205" s="175">
        <f t="shared" si="42"/>
        <v>1284.091</v>
      </c>
      <c r="S205" s="187"/>
      <c r="T205" t="str">
        <f>VLOOKUP(D205,[1]汇总!I$2:J$296,2,0)</f>
        <v>√</v>
      </c>
    </row>
    <row r="206" ht="20" customHeight="1" spans="1:20">
      <c r="A206" s="180">
        <f t="shared" si="43"/>
        <v>203</v>
      </c>
      <c r="B206" s="183"/>
      <c r="C206" s="180" t="s">
        <v>446</v>
      </c>
      <c r="D206" s="180" t="s">
        <v>447</v>
      </c>
      <c r="E206" s="151">
        <v>2836.2</v>
      </c>
      <c r="F206" s="151">
        <v>2837</v>
      </c>
      <c r="G206" s="54">
        <v>4990.25</v>
      </c>
      <c r="H206" s="180">
        <f t="shared" si="33"/>
        <v>51.05</v>
      </c>
      <c r="I206" s="151">
        <f t="shared" si="34"/>
        <v>453.792</v>
      </c>
      <c r="J206" s="151">
        <f t="shared" si="35"/>
        <v>19.859</v>
      </c>
      <c r="K206" s="54">
        <f t="shared" si="36"/>
        <v>424.17</v>
      </c>
      <c r="L206" s="13">
        <f t="shared" si="37"/>
        <v>948.871</v>
      </c>
      <c r="M206" s="180">
        <v>0</v>
      </c>
      <c r="N206" s="180">
        <f t="shared" si="38"/>
        <v>226.9</v>
      </c>
      <c r="O206" s="180">
        <f t="shared" si="39"/>
        <v>8.51</v>
      </c>
      <c r="P206" s="54">
        <f t="shared" si="40"/>
        <v>99.81</v>
      </c>
      <c r="Q206" s="180">
        <f t="shared" si="41"/>
        <v>335.22</v>
      </c>
      <c r="R206" s="175">
        <f t="shared" si="42"/>
        <v>1284.091</v>
      </c>
      <c r="S206" s="187"/>
      <c r="T206" t="str">
        <f>VLOOKUP(D206,[1]汇总!I$2:J$296,2,0)</f>
        <v>√</v>
      </c>
    </row>
    <row r="207" ht="20" customHeight="1" spans="1:20">
      <c r="A207" s="180">
        <f t="shared" si="43"/>
        <v>204</v>
      </c>
      <c r="B207" s="183"/>
      <c r="C207" s="180" t="s">
        <v>448</v>
      </c>
      <c r="D207" s="180" t="s">
        <v>449</v>
      </c>
      <c r="E207" s="151">
        <v>2836.2</v>
      </c>
      <c r="F207" s="151">
        <v>2837</v>
      </c>
      <c r="G207" s="54">
        <v>4990.25</v>
      </c>
      <c r="H207" s="180">
        <f t="shared" si="33"/>
        <v>51.05</v>
      </c>
      <c r="I207" s="151">
        <f t="shared" si="34"/>
        <v>453.792</v>
      </c>
      <c r="J207" s="151">
        <f t="shared" si="35"/>
        <v>19.859</v>
      </c>
      <c r="K207" s="54">
        <f t="shared" si="36"/>
        <v>424.17</v>
      </c>
      <c r="L207" s="13">
        <f t="shared" si="37"/>
        <v>948.871</v>
      </c>
      <c r="M207" s="180">
        <v>0</v>
      </c>
      <c r="N207" s="180">
        <f t="shared" si="38"/>
        <v>226.9</v>
      </c>
      <c r="O207" s="180">
        <f t="shared" si="39"/>
        <v>8.51</v>
      </c>
      <c r="P207" s="54">
        <f t="shared" si="40"/>
        <v>99.81</v>
      </c>
      <c r="Q207" s="180">
        <f t="shared" si="41"/>
        <v>335.22</v>
      </c>
      <c r="R207" s="175">
        <f t="shared" si="42"/>
        <v>1284.091</v>
      </c>
      <c r="S207" s="187"/>
      <c r="T207" t="str">
        <f>VLOOKUP(D207,[1]汇总!I$2:J$296,2,0)</f>
        <v>√</v>
      </c>
    </row>
    <row r="208" ht="20" customHeight="1" spans="1:20">
      <c r="A208" s="180">
        <f t="shared" si="43"/>
        <v>205</v>
      </c>
      <c r="B208" s="183"/>
      <c r="C208" s="180" t="s">
        <v>450</v>
      </c>
      <c r="D208" s="180" t="s">
        <v>451</v>
      </c>
      <c r="E208" s="151">
        <v>2836.2</v>
      </c>
      <c r="F208" s="151">
        <v>2837</v>
      </c>
      <c r="G208" s="54">
        <v>4990.25</v>
      </c>
      <c r="H208" s="180">
        <f t="shared" si="33"/>
        <v>51.05</v>
      </c>
      <c r="I208" s="151">
        <f t="shared" si="34"/>
        <v>453.792</v>
      </c>
      <c r="J208" s="151">
        <f t="shared" si="35"/>
        <v>19.859</v>
      </c>
      <c r="K208" s="54">
        <f t="shared" si="36"/>
        <v>424.17</v>
      </c>
      <c r="L208" s="13">
        <f t="shared" si="37"/>
        <v>948.871</v>
      </c>
      <c r="M208" s="180">
        <v>0</v>
      </c>
      <c r="N208" s="180">
        <f t="shared" si="38"/>
        <v>226.9</v>
      </c>
      <c r="O208" s="180">
        <f t="shared" si="39"/>
        <v>8.51</v>
      </c>
      <c r="P208" s="54">
        <f t="shared" si="40"/>
        <v>99.81</v>
      </c>
      <c r="Q208" s="180">
        <f t="shared" si="41"/>
        <v>335.22</v>
      </c>
      <c r="R208" s="175">
        <f t="shared" si="42"/>
        <v>1284.091</v>
      </c>
      <c r="S208" s="187"/>
      <c r="T208" t="str">
        <f>VLOOKUP(D208,[1]汇总!I$2:J$296,2,0)</f>
        <v>√</v>
      </c>
    </row>
    <row r="209" ht="20" customHeight="1" spans="1:20">
      <c r="A209" s="180">
        <f t="shared" si="43"/>
        <v>206</v>
      </c>
      <c r="B209" s="183"/>
      <c r="C209" s="180" t="s">
        <v>452</v>
      </c>
      <c r="D209" s="180" t="s">
        <v>453</v>
      </c>
      <c r="E209" s="151">
        <v>2836.2</v>
      </c>
      <c r="F209" s="151">
        <v>2837</v>
      </c>
      <c r="G209" s="54">
        <v>4990.25</v>
      </c>
      <c r="H209" s="180">
        <f t="shared" si="33"/>
        <v>51.05</v>
      </c>
      <c r="I209" s="151">
        <f t="shared" si="34"/>
        <v>453.792</v>
      </c>
      <c r="J209" s="151">
        <f t="shared" si="35"/>
        <v>19.859</v>
      </c>
      <c r="K209" s="54">
        <f t="shared" si="36"/>
        <v>424.17</v>
      </c>
      <c r="L209" s="13">
        <f t="shared" si="37"/>
        <v>948.871</v>
      </c>
      <c r="M209" s="180">
        <v>0</v>
      </c>
      <c r="N209" s="180">
        <f t="shared" si="38"/>
        <v>226.9</v>
      </c>
      <c r="O209" s="180">
        <f t="shared" si="39"/>
        <v>8.51</v>
      </c>
      <c r="P209" s="54">
        <f t="shared" si="40"/>
        <v>99.81</v>
      </c>
      <c r="Q209" s="180">
        <f t="shared" si="41"/>
        <v>335.22</v>
      </c>
      <c r="R209" s="175">
        <f t="shared" si="42"/>
        <v>1284.091</v>
      </c>
      <c r="S209" s="187"/>
      <c r="T209" t="str">
        <f>VLOOKUP(D209,[1]汇总!I$2:J$296,2,0)</f>
        <v>√</v>
      </c>
    </row>
    <row r="210" ht="20" customHeight="1" spans="1:20">
      <c r="A210" s="180">
        <f t="shared" si="43"/>
        <v>207</v>
      </c>
      <c r="B210" s="182"/>
      <c r="C210" s="180" t="s">
        <v>454</v>
      </c>
      <c r="D210" s="180" t="s">
        <v>455</v>
      </c>
      <c r="E210" s="151">
        <v>2836.2</v>
      </c>
      <c r="F210" s="151">
        <v>2837</v>
      </c>
      <c r="G210" s="54">
        <v>4990.25</v>
      </c>
      <c r="H210" s="180">
        <f t="shared" si="33"/>
        <v>51.05</v>
      </c>
      <c r="I210" s="151">
        <f t="shared" si="34"/>
        <v>453.792</v>
      </c>
      <c r="J210" s="151">
        <f t="shared" si="35"/>
        <v>19.859</v>
      </c>
      <c r="K210" s="54">
        <f t="shared" si="36"/>
        <v>424.17</v>
      </c>
      <c r="L210" s="13">
        <f t="shared" si="37"/>
        <v>948.871</v>
      </c>
      <c r="M210" s="180">
        <v>0</v>
      </c>
      <c r="N210" s="180">
        <f t="shared" si="38"/>
        <v>226.9</v>
      </c>
      <c r="O210" s="180">
        <f t="shared" si="39"/>
        <v>8.51</v>
      </c>
      <c r="P210" s="54">
        <f t="shared" si="40"/>
        <v>99.81</v>
      </c>
      <c r="Q210" s="180">
        <f t="shared" si="41"/>
        <v>335.22</v>
      </c>
      <c r="R210" s="175">
        <f t="shared" si="42"/>
        <v>1284.091</v>
      </c>
      <c r="S210" s="187"/>
      <c r="T210" t="str">
        <f>VLOOKUP(D210,[1]汇总!I$2:J$296,2,0)</f>
        <v>√</v>
      </c>
    </row>
    <row r="211" ht="20" customHeight="1" spans="1:20">
      <c r="A211" s="180">
        <f t="shared" si="43"/>
        <v>208</v>
      </c>
      <c r="B211" s="181" t="s">
        <v>456</v>
      </c>
      <c r="C211" s="180" t="s">
        <v>457</v>
      </c>
      <c r="D211" s="180" t="s">
        <v>458</v>
      </c>
      <c r="E211" s="151">
        <v>2836.2</v>
      </c>
      <c r="F211" s="151">
        <v>2837</v>
      </c>
      <c r="G211" s="54">
        <v>4990.25</v>
      </c>
      <c r="H211" s="180">
        <f t="shared" si="33"/>
        <v>51.05</v>
      </c>
      <c r="I211" s="151">
        <f t="shared" si="34"/>
        <v>453.792</v>
      </c>
      <c r="J211" s="151">
        <f t="shared" si="35"/>
        <v>19.859</v>
      </c>
      <c r="K211" s="54">
        <f t="shared" si="36"/>
        <v>424.17</v>
      </c>
      <c r="L211" s="13">
        <f t="shared" si="37"/>
        <v>948.871</v>
      </c>
      <c r="M211" s="180">
        <v>0</v>
      </c>
      <c r="N211" s="180">
        <f t="shared" si="38"/>
        <v>226.9</v>
      </c>
      <c r="O211" s="180">
        <f t="shared" si="39"/>
        <v>8.51</v>
      </c>
      <c r="P211" s="54">
        <f t="shared" si="40"/>
        <v>99.81</v>
      </c>
      <c r="Q211" s="180">
        <f t="shared" si="41"/>
        <v>335.22</v>
      </c>
      <c r="R211" s="175">
        <f t="shared" si="42"/>
        <v>1284.091</v>
      </c>
      <c r="S211" s="187"/>
      <c r="T211" t="str">
        <f>VLOOKUP(D211,[1]汇总!I$2:J$296,2,0)</f>
        <v>√</v>
      </c>
    </row>
    <row r="212" ht="20" customHeight="1" spans="1:20">
      <c r="A212" s="180">
        <f t="shared" si="43"/>
        <v>209</v>
      </c>
      <c r="B212" s="183"/>
      <c r="C212" s="180" t="s">
        <v>459</v>
      </c>
      <c r="D212" s="180" t="s">
        <v>460</v>
      </c>
      <c r="E212" s="151">
        <v>2836.2</v>
      </c>
      <c r="F212" s="151">
        <v>2837</v>
      </c>
      <c r="G212" s="54">
        <v>4990.25</v>
      </c>
      <c r="H212" s="180">
        <f t="shared" si="33"/>
        <v>51.05</v>
      </c>
      <c r="I212" s="151">
        <f t="shared" si="34"/>
        <v>453.792</v>
      </c>
      <c r="J212" s="151">
        <f t="shared" si="35"/>
        <v>19.859</v>
      </c>
      <c r="K212" s="54">
        <f t="shared" si="36"/>
        <v>424.17</v>
      </c>
      <c r="L212" s="13">
        <f t="shared" si="37"/>
        <v>948.871</v>
      </c>
      <c r="M212" s="180">
        <v>0</v>
      </c>
      <c r="N212" s="180">
        <f t="shared" si="38"/>
        <v>226.9</v>
      </c>
      <c r="O212" s="180">
        <f t="shared" si="39"/>
        <v>8.51</v>
      </c>
      <c r="P212" s="54">
        <f t="shared" si="40"/>
        <v>99.81</v>
      </c>
      <c r="Q212" s="180">
        <f t="shared" si="41"/>
        <v>335.22</v>
      </c>
      <c r="R212" s="175">
        <f t="shared" si="42"/>
        <v>1284.091</v>
      </c>
      <c r="S212" s="187"/>
      <c r="T212" t="str">
        <f>VLOOKUP(D212,[1]汇总!I$2:J$296,2,0)</f>
        <v>√</v>
      </c>
    </row>
    <row r="213" ht="20" customHeight="1" spans="1:20">
      <c r="A213" s="180">
        <f t="shared" si="43"/>
        <v>210</v>
      </c>
      <c r="B213" s="183"/>
      <c r="C213" s="180" t="s">
        <v>461</v>
      </c>
      <c r="D213" s="180" t="s">
        <v>462</v>
      </c>
      <c r="E213" s="151">
        <v>2836.2</v>
      </c>
      <c r="F213" s="151">
        <v>2837</v>
      </c>
      <c r="G213" s="54">
        <v>4990.25</v>
      </c>
      <c r="H213" s="180">
        <f t="shared" si="33"/>
        <v>51.05</v>
      </c>
      <c r="I213" s="151">
        <f t="shared" si="34"/>
        <v>453.792</v>
      </c>
      <c r="J213" s="151">
        <f t="shared" si="35"/>
        <v>19.859</v>
      </c>
      <c r="K213" s="54">
        <f t="shared" si="36"/>
        <v>424.17</v>
      </c>
      <c r="L213" s="13">
        <f t="shared" si="37"/>
        <v>948.871</v>
      </c>
      <c r="M213" s="180">
        <v>0</v>
      </c>
      <c r="N213" s="180">
        <f t="shared" si="38"/>
        <v>226.9</v>
      </c>
      <c r="O213" s="180">
        <f t="shared" si="39"/>
        <v>8.51</v>
      </c>
      <c r="P213" s="54">
        <f t="shared" si="40"/>
        <v>99.81</v>
      </c>
      <c r="Q213" s="180">
        <f t="shared" si="41"/>
        <v>335.22</v>
      </c>
      <c r="R213" s="175">
        <f t="shared" si="42"/>
        <v>1284.091</v>
      </c>
      <c r="S213" s="187"/>
      <c r="T213" t="str">
        <f>VLOOKUP(D213,[1]汇总!I$2:J$296,2,0)</f>
        <v>√</v>
      </c>
    </row>
    <row r="214" ht="20" customHeight="1" spans="1:20">
      <c r="A214" s="180">
        <f t="shared" si="43"/>
        <v>211</v>
      </c>
      <c r="B214" s="183"/>
      <c r="C214" s="180" t="s">
        <v>463</v>
      </c>
      <c r="D214" s="180" t="s">
        <v>464</v>
      </c>
      <c r="E214" s="151">
        <v>2836.2</v>
      </c>
      <c r="F214" s="151">
        <v>2837</v>
      </c>
      <c r="G214" s="54">
        <v>4990.25</v>
      </c>
      <c r="H214" s="180">
        <f t="shared" si="33"/>
        <v>51.05</v>
      </c>
      <c r="I214" s="151">
        <f t="shared" si="34"/>
        <v>453.792</v>
      </c>
      <c r="J214" s="151">
        <f t="shared" si="35"/>
        <v>19.859</v>
      </c>
      <c r="K214" s="54">
        <f t="shared" si="36"/>
        <v>424.17</v>
      </c>
      <c r="L214" s="13">
        <f t="shared" si="37"/>
        <v>948.871</v>
      </c>
      <c r="M214" s="180">
        <v>0</v>
      </c>
      <c r="N214" s="180">
        <f t="shared" si="38"/>
        <v>226.9</v>
      </c>
      <c r="O214" s="180">
        <f t="shared" si="39"/>
        <v>8.51</v>
      </c>
      <c r="P214" s="54">
        <f t="shared" si="40"/>
        <v>99.81</v>
      </c>
      <c r="Q214" s="180">
        <f t="shared" si="41"/>
        <v>335.22</v>
      </c>
      <c r="R214" s="175">
        <f t="shared" si="42"/>
        <v>1284.091</v>
      </c>
      <c r="S214" s="187"/>
      <c r="T214" t="str">
        <f>VLOOKUP(D214,[1]汇总!I$2:J$296,2,0)</f>
        <v>√</v>
      </c>
    </row>
    <row r="215" ht="20" customHeight="1" spans="1:20">
      <c r="A215" s="180">
        <f t="shared" si="43"/>
        <v>212</v>
      </c>
      <c r="B215" s="183"/>
      <c r="C215" s="180" t="s">
        <v>465</v>
      </c>
      <c r="D215" s="180" t="s">
        <v>466</v>
      </c>
      <c r="E215" s="151">
        <v>2836.2</v>
      </c>
      <c r="F215" s="151">
        <v>2837</v>
      </c>
      <c r="G215" s="54">
        <v>4990.25</v>
      </c>
      <c r="H215" s="180">
        <f t="shared" si="33"/>
        <v>51.05</v>
      </c>
      <c r="I215" s="151">
        <f t="shared" si="34"/>
        <v>453.792</v>
      </c>
      <c r="J215" s="151">
        <f t="shared" si="35"/>
        <v>19.859</v>
      </c>
      <c r="K215" s="54">
        <f t="shared" si="36"/>
        <v>424.17</v>
      </c>
      <c r="L215" s="13">
        <f t="shared" si="37"/>
        <v>948.871</v>
      </c>
      <c r="M215" s="180">
        <v>0</v>
      </c>
      <c r="N215" s="180">
        <f t="shared" si="38"/>
        <v>226.9</v>
      </c>
      <c r="O215" s="180">
        <f t="shared" si="39"/>
        <v>8.51</v>
      </c>
      <c r="P215" s="54">
        <f t="shared" si="40"/>
        <v>99.81</v>
      </c>
      <c r="Q215" s="180">
        <f t="shared" si="41"/>
        <v>335.22</v>
      </c>
      <c r="R215" s="175">
        <f t="shared" si="42"/>
        <v>1284.091</v>
      </c>
      <c r="S215" s="187"/>
      <c r="T215" t="str">
        <f>VLOOKUP(D215,[1]汇总!I$2:J$296,2,0)</f>
        <v>√</v>
      </c>
    </row>
    <row r="216" ht="20" customHeight="1" spans="1:20">
      <c r="A216" s="180">
        <f t="shared" si="43"/>
        <v>213</v>
      </c>
      <c r="B216" s="183"/>
      <c r="C216" s="180" t="s">
        <v>467</v>
      </c>
      <c r="D216" s="180" t="s">
        <v>468</v>
      </c>
      <c r="E216" s="151">
        <v>2836.2</v>
      </c>
      <c r="F216" s="151">
        <v>2837</v>
      </c>
      <c r="G216" s="54">
        <v>4990.25</v>
      </c>
      <c r="H216" s="180">
        <f t="shared" si="33"/>
        <v>51.05</v>
      </c>
      <c r="I216" s="151">
        <f t="shared" si="34"/>
        <v>453.792</v>
      </c>
      <c r="J216" s="151">
        <f t="shared" si="35"/>
        <v>19.859</v>
      </c>
      <c r="K216" s="54">
        <f t="shared" si="36"/>
        <v>424.17</v>
      </c>
      <c r="L216" s="13">
        <f t="shared" si="37"/>
        <v>948.871</v>
      </c>
      <c r="M216" s="180">
        <v>0</v>
      </c>
      <c r="N216" s="180">
        <f t="shared" si="38"/>
        <v>226.9</v>
      </c>
      <c r="O216" s="180">
        <f t="shared" si="39"/>
        <v>8.51</v>
      </c>
      <c r="P216" s="54">
        <f t="shared" si="40"/>
        <v>99.81</v>
      </c>
      <c r="Q216" s="180">
        <f t="shared" si="41"/>
        <v>335.22</v>
      </c>
      <c r="R216" s="175">
        <f t="shared" si="42"/>
        <v>1284.091</v>
      </c>
      <c r="S216" s="187"/>
      <c r="T216" t="str">
        <f>VLOOKUP(D216,[1]汇总!I$2:J$296,2,0)</f>
        <v>√</v>
      </c>
    </row>
    <row r="217" ht="20" customHeight="1" spans="1:20">
      <c r="A217" s="180">
        <f t="shared" si="43"/>
        <v>214</v>
      </c>
      <c r="B217" s="183"/>
      <c r="C217" s="180" t="s">
        <v>469</v>
      </c>
      <c r="D217" s="180" t="s">
        <v>470</v>
      </c>
      <c r="E217" s="151">
        <v>2836.2</v>
      </c>
      <c r="F217" s="151">
        <v>2837</v>
      </c>
      <c r="G217" s="54">
        <v>4990.25</v>
      </c>
      <c r="H217" s="180">
        <f t="shared" si="33"/>
        <v>51.05</v>
      </c>
      <c r="I217" s="151">
        <f t="shared" si="34"/>
        <v>453.792</v>
      </c>
      <c r="J217" s="151">
        <f t="shared" si="35"/>
        <v>19.859</v>
      </c>
      <c r="K217" s="54">
        <f t="shared" si="36"/>
        <v>424.17</v>
      </c>
      <c r="L217" s="13">
        <f t="shared" si="37"/>
        <v>948.871</v>
      </c>
      <c r="M217" s="180">
        <v>0</v>
      </c>
      <c r="N217" s="180">
        <f t="shared" si="38"/>
        <v>226.9</v>
      </c>
      <c r="O217" s="180">
        <f t="shared" si="39"/>
        <v>8.51</v>
      </c>
      <c r="P217" s="54">
        <f t="shared" si="40"/>
        <v>99.81</v>
      </c>
      <c r="Q217" s="180">
        <f t="shared" si="41"/>
        <v>335.22</v>
      </c>
      <c r="R217" s="175">
        <f t="shared" si="42"/>
        <v>1284.091</v>
      </c>
      <c r="S217" s="187"/>
      <c r="T217" t="str">
        <f>VLOOKUP(D217,[1]汇总!I$2:J$296,2,0)</f>
        <v>√</v>
      </c>
    </row>
    <row r="218" ht="20" customHeight="1" spans="1:20">
      <c r="A218" s="180">
        <f t="shared" si="43"/>
        <v>215</v>
      </c>
      <c r="B218" s="183"/>
      <c r="C218" s="180" t="s">
        <v>471</v>
      </c>
      <c r="D218" s="180" t="s">
        <v>472</v>
      </c>
      <c r="E218" s="151">
        <v>2836.2</v>
      </c>
      <c r="F218" s="151">
        <v>2837</v>
      </c>
      <c r="G218" s="54">
        <v>4990.25</v>
      </c>
      <c r="H218" s="180">
        <f t="shared" si="33"/>
        <v>51.05</v>
      </c>
      <c r="I218" s="151">
        <f t="shared" si="34"/>
        <v>453.792</v>
      </c>
      <c r="J218" s="151">
        <f t="shared" si="35"/>
        <v>19.859</v>
      </c>
      <c r="K218" s="54">
        <f t="shared" si="36"/>
        <v>424.17</v>
      </c>
      <c r="L218" s="13">
        <f t="shared" si="37"/>
        <v>948.871</v>
      </c>
      <c r="M218" s="180">
        <v>0</v>
      </c>
      <c r="N218" s="180">
        <f t="shared" si="38"/>
        <v>226.9</v>
      </c>
      <c r="O218" s="180">
        <f t="shared" si="39"/>
        <v>8.51</v>
      </c>
      <c r="P218" s="54">
        <f t="shared" si="40"/>
        <v>99.81</v>
      </c>
      <c r="Q218" s="180">
        <f t="shared" si="41"/>
        <v>335.22</v>
      </c>
      <c r="R218" s="175">
        <f t="shared" si="42"/>
        <v>1284.091</v>
      </c>
      <c r="S218" s="187"/>
      <c r="T218" t="str">
        <f>VLOOKUP(D218,[1]汇总!I$2:J$296,2,0)</f>
        <v>√</v>
      </c>
    </row>
    <row r="219" ht="20" customHeight="1" spans="1:20">
      <c r="A219" s="180">
        <f t="shared" si="43"/>
        <v>216</v>
      </c>
      <c r="B219" s="183"/>
      <c r="C219" s="180" t="s">
        <v>473</v>
      </c>
      <c r="D219" s="180" t="s">
        <v>474</v>
      </c>
      <c r="E219" s="151">
        <v>2836.2</v>
      </c>
      <c r="F219" s="151">
        <v>2837</v>
      </c>
      <c r="G219" s="54">
        <v>4990.25</v>
      </c>
      <c r="H219" s="180">
        <f t="shared" si="33"/>
        <v>51.05</v>
      </c>
      <c r="I219" s="151">
        <f t="shared" si="34"/>
        <v>453.792</v>
      </c>
      <c r="J219" s="151">
        <f t="shared" si="35"/>
        <v>19.859</v>
      </c>
      <c r="K219" s="54">
        <f t="shared" si="36"/>
        <v>424.17</v>
      </c>
      <c r="L219" s="13">
        <f t="shared" si="37"/>
        <v>948.871</v>
      </c>
      <c r="M219" s="180">
        <v>0</v>
      </c>
      <c r="N219" s="180">
        <f t="shared" si="38"/>
        <v>226.9</v>
      </c>
      <c r="O219" s="180">
        <f t="shared" si="39"/>
        <v>8.51</v>
      </c>
      <c r="P219" s="54">
        <f t="shared" si="40"/>
        <v>99.81</v>
      </c>
      <c r="Q219" s="180">
        <f t="shared" si="41"/>
        <v>335.22</v>
      </c>
      <c r="R219" s="175">
        <f t="shared" si="42"/>
        <v>1284.091</v>
      </c>
      <c r="S219" s="187"/>
      <c r="T219" t="str">
        <f>VLOOKUP(D219,[1]汇总!I$2:J$296,2,0)</f>
        <v>√</v>
      </c>
    </row>
    <row r="220" ht="20" customHeight="1" spans="1:20">
      <c r="A220" s="180">
        <f t="shared" si="43"/>
        <v>217</v>
      </c>
      <c r="B220" s="183"/>
      <c r="C220" s="180" t="s">
        <v>475</v>
      </c>
      <c r="D220" s="180" t="s">
        <v>476</v>
      </c>
      <c r="E220" s="151">
        <v>2836.2</v>
      </c>
      <c r="F220" s="151">
        <v>2837</v>
      </c>
      <c r="G220" s="54">
        <v>4990.25</v>
      </c>
      <c r="H220" s="180">
        <f t="shared" si="33"/>
        <v>51.05</v>
      </c>
      <c r="I220" s="151">
        <f t="shared" si="34"/>
        <v>453.792</v>
      </c>
      <c r="J220" s="151">
        <f t="shared" si="35"/>
        <v>19.859</v>
      </c>
      <c r="K220" s="54">
        <f t="shared" si="36"/>
        <v>424.17</v>
      </c>
      <c r="L220" s="13">
        <f t="shared" si="37"/>
        <v>948.871</v>
      </c>
      <c r="M220" s="180">
        <v>0</v>
      </c>
      <c r="N220" s="180">
        <f t="shared" si="38"/>
        <v>226.9</v>
      </c>
      <c r="O220" s="180">
        <f t="shared" si="39"/>
        <v>8.51</v>
      </c>
      <c r="P220" s="54">
        <f t="shared" si="40"/>
        <v>99.81</v>
      </c>
      <c r="Q220" s="180">
        <f t="shared" si="41"/>
        <v>335.22</v>
      </c>
      <c r="R220" s="175">
        <f t="shared" si="42"/>
        <v>1284.091</v>
      </c>
      <c r="S220" s="187"/>
      <c r="T220" t="str">
        <f>VLOOKUP(D220,[1]汇总!I$2:J$296,2,0)</f>
        <v>√</v>
      </c>
    </row>
    <row r="221" ht="20" customHeight="1" spans="1:20">
      <c r="A221" s="180">
        <f t="shared" si="43"/>
        <v>218</v>
      </c>
      <c r="B221" s="183"/>
      <c r="C221" s="180" t="s">
        <v>477</v>
      </c>
      <c r="D221" s="180" t="s">
        <v>478</v>
      </c>
      <c r="E221" s="151">
        <v>2836.2</v>
      </c>
      <c r="F221" s="151">
        <v>2837</v>
      </c>
      <c r="G221" s="54">
        <v>4990.25</v>
      </c>
      <c r="H221" s="180">
        <f t="shared" si="33"/>
        <v>51.05</v>
      </c>
      <c r="I221" s="151">
        <f t="shared" si="34"/>
        <v>453.792</v>
      </c>
      <c r="J221" s="151">
        <f t="shared" si="35"/>
        <v>19.859</v>
      </c>
      <c r="K221" s="54">
        <f t="shared" si="36"/>
        <v>424.17</v>
      </c>
      <c r="L221" s="13">
        <f t="shared" si="37"/>
        <v>948.871</v>
      </c>
      <c r="M221" s="180">
        <v>0</v>
      </c>
      <c r="N221" s="180">
        <f t="shared" si="38"/>
        <v>226.9</v>
      </c>
      <c r="O221" s="180">
        <f t="shared" si="39"/>
        <v>8.51</v>
      </c>
      <c r="P221" s="54">
        <f t="shared" si="40"/>
        <v>99.81</v>
      </c>
      <c r="Q221" s="180">
        <f t="shared" si="41"/>
        <v>335.22</v>
      </c>
      <c r="R221" s="175">
        <f t="shared" si="42"/>
        <v>1284.091</v>
      </c>
      <c r="S221" s="187"/>
      <c r="T221" t="str">
        <f>VLOOKUP(D221,[1]汇总!I$2:J$296,2,0)</f>
        <v>√</v>
      </c>
    </row>
    <row r="222" ht="20" customHeight="1" spans="1:20">
      <c r="A222" s="180">
        <f t="shared" si="43"/>
        <v>219</v>
      </c>
      <c r="B222" s="183"/>
      <c r="C222" s="180" t="s">
        <v>479</v>
      </c>
      <c r="D222" s="180" t="s">
        <v>480</v>
      </c>
      <c r="E222" s="151">
        <v>2836.2</v>
      </c>
      <c r="F222" s="151">
        <v>2837</v>
      </c>
      <c r="G222" s="54">
        <v>4990.25</v>
      </c>
      <c r="H222" s="180">
        <f t="shared" si="33"/>
        <v>51.05</v>
      </c>
      <c r="I222" s="151">
        <f t="shared" si="34"/>
        <v>453.792</v>
      </c>
      <c r="J222" s="151">
        <f t="shared" si="35"/>
        <v>19.859</v>
      </c>
      <c r="K222" s="54">
        <f t="shared" si="36"/>
        <v>424.17</v>
      </c>
      <c r="L222" s="13">
        <f t="shared" si="37"/>
        <v>948.871</v>
      </c>
      <c r="M222" s="180">
        <v>0</v>
      </c>
      <c r="N222" s="180">
        <f t="shared" si="38"/>
        <v>226.9</v>
      </c>
      <c r="O222" s="180">
        <f t="shared" si="39"/>
        <v>8.51</v>
      </c>
      <c r="P222" s="54">
        <f t="shared" si="40"/>
        <v>99.81</v>
      </c>
      <c r="Q222" s="180">
        <f t="shared" si="41"/>
        <v>335.22</v>
      </c>
      <c r="R222" s="175">
        <f t="shared" si="42"/>
        <v>1284.091</v>
      </c>
      <c r="S222" s="187"/>
      <c r="T222" t="str">
        <f>VLOOKUP(D222,[1]汇总!I$2:J$296,2,0)</f>
        <v>√</v>
      </c>
    </row>
    <row r="223" ht="20" customHeight="1" spans="1:20">
      <c r="A223" s="180">
        <f t="shared" si="43"/>
        <v>220</v>
      </c>
      <c r="B223" s="183"/>
      <c r="C223" s="180" t="s">
        <v>481</v>
      </c>
      <c r="D223" s="180" t="s">
        <v>482</v>
      </c>
      <c r="E223" s="151">
        <v>2836.2</v>
      </c>
      <c r="F223" s="151">
        <v>2837</v>
      </c>
      <c r="G223" s="54">
        <v>4990.25</v>
      </c>
      <c r="H223" s="180">
        <f t="shared" si="33"/>
        <v>51.05</v>
      </c>
      <c r="I223" s="151">
        <f t="shared" si="34"/>
        <v>453.792</v>
      </c>
      <c r="J223" s="151">
        <f t="shared" si="35"/>
        <v>19.859</v>
      </c>
      <c r="K223" s="54">
        <f t="shared" si="36"/>
        <v>424.17</v>
      </c>
      <c r="L223" s="13">
        <f t="shared" si="37"/>
        <v>948.871</v>
      </c>
      <c r="M223" s="180">
        <v>0</v>
      </c>
      <c r="N223" s="180">
        <f t="shared" si="38"/>
        <v>226.9</v>
      </c>
      <c r="O223" s="180">
        <f t="shared" si="39"/>
        <v>8.51</v>
      </c>
      <c r="P223" s="54">
        <f t="shared" si="40"/>
        <v>99.81</v>
      </c>
      <c r="Q223" s="180">
        <f t="shared" si="41"/>
        <v>335.22</v>
      </c>
      <c r="R223" s="175">
        <f t="shared" si="42"/>
        <v>1284.091</v>
      </c>
      <c r="S223" s="187"/>
      <c r="T223" t="str">
        <f>VLOOKUP(D223,[1]汇总!I$2:J$296,2,0)</f>
        <v>√</v>
      </c>
    </row>
    <row r="224" ht="20" customHeight="1" spans="1:20">
      <c r="A224" s="180">
        <f t="shared" si="43"/>
        <v>221</v>
      </c>
      <c r="B224" s="183"/>
      <c r="C224" s="180" t="s">
        <v>483</v>
      </c>
      <c r="D224" s="180" t="s">
        <v>484</v>
      </c>
      <c r="E224" s="151">
        <v>2836.2</v>
      </c>
      <c r="F224" s="151">
        <v>2837</v>
      </c>
      <c r="G224" s="54">
        <v>4990.25</v>
      </c>
      <c r="H224" s="180">
        <f t="shared" si="33"/>
        <v>51.05</v>
      </c>
      <c r="I224" s="151">
        <f t="shared" si="34"/>
        <v>453.792</v>
      </c>
      <c r="J224" s="151">
        <f t="shared" si="35"/>
        <v>19.859</v>
      </c>
      <c r="K224" s="54">
        <f t="shared" si="36"/>
        <v>424.17</v>
      </c>
      <c r="L224" s="13">
        <f t="shared" si="37"/>
        <v>948.871</v>
      </c>
      <c r="M224" s="180">
        <v>0</v>
      </c>
      <c r="N224" s="180">
        <f t="shared" si="38"/>
        <v>226.9</v>
      </c>
      <c r="O224" s="180">
        <f t="shared" si="39"/>
        <v>8.51</v>
      </c>
      <c r="P224" s="54">
        <f t="shared" si="40"/>
        <v>99.81</v>
      </c>
      <c r="Q224" s="180">
        <f t="shared" si="41"/>
        <v>335.22</v>
      </c>
      <c r="R224" s="175">
        <f t="shared" si="42"/>
        <v>1284.091</v>
      </c>
      <c r="S224" s="187"/>
      <c r="T224" t="str">
        <f>VLOOKUP(D224,[1]汇总!I$2:J$296,2,0)</f>
        <v>√</v>
      </c>
    </row>
    <row r="225" ht="20" customHeight="1" spans="1:20">
      <c r="A225" s="180">
        <f t="shared" si="43"/>
        <v>222</v>
      </c>
      <c r="B225" s="183"/>
      <c r="C225" s="180" t="s">
        <v>485</v>
      </c>
      <c r="D225" s="180" t="s">
        <v>486</v>
      </c>
      <c r="E225" s="151">
        <v>2836.2</v>
      </c>
      <c r="F225" s="151">
        <v>2837</v>
      </c>
      <c r="G225" s="54">
        <v>4990.25</v>
      </c>
      <c r="H225" s="180">
        <f t="shared" si="33"/>
        <v>51.05</v>
      </c>
      <c r="I225" s="151">
        <f t="shared" si="34"/>
        <v>453.792</v>
      </c>
      <c r="J225" s="151">
        <f t="shared" si="35"/>
        <v>19.859</v>
      </c>
      <c r="K225" s="54">
        <f t="shared" si="36"/>
        <v>424.17</v>
      </c>
      <c r="L225" s="13">
        <f t="shared" si="37"/>
        <v>948.871</v>
      </c>
      <c r="M225" s="180">
        <v>0</v>
      </c>
      <c r="N225" s="180">
        <f t="shared" si="38"/>
        <v>226.9</v>
      </c>
      <c r="O225" s="180">
        <f t="shared" si="39"/>
        <v>8.51</v>
      </c>
      <c r="P225" s="54">
        <f t="shared" si="40"/>
        <v>99.81</v>
      </c>
      <c r="Q225" s="180">
        <f t="shared" si="41"/>
        <v>335.22</v>
      </c>
      <c r="R225" s="175">
        <f t="shared" si="42"/>
        <v>1284.091</v>
      </c>
      <c r="S225" s="187"/>
      <c r="T225" t="str">
        <f>VLOOKUP(D225,[1]汇总!I$2:J$296,2,0)</f>
        <v>√</v>
      </c>
    </row>
    <row r="226" ht="20" customHeight="1" spans="1:20">
      <c r="A226" s="180">
        <f t="shared" si="43"/>
        <v>223</v>
      </c>
      <c r="B226" s="183"/>
      <c r="C226" s="180" t="s">
        <v>487</v>
      </c>
      <c r="D226" s="180" t="s">
        <v>488</v>
      </c>
      <c r="E226" s="151">
        <v>2836.2</v>
      </c>
      <c r="F226" s="151">
        <v>2837</v>
      </c>
      <c r="G226" s="54">
        <v>4990.25</v>
      </c>
      <c r="H226" s="180">
        <f t="shared" si="33"/>
        <v>51.05</v>
      </c>
      <c r="I226" s="151">
        <f t="shared" si="34"/>
        <v>453.792</v>
      </c>
      <c r="J226" s="151">
        <f t="shared" si="35"/>
        <v>19.859</v>
      </c>
      <c r="K226" s="54">
        <f t="shared" si="36"/>
        <v>424.17</v>
      </c>
      <c r="L226" s="13">
        <f t="shared" si="37"/>
        <v>948.871</v>
      </c>
      <c r="M226" s="180">
        <v>0</v>
      </c>
      <c r="N226" s="180">
        <f t="shared" si="38"/>
        <v>226.9</v>
      </c>
      <c r="O226" s="180">
        <f t="shared" si="39"/>
        <v>8.51</v>
      </c>
      <c r="P226" s="54">
        <f t="shared" si="40"/>
        <v>99.81</v>
      </c>
      <c r="Q226" s="180">
        <f t="shared" si="41"/>
        <v>335.22</v>
      </c>
      <c r="R226" s="175">
        <f t="shared" si="42"/>
        <v>1284.091</v>
      </c>
      <c r="S226" s="187"/>
      <c r="T226" t="str">
        <f>VLOOKUP(D226,[1]汇总!I$2:J$296,2,0)</f>
        <v>√</v>
      </c>
    </row>
    <row r="227" ht="20" customHeight="1" spans="1:20">
      <c r="A227" s="180">
        <f t="shared" si="43"/>
        <v>224</v>
      </c>
      <c r="B227" s="183"/>
      <c r="C227" s="180" t="s">
        <v>489</v>
      </c>
      <c r="D227" s="180" t="s">
        <v>490</v>
      </c>
      <c r="E227" s="151">
        <v>2836.2</v>
      </c>
      <c r="F227" s="151">
        <v>2837</v>
      </c>
      <c r="G227" s="54">
        <v>4990.25</v>
      </c>
      <c r="H227" s="180">
        <f t="shared" si="33"/>
        <v>51.05</v>
      </c>
      <c r="I227" s="151">
        <f t="shared" si="34"/>
        <v>453.792</v>
      </c>
      <c r="J227" s="151">
        <f t="shared" si="35"/>
        <v>19.859</v>
      </c>
      <c r="K227" s="54">
        <f t="shared" si="36"/>
        <v>424.17</v>
      </c>
      <c r="L227" s="13">
        <f t="shared" si="37"/>
        <v>948.871</v>
      </c>
      <c r="M227" s="180">
        <v>0</v>
      </c>
      <c r="N227" s="180">
        <f t="shared" si="38"/>
        <v>226.9</v>
      </c>
      <c r="O227" s="180">
        <f t="shared" si="39"/>
        <v>8.51</v>
      </c>
      <c r="P227" s="54">
        <f t="shared" si="40"/>
        <v>99.81</v>
      </c>
      <c r="Q227" s="180">
        <f t="shared" si="41"/>
        <v>335.22</v>
      </c>
      <c r="R227" s="175">
        <f t="shared" si="42"/>
        <v>1284.091</v>
      </c>
      <c r="S227" s="187"/>
      <c r="T227" t="str">
        <f>VLOOKUP(D227,[1]汇总!I$2:J$296,2,0)</f>
        <v>√</v>
      </c>
    </row>
    <row r="228" ht="20" customHeight="1" spans="1:20">
      <c r="A228" s="180">
        <f t="shared" si="43"/>
        <v>225</v>
      </c>
      <c r="B228" s="183"/>
      <c r="C228" s="180" t="s">
        <v>491</v>
      </c>
      <c r="D228" s="180" t="s">
        <v>492</v>
      </c>
      <c r="E228" s="151">
        <v>2836.2</v>
      </c>
      <c r="F228" s="151">
        <v>2837</v>
      </c>
      <c r="G228" s="54">
        <v>4990.25</v>
      </c>
      <c r="H228" s="180">
        <f t="shared" si="33"/>
        <v>51.05</v>
      </c>
      <c r="I228" s="151">
        <f t="shared" si="34"/>
        <v>453.792</v>
      </c>
      <c r="J228" s="151">
        <f t="shared" si="35"/>
        <v>19.859</v>
      </c>
      <c r="K228" s="54">
        <f t="shared" si="36"/>
        <v>424.17</v>
      </c>
      <c r="L228" s="13">
        <f t="shared" si="37"/>
        <v>948.871</v>
      </c>
      <c r="M228" s="180">
        <v>0</v>
      </c>
      <c r="N228" s="180">
        <f t="shared" si="38"/>
        <v>226.9</v>
      </c>
      <c r="O228" s="180">
        <f t="shared" si="39"/>
        <v>8.51</v>
      </c>
      <c r="P228" s="54">
        <f t="shared" si="40"/>
        <v>99.81</v>
      </c>
      <c r="Q228" s="180">
        <f t="shared" si="41"/>
        <v>335.22</v>
      </c>
      <c r="R228" s="175">
        <f t="shared" si="42"/>
        <v>1284.091</v>
      </c>
      <c r="S228" s="187"/>
      <c r="T228" t="str">
        <f>VLOOKUP(D228,[1]汇总!I$2:J$296,2,0)</f>
        <v>√</v>
      </c>
    </row>
    <row r="229" ht="20" customHeight="1" spans="1:20">
      <c r="A229" s="180">
        <f t="shared" si="43"/>
        <v>226</v>
      </c>
      <c r="B229" s="183"/>
      <c r="C229" s="180" t="s">
        <v>493</v>
      </c>
      <c r="D229" s="180" t="s">
        <v>494</v>
      </c>
      <c r="E229" s="151">
        <v>2836.2</v>
      </c>
      <c r="F229" s="151">
        <v>2837</v>
      </c>
      <c r="G229" s="54">
        <v>4990.25</v>
      </c>
      <c r="H229" s="180">
        <f t="shared" si="33"/>
        <v>51.05</v>
      </c>
      <c r="I229" s="151">
        <f t="shared" si="34"/>
        <v>453.792</v>
      </c>
      <c r="J229" s="151">
        <f t="shared" si="35"/>
        <v>19.859</v>
      </c>
      <c r="K229" s="54">
        <f t="shared" si="36"/>
        <v>424.17</v>
      </c>
      <c r="L229" s="13">
        <f t="shared" si="37"/>
        <v>948.871</v>
      </c>
      <c r="M229" s="180">
        <v>0</v>
      </c>
      <c r="N229" s="180">
        <f t="shared" si="38"/>
        <v>226.9</v>
      </c>
      <c r="O229" s="180">
        <f t="shared" si="39"/>
        <v>8.51</v>
      </c>
      <c r="P229" s="54">
        <f t="shared" si="40"/>
        <v>99.81</v>
      </c>
      <c r="Q229" s="180">
        <f t="shared" si="41"/>
        <v>335.22</v>
      </c>
      <c r="R229" s="175">
        <f t="shared" si="42"/>
        <v>1284.091</v>
      </c>
      <c r="S229" s="187"/>
      <c r="T229" t="str">
        <f>VLOOKUP(D229,[1]汇总!I$2:J$296,2,0)</f>
        <v>√</v>
      </c>
    </row>
    <row r="230" ht="20" customHeight="1" spans="1:20">
      <c r="A230" s="180">
        <f t="shared" si="43"/>
        <v>227</v>
      </c>
      <c r="B230" s="183"/>
      <c r="C230" s="180" t="s">
        <v>495</v>
      </c>
      <c r="D230" s="180" t="s">
        <v>496</v>
      </c>
      <c r="E230" s="151">
        <v>2836.2</v>
      </c>
      <c r="F230" s="151">
        <v>2837</v>
      </c>
      <c r="G230" s="54">
        <v>4990.25</v>
      </c>
      <c r="H230" s="180">
        <f t="shared" si="33"/>
        <v>51.05</v>
      </c>
      <c r="I230" s="151">
        <f t="shared" si="34"/>
        <v>453.792</v>
      </c>
      <c r="J230" s="151">
        <f t="shared" si="35"/>
        <v>19.859</v>
      </c>
      <c r="K230" s="54">
        <f t="shared" si="36"/>
        <v>424.17</v>
      </c>
      <c r="L230" s="13">
        <f t="shared" si="37"/>
        <v>948.871</v>
      </c>
      <c r="M230" s="180">
        <v>0</v>
      </c>
      <c r="N230" s="180">
        <f t="shared" si="38"/>
        <v>226.9</v>
      </c>
      <c r="O230" s="180">
        <f t="shared" si="39"/>
        <v>8.51</v>
      </c>
      <c r="P230" s="54">
        <f t="shared" si="40"/>
        <v>99.81</v>
      </c>
      <c r="Q230" s="180">
        <f t="shared" si="41"/>
        <v>335.22</v>
      </c>
      <c r="R230" s="175">
        <f t="shared" si="42"/>
        <v>1284.091</v>
      </c>
      <c r="S230" s="187"/>
      <c r="T230" t="str">
        <f>VLOOKUP(D230,[1]汇总!I$2:J$296,2,0)</f>
        <v>√</v>
      </c>
    </row>
    <row r="231" ht="20" customHeight="1" spans="1:20">
      <c r="A231" s="180">
        <f t="shared" si="43"/>
        <v>228</v>
      </c>
      <c r="B231" s="183"/>
      <c r="C231" s="180" t="s">
        <v>497</v>
      </c>
      <c r="D231" s="180" t="s">
        <v>498</v>
      </c>
      <c r="E231" s="151">
        <v>2836.2</v>
      </c>
      <c r="F231" s="151">
        <v>2837</v>
      </c>
      <c r="G231" s="54">
        <v>4990.25</v>
      </c>
      <c r="H231" s="180">
        <f t="shared" si="33"/>
        <v>51.05</v>
      </c>
      <c r="I231" s="151">
        <f t="shared" si="34"/>
        <v>453.792</v>
      </c>
      <c r="J231" s="151">
        <f t="shared" si="35"/>
        <v>19.859</v>
      </c>
      <c r="K231" s="54">
        <f t="shared" si="36"/>
        <v>424.17</v>
      </c>
      <c r="L231" s="13">
        <f t="shared" si="37"/>
        <v>948.871</v>
      </c>
      <c r="M231" s="180">
        <v>0</v>
      </c>
      <c r="N231" s="180">
        <f t="shared" si="38"/>
        <v>226.9</v>
      </c>
      <c r="O231" s="180">
        <f t="shared" si="39"/>
        <v>8.51</v>
      </c>
      <c r="P231" s="54">
        <f t="shared" si="40"/>
        <v>99.81</v>
      </c>
      <c r="Q231" s="180">
        <f t="shared" si="41"/>
        <v>335.22</v>
      </c>
      <c r="R231" s="175">
        <f t="shared" si="42"/>
        <v>1284.091</v>
      </c>
      <c r="S231" s="187"/>
      <c r="T231" t="str">
        <f>VLOOKUP(D231,[1]汇总!I$2:J$296,2,0)</f>
        <v>√</v>
      </c>
    </row>
    <row r="232" ht="20" customHeight="1" spans="1:20">
      <c r="A232" s="180">
        <f t="shared" si="43"/>
        <v>229</v>
      </c>
      <c r="B232" s="183"/>
      <c r="C232" s="180" t="s">
        <v>499</v>
      </c>
      <c r="D232" s="180" t="s">
        <v>500</v>
      </c>
      <c r="E232" s="151">
        <v>2846.5</v>
      </c>
      <c r="F232" s="151">
        <v>2846.5</v>
      </c>
      <c r="G232" s="54">
        <v>4990.25</v>
      </c>
      <c r="H232" s="180">
        <f t="shared" si="33"/>
        <v>51.24</v>
      </c>
      <c r="I232" s="151">
        <f t="shared" si="34"/>
        <v>455.44</v>
      </c>
      <c r="J232" s="151">
        <f t="shared" si="35"/>
        <v>19.9255</v>
      </c>
      <c r="K232" s="54">
        <f t="shared" si="36"/>
        <v>424.17</v>
      </c>
      <c r="L232" s="13">
        <f t="shared" si="37"/>
        <v>950.7755</v>
      </c>
      <c r="M232" s="180">
        <v>0</v>
      </c>
      <c r="N232" s="180">
        <f t="shared" si="38"/>
        <v>227.72</v>
      </c>
      <c r="O232" s="180">
        <f t="shared" si="39"/>
        <v>8.54</v>
      </c>
      <c r="P232" s="54">
        <f t="shared" si="40"/>
        <v>99.81</v>
      </c>
      <c r="Q232" s="180">
        <f t="shared" si="41"/>
        <v>336.07</v>
      </c>
      <c r="R232" s="175">
        <f t="shared" si="42"/>
        <v>1286.8455</v>
      </c>
      <c r="S232" s="187"/>
      <c r="T232" t="str">
        <f>VLOOKUP(D232,[1]汇总!I$2:J$296,2,0)</f>
        <v>√</v>
      </c>
    </row>
    <row r="233" ht="20" customHeight="1" spans="1:20">
      <c r="A233" s="180">
        <f t="shared" si="43"/>
        <v>230</v>
      </c>
      <c r="B233" s="183"/>
      <c r="C233" s="180" t="s">
        <v>501</v>
      </c>
      <c r="D233" s="180" t="s">
        <v>502</v>
      </c>
      <c r="E233" s="151">
        <v>2836.2</v>
      </c>
      <c r="F233" s="151">
        <v>2837</v>
      </c>
      <c r="G233" s="54">
        <v>4990.25</v>
      </c>
      <c r="H233" s="180">
        <f t="shared" si="33"/>
        <v>51.05</v>
      </c>
      <c r="I233" s="151">
        <f t="shared" si="34"/>
        <v>453.792</v>
      </c>
      <c r="J233" s="151">
        <f t="shared" si="35"/>
        <v>19.859</v>
      </c>
      <c r="K233" s="54">
        <f t="shared" si="36"/>
        <v>424.17</v>
      </c>
      <c r="L233" s="13">
        <f t="shared" si="37"/>
        <v>948.871</v>
      </c>
      <c r="M233" s="180">
        <v>0</v>
      </c>
      <c r="N233" s="180">
        <f t="shared" si="38"/>
        <v>226.9</v>
      </c>
      <c r="O233" s="180">
        <f t="shared" si="39"/>
        <v>8.51</v>
      </c>
      <c r="P233" s="54">
        <f t="shared" si="40"/>
        <v>99.81</v>
      </c>
      <c r="Q233" s="180">
        <f t="shared" si="41"/>
        <v>335.22</v>
      </c>
      <c r="R233" s="175">
        <f t="shared" si="42"/>
        <v>1284.091</v>
      </c>
      <c r="S233" s="187"/>
      <c r="T233" t="str">
        <f>VLOOKUP(D233,[1]汇总!I$2:J$296,2,0)</f>
        <v>√</v>
      </c>
    </row>
    <row r="234" ht="20" customHeight="1" spans="1:20">
      <c r="A234" s="180">
        <f t="shared" si="43"/>
        <v>231</v>
      </c>
      <c r="B234" s="183"/>
      <c r="C234" s="180" t="s">
        <v>503</v>
      </c>
      <c r="D234" s="180" t="s">
        <v>504</v>
      </c>
      <c r="E234" s="151">
        <v>2836.2</v>
      </c>
      <c r="F234" s="151">
        <v>2837</v>
      </c>
      <c r="G234" s="54">
        <v>4990.25</v>
      </c>
      <c r="H234" s="180">
        <f t="shared" si="33"/>
        <v>51.05</v>
      </c>
      <c r="I234" s="151">
        <f t="shared" si="34"/>
        <v>453.792</v>
      </c>
      <c r="J234" s="151">
        <f t="shared" si="35"/>
        <v>19.859</v>
      </c>
      <c r="K234" s="54">
        <f t="shared" si="36"/>
        <v>424.17</v>
      </c>
      <c r="L234" s="13">
        <f t="shared" si="37"/>
        <v>948.871</v>
      </c>
      <c r="M234" s="180">
        <v>0</v>
      </c>
      <c r="N234" s="180">
        <f t="shared" si="38"/>
        <v>226.9</v>
      </c>
      <c r="O234" s="180">
        <f t="shared" si="39"/>
        <v>8.51</v>
      </c>
      <c r="P234" s="54">
        <f t="shared" si="40"/>
        <v>99.81</v>
      </c>
      <c r="Q234" s="180">
        <f t="shared" si="41"/>
        <v>335.22</v>
      </c>
      <c r="R234" s="175">
        <f t="shared" si="42"/>
        <v>1284.091</v>
      </c>
      <c r="S234" s="187"/>
      <c r="T234" t="str">
        <f>VLOOKUP(D234,[1]汇总!I$2:J$296,2,0)</f>
        <v>√</v>
      </c>
    </row>
    <row r="235" ht="20" customHeight="1" spans="1:20">
      <c r="A235" s="180">
        <f t="shared" si="43"/>
        <v>232</v>
      </c>
      <c r="B235" s="183"/>
      <c r="C235" s="180" t="s">
        <v>505</v>
      </c>
      <c r="D235" s="180" t="s">
        <v>506</v>
      </c>
      <c r="E235" s="151">
        <v>2836.2</v>
      </c>
      <c r="F235" s="151">
        <v>2837</v>
      </c>
      <c r="G235" s="54">
        <v>4990.25</v>
      </c>
      <c r="H235" s="180">
        <f t="shared" si="33"/>
        <v>51.05</v>
      </c>
      <c r="I235" s="151">
        <f t="shared" si="34"/>
        <v>453.792</v>
      </c>
      <c r="J235" s="151">
        <f t="shared" si="35"/>
        <v>19.859</v>
      </c>
      <c r="K235" s="54">
        <f t="shared" si="36"/>
        <v>424.17</v>
      </c>
      <c r="L235" s="13">
        <f t="shared" si="37"/>
        <v>948.871</v>
      </c>
      <c r="M235" s="180">
        <v>0</v>
      </c>
      <c r="N235" s="180">
        <f t="shared" si="38"/>
        <v>226.9</v>
      </c>
      <c r="O235" s="180">
        <f t="shared" si="39"/>
        <v>8.51</v>
      </c>
      <c r="P235" s="54">
        <f t="shared" si="40"/>
        <v>99.81</v>
      </c>
      <c r="Q235" s="180">
        <f t="shared" si="41"/>
        <v>335.22</v>
      </c>
      <c r="R235" s="175">
        <f t="shared" si="42"/>
        <v>1284.091</v>
      </c>
      <c r="S235" s="187"/>
      <c r="T235" t="str">
        <f>VLOOKUP(D235,[1]汇总!I$2:J$296,2,0)</f>
        <v>√</v>
      </c>
    </row>
    <row r="236" ht="20" customHeight="1" spans="1:20">
      <c r="A236" s="180">
        <f t="shared" si="43"/>
        <v>233</v>
      </c>
      <c r="B236" s="182"/>
      <c r="C236" s="180" t="s">
        <v>507</v>
      </c>
      <c r="D236" s="180" t="s">
        <v>508</v>
      </c>
      <c r="E236" s="151">
        <v>2836.2</v>
      </c>
      <c r="F236" s="151">
        <v>2837</v>
      </c>
      <c r="G236" s="54">
        <v>4990.25</v>
      </c>
      <c r="H236" s="180">
        <f t="shared" si="33"/>
        <v>51.05</v>
      </c>
      <c r="I236" s="151">
        <f t="shared" si="34"/>
        <v>453.792</v>
      </c>
      <c r="J236" s="151">
        <f t="shared" si="35"/>
        <v>19.859</v>
      </c>
      <c r="K236" s="54">
        <f t="shared" si="36"/>
        <v>424.17</v>
      </c>
      <c r="L236" s="13">
        <f t="shared" si="37"/>
        <v>948.871</v>
      </c>
      <c r="M236" s="180">
        <v>0</v>
      </c>
      <c r="N236" s="180">
        <f t="shared" si="38"/>
        <v>226.9</v>
      </c>
      <c r="O236" s="180">
        <f t="shared" si="39"/>
        <v>8.51</v>
      </c>
      <c r="P236" s="54">
        <f t="shared" si="40"/>
        <v>99.81</v>
      </c>
      <c r="Q236" s="180">
        <f t="shared" si="41"/>
        <v>335.22</v>
      </c>
      <c r="R236" s="175">
        <f t="shared" si="42"/>
        <v>1284.091</v>
      </c>
      <c r="S236" s="187"/>
      <c r="T236" t="str">
        <f>VLOOKUP(D236,[1]汇总!I$2:J$296,2,0)</f>
        <v>√</v>
      </c>
    </row>
    <row r="237" ht="20" customHeight="1" spans="1:20">
      <c r="A237" s="180">
        <f t="shared" si="43"/>
        <v>234</v>
      </c>
      <c r="B237" s="181" t="s">
        <v>509</v>
      </c>
      <c r="C237" s="180" t="s">
        <v>510</v>
      </c>
      <c r="D237" s="180" t="s">
        <v>511</v>
      </c>
      <c r="E237" s="151">
        <v>2836.2</v>
      </c>
      <c r="F237" s="151">
        <v>2837</v>
      </c>
      <c r="G237" s="54">
        <v>4990.25</v>
      </c>
      <c r="H237" s="180">
        <f t="shared" si="33"/>
        <v>51.05</v>
      </c>
      <c r="I237" s="151">
        <f t="shared" si="34"/>
        <v>453.792</v>
      </c>
      <c r="J237" s="151">
        <f t="shared" si="35"/>
        <v>19.859</v>
      </c>
      <c r="K237" s="54">
        <f t="shared" si="36"/>
        <v>424.17</v>
      </c>
      <c r="L237" s="13">
        <f t="shared" si="37"/>
        <v>948.871</v>
      </c>
      <c r="M237" s="180">
        <v>0</v>
      </c>
      <c r="N237" s="180">
        <f t="shared" si="38"/>
        <v>226.9</v>
      </c>
      <c r="O237" s="180">
        <f t="shared" si="39"/>
        <v>8.51</v>
      </c>
      <c r="P237" s="54">
        <f t="shared" si="40"/>
        <v>99.81</v>
      </c>
      <c r="Q237" s="180">
        <f t="shared" si="41"/>
        <v>335.22</v>
      </c>
      <c r="R237" s="175">
        <f t="shared" si="42"/>
        <v>1284.091</v>
      </c>
      <c r="S237" s="187"/>
      <c r="T237" t="str">
        <f>VLOOKUP(D237,[1]汇总!I$2:J$296,2,0)</f>
        <v>√</v>
      </c>
    </row>
    <row r="238" ht="20" customHeight="1" spans="1:20">
      <c r="A238" s="180">
        <f t="shared" si="43"/>
        <v>235</v>
      </c>
      <c r="B238" s="183"/>
      <c r="C238" s="180" t="s">
        <v>512</v>
      </c>
      <c r="D238" s="180" t="s">
        <v>513</v>
      </c>
      <c r="E238" s="151">
        <v>2836.2</v>
      </c>
      <c r="F238" s="151">
        <v>2837</v>
      </c>
      <c r="G238" s="54">
        <v>4990.25</v>
      </c>
      <c r="H238" s="180">
        <f t="shared" si="33"/>
        <v>51.05</v>
      </c>
      <c r="I238" s="151">
        <f t="shared" si="34"/>
        <v>453.792</v>
      </c>
      <c r="J238" s="151">
        <f t="shared" si="35"/>
        <v>19.859</v>
      </c>
      <c r="K238" s="54">
        <f t="shared" si="36"/>
        <v>424.17</v>
      </c>
      <c r="L238" s="13">
        <f t="shared" si="37"/>
        <v>948.871</v>
      </c>
      <c r="M238" s="180">
        <v>0</v>
      </c>
      <c r="N238" s="180">
        <f t="shared" si="38"/>
        <v>226.9</v>
      </c>
      <c r="O238" s="180">
        <f t="shared" si="39"/>
        <v>8.51</v>
      </c>
      <c r="P238" s="54">
        <f t="shared" si="40"/>
        <v>99.81</v>
      </c>
      <c r="Q238" s="180">
        <f t="shared" si="41"/>
        <v>335.22</v>
      </c>
      <c r="R238" s="175">
        <f t="shared" si="42"/>
        <v>1284.091</v>
      </c>
      <c r="S238" s="187"/>
      <c r="T238" t="str">
        <f>VLOOKUP(D238,[1]汇总!I$2:J$296,2,0)</f>
        <v>√</v>
      </c>
    </row>
    <row r="239" ht="20" customHeight="1" spans="1:20">
      <c r="A239" s="180">
        <f t="shared" si="43"/>
        <v>236</v>
      </c>
      <c r="B239" s="183"/>
      <c r="C239" s="180" t="s">
        <v>514</v>
      </c>
      <c r="D239" s="180" t="s">
        <v>515</v>
      </c>
      <c r="E239" s="151">
        <v>2836.2</v>
      </c>
      <c r="F239" s="151">
        <v>2837</v>
      </c>
      <c r="G239" s="54">
        <v>4990.25</v>
      </c>
      <c r="H239" s="180">
        <f t="shared" si="33"/>
        <v>51.05</v>
      </c>
      <c r="I239" s="151">
        <f t="shared" si="34"/>
        <v>453.792</v>
      </c>
      <c r="J239" s="151">
        <f t="shared" si="35"/>
        <v>19.859</v>
      </c>
      <c r="K239" s="54">
        <f t="shared" si="36"/>
        <v>424.17</v>
      </c>
      <c r="L239" s="13">
        <f t="shared" si="37"/>
        <v>948.871</v>
      </c>
      <c r="M239" s="180">
        <v>0</v>
      </c>
      <c r="N239" s="180">
        <f t="shared" si="38"/>
        <v>226.9</v>
      </c>
      <c r="O239" s="180">
        <f t="shared" si="39"/>
        <v>8.51</v>
      </c>
      <c r="P239" s="54">
        <f t="shared" si="40"/>
        <v>99.81</v>
      </c>
      <c r="Q239" s="180">
        <f t="shared" si="41"/>
        <v>335.22</v>
      </c>
      <c r="R239" s="175">
        <f t="shared" si="42"/>
        <v>1284.091</v>
      </c>
      <c r="S239" s="187"/>
      <c r="T239" t="str">
        <f>VLOOKUP(D239,[1]汇总!I$2:J$296,2,0)</f>
        <v>√</v>
      </c>
    </row>
    <row r="240" ht="20" customHeight="1" spans="1:20">
      <c r="A240" s="180">
        <f t="shared" si="43"/>
        <v>237</v>
      </c>
      <c r="B240" s="183"/>
      <c r="C240" s="180" t="s">
        <v>516</v>
      </c>
      <c r="D240" s="180" t="s">
        <v>517</v>
      </c>
      <c r="E240" s="151">
        <v>2836.2</v>
      </c>
      <c r="F240" s="151">
        <v>2837</v>
      </c>
      <c r="G240" s="54">
        <v>4990.25</v>
      </c>
      <c r="H240" s="180">
        <f t="shared" si="33"/>
        <v>51.05</v>
      </c>
      <c r="I240" s="151">
        <f t="shared" si="34"/>
        <v>453.792</v>
      </c>
      <c r="J240" s="151">
        <f t="shared" si="35"/>
        <v>19.859</v>
      </c>
      <c r="K240" s="54">
        <f t="shared" si="36"/>
        <v>424.17</v>
      </c>
      <c r="L240" s="13">
        <f t="shared" si="37"/>
        <v>948.871</v>
      </c>
      <c r="M240" s="180">
        <v>0</v>
      </c>
      <c r="N240" s="180">
        <f t="shared" si="38"/>
        <v>226.9</v>
      </c>
      <c r="O240" s="180">
        <f t="shared" si="39"/>
        <v>8.51</v>
      </c>
      <c r="P240" s="54">
        <f t="shared" si="40"/>
        <v>99.81</v>
      </c>
      <c r="Q240" s="180">
        <f t="shared" si="41"/>
        <v>335.22</v>
      </c>
      <c r="R240" s="175">
        <f t="shared" si="42"/>
        <v>1284.091</v>
      </c>
      <c r="S240" s="187"/>
      <c r="T240" t="str">
        <f>VLOOKUP(D240,[1]汇总!I$2:J$296,2,0)</f>
        <v>√</v>
      </c>
    </row>
    <row r="241" ht="20" customHeight="1" spans="1:20">
      <c r="A241" s="180">
        <f t="shared" si="43"/>
        <v>238</v>
      </c>
      <c r="B241" s="183"/>
      <c r="C241" s="180" t="s">
        <v>518</v>
      </c>
      <c r="D241" s="180" t="s">
        <v>519</v>
      </c>
      <c r="E241" s="151">
        <v>2836.2</v>
      </c>
      <c r="F241" s="151">
        <v>2837</v>
      </c>
      <c r="G241" s="54">
        <v>4990.25</v>
      </c>
      <c r="H241" s="180">
        <f t="shared" si="33"/>
        <v>51.05</v>
      </c>
      <c r="I241" s="151">
        <f t="shared" si="34"/>
        <v>453.792</v>
      </c>
      <c r="J241" s="151">
        <f t="shared" si="35"/>
        <v>19.859</v>
      </c>
      <c r="K241" s="54">
        <f t="shared" si="36"/>
        <v>424.17</v>
      </c>
      <c r="L241" s="13">
        <f t="shared" si="37"/>
        <v>948.871</v>
      </c>
      <c r="M241" s="180">
        <v>0</v>
      </c>
      <c r="N241" s="180">
        <f t="shared" si="38"/>
        <v>226.9</v>
      </c>
      <c r="O241" s="180">
        <f t="shared" si="39"/>
        <v>8.51</v>
      </c>
      <c r="P241" s="54">
        <f t="shared" si="40"/>
        <v>99.81</v>
      </c>
      <c r="Q241" s="180">
        <f t="shared" si="41"/>
        <v>335.22</v>
      </c>
      <c r="R241" s="175">
        <f t="shared" si="42"/>
        <v>1284.091</v>
      </c>
      <c r="S241" s="187"/>
      <c r="T241" t="str">
        <f>VLOOKUP(D241,[1]汇总!I$2:J$296,2,0)</f>
        <v>√</v>
      </c>
    </row>
    <row r="242" ht="20" customHeight="1" spans="1:20">
      <c r="A242" s="180">
        <f t="shared" si="43"/>
        <v>239</v>
      </c>
      <c r="B242" s="183"/>
      <c r="C242" s="180" t="s">
        <v>520</v>
      </c>
      <c r="D242" s="180" t="s">
        <v>521</v>
      </c>
      <c r="E242" s="151">
        <v>2836.2</v>
      </c>
      <c r="F242" s="151">
        <v>2837</v>
      </c>
      <c r="G242" s="54">
        <v>4990.25</v>
      </c>
      <c r="H242" s="180">
        <f t="shared" si="33"/>
        <v>51.05</v>
      </c>
      <c r="I242" s="151">
        <f t="shared" si="34"/>
        <v>453.792</v>
      </c>
      <c r="J242" s="151">
        <f t="shared" si="35"/>
        <v>19.859</v>
      </c>
      <c r="K242" s="54">
        <f t="shared" si="36"/>
        <v>424.17</v>
      </c>
      <c r="L242" s="13">
        <f t="shared" si="37"/>
        <v>948.871</v>
      </c>
      <c r="M242" s="180">
        <v>0</v>
      </c>
      <c r="N242" s="180">
        <f t="shared" si="38"/>
        <v>226.9</v>
      </c>
      <c r="O242" s="180">
        <f t="shared" si="39"/>
        <v>8.51</v>
      </c>
      <c r="P242" s="54">
        <f t="shared" si="40"/>
        <v>99.81</v>
      </c>
      <c r="Q242" s="180">
        <f t="shared" si="41"/>
        <v>335.22</v>
      </c>
      <c r="R242" s="175">
        <f t="shared" si="42"/>
        <v>1284.091</v>
      </c>
      <c r="S242" s="187"/>
      <c r="T242" t="str">
        <f>VLOOKUP(D242,[1]汇总!I$2:J$296,2,0)</f>
        <v>√</v>
      </c>
    </row>
    <row r="243" ht="20" customHeight="1" spans="1:20">
      <c r="A243" s="180">
        <f t="shared" si="43"/>
        <v>240</v>
      </c>
      <c r="B243" s="183"/>
      <c r="C243" s="180" t="s">
        <v>522</v>
      </c>
      <c r="D243" s="180" t="s">
        <v>523</v>
      </c>
      <c r="E243" s="151">
        <v>2836.2</v>
      </c>
      <c r="F243" s="151">
        <v>2837</v>
      </c>
      <c r="G243" s="54">
        <v>4990.25</v>
      </c>
      <c r="H243" s="180">
        <f t="shared" si="33"/>
        <v>51.05</v>
      </c>
      <c r="I243" s="151">
        <f t="shared" si="34"/>
        <v>453.792</v>
      </c>
      <c r="J243" s="151">
        <f t="shared" si="35"/>
        <v>19.859</v>
      </c>
      <c r="K243" s="54">
        <f t="shared" si="36"/>
        <v>424.17</v>
      </c>
      <c r="L243" s="13">
        <f t="shared" si="37"/>
        <v>948.871</v>
      </c>
      <c r="M243" s="180">
        <v>0</v>
      </c>
      <c r="N243" s="180">
        <f t="shared" si="38"/>
        <v>226.9</v>
      </c>
      <c r="O243" s="180">
        <f t="shared" si="39"/>
        <v>8.51</v>
      </c>
      <c r="P243" s="54">
        <f t="shared" si="40"/>
        <v>99.81</v>
      </c>
      <c r="Q243" s="180">
        <f t="shared" si="41"/>
        <v>335.22</v>
      </c>
      <c r="R243" s="175">
        <f t="shared" si="42"/>
        <v>1284.091</v>
      </c>
      <c r="S243" s="187"/>
      <c r="T243" t="str">
        <f>VLOOKUP(D243,[1]汇总!I$2:J$296,2,0)</f>
        <v>√</v>
      </c>
    </row>
    <row r="244" ht="20" customHeight="1" spans="1:20">
      <c r="A244" s="180">
        <f t="shared" si="43"/>
        <v>241</v>
      </c>
      <c r="B244" s="183"/>
      <c r="C244" s="180" t="s">
        <v>524</v>
      </c>
      <c r="D244" s="180" t="s">
        <v>525</v>
      </c>
      <c r="E244" s="151">
        <v>2836.2</v>
      </c>
      <c r="F244" s="151">
        <v>2837</v>
      </c>
      <c r="G244" s="54">
        <v>4990.25</v>
      </c>
      <c r="H244" s="180">
        <f t="shared" si="33"/>
        <v>51.05</v>
      </c>
      <c r="I244" s="151">
        <f t="shared" si="34"/>
        <v>453.792</v>
      </c>
      <c r="J244" s="151">
        <f t="shared" si="35"/>
        <v>19.859</v>
      </c>
      <c r="K244" s="54">
        <f t="shared" si="36"/>
        <v>424.17</v>
      </c>
      <c r="L244" s="13">
        <f t="shared" si="37"/>
        <v>948.871</v>
      </c>
      <c r="M244" s="180">
        <v>0</v>
      </c>
      <c r="N244" s="180">
        <f t="shared" si="38"/>
        <v>226.9</v>
      </c>
      <c r="O244" s="180">
        <f t="shared" si="39"/>
        <v>8.51</v>
      </c>
      <c r="P244" s="54">
        <f t="shared" si="40"/>
        <v>99.81</v>
      </c>
      <c r="Q244" s="180">
        <f t="shared" si="41"/>
        <v>335.22</v>
      </c>
      <c r="R244" s="175">
        <f t="shared" si="42"/>
        <v>1284.091</v>
      </c>
      <c r="S244" s="187"/>
      <c r="T244" t="str">
        <f>VLOOKUP(D244,[1]汇总!I$2:J$296,2,0)</f>
        <v>√</v>
      </c>
    </row>
    <row r="245" ht="20" customHeight="1" spans="1:20">
      <c r="A245" s="180">
        <f t="shared" si="43"/>
        <v>242</v>
      </c>
      <c r="B245" s="183"/>
      <c r="C245" s="180" t="s">
        <v>526</v>
      </c>
      <c r="D245" s="180" t="s">
        <v>527</v>
      </c>
      <c r="E245" s="151">
        <v>2836.2</v>
      </c>
      <c r="F245" s="151">
        <v>2837</v>
      </c>
      <c r="G245" s="54">
        <v>4990.25</v>
      </c>
      <c r="H245" s="180">
        <f t="shared" si="33"/>
        <v>51.05</v>
      </c>
      <c r="I245" s="151">
        <f t="shared" si="34"/>
        <v>453.792</v>
      </c>
      <c r="J245" s="151">
        <f t="shared" si="35"/>
        <v>19.859</v>
      </c>
      <c r="K245" s="54">
        <f t="shared" si="36"/>
        <v>424.17</v>
      </c>
      <c r="L245" s="13">
        <f t="shared" si="37"/>
        <v>948.871</v>
      </c>
      <c r="M245" s="180">
        <v>0</v>
      </c>
      <c r="N245" s="180">
        <f t="shared" si="38"/>
        <v>226.9</v>
      </c>
      <c r="O245" s="180">
        <f t="shared" si="39"/>
        <v>8.51</v>
      </c>
      <c r="P245" s="54">
        <f t="shared" si="40"/>
        <v>99.81</v>
      </c>
      <c r="Q245" s="180">
        <f t="shared" si="41"/>
        <v>335.22</v>
      </c>
      <c r="R245" s="175">
        <f t="shared" si="42"/>
        <v>1284.091</v>
      </c>
      <c r="S245" s="187"/>
      <c r="T245" t="str">
        <f>VLOOKUP(D245,[1]汇总!I$2:J$296,2,0)</f>
        <v>√</v>
      </c>
    </row>
    <row r="246" ht="20" customHeight="1" spans="1:20">
      <c r="A246" s="180">
        <f t="shared" si="43"/>
        <v>243</v>
      </c>
      <c r="B246" s="183"/>
      <c r="C246" s="180" t="s">
        <v>528</v>
      </c>
      <c r="D246" s="180" t="s">
        <v>529</v>
      </c>
      <c r="E246" s="151">
        <v>2836.2</v>
      </c>
      <c r="F246" s="151">
        <v>2837</v>
      </c>
      <c r="G246" s="54">
        <v>4990.25</v>
      </c>
      <c r="H246" s="180">
        <f t="shared" si="33"/>
        <v>51.05</v>
      </c>
      <c r="I246" s="151">
        <f t="shared" si="34"/>
        <v>453.792</v>
      </c>
      <c r="J246" s="151">
        <f t="shared" si="35"/>
        <v>19.859</v>
      </c>
      <c r="K246" s="54">
        <f t="shared" si="36"/>
        <v>424.17</v>
      </c>
      <c r="L246" s="13">
        <f t="shared" si="37"/>
        <v>948.871</v>
      </c>
      <c r="M246" s="180">
        <v>0</v>
      </c>
      <c r="N246" s="180">
        <f t="shared" si="38"/>
        <v>226.9</v>
      </c>
      <c r="O246" s="180">
        <f t="shared" si="39"/>
        <v>8.51</v>
      </c>
      <c r="P246" s="54">
        <f t="shared" si="40"/>
        <v>99.81</v>
      </c>
      <c r="Q246" s="180">
        <f t="shared" si="41"/>
        <v>335.22</v>
      </c>
      <c r="R246" s="175">
        <f t="shared" si="42"/>
        <v>1284.091</v>
      </c>
      <c r="S246" s="187"/>
      <c r="T246" t="str">
        <f>VLOOKUP(D246,[1]汇总!I$2:J$296,2,0)</f>
        <v>√</v>
      </c>
    </row>
    <row r="247" ht="20" customHeight="1" spans="1:20">
      <c r="A247" s="180">
        <f t="shared" si="43"/>
        <v>244</v>
      </c>
      <c r="B247" s="183"/>
      <c r="C247" s="180" t="s">
        <v>530</v>
      </c>
      <c r="D247" s="180" t="s">
        <v>531</v>
      </c>
      <c r="E247" s="151">
        <v>2836.2</v>
      </c>
      <c r="F247" s="151">
        <v>2837</v>
      </c>
      <c r="G247" s="54">
        <v>4990.25</v>
      </c>
      <c r="H247" s="180">
        <f t="shared" si="33"/>
        <v>51.05</v>
      </c>
      <c r="I247" s="151">
        <f t="shared" si="34"/>
        <v>453.792</v>
      </c>
      <c r="J247" s="151">
        <f t="shared" si="35"/>
        <v>19.859</v>
      </c>
      <c r="K247" s="54">
        <f t="shared" si="36"/>
        <v>424.17</v>
      </c>
      <c r="L247" s="13">
        <f t="shared" si="37"/>
        <v>948.871</v>
      </c>
      <c r="M247" s="180">
        <v>0</v>
      </c>
      <c r="N247" s="180">
        <f t="shared" si="38"/>
        <v>226.9</v>
      </c>
      <c r="O247" s="180">
        <f t="shared" si="39"/>
        <v>8.51</v>
      </c>
      <c r="P247" s="54">
        <f t="shared" si="40"/>
        <v>99.81</v>
      </c>
      <c r="Q247" s="180">
        <f t="shared" si="41"/>
        <v>335.22</v>
      </c>
      <c r="R247" s="175">
        <f t="shared" si="42"/>
        <v>1284.091</v>
      </c>
      <c r="S247" s="187"/>
      <c r="T247" t="str">
        <f>VLOOKUP(D247,[1]汇总!I$2:J$296,2,0)</f>
        <v>√</v>
      </c>
    </row>
    <row r="248" ht="20" customHeight="1" spans="1:20">
      <c r="A248" s="180">
        <f t="shared" si="43"/>
        <v>245</v>
      </c>
      <c r="B248" s="183"/>
      <c r="C248" s="180" t="s">
        <v>532</v>
      </c>
      <c r="D248" s="180" t="s">
        <v>533</v>
      </c>
      <c r="E248" s="151">
        <v>2836.2</v>
      </c>
      <c r="F248" s="151">
        <v>2837</v>
      </c>
      <c r="G248" s="54">
        <v>4990.25</v>
      </c>
      <c r="H248" s="180">
        <f t="shared" si="33"/>
        <v>51.05</v>
      </c>
      <c r="I248" s="151">
        <f t="shared" si="34"/>
        <v>453.792</v>
      </c>
      <c r="J248" s="151">
        <f t="shared" si="35"/>
        <v>19.859</v>
      </c>
      <c r="K248" s="54">
        <f t="shared" si="36"/>
        <v>424.17</v>
      </c>
      <c r="L248" s="13">
        <f t="shared" si="37"/>
        <v>948.871</v>
      </c>
      <c r="M248" s="180">
        <v>0</v>
      </c>
      <c r="N248" s="180">
        <f t="shared" si="38"/>
        <v>226.9</v>
      </c>
      <c r="O248" s="180">
        <f t="shared" si="39"/>
        <v>8.51</v>
      </c>
      <c r="P248" s="54">
        <f t="shared" si="40"/>
        <v>99.81</v>
      </c>
      <c r="Q248" s="180">
        <f t="shared" si="41"/>
        <v>335.22</v>
      </c>
      <c r="R248" s="175">
        <f t="shared" si="42"/>
        <v>1284.091</v>
      </c>
      <c r="S248" s="187"/>
      <c r="T248" t="str">
        <f>VLOOKUP(D248,[1]汇总!I$2:J$296,2,0)</f>
        <v>√</v>
      </c>
    </row>
    <row r="249" ht="20" customHeight="1" spans="1:20">
      <c r="A249" s="180">
        <f t="shared" si="43"/>
        <v>246</v>
      </c>
      <c r="B249" s="183"/>
      <c r="C249" s="180" t="s">
        <v>534</v>
      </c>
      <c r="D249" s="180" t="s">
        <v>535</v>
      </c>
      <c r="E249" s="151">
        <v>2836.2</v>
      </c>
      <c r="F249" s="151">
        <v>2837</v>
      </c>
      <c r="G249" s="54">
        <v>4990.25</v>
      </c>
      <c r="H249" s="180">
        <f t="shared" si="33"/>
        <v>51.05</v>
      </c>
      <c r="I249" s="151">
        <f t="shared" si="34"/>
        <v>453.792</v>
      </c>
      <c r="J249" s="151">
        <f t="shared" si="35"/>
        <v>19.859</v>
      </c>
      <c r="K249" s="54">
        <f t="shared" si="36"/>
        <v>424.17</v>
      </c>
      <c r="L249" s="13">
        <f t="shared" si="37"/>
        <v>948.871</v>
      </c>
      <c r="M249" s="180">
        <v>0</v>
      </c>
      <c r="N249" s="180">
        <f t="shared" si="38"/>
        <v>226.9</v>
      </c>
      <c r="O249" s="180">
        <f t="shared" si="39"/>
        <v>8.51</v>
      </c>
      <c r="P249" s="54">
        <f t="shared" si="40"/>
        <v>99.81</v>
      </c>
      <c r="Q249" s="180">
        <f t="shared" si="41"/>
        <v>335.22</v>
      </c>
      <c r="R249" s="175">
        <f t="shared" si="42"/>
        <v>1284.091</v>
      </c>
      <c r="S249" s="187"/>
      <c r="T249" t="str">
        <f>VLOOKUP(D249,[1]汇总!I$2:J$296,2,0)</f>
        <v>√</v>
      </c>
    </row>
    <row r="250" ht="20" customHeight="1" spans="1:20">
      <c r="A250" s="180">
        <f t="shared" si="43"/>
        <v>247</v>
      </c>
      <c r="B250" s="183"/>
      <c r="C250" s="180" t="s">
        <v>536</v>
      </c>
      <c r="D250" s="180" t="s">
        <v>537</v>
      </c>
      <c r="E250" s="151">
        <v>2836.2</v>
      </c>
      <c r="F250" s="151">
        <v>2837</v>
      </c>
      <c r="G250" s="54">
        <v>4990.25</v>
      </c>
      <c r="H250" s="180">
        <f t="shared" si="33"/>
        <v>51.05</v>
      </c>
      <c r="I250" s="151">
        <f t="shared" si="34"/>
        <v>453.792</v>
      </c>
      <c r="J250" s="151">
        <f t="shared" si="35"/>
        <v>19.859</v>
      </c>
      <c r="K250" s="54">
        <f t="shared" si="36"/>
        <v>424.17</v>
      </c>
      <c r="L250" s="13">
        <f t="shared" si="37"/>
        <v>948.871</v>
      </c>
      <c r="M250" s="180">
        <v>0</v>
      </c>
      <c r="N250" s="180">
        <f t="shared" si="38"/>
        <v>226.9</v>
      </c>
      <c r="O250" s="180">
        <f t="shared" si="39"/>
        <v>8.51</v>
      </c>
      <c r="P250" s="54">
        <f t="shared" si="40"/>
        <v>99.81</v>
      </c>
      <c r="Q250" s="180">
        <f t="shared" si="41"/>
        <v>335.22</v>
      </c>
      <c r="R250" s="175">
        <f t="shared" si="42"/>
        <v>1284.091</v>
      </c>
      <c r="S250" s="187"/>
      <c r="T250" t="str">
        <f>VLOOKUP(D250,[1]汇总!I$2:J$296,2,0)</f>
        <v>√</v>
      </c>
    </row>
    <row r="251" ht="20" customHeight="1" spans="1:20">
      <c r="A251" s="180">
        <f t="shared" si="43"/>
        <v>248</v>
      </c>
      <c r="B251" s="183"/>
      <c r="C251" s="180" t="s">
        <v>538</v>
      </c>
      <c r="D251" s="180" t="s">
        <v>539</v>
      </c>
      <c r="E251" s="151">
        <v>2836.2</v>
      </c>
      <c r="F251" s="151">
        <v>2837</v>
      </c>
      <c r="G251" s="54">
        <v>4990.25</v>
      </c>
      <c r="H251" s="180">
        <f t="shared" si="33"/>
        <v>51.05</v>
      </c>
      <c r="I251" s="151">
        <f t="shared" si="34"/>
        <v>453.792</v>
      </c>
      <c r="J251" s="151">
        <f t="shared" si="35"/>
        <v>19.859</v>
      </c>
      <c r="K251" s="54">
        <f t="shared" si="36"/>
        <v>424.17</v>
      </c>
      <c r="L251" s="13">
        <f t="shared" si="37"/>
        <v>948.871</v>
      </c>
      <c r="M251" s="180">
        <v>0</v>
      </c>
      <c r="N251" s="180">
        <f t="shared" si="38"/>
        <v>226.9</v>
      </c>
      <c r="O251" s="180">
        <f t="shared" si="39"/>
        <v>8.51</v>
      </c>
      <c r="P251" s="54">
        <f t="shared" si="40"/>
        <v>99.81</v>
      </c>
      <c r="Q251" s="180">
        <f t="shared" si="41"/>
        <v>335.22</v>
      </c>
      <c r="R251" s="175">
        <f t="shared" si="42"/>
        <v>1284.091</v>
      </c>
      <c r="S251" s="187"/>
      <c r="T251" t="str">
        <f>VLOOKUP(D251,[1]汇总!I$2:J$296,2,0)</f>
        <v>√</v>
      </c>
    </row>
    <row r="252" ht="20" customHeight="1" spans="1:20">
      <c r="A252" s="180">
        <f t="shared" si="43"/>
        <v>249</v>
      </c>
      <c r="B252" s="183"/>
      <c r="C252" s="180" t="s">
        <v>540</v>
      </c>
      <c r="D252" s="180" t="s">
        <v>541</v>
      </c>
      <c r="E252" s="151">
        <v>2836.2</v>
      </c>
      <c r="F252" s="151">
        <v>2837</v>
      </c>
      <c r="G252" s="54">
        <v>4990.25</v>
      </c>
      <c r="H252" s="180">
        <f t="shared" si="33"/>
        <v>51.05</v>
      </c>
      <c r="I252" s="151">
        <f t="shared" si="34"/>
        <v>453.792</v>
      </c>
      <c r="J252" s="151">
        <f t="shared" si="35"/>
        <v>19.859</v>
      </c>
      <c r="K252" s="54">
        <f t="shared" si="36"/>
        <v>424.17</v>
      </c>
      <c r="L252" s="13">
        <f t="shared" si="37"/>
        <v>948.871</v>
      </c>
      <c r="M252" s="180">
        <v>0</v>
      </c>
      <c r="N252" s="180">
        <f t="shared" si="38"/>
        <v>226.9</v>
      </c>
      <c r="O252" s="180">
        <f t="shared" si="39"/>
        <v>8.51</v>
      </c>
      <c r="P252" s="54">
        <f t="shared" si="40"/>
        <v>99.81</v>
      </c>
      <c r="Q252" s="180">
        <f t="shared" si="41"/>
        <v>335.22</v>
      </c>
      <c r="R252" s="175">
        <f t="shared" si="42"/>
        <v>1284.091</v>
      </c>
      <c r="S252" s="187"/>
      <c r="T252" t="str">
        <f>VLOOKUP(D252,[1]汇总!I$2:J$296,2,0)</f>
        <v>√</v>
      </c>
    </row>
    <row r="253" ht="20" customHeight="1" spans="1:20">
      <c r="A253" s="180">
        <f t="shared" si="43"/>
        <v>250</v>
      </c>
      <c r="B253" s="183"/>
      <c r="C253" s="180" t="s">
        <v>542</v>
      </c>
      <c r="D253" s="180" t="s">
        <v>543</v>
      </c>
      <c r="E253" s="151">
        <v>2836.2</v>
      </c>
      <c r="F253" s="151">
        <v>2837</v>
      </c>
      <c r="G253" s="54">
        <v>4990.25</v>
      </c>
      <c r="H253" s="180">
        <f t="shared" si="33"/>
        <v>51.05</v>
      </c>
      <c r="I253" s="151">
        <f t="shared" si="34"/>
        <v>453.792</v>
      </c>
      <c r="J253" s="151">
        <f t="shared" si="35"/>
        <v>19.859</v>
      </c>
      <c r="K253" s="54">
        <f t="shared" si="36"/>
        <v>424.17</v>
      </c>
      <c r="L253" s="13">
        <f t="shared" si="37"/>
        <v>948.871</v>
      </c>
      <c r="M253" s="180">
        <v>0</v>
      </c>
      <c r="N253" s="180">
        <f t="shared" si="38"/>
        <v>226.9</v>
      </c>
      <c r="O253" s="180">
        <f t="shared" si="39"/>
        <v>8.51</v>
      </c>
      <c r="P253" s="54">
        <f t="shared" si="40"/>
        <v>99.81</v>
      </c>
      <c r="Q253" s="180">
        <f t="shared" si="41"/>
        <v>335.22</v>
      </c>
      <c r="R253" s="175">
        <f t="shared" si="42"/>
        <v>1284.091</v>
      </c>
      <c r="S253" s="187"/>
      <c r="T253" t="str">
        <f>VLOOKUP(D253,[1]汇总!I$2:J$296,2,0)</f>
        <v>√</v>
      </c>
    </row>
    <row r="254" ht="20" customHeight="1" spans="1:20">
      <c r="A254" s="180">
        <f t="shared" si="43"/>
        <v>251</v>
      </c>
      <c r="B254" s="183"/>
      <c r="C254" s="180" t="s">
        <v>544</v>
      </c>
      <c r="D254" s="180" t="s">
        <v>545</v>
      </c>
      <c r="E254" s="151">
        <v>2836.2</v>
      </c>
      <c r="F254" s="151">
        <v>2837</v>
      </c>
      <c r="G254" s="54">
        <v>4990.25</v>
      </c>
      <c r="H254" s="180">
        <f t="shared" si="33"/>
        <v>51.05</v>
      </c>
      <c r="I254" s="151">
        <f t="shared" si="34"/>
        <v>453.792</v>
      </c>
      <c r="J254" s="151">
        <f t="shared" si="35"/>
        <v>19.859</v>
      </c>
      <c r="K254" s="54">
        <f t="shared" si="36"/>
        <v>424.17</v>
      </c>
      <c r="L254" s="13">
        <f t="shared" si="37"/>
        <v>948.871</v>
      </c>
      <c r="M254" s="180">
        <v>0</v>
      </c>
      <c r="N254" s="180">
        <f t="shared" si="38"/>
        <v>226.9</v>
      </c>
      <c r="O254" s="180">
        <f t="shared" si="39"/>
        <v>8.51</v>
      </c>
      <c r="P254" s="54">
        <f t="shared" si="40"/>
        <v>99.81</v>
      </c>
      <c r="Q254" s="180">
        <f t="shared" si="41"/>
        <v>335.22</v>
      </c>
      <c r="R254" s="175">
        <f t="shared" si="42"/>
        <v>1284.091</v>
      </c>
      <c r="S254" s="187"/>
      <c r="T254" t="str">
        <f>VLOOKUP(D254,[1]汇总!I$2:J$296,2,0)</f>
        <v>√</v>
      </c>
    </row>
    <row r="255" ht="20" customHeight="1" spans="1:20">
      <c r="A255" s="180">
        <f t="shared" si="43"/>
        <v>252</v>
      </c>
      <c r="B255" s="183"/>
      <c r="C255" s="180" t="s">
        <v>546</v>
      </c>
      <c r="D255" s="180" t="s">
        <v>547</v>
      </c>
      <c r="E255" s="151">
        <v>2836.2</v>
      </c>
      <c r="F255" s="151">
        <v>2837</v>
      </c>
      <c r="G255" s="54">
        <v>4990.25</v>
      </c>
      <c r="H255" s="180">
        <f t="shared" si="33"/>
        <v>51.05</v>
      </c>
      <c r="I255" s="151">
        <f t="shared" si="34"/>
        <v>453.792</v>
      </c>
      <c r="J255" s="151">
        <f t="shared" si="35"/>
        <v>19.859</v>
      </c>
      <c r="K255" s="54">
        <f t="shared" si="36"/>
        <v>424.17</v>
      </c>
      <c r="L255" s="13">
        <f t="shared" si="37"/>
        <v>948.871</v>
      </c>
      <c r="M255" s="180">
        <v>0</v>
      </c>
      <c r="N255" s="180">
        <f t="shared" si="38"/>
        <v>226.9</v>
      </c>
      <c r="O255" s="180">
        <f t="shared" si="39"/>
        <v>8.51</v>
      </c>
      <c r="P255" s="54">
        <f t="shared" si="40"/>
        <v>99.81</v>
      </c>
      <c r="Q255" s="180">
        <f t="shared" si="41"/>
        <v>335.22</v>
      </c>
      <c r="R255" s="175">
        <f t="shared" si="42"/>
        <v>1284.091</v>
      </c>
      <c r="S255" s="187"/>
      <c r="T255" t="str">
        <f>VLOOKUP(D255,[1]汇总!I$2:J$296,2,0)</f>
        <v>√</v>
      </c>
    </row>
    <row r="256" ht="20" customHeight="1" spans="1:20">
      <c r="A256" s="180">
        <f t="shared" si="43"/>
        <v>253</v>
      </c>
      <c r="B256" s="183"/>
      <c r="C256" s="180" t="s">
        <v>548</v>
      </c>
      <c r="D256" s="180" t="s">
        <v>549</v>
      </c>
      <c r="E256" s="151">
        <v>2836.2</v>
      </c>
      <c r="F256" s="151">
        <v>2837</v>
      </c>
      <c r="G256" s="54">
        <v>4990.25</v>
      </c>
      <c r="H256" s="180">
        <f t="shared" si="33"/>
        <v>51.05</v>
      </c>
      <c r="I256" s="151">
        <f t="shared" si="34"/>
        <v>453.792</v>
      </c>
      <c r="J256" s="151">
        <f t="shared" si="35"/>
        <v>19.859</v>
      </c>
      <c r="K256" s="54">
        <f t="shared" si="36"/>
        <v>424.17</v>
      </c>
      <c r="L256" s="13">
        <f t="shared" si="37"/>
        <v>948.871</v>
      </c>
      <c r="M256" s="180">
        <v>0</v>
      </c>
      <c r="N256" s="180">
        <f t="shared" si="38"/>
        <v>226.9</v>
      </c>
      <c r="O256" s="180">
        <f t="shared" si="39"/>
        <v>8.51</v>
      </c>
      <c r="P256" s="54">
        <f t="shared" si="40"/>
        <v>99.81</v>
      </c>
      <c r="Q256" s="180">
        <f t="shared" si="41"/>
        <v>335.22</v>
      </c>
      <c r="R256" s="175">
        <f t="shared" si="42"/>
        <v>1284.091</v>
      </c>
      <c r="S256" s="187"/>
      <c r="T256" t="str">
        <f>VLOOKUP(D256,[1]汇总!I$2:J$296,2,0)</f>
        <v>√</v>
      </c>
    </row>
    <row r="257" ht="20" customHeight="1" spans="1:20">
      <c r="A257" s="180">
        <f t="shared" si="43"/>
        <v>254</v>
      </c>
      <c r="B257" s="183"/>
      <c r="C257" s="180" t="s">
        <v>550</v>
      </c>
      <c r="D257" s="180" t="s">
        <v>551</v>
      </c>
      <c r="E257" s="151">
        <v>2836.2</v>
      </c>
      <c r="F257" s="151">
        <v>2837</v>
      </c>
      <c r="G257" s="54">
        <v>4990.25</v>
      </c>
      <c r="H257" s="180">
        <f t="shared" ref="H257:H320" si="44">ROUND(E257*0.018,2)</f>
        <v>51.05</v>
      </c>
      <c r="I257" s="151">
        <f t="shared" ref="I257:I320" si="45">E257*0.16</f>
        <v>453.792</v>
      </c>
      <c r="J257" s="151">
        <f t="shared" ref="J257:J320" si="46">F257*0.007</f>
        <v>19.859</v>
      </c>
      <c r="K257" s="54">
        <f t="shared" ref="K257:K320" si="47">ROUND(G257*0.085,2)</f>
        <v>424.17</v>
      </c>
      <c r="L257" s="13">
        <f t="shared" ref="L257:L320" si="48">SUM(H257:K257)</f>
        <v>948.871</v>
      </c>
      <c r="M257" s="180">
        <v>0</v>
      </c>
      <c r="N257" s="180">
        <f t="shared" ref="N257:N320" si="49">ROUND(E257*0.08,2)</f>
        <v>226.9</v>
      </c>
      <c r="O257" s="180">
        <f t="shared" ref="O257:O320" si="50">ROUND(F257*0.003,2)</f>
        <v>8.51</v>
      </c>
      <c r="P257" s="54">
        <f t="shared" ref="P257:P320" si="51">ROUND(G257*0.02,2)</f>
        <v>99.81</v>
      </c>
      <c r="Q257" s="180">
        <f t="shared" ref="Q257:Q320" si="52">SUM(M257:P257)</f>
        <v>335.22</v>
      </c>
      <c r="R257" s="175">
        <f t="shared" ref="R257:R320" si="53">L257+Q257</f>
        <v>1284.091</v>
      </c>
      <c r="S257" s="187"/>
      <c r="T257" t="str">
        <f>VLOOKUP(D257,[1]汇总!I$2:J$296,2,0)</f>
        <v>√</v>
      </c>
    </row>
    <row r="258" ht="20" customHeight="1" spans="1:20">
      <c r="A258" s="180">
        <f t="shared" si="43"/>
        <v>255</v>
      </c>
      <c r="B258" s="183"/>
      <c r="C258" s="180" t="s">
        <v>552</v>
      </c>
      <c r="D258" s="180" t="s">
        <v>553</v>
      </c>
      <c r="E258" s="151">
        <v>2836.2</v>
      </c>
      <c r="F258" s="151">
        <v>2837</v>
      </c>
      <c r="G258" s="54">
        <v>4990.25</v>
      </c>
      <c r="H258" s="180">
        <f t="shared" si="44"/>
        <v>51.05</v>
      </c>
      <c r="I258" s="151">
        <f t="shared" si="45"/>
        <v>453.792</v>
      </c>
      <c r="J258" s="151">
        <f t="shared" si="46"/>
        <v>19.859</v>
      </c>
      <c r="K258" s="54">
        <f t="shared" si="47"/>
        <v>424.17</v>
      </c>
      <c r="L258" s="13">
        <f t="shared" si="48"/>
        <v>948.871</v>
      </c>
      <c r="M258" s="180">
        <v>0</v>
      </c>
      <c r="N258" s="180">
        <f t="shared" si="49"/>
        <v>226.9</v>
      </c>
      <c r="O258" s="180">
        <f t="shared" si="50"/>
        <v>8.51</v>
      </c>
      <c r="P258" s="54">
        <f t="shared" si="51"/>
        <v>99.81</v>
      </c>
      <c r="Q258" s="180">
        <f t="shared" si="52"/>
        <v>335.22</v>
      </c>
      <c r="R258" s="175">
        <f t="shared" si="53"/>
        <v>1284.091</v>
      </c>
      <c r="S258" s="187"/>
      <c r="T258" t="str">
        <f>VLOOKUP(D258,[1]汇总!I$2:J$296,2,0)</f>
        <v>√</v>
      </c>
    </row>
    <row r="259" ht="20" customHeight="1" spans="1:20">
      <c r="A259" s="180">
        <f t="shared" si="43"/>
        <v>256</v>
      </c>
      <c r="B259" s="183"/>
      <c r="C259" s="180" t="s">
        <v>554</v>
      </c>
      <c r="D259" s="180" t="s">
        <v>555</v>
      </c>
      <c r="E259" s="151">
        <v>2836.2</v>
      </c>
      <c r="F259" s="151">
        <v>2837</v>
      </c>
      <c r="G259" s="54">
        <v>4990.25</v>
      </c>
      <c r="H259" s="180">
        <f t="shared" si="44"/>
        <v>51.05</v>
      </c>
      <c r="I259" s="151">
        <f t="shared" si="45"/>
        <v>453.792</v>
      </c>
      <c r="J259" s="151">
        <f t="shared" si="46"/>
        <v>19.859</v>
      </c>
      <c r="K259" s="54">
        <f t="shared" si="47"/>
        <v>424.17</v>
      </c>
      <c r="L259" s="13">
        <f t="shared" si="48"/>
        <v>948.871</v>
      </c>
      <c r="M259" s="180">
        <v>0</v>
      </c>
      <c r="N259" s="180">
        <f t="shared" si="49"/>
        <v>226.9</v>
      </c>
      <c r="O259" s="180">
        <f t="shared" si="50"/>
        <v>8.51</v>
      </c>
      <c r="P259" s="54">
        <f t="shared" si="51"/>
        <v>99.81</v>
      </c>
      <c r="Q259" s="180">
        <f t="shared" si="52"/>
        <v>335.22</v>
      </c>
      <c r="R259" s="175">
        <f t="shared" si="53"/>
        <v>1284.091</v>
      </c>
      <c r="S259" s="187"/>
      <c r="T259" t="str">
        <f>VLOOKUP(D259,[1]汇总!I$2:J$296,2,0)</f>
        <v>√</v>
      </c>
    </row>
    <row r="260" ht="20" customHeight="1" spans="1:20">
      <c r="A260" s="180">
        <f t="shared" ref="A260:A323" si="54">ROW()-3</f>
        <v>257</v>
      </c>
      <c r="B260" s="183"/>
      <c r="C260" s="180" t="s">
        <v>556</v>
      </c>
      <c r="D260" s="180" t="s">
        <v>557</v>
      </c>
      <c r="E260" s="151">
        <v>2836.2</v>
      </c>
      <c r="F260" s="151">
        <v>2837</v>
      </c>
      <c r="G260" s="54">
        <v>4990.25</v>
      </c>
      <c r="H260" s="180">
        <f t="shared" si="44"/>
        <v>51.05</v>
      </c>
      <c r="I260" s="151">
        <f t="shared" si="45"/>
        <v>453.792</v>
      </c>
      <c r="J260" s="151">
        <f t="shared" si="46"/>
        <v>19.859</v>
      </c>
      <c r="K260" s="54">
        <f t="shared" si="47"/>
        <v>424.17</v>
      </c>
      <c r="L260" s="13">
        <f t="shared" si="48"/>
        <v>948.871</v>
      </c>
      <c r="M260" s="180">
        <v>0</v>
      </c>
      <c r="N260" s="180">
        <f t="shared" si="49"/>
        <v>226.9</v>
      </c>
      <c r="O260" s="180">
        <f t="shared" si="50"/>
        <v>8.51</v>
      </c>
      <c r="P260" s="54">
        <f t="shared" si="51"/>
        <v>99.81</v>
      </c>
      <c r="Q260" s="180">
        <f t="shared" si="52"/>
        <v>335.22</v>
      </c>
      <c r="R260" s="175">
        <f t="shared" si="53"/>
        <v>1284.091</v>
      </c>
      <c r="S260" s="187"/>
      <c r="T260" t="str">
        <f>VLOOKUP(D260,[1]汇总!I$2:J$296,2,0)</f>
        <v>√</v>
      </c>
    </row>
    <row r="261" ht="20" customHeight="1" spans="1:20">
      <c r="A261" s="180">
        <f t="shared" si="54"/>
        <v>258</v>
      </c>
      <c r="B261" s="183"/>
      <c r="C261" s="180" t="s">
        <v>558</v>
      </c>
      <c r="D261" s="180" t="s">
        <v>559</v>
      </c>
      <c r="E261" s="151">
        <v>3042.05</v>
      </c>
      <c r="F261" s="151">
        <v>3043</v>
      </c>
      <c r="G261" s="54">
        <v>4990.25</v>
      </c>
      <c r="H261" s="180">
        <f t="shared" si="44"/>
        <v>54.76</v>
      </c>
      <c r="I261" s="151">
        <f t="shared" si="45"/>
        <v>486.728</v>
      </c>
      <c r="J261" s="151">
        <f t="shared" si="46"/>
        <v>21.301</v>
      </c>
      <c r="K261" s="54">
        <f t="shared" si="47"/>
        <v>424.17</v>
      </c>
      <c r="L261" s="13">
        <f t="shared" si="48"/>
        <v>986.959</v>
      </c>
      <c r="M261" s="180">
        <v>0</v>
      </c>
      <c r="N261" s="180">
        <f t="shared" si="49"/>
        <v>243.36</v>
      </c>
      <c r="O261" s="180">
        <f t="shared" si="50"/>
        <v>9.13</v>
      </c>
      <c r="P261" s="54">
        <f t="shared" si="51"/>
        <v>99.81</v>
      </c>
      <c r="Q261" s="180">
        <f t="shared" si="52"/>
        <v>352.3</v>
      </c>
      <c r="R261" s="175">
        <f t="shared" si="53"/>
        <v>1339.259</v>
      </c>
      <c r="S261" s="192" t="s">
        <v>560</v>
      </c>
      <c r="T261" t="str">
        <f>VLOOKUP(D261,[1]汇总!I$2:J$296,2,0)</f>
        <v>√</v>
      </c>
    </row>
    <row r="262" ht="20" customHeight="1" spans="1:20">
      <c r="A262" s="180">
        <f t="shared" si="54"/>
        <v>259</v>
      </c>
      <c r="B262" s="183"/>
      <c r="C262" s="180" t="s">
        <v>561</v>
      </c>
      <c r="D262" s="180" t="s">
        <v>562</v>
      </c>
      <c r="E262" s="151">
        <v>3042.05</v>
      </c>
      <c r="F262" s="151">
        <v>3043</v>
      </c>
      <c r="G262" s="54">
        <v>4990.25</v>
      </c>
      <c r="H262" s="180">
        <f t="shared" si="44"/>
        <v>54.76</v>
      </c>
      <c r="I262" s="151">
        <f t="shared" si="45"/>
        <v>486.728</v>
      </c>
      <c r="J262" s="151">
        <f t="shared" si="46"/>
        <v>21.301</v>
      </c>
      <c r="K262" s="54">
        <f t="shared" si="47"/>
        <v>424.17</v>
      </c>
      <c r="L262" s="13">
        <f t="shared" si="48"/>
        <v>986.959</v>
      </c>
      <c r="M262" s="180">
        <v>0</v>
      </c>
      <c r="N262" s="180">
        <f t="shared" si="49"/>
        <v>243.36</v>
      </c>
      <c r="O262" s="180">
        <f t="shared" si="50"/>
        <v>9.13</v>
      </c>
      <c r="P262" s="54">
        <f t="shared" si="51"/>
        <v>99.81</v>
      </c>
      <c r="Q262" s="180">
        <f t="shared" si="52"/>
        <v>352.3</v>
      </c>
      <c r="R262" s="175">
        <f t="shared" si="53"/>
        <v>1339.259</v>
      </c>
      <c r="S262" s="187"/>
      <c r="T262" t="str">
        <f>VLOOKUP(D262,[1]汇总!I$2:J$296,2,0)</f>
        <v>√</v>
      </c>
    </row>
    <row r="263" ht="20" customHeight="1" spans="1:20">
      <c r="A263" s="180">
        <f t="shared" si="54"/>
        <v>260</v>
      </c>
      <c r="B263" s="183"/>
      <c r="C263" s="180" t="s">
        <v>563</v>
      </c>
      <c r="D263" s="180" t="s">
        <v>564</v>
      </c>
      <c r="E263" s="151">
        <v>3042.05</v>
      </c>
      <c r="F263" s="151">
        <v>3043</v>
      </c>
      <c r="G263" s="54">
        <v>4990.25</v>
      </c>
      <c r="H263" s="180">
        <f t="shared" si="44"/>
        <v>54.76</v>
      </c>
      <c r="I263" s="151">
        <f t="shared" si="45"/>
        <v>486.728</v>
      </c>
      <c r="J263" s="151">
        <f t="shared" si="46"/>
        <v>21.301</v>
      </c>
      <c r="K263" s="54">
        <f t="shared" si="47"/>
        <v>424.17</v>
      </c>
      <c r="L263" s="13">
        <f t="shared" si="48"/>
        <v>986.959</v>
      </c>
      <c r="M263" s="180">
        <v>0</v>
      </c>
      <c r="N263" s="180">
        <f t="shared" si="49"/>
        <v>243.36</v>
      </c>
      <c r="O263" s="180">
        <f t="shared" si="50"/>
        <v>9.13</v>
      </c>
      <c r="P263" s="54">
        <f t="shared" si="51"/>
        <v>99.81</v>
      </c>
      <c r="Q263" s="180">
        <f t="shared" si="52"/>
        <v>352.3</v>
      </c>
      <c r="R263" s="175">
        <f t="shared" si="53"/>
        <v>1339.259</v>
      </c>
      <c r="S263" s="187"/>
      <c r="T263" t="str">
        <f>VLOOKUP(D263,[1]汇总!I$2:J$296,2,0)</f>
        <v>√</v>
      </c>
    </row>
    <row r="264" ht="20" customHeight="1" spans="1:20">
      <c r="A264" s="180">
        <f t="shared" si="54"/>
        <v>261</v>
      </c>
      <c r="B264" s="183"/>
      <c r="C264" s="180" t="s">
        <v>565</v>
      </c>
      <c r="D264" s="180" t="s">
        <v>566</v>
      </c>
      <c r="E264" s="151">
        <v>3042.05</v>
      </c>
      <c r="F264" s="151">
        <v>3043</v>
      </c>
      <c r="G264" s="54">
        <v>4990.25</v>
      </c>
      <c r="H264" s="180">
        <f t="shared" si="44"/>
        <v>54.76</v>
      </c>
      <c r="I264" s="151">
        <f t="shared" si="45"/>
        <v>486.728</v>
      </c>
      <c r="J264" s="151">
        <f t="shared" si="46"/>
        <v>21.301</v>
      </c>
      <c r="K264" s="54">
        <f t="shared" si="47"/>
        <v>424.17</v>
      </c>
      <c r="L264" s="13">
        <f t="shared" si="48"/>
        <v>986.959</v>
      </c>
      <c r="M264" s="180">
        <v>0</v>
      </c>
      <c r="N264" s="180">
        <f t="shared" si="49"/>
        <v>243.36</v>
      </c>
      <c r="O264" s="180">
        <f t="shared" si="50"/>
        <v>9.13</v>
      </c>
      <c r="P264" s="54">
        <f t="shared" si="51"/>
        <v>99.81</v>
      </c>
      <c r="Q264" s="180">
        <f t="shared" si="52"/>
        <v>352.3</v>
      </c>
      <c r="R264" s="175">
        <f t="shared" si="53"/>
        <v>1339.259</v>
      </c>
      <c r="S264" s="187"/>
      <c r="T264" t="str">
        <f>VLOOKUP(D264,[1]汇总!I$2:J$296,2,0)</f>
        <v>√</v>
      </c>
    </row>
    <row r="265" ht="20" customHeight="1" spans="1:20">
      <c r="A265" s="180">
        <f t="shared" si="54"/>
        <v>262</v>
      </c>
      <c r="B265" s="183"/>
      <c r="C265" s="180" t="s">
        <v>567</v>
      </c>
      <c r="D265" s="180" t="s">
        <v>568</v>
      </c>
      <c r="E265" s="151">
        <v>3042.05</v>
      </c>
      <c r="F265" s="151">
        <v>3043</v>
      </c>
      <c r="G265" s="54">
        <v>4990.25</v>
      </c>
      <c r="H265" s="180">
        <f t="shared" si="44"/>
        <v>54.76</v>
      </c>
      <c r="I265" s="151">
        <f t="shared" si="45"/>
        <v>486.728</v>
      </c>
      <c r="J265" s="151">
        <f t="shared" si="46"/>
        <v>21.301</v>
      </c>
      <c r="K265" s="54">
        <f t="shared" si="47"/>
        <v>424.17</v>
      </c>
      <c r="L265" s="13">
        <f t="shared" si="48"/>
        <v>986.959</v>
      </c>
      <c r="M265" s="180">
        <v>0</v>
      </c>
      <c r="N265" s="180">
        <f t="shared" si="49"/>
        <v>243.36</v>
      </c>
      <c r="O265" s="180">
        <f t="shared" si="50"/>
        <v>9.13</v>
      </c>
      <c r="P265" s="54">
        <f t="shared" si="51"/>
        <v>99.81</v>
      </c>
      <c r="Q265" s="180">
        <f t="shared" si="52"/>
        <v>352.3</v>
      </c>
      <c r="R265" s="175">
        <f t="shared" si="53"/>
        <v>1339.259</v>
      </c>
      <c r="S265" s="187"/>
      <c r="T265" t="str">
        <f>VLOOKUP(D265,[1]汇总!I$2:J$296,2,0)</f>
        <v>√</v>
      </c>
    </row>
    <row r="266" ht="20" customHeight="1" spans="1:20">
      <c r="A266" s="180">
        <f t="shared" si="54"/>
        <v>263</v>
      </c>
      <c r="B266" s="182"/>
      <c r="C266" s="180" t="s">
        <v>569</v>
      </c>
      <c r="D266" s="207" t="s">
        <v>570</v>
      </c>
      <c r="E266" s="151">
        <v>3042.05</v>
      </c>
      <c r="F266" s="151">
        <v>3043</v>
      </c>
      <c r="G266" s="54">
        <v>4990.25</v>
      </c>
      <c r="H266" s="180">
        <f t="shared" si="44"/>
        <v>54.76</v>
      </c>
      <c r="I266" s="151">
        <f t="shared" si="45"/>
        <v>486.728</v>
      </c>
      <c r="J266" s="151">
        <f t="shared" si="46"/>
        <v>21.301</v>
      </c>
      <c r="K266" s="54">
        <f t="shared" si="47"/>
        <v>424.17</v>
      </c>
      <c r="L266" s="13">
        <f t="shared" si="48"/>
        <v>986.959</v>
      </c>
      <c r="M266" s="180">
        <v>0</v>
      </c>
      <c r="N266" s="180">
        <f t="shared" si="49"/>
        <v>243.36</v>
      </c>
      <c r="O266" s="180">
        <f t="shared" si="50"/>
        <v>9.13</v>
      </c>
      <c r="P266" s="54">
        <f t="shared" si="51"/>
        <v>99.81</v>
      </c>
      <c r="Q266" s="180">
        <f t="shared" si="52"/>
        <v>352.3</v>
      </c>
      <c r="R266" s="175">
        <f t="shared" si="53"/>
        <v>1339.259</v>
      </c>
      <c r="S266" s="187"/>
      <c r="T266" t="str">
        <f>VLOOKUP(D266,[1]汇总!I$2:J$296,2,0)</f>
        <v>√</v>
      </c>
    </row>
    <row r="267" s="2" customFormat="1" ht="20" customHeight="1" spans="1:19">
      <c r="A267" s="180">
        <f t="shared" si="54"/>
        <v>264</v>
      </c>
      <c r="B267" s="188" t="s">
        <v>571</v>
      </c>
      <c r="C267" s="190" t="s">
        <v>572</v>
      </c>
      <c r="D267" s="57" t="s">
        <v>573</v>
      </c>
      <c r="E267" s="11">
        <v>3042.05</v>
      </c>
      <c r="F267" s="11">
        <v>3043</v>
      </c>
      <c r="G267" s="54">
        <v>4990.25</v>
      </c>
      <c r="H267" s="60">
        <f t="shared" si="44"/>
        <v>54.76</v>
      </c>
      <c r="I267" s="11">
        <f t="shared" si="45"/>
        <v>486.728</v>
      </c>
      <c r="J267" s="11">
        <f t="shared" si="46"/>
        <v>21.301</v>
      </c>
      <c r="K267" s="54">
        <f t="shared" si="47"/>
        <v>424.17</v>
      </c>
      <c r="L267" s="13">
        <f t="shared" si="48"/>
        <v>986.959</v>
      </c>
      <c r="M267" s="60">
        <v>0</v>
      </c>
      <c r="N267" s="60">
        <f t="shared" si="49"/>
        <v>243.36</v>
      </c>
      <c r="O267" s="60">
        <f t="shared" si="50"/>
        <v>9.13</v>
      </c>
      <c r="P267" s="54">
        <f t="shared" si="51"/>
        <v>99.81</v>
      </c>
      <c r="Q267" s="60">
        <f t="shared" si="52"/>
        <v>352.3</v>
      </c>
      <c r="R267" s="72">
        <f t="shared" si="53"/>
        <v>1339.259</v>
      </c>
      <c r="S267" s="193"/>
    </row>
    <row r="268" ht="20" customHeight="1" spans="1:19">
      <c r="A268" s="180">
        <f t="shared" si="54"/>
        <v>265</v>
      </c>
      <c r="B268" s="188"/>
      <c r="C268" s="190" t="s">
        <v>574</v>
      </c>
      <c r="D268" s="191" t="s">
        <v>575</v>
      </c>
      <c r="E268" s="151">
        <v>3042.05</v>
      </c>
      <c r="F268" s="151">
        <v>3043</v>
      </c>
      <c r="G268" s="54">
        <v>4990.25</v>
      </c>
      <c r="H268" s="180">
        <f t="shared" si="44"/>
        <v>54.76</v>
      </c>
      <c r="I268" s="151">
        <f t="shared" si="45"/>
        <v>486.728</v>
      </c>
      <c r="J268" s="151">
        <f t="shared" si="46"/>
        <v>21.301</v>
      </c>
      <c r="K268" s="54">
        <f t="shared" si="47"/>
        <v>424.17</v>
      </c>
      <c r="L268" s="13">
        <f t="shared" si="48"/>
        <v>986.959</v>
      </c>
      <c r="M268" s="180">
        <v>0</v>
      </c>
      <c r="N268" s="180">
        <f t="shared" si="49"/>
        <v>243.36</v>
      </c>
      <c r="O268" s="180">
        <f t="shared" si="50"/>
        <v>9.13</v>
      </c>
      <c r="P268" s="54">
        <f t="shared" si="51"/>
        <v>99.81</v>
      </c>
      <c r="Q268" s="180">
        <f t="shared" si="52"/>
        <v>352.3</v>
      </c>
      <c r="R268" s="175">
        <f t="shared" si="53"/>
        <v>1339.259</v>
      </c>
      <c r="S268" s="187"/>
    </row>
    <row r="269" ht="20" customHeight="1" spans="1:19">
      <c r="A269" s="180">
        <f t="shared" si="54"/>
        <v>266</v>
      </c>
      <c r="B269" s="188"/>
      <c r="C269" s="54" t="s">
        <v>576</v>
      </c>
      <c r="D269" s="191" t="s">
        <v>577</v>
      </c>
      <c r="E269" s="151">
        <v>2836.2</v>
      </c>
      <c r="F269" s="151">
        <v>2837</v>
      </c>
      <c r="G269" s="54">
        <v>4990.25</v>
      </c>
      <c r="H269" s="180">
        <f t="shared" si="44"/>
        <v>51.05</v>
      </c>
      <c r="I269" s="151">
        <f t="shared" si="45"/>
        <v>453.792</v>
      </c>
      <c r="J269" s="151">
        <f t="shared" si="46"/>
        <v>19.859</v>
      </c>
      <c r="K269" s="54">
        <f t="shared" si="47"/>
        <v>424.17</v>
      </c>
      <c r="L269" s="13">
        <f t="shared" si="48"/>
        <v>948.871</v>
      </c>
      <c r="M269" s="180">
        <v>0</v>
      </c>
      <c r="N269" s="180">
        <f t="shared" si="49"/>
        <v>226.9</v>
      </c>
      <c r="O269" s="180">
        <f t="shared" si="50"/>
        <v>8.51</v>
      </c>
      <c r="P269" s="54">
        <f t="shared" si="51"/>
        <v>99.81</v>
      </c>
      <c r="Q269" s="180">
        <f t="shared" si="52"/>
        <v>335.22</v>
      </c>
      <c r="R269" s="175">
        <f t="shared" si="53"/>
        <v>1284.091</v>
      </c>
      <c r="S269" s="187"/>
    </row>
    <row r="270" ht="20" customHeight="1" spans="1:19">
      <c r="A270" s="180">
        <f t="shared" si="54"/>
        <v>267</v>
      </c>
      <c r="B270" s="188"/>
      <c r="C270" s="54" t="s">
        <v>578</v>
      </c>
      <c r="D270" s="191" t="s">
        <v>579</v>
      </c>
      <c r="E270" s="151">
        <v>2836.2</v>
      </c>
      <c r="F270" s="151">
        <v>2837</v>
      </c>
      <c r="G270" s="54">
        <v>4990.25</v>
      </c>
      <c r="H270" s="180">
        <f t="shared" si="44"/>
        <v>51.05</v>
      </c>
      <c r="I270" s="151">
        <f t="shared" si="45"/>
        <v>453.792</v>
      </c>
      <c r="J270" s="151">
        <f t="shared" si="46"/>
        <v>19.859</v>
      </c>
      <c r="K270" s="54">
        <f t="shared" si="47"/>
        <v>424.17</v>
      </c>
      <c r="L270" s="13">
        <f t="shared" si="48"/>
        <v>948.871</v>
      </c>
      <c r="M270" s="180">
        <v>0</v>
      </c>
      <c r="N270" s="180">
        <f t="shared" si="49"/>
        <v>226.9</v>
      </c>
      <c r="O270" s="180">
        <f t="shared" si="50"/>
        <v>8.51</v>
      </c>
      <c r="P270" s="54">
        <f t="shared" si="51"/>
        <v>99.81</v>
      </c>
      <c r="Q270" s="180">
        <f t="shared" si="52"/>
        <v>335.22</v>
      </c>
      <c r="R270" s="175">
        <f t="shared" si="53"/>
        <v>1284.091</v>
      </c>
      <c r="S270" s="187"/>
    </row>
    <row r="271" ht="20" customHeight="1" spans="1:19">
      <c r="A271" s="180">
        <f t="shared" si="54"/>
        <v>268</v>
      </c>
      <c r="B271" s="188"/>
      <c r="C271" s="54" t="s">
        <v>580</v>
      </c>
      <c r="D271" s="191" t="s">
        <v>581</v>
      </c>
      <c r="E271" s="151">
        <v>3820</v>
      </c>
      <c r="F271" s="151">
        <v>3820</v>
      </c>
      <c r="G271" s="54">
        <v>4990.25</v>
      </c>
      <c r="H271" s="180">
        <f t="shared" si="44"/>
        <v>68.76</v>
      </c>
      <c r="I271" s="151">
        <f t="shared" si="45"/>
        <v>611.2</v>
      </c>
      <c r="J271" s="151">
        <f t="shared" si="46"/>
        <v>26.74</v>
      </c>
      <c r="K271" s="54">
        <f t="shared" si="47"/>
        <v>424.17</v>
      </c>
      <c r="L271" s="13">
        <f t="shared" si="48"/>
        <v>1130.87</v>
      </c>
      <c r="M271" s="180">
        <v>0</v>
      </c>
      <c r="N271" s="180">
        <f t="shared" si="49"/>
        <v>305.6</v>
      </c>
      <c r="O271" s="180">
        <f t="shared" si="50"/>
        <v>11.46</v>
      </c>
      <c r="P271" s="54">
        <f t="shared" si="51"/>
        <v>99.81</v>
      </c>
      <c r="Q271" s="180">
        <f t="shared" si="52"/>
        <v>416.87</v>
      </c>
      <c r="R271" s="175">
        <f t="shared" si="53"/>
        <v>1547.74</v>
      </c>
      <c r="S271" s="187"/>
    </row>
    <row r="272" ht="20" customHeight="1" spans="1:19">
      <c r="A272" s="180">
        <f t="shared" si="54"/>
        <v>269</v>
      </c>
      <c r="B272" s="188"/>
      <c r="C272" s="54" t="s">
        <v>582</v>
      </c>
      <c r="D272" s="191" t="s">
        <v>583</v>
      </c>
      <c r="E272" s="151">
        <v>2836.2</v>
      </c>
      <c r="F272" s="151">
        <v>2837</v>
      </c>
      <c r="G272" s="54">
        <v>4990.25</v>
      </c>
      <c r="H272" s="180">
        <f t="shared" si="44"/>
        <v>51.05</v>
      </c>
      <c r="I272" s="151">
        <f t="shared" si="45"/>
        <v>453.792</v>
      </c>
      <c r="J272" s="151">
        <f t="shared" si="46"/>
        <v>19.859</v>
      </c>
      <c r="K272" s="54">
        <f t="shared" si="47"/>
        <v>424.17</v>
      </c>
      <c r="L272" s="13">
        <f t="shared" si="48"/>
        <v>948.871</v>
      </c>
      <c r="M272" s="180">
        <v>0</v>
      </c>
      <c r="N272" s="180">
        <f t="shared" si="49"/>
        <v>226.9</v>
      </c>
      <c r="O272" s="180">
        <f t="shared" si="50"/>
        <v>8.51</v>
      </c>
      <c r="P272" s="54">
        <f t="shared" si="51"/>
        <v>99.81</v>
      </c>
      <c r="Q272" s="180">
        <f t="shared" si="52"/>
        <v>335.22</v>
      </c>
      <c r="R272" s="175">
        <f t="shared" si="53"/>
        <v>1284.091</v>
      </c>
      <c r="S272" s="187"/>
    </row>
    <row r="273" ht="20" customHeight="1" spans="1:19">
      <c r="A273" s="180">
        <f t="shared" si="54"/>
        <v>270</v>
      </c>
      <c r="B273" s="188"/>
      <c r="C273" s="54" t="s">
        <v>584</v>
      </c>
      <c r="D273" s="191" t="s">
        <v>585</v>
      </c>
      <c r="E273" s="151">
        <v>2836.2</v>
      </c>
      <c r="F273" s="151">
        <v>2837</v>
      </c>
      <c r="G273" s="54">
        <v>4990.25</v>
      </c>
      <c r="H273" s="180">
        <f t="shared" si="44"/>
        <v>51.05</v>
      </c>
      <c r="I273" s="151">
        <f t="shared" si="45"/>
        <v>453.792</v>
      </c>
      <c r="J273" s="151">
        <f t="shared" si="46"/>
        <v>19.859</v>
      </c>
      <c r="K273" s="54">
        <f t="shared" si="47"/>
        <v>424.17</v>
      </c>
      <c r="L273" s="13">
        <f t="shared" si="48"/>
        <v>948.871</v>
      </c>
      <c r="M273" s="180">
        <v>0</v>
      </c>
      <c r="N273" s="180">
        <f t="shared" si="49"/>
        <v>226.9</v>
      </c>
      <c r="O273" s="180">
        <f t="shared" si="50"/>
        <v>8.51</v>
      </c>
      <c r="P273" s="54">
        <f t="shared" si="51"/>
        <v>99.81</v>
      </c>
      <c r="Q273" s="180">
        <f t="shared" si="52"/>
        <v>335.22</v>
      </c>
      <c r="R273" s="175">
        <f t="shared" si="53"/>
        <v>1284.091</v>
      </c>
      <c r="S273" s="187"/>
    </row>
    <row r="274" ht="20" customHeight="1" spans="1:19">
      <c r="A274" s="180">
        <f t="shared" si="54"/>
        <v>271</v>
      </c>
      <c r="B274" s="188"/>
      <c r="C274" s="54" t="s">
        <v>586</v>
      </c>
      <c r="D274" s="191" t="s">
        <v>587</v>
      </c>
      <c r="E274" s="151">
        <v>2836.2</v>
      </c>
      <c r="F274" s="151">
        <v>2837</v>
      </c>
      <c r="G274" s="54">
        <v>4990.25</v>
      </c>
      <c r="H274" s="180">
        <f t="shared" si="44"/>
        <v>51.05</v>
      </c>
      <c r="I274" s="151">
        <f t="shared" si="45"/>
        <v>453.792</v>
      </c>
      <c r="J274" s="151">
        <f t="shared" si="46"/>
        <v>19.859</v>
      </c>
      <c r="K274" s="54">
        <f t="shared" si="47"/>
        <v>424.17</v>
      </c>
      <c r="L274" s="13">
        <f t="shared" si="48"/>
        <v>948.871</v>
      </c>
      <c r="M274" s="180">
        <v>0</v>
      </c>
      <c r="N274" s="180">
        <f t="shared" si="49"/>
        <v>226.9</v>
      </c>
      <c r="O274" s="180">
        <f t="shared" si="50"/>
        <v>8.51</v>
      </c>
      <c r="P274" s="54">
        <f t="shared" si="51"/>
        <v>99.81</v>
      </c>
      <c r="Q274" s="180">
        <f t="shared" si="52"/>
        <v>335.22</v>
      </c>
      <c r="R274" s="175">
        <f t="shared" si="53"/>
        <v>1284.091</v>
      </c>
      <c r="S274" s="187"/>
    </row>
    <row r="275" ht="20" customHeight="1" spans="1:19">
      <c r="A275" s="180">
        <f t="shared" si="54"/>
        <v>272</v>
      </c>
      <c r="B275" s="188"/>
      <c r="C275" s="54" t="s">
        <v>588</v>
      </c>
      <c r="D275" s="191" t="s">
        <v>589</v>
      </c>
      <c r="E275" s="151">
        <v>2836.2</v>
      </c>
      <c r="F275" s="151">
        <v>2837</v>
      </c>
      <c r="G275" s="54">
        <v>4990.25</v>
      </c>
      <c r="H275" s="180">
        <f t="shared" si="44"/>
        <v>51.05</v>
      </c>
      <c r="I275" s="151">
        <f t="shared" si="45"/>
        <v>453.792</v>
      </c>
      <c r="J275" s="151">
        <f t="shared" si="46"/>
        <v>19.859</v>
      </c>
      <c r="K275" s="54">
        <f t="shared" si="47"/>
        <v>424.17</v>
      </c>
      <c r="L275" s="13">
        <f t="shared" si="48"/>
        <v>948.871</v>
      </c>
      <c r="M275" s="180">
        <v>0</v>
      </c>
      <c r="N275" s="180">
        <f t="shared" si="49"/>
        <v>226.9</v>
      </c>
      <c r="O275" s="180">
        <f t="shared" si="50"/>
        <v>8.51</v>
      </c>
      <c r="P275" s="54">
        <f t="shared" si="51"/>
        <v>99.81</v>
      </c>
      <c r="Q275" s="180">
        <f t="shared" si="52"/>
        <v>335.22</v>
      </c>
      <c r="R275" s="175">
        <f t="shared" si="53"/>
        <v>1284.091</v>
      </c>
      <c r="S275" s="187"/>
    </row>
    <row r="276" ht="20" customHeight="1" spans="1:19">
      <c r="A276" s="180">
        <f t="shared" si="54"/>
        <v>273</v>
      </c>
      <c r="B276" s="188"/>
      <c r="C276" s="54" t="s">
        <v>590</v>
      </c>
      <c r="D276" s="191" t="s">
        <v>591</v>
      </c>
      <c r="E276" s="151">
        <v>2836.2</v>
      </c>
      <c r="F276" s="151">
        <v>2837</v>
      </c>
      <c r="G276" s="54">
        <v>4990.25</v>
      </c>
      <c r="H276" s="180">
        <f t="shared" si="44"/>
        <v>51.05</v>
      </c>
      <c r="I276" s="151">
        <f t="shared" si="45"/>
        <v>453.792</v>
      </c>
      <c r="J276" s="151">
        <f t="shared" si="46"/>
        <v>19.859</v>
      </c>
      <c r="K276" s="54">
        <f t="shared" si="47"/>
        <v>424.17</v>
      </c>
      <c r="L276" s="13">
        <f t="shared" si="48"/>
        <v>948.871</v>
      </c>
      <c r="M276" s="180">
        <v>0</v>
      </c>
      <c r="N276" s="180">
        <f t="shared" si="49"/>
        <v>226.9</v>
      </c>
      <c r="O276" s="180">
        <f t="shared" si="50"/>
        <v>8.51</v>
      </c>
      <c r="P276" s="54">
        <f t="shared" si="51"/>
        <v>99.81</v>
      </c>
      <c r="Q276" s="180">
        <f t="shared" si="52"/>
        <v>335.22</v>
      </c>
      <c r="R276" s="175">
        <f t="shared" si="53"/>
        <v>1284.091</v>
      </c>
      <c r="S276" s="187"/>
    </row>
    <row r="277" ht="20" customHeight="1" spans="1:19">
      <c r="A277" s="180">
        <f t="shared" si="54"/>
        <v>274</v>
      </c>
      <c r="B277" s="188"/>
      <c r="C277" s="54" t="s">
        <v>592</v>
      </c>
      <c r="D277" s="191" t="s">
        <v>593</v>
      </c>
      <c r="E277" s="151">
        <v>2836.2</v>
      </c>
      <c r="F277" s="151">
        <v>2837</v>
      </c>
      <c r="G277" s="54">
        <v>4990.25</v>
      </c>
      <c r="H277" s="180">
        <f t="shared" si="44"/>
        <v>51.05</v>
      </c>
      <c r="I277" s="151">
        <f t="shared" si="45"/>
        <v>453.792</v>
      </c>
      <c r="J277" s="151">
        <f t="shared" si="46"/>
        <v>19.859</v>
      </c>
      <c r="K277" s="54">
        <f t="shared" si="47"/>
        <v>424.17</v>
      </c>
      <c r="L277" s="13">
        <f t="shared" si="48"/>
        <v>948.871</v>
      </c>
      <c r="M277" s="180">
        <v>0</v>
      </c>
      <c r="N277" s="180">
        <f t="shared" si="49"/>
        <v>226.9</v>
      </c>
      <c r="O277" s="180">
        <f t="shared" si="50"/>
        <v>8.51</v>
      </c>
      <c r="P277" s="54">
        <f t="shared" si="51"/>
        <v>99.81</v>
      </c>
      <c r="Q277" s="180">
        <f t="shared" si="52"/>
        <v>335.22</v>
      </c>
      <c r="R277" s="175">
        <f t="shared" si="53"/>
        <v>1284.091</v>
      </c>
      <c r="S277" s="187"/>
    </row>
    <row r="278" ht="20" customHeight="1" spans="1:19">
      <c r="A278" s="180">
        <f t="shared" si="54"/>
        <v>275</v>
      </c>
      <c r="B278" s="188"/>
      <c r="C278" s="54" t="s">
        <v>594</v>
      </c>
      <c r="D278" s="191" t="s">
        <v>595</v>
      </c>
      <c r="E278" s="151">
        <v>2836.2</v>
      </c>
      <c r="F278" s="151">
        <v>2837</v>
      </c>
      <c r="G278" s="54">
        <v>4990.25</v>
      </c>
      <c r="H278" s="180">
        <f t="shared" si="44"/>
        <v>51.05</v>
      </c>
      <c r="I278" s="151">
        <f t="shared" si="45"/>
        <v>453.792</v>
      </c>
      <c r="J278" s="151">
        <f t="shared" si="46"/>
        <v>19.859</v>
      </c>
      <c r="K278" s="54">
        <f t="shared" si="47"/>
        <v>424.17</v>
      </c>
      <c r="L278" s="13">
        <f t="shared" si="48"/>
        <v>948.871</v>
      </c>
      <c r="M278" s="180">
        <v>0</v>
      </c>
      <c r="N278" s="180">
        <f t="shared" si="49"/>
        <v>226.9</v>
      </c>
      <c r="O278" s="180">
        <f t="shared" si="50"/>
        <v>8.51</v>
      </c>
      <c r="P278" s="54">
        <f t="shared" si="51"/>
        <v>99.81</v>
      </c>
      <c r="Q278" s="180">
        <f t="shared" si="52"/>
        <v>335.22</v>
      </c>
      <c r="R278" s="175">
        <f t="shared" si="53"/>
        <v>1284.091</v>
      </c>
      <c r="S278" s="187"/>
    </row>
    <row r="279" ht="20" customHeight="1" spans="1:19">
      <c r="A279" s="180">
        <f t="shared" si="54"/>
        <v>276</v>
      </c>
      <c r="B279" s="188"/>
      <c r="C279" s="54" t="s">
        <v>596</v>
      </c>
      <c r="D279" s="191" t="s">
        <v>597</v>
      </c>
      <c r="E279" s="151">
        <v>3820</v>
      </c>
      <c r="F279" s="151">
        <v>3820</v>
      </c>
      <c r="G279" s="54">
        <v>4990.25</v>
      </c>
      <c r="H279" s="180">
        <f t="shared" si="44"/>
        <v>68.76</v>
      </c>
      <c r="I279" s="151">
        <f t="shared" si="45"/>
        <v>611.2</v>
      </c>
      <c r="J279" s="151">
        <f t="shared" si="46"/>
        <v>26.74</v>
      </c>
      <c r="K279" s="54">
        <f t="shared" si="47"/>
        <v>424.17</v>
      </c>
      <c r="L279" s="13">
        <f t="shared" si="48"/>
        <v>1130.87</v>
      </c>
      <c r="M279" s="180">
        <v>0</v>
      </c>
      <c r="N279" s="180">
        <f t="shared" si="49"/>
        <v>305.6</v>
      </c>
      <c r="O279" s="180">
        <f t="shared" si="50"/>
        <v>11.46</v>
      </c>
      <c r="P279" s="54">
        <f t="shared" si="51"/>
        <v>99.81</v>
      </c>
      <c r="Q279" s="180">
        <f t="shared" si="52"/>
        <v>416.87</v>
      </c>
      <c r="R279" s="175">
        <f t="shared" si="53"/>
        <v>1547.74</v>
      </c>
      <c r="S279" s="187"/>
    </row>
    <row r="280" ht="20" customHeight="1" spans="1:19">
      <c r="A280" s="180">
        <f t="shared" si="54"/>
        <v>277</v>
      </c>
      <c r="B280" s="188"/>
      <c r="C280" s="54" t="s">
        <v>598</v>
      </c>
      <c r="D280" s="191" t="s">
        <v>599</v>
      </c>
      <c r="E280" s="151">
        <v>2836.2</v>
      </c>
      <c r="F280" s="151">
        <v>2837</v>
      </c>
      <c r="G280" s="54">
        <v>4990.25</v>
      </c>
      <c r="H280" s="180">
        <f t="shared" si="44"/>
        <v>51.05</v>
      </c>
      <c r="I280" s="151">
        <f t="shared" si="45"/>
        <v>453.792</v>
      </c>
      <c r="J280" s="151">
        <f t="shared" si="46"/>
        <v>19.859</v>
      </c>
      <c r="K280" s="54">
        <f t="shared" si="47"/>
        <v>424.17</v>
      </c>
      <c r="L280" s="13">
        <f t="shared" si="48"/>
        <v>948.871</v>
      </c>
      <c r="M280" s="180">
        <v>0</v>
      </c>
      <c r="N280" s="180">
        <f t="shared" si="49"/>
        <v>226.9</v>
      </c>
      <c r="O280" s="180">
        <f t="shared" si="50"/>
        <v>8.51</v>
      </c>
      <c r="P280" s="54">
        <f t="shared" si="51"/>
        <v>99.81</v>
      </c>
      <c r="Q280" s="180">
        <f t="shared" si="52"/>
        <v>335.22</v>
      </c>
      <c r="R280" s="175">
        <f t="shared" si="53"/>
        <v>1284.091</v>
      </c>
      <c r="S280" s="187"/>
    </row>
    <row r="281" ht="20" customHeight="1" spans="1:19">
      <c r="A281" s="180">
        <f t="shared" si="54"/>
        <v>278</v>
      </c>
      <c r="B281" s="188"/>
      <c r="C281" s="110" t="s">
        <v>600</v>
      </c>
      <c r="D281" s="191" t="s">
        <v>601</v>
      </c>
      <c r="E281" s="151">
        <v>2836.2</v>
      </c>
      <c r="F281" s="151">
        <v>2837</v>
      </c>
      <c r="G281" s="54">
        <v>4990.25</v>
      </c>
      <c r="H281" s="180">
        <f t="shared" si="44"/>
        <v>51.05</v>
      </c>
      <c r="I281" s="151">
        <f t="shared" si="45"/>
        <v>453.792</v>
      </c>
      <c r="J281" s="151">
        <f t="shared" si="46"/>
        <v>19.859</v>
      </c>
      <c r="K281" s="54">
        <f t="shared" si="47"/>
        <v>424.17</v>
      </c>
      <c r="L281" s="13">
        <f t="shared" si="48"/>
        <v>948.871</v>
      </c>
      <c r="M281" s="180">
        <v>0</v>
      </c>
      <c r="N281" s="180">
        <f t="shared" si="49"/>
        <v>226.9</v>
      </c>
      <c r="O281" s="180">
        <f t="shared" si="50"/>
        <v>8.51</v>
      </c>
      <c r="P281" s="54">
        <f t="shared" si="51"/>
        <v>99.81</v>
      </c>
      <c r="Q281" s="180">
        <f t="shared" si="52"/>
        <v>335.22</v>
      </c>
      <c r="R281" s="175">
        <f t="shared" si="53"/>
        <v>1284.091</v>
      </c>
      <c r="S281" s="187"/>
    </row>
    <row r="282" ht="20" customHeight="1" spans="1:19">
      <c r="A282" s="180">
        <f t="shared" si="54"/>
        <v>279</v>
      </c>
      <c r="B282" s="188"/>
      <c r="C282" s="110" t="s">
        <v>602</v>
      </c>
      <c r="D282" s="191" t="s">
        <v>603</v>
      </c>
      <c r="E282" s="151">
        <v>2836.2</v>
      </c>
      <c r="F282" s="151">
        <v>2837</v>
      </c>
      <c r="G282" s="54">
        <v>4990.25</v>
      </c>
      <c r="H282" s="180">
        <f t="shared" si="44"/>
        <v>51.05</v>
      </c>
      <c r="I282" s="151">
        <f t="shared" si="45"/>
        <v>453.792</v>
      </c>
      <c r="J282" s="151">
        <f t="shared" si="46"/>
        <v>19.859</v>
      </c>
      <c r="K282" s="54">
        <f t="shared" si="47"/>
        <v>424.17</v>
      </c>
      <c r="L282" s="13">
        <f t="shared" si="48"/>
        <v>948.871</v>
      </c>
      <c r="M282" s="180">
        <v>0</v>
      </c>
      <c r="N282" s="180">
        <f t="shared" si="49"/>
        <v>226.9</v>
      </c>
      <c r="O282" s="180">
        <f t="shared" si="50"/>
        <v>8.51</v>
      </c>
      <c r="P282" s="54">
        <f t="shared" si="51"/>
        <v>99.81</v>
      </c>
      <c r="Q282" s="180">
        <f t="shared" si="52"/>
        <v>335.22</v>
      </c>
      <c r="R282" s="175">
        <f t="shared" si="53"/>
        <v>1284.091</v>
      </c>
      <c r="S282" s="187"/>
    </row>
    <row r="283" ht="20" customHeight="1" spans="1:19">
      <c r="A283" s="180">
        <f t="shared" si="54"/>
        <v>280</v>
      </c>
      <c r="B283" s="188"/>
      <c r="C283" s="110" t="s">
        <v>604</v>
      </c>
      <c r="D283" s="191" t="s">
        <v>605</v>
      </c>
      <c r="E283" s="151">
        <v>3820</v>
      </c>
      <c r="F283" s="151">
        <v>3820</v>
      </c>
      <c r="G283" s="54">
        <v>4990.25</v>
      </c>
      <c r="H283" s="180">
        <f t="shared" si="44"/>
        <v>68.76</v>
      </c>
      <c r="I283" s="151">
        <f t="shared" si="45"/>
        <v>611.2</v>
      </c>
      <c r="J283" s="151">
        <f t="shared" si="46"/>
        <v>26.74</v>
      </c>
      <c r="K283" s="54">
        <f t="shared" si="47"/>
        <v>424.17</v>
      </c>
      <c r="L283" s="13">
        <f t="shared" si="48"/>
        <v>1130.87</v>
      </c>
      <c r="M283" s="180">
        <v>0</v>
      </c>
      <c r="N283" s="180">
        <f t="shared" si="49"/>
        <v>305.6</v>
      </c>
      <c r="O283" s="180">
        <f t="shared" si="50"/>
        <v>11.46</v>
      </c>
      <c r="P283" s="54">
        <f t="shared" si="51"/>
        <v>99.81</v>
      </c>
      <c r="Q283" s="180">
        <f t="shared" si="52"/>
        <v>416.87</v>
      </c>
      <c r="R283" s="175">
        <f t="shared" si="53"/>
        <v>1547.74</v>
      </c>
      <c r="S283" s="187"/>
    </row>
    <row r="284" ht="20" customHeight="1" spans="1:19">
      <c r="A284" s="180">
        <f t="shared" si="54"/>
        <v>281</v>
      </c>
      <c r="B284" s="188"/>
      <c r="C284" s="54" t="s">
        <v>606</v>
      </c>
      <c r="D284" s="191" t="s">
        <v>607</v>
      </c>
      <c r="E284" s="151">
        <v>2836.2</v>
      </c>
      <c r="F284" s="151">
        <v>2837</v>
      </c>
      <c r="G284" s="54">
        <v>4990.25</v>
      </c>
      <c r="H284" s="180">
        <f t="shared" si="44"/>
        <v>51.05</v>
      </c>
      <c r="I284" s="151">
        <f t="shared" si="45"/>
        <v>453.792</v>
      </c>
      <c r="J284" s="151">
        <f t="shared" si="46"/>
        <v>19.859</v>
      </c>
      <c r="K284" s="54">
        <f t="shared" si="47"/>
        <v>424.17</v>
      </c>
      <c r="L284" s="13">
        <f t="shared" si="48"/>
        <v>948.871</v>
      </c>
      <c r="M284" s="180">
        <v>0</v>
      </c>
      <c r="N284" s="180">
        <f t="shared" si="49"/>
        <v>226.9</v>
      </c>
      <c r="O284" s="180">
        <f t="shared" si="50"/>
        <v>8.51</v>
      </c>
      <c r="P284" s="54">
        <f t="shared" si="51"/>
        <v>99.81</v>
      </c>
      <c r="Q284" s="180">
        <f t="shared" si="52"/>
        <v>335.22</v>
      </c>
      <c r="R284" s="175">
        <f t="shared" si="53"/>
        <v>1284.091</v>
      </c>
      <c r="S284" s="187"/>
    </row>
    <row r="285" ht="20" customHeight="1" spans="1:19">
      <c r="A285" s="180">
        <f t="shared" si="54"/>
        <v>282</v>
      </c>
      <c r="B285" s="188"/>
      <c r="C285" s="54" t="s">
        <v>608</v>
      </c>
      <c r="D285" s="191" t="s">
        <v>609</v>
      </c>
      <c r="E285" s="151">
        <v>2836.2</v>
      </c>
      <c r="F285" s="151">
        <v>2837</v>
      </c>
      <c r="G285" s="54">
        <v>4990.25</v>
      </c>
      <c r="H285" s="180">
        <f t="shared" si="44"/>
        <v>51.05</v>
      </c>
      <c r="I285" s="151">
        <f t="shared" si="45"/>
        <v>453.792</v>
      </c>
      <c r="J285" s="151">
        <f t="shared" si="46"/>
        <v>19.859</v>
      </c>
      <c r="K285" s="54">
        <f t="shared" si="47"/>
        <v>424.17</v>
      </c>
      <c r="L285" s="13">
        <f t="shared" si="48"/>
        <v>948.871</v>
      </c>
      <c r="M285" s="180">
        <v>0</v>
      </c>
      <c r="N285" s="180">
        <f t="shared" si="49"/>
        <v>226.9</v>
      </c>
      <c r="O285" s="180">
        <f t="shared" si="50"/>
        <v>8.51</v>
      </c>
      <c r="P285" s="54">
        <f t="shared" si="51"/>
        <v>99.81</v>
      </c>
      <c r="Q285" s="180">
        <f t="shared" si="52"/>
        <v>335.22</v>
      </c>
      <c r="R285" s="175">
        <f t="shared" si="53"/>
        <v>1284.091</v>
      </c>
      <c r="S285" s="187"/>
    </row>
    <row r="286" ht="20" customHeight="1" spans="1:19">
      <c r="A286" s="180">
        <f t="shared" si="54"/>
        <v>283</v>
      </c>
      <c r="B286" s="188"/>
      <c r="C286" s="54" t="s">
        <v>610</v>
      </c>
      <c r="D286" s="191" t="s">
        <v>611</v>
      </c>
      <c r="E286" s="151">
        <v>2836.2</v>
      </c>
      <c r="F286" s="151">
        <v>2837</v>
      </c>
      <c r="G286" s="54">
        <v>4990.25</v>
      </c>
      <c r="H286" s="180">
        <f t="shared" si="44"/>
        <v>51.05</v>
      </c>
      <c r="I286" s="151">
        <f t="shared" si="45"/>
        <v>453.792</v>
      </c>
      <c r="J286" s="151">
        <f t="shared" si="46"/>
        <v>19.859</v>
      </c>
      <c r="K286" s="54">
        <f t="shared" si="47"/>
        <v>424.17</v>
      </c>
      <c r="L286" s="13">
        <f t="shared" si="48"/>
        <v>948.871</v>
      </c>
      <c r="M286" s="180">
        <v>0</v>
      </c>
      <c r="N286" s="180">
        <f t="shared" si="49"/>
        <v>226.9</v>
      </c>
      <c r="O286" s="180">
        <f t="shared" si="50"/>
        <v>8.51</v>
      </c>
      <c r="P286" s="54">
        <f t="shared" si="51"/>
        <v>99.81</v>
      </c>
      <c r="Q286" s="180">
        <f t="shared" si="52"/>
        <v>335.22</v>
      </c>
      <c r="R286" s="175">
        <f t="shared" si="53"/>
        <v>1284.091</v>
      </c>
      <c r="S286" s="187"/>
    </row>
    <row r="287" ht="20" customHeight="1" spans="1:19">
      <c r="A287" s="180">
        <f t="shared" si="54"/>
        <v>284</v>
      </c>
      <c r="B287" s="188"/>
      <c r="C287" s="54" t="s">
        <v>612</v>
      </c>
      <c r="D287" s="191" t="s">
        <v>613</v>
      </c>
      <c r="E287" s="151">
        <v>2836.2</v>
      </c>
      <c r="F287" s="151">
        <v>2837</v>
      </c>
      <c r="G287" s="54">
        <v>4990.25</v>
      </c>
      <c r="H287" s="180">
        <f t="shared" si="44"/>
        <v>51.05</v>
      </c>
      <c r="I287" s="151">
        <f t="shared" si="45"/>
        <v>453.792</v>
      </c>
      <c r="J287" s="151">
        <f t="shared" si="46"/>
        <v>19.859</v>
      </c>
      <c r="K287" s="54">
        <f t="shared" si="47"/>
        <v>424.17</v>
      </c>
      <c r="L287" s="13">
        <f t="shared" si="48"/>
        <v>948.871</v>
      </c>
      <c r="M287" s="180">
        <v>0</v>
      </c>
      <c r="N287" s="180">
        <f t="shared" si="49"/>
        <v>226.9</v>
      </c>
      <c r="O287" s="180">
        <f t="shared" si="50"/>
        <v>8.51</v>
      </c>
      <c r="P287" s="54">
        <f t="shared" si="51"/>
        <v>99.81</v>
      </c>
      <c r="Q287" s="180">
        <f t="shared" si="52"/>
        <v>335.22</v>
      </c>
      <c r="R287" s="175">
        <f t="shared" si="53"/>
        <v>1284.091</v>
      </c>
      <c r="S287" s="187"/>
    </row>
    <row r="288" ht="20" customHeight="1" spans="1:19">
      <c r="A288" s="180">
        <f t="shared" si="54"/>
        <v>285</v>
      </c>
      <c r="B288" s="188"/>
      <c r="C288" s="54" t="s">
        <v>614</v>
      </c>
      <c r="D288" s="191" t="s">
        <v>615</v>
      </c>
      <c r="E288" s="151">
        <v>2836.2</v>
      </c>
      <c r="F288" s="151">
        <v>2837</v>
      </c>
      <c r="G288" s="54">
        <v>4990.25</v>
      </c>
      <c r="H288" s="180">
        <f t="shared" si="44"/>
        <v>51.05</v>
      </c>
      <c r="I288" s="151">
        <f t="shared" si="45"/>
        <v>453.792</v>
      </c>
      <c r="J288" s="151">
        <f t="shared" si="46"/>
        <v>19.859</v>
      </c>
      <c r="K288" s="54">
        <f t="shared" si="47"/>
        <v>424.17</v>
      </c>
      <c r="L288" s="13">
        <f t="shared" si="48"/>
        <v>948.871</v>
      </c>
      <c r="M288" s="180">
        <v>0</v>
      </c>
      <c r="N288" s="180">
        <f t="shared" si="49"/>
        <v>226.9</v>
      </c>
      <c r="O288" s="180">
        <f t="shared" si="50"/>
        <v>8.51</v>
      </c>
      <c r="P288" s="54">
        <f t="shared" si="51"/>
        <v>99.81</v>
      </c>
      <c r="Q288" s="180">
        <f t="shared" si="52"/>
        <v>335.22</v>
      </c>
      <c r="R288" s="175">
        <f t="shared" si="53"/>
        <v>1284.091</v>
      </c>
      <c r="S288" s="187"/>
    </row>
    <row r="289" ht="20" customHeight="1" spans="1:19">
      <c r="A289" s="180">
        <f t="shared" si="54"/>
        <v>286</v>
      </c>
      <c r="B289" s="188"/>
      <c r="C289" s="54" t="s">
        <v>616</v>
      </c>
      <c r="D289" s="208" t="s">
        <v>617</v>
      </c>
      <c r="E289" s="194">
        <v>2836.2</v>
      </c>
      <c r="F289" s="151">
        <v>2837</v>
      </c>
      <c r="G289" s="54">
        <v>4990.25</v>
      </c>
      <c r="H289" s="180">
        <f t="shared" si="44"/>
        <v>51.05</v>
      </c>
      <c r="I289" s="151">
        <f t="shared" si="45"/>
        <v>453.792</v>
      </c>
      <c r="J289" s="151">
        <f t="shared" si="46"/>
        <v>19.859</v>
      </c>
      <c r="K289" s="54">
        <f t="shared" si="47"/>
        <v>424.17</v>
      </c>
      <c r="L289" s="13">
        <f t="shared" si="48"/>
        <v>948.871</v>
      </c>
      <c r="M289" s="180">
        <v>0</v>
      </c>
      <c r="N289" s="180">
        <f t="shared" si="49"/>
        <v>226.9</v>
      </c>
      <c r="O289" s="180">
        <f t="shared" si="50"/>
        <v>8.51</v>
      </c>
      <c r="P289" s="54">
        <f t="shared" si="51"/>
        <v>99.81</v>
      </c>
      <c r="Q289" s="180">
        <f t="shared" si="52"/>
        <v>335.22</v>
      </c>
      <c r="R289" s="175">
        <f t="shared" si="53"/>
        <v>1284.091</v>
      </c>
      <c r="S289" s="187"/>
    </row>
    <row r="290" ht="20" customHeight="1" spans="1:19">
      <c r="A290" s="180">
        <f t="shared" si="54"/>
        <v>287</v>
      </c>
      <c r="B290" s="188"/>
      <c r="C290" s="110" t="s">
        <v>618</v>
      </c>
      <c r="D290" s="191" t="s">
        <v>619</v>
      </c>
      <c r="E290" s="151">
        <v>2836.2</v>
      </c>
      <c r="F290" s="151">
        <v>2837</v>
      </c>
      <c r="G290" s="54">
        <v>4990.25</v>
      </c>
      <c r="H290" s="180">
        <f t="shared" si="44"/>
        <v>51.05</v>
      </c>
      <c r="I290" s="151">
        <f t="shared" si="45"/>
        <v>453.792</v>
      </c>
      <c r="J290" s="151">
        <f t="shared" si="46"/>
        <v>19.859</v>
      </c>
      <c r="K290" s="54">
        <f t="shared" si="47"/>
        <v>424.17</v>
      </c>
      <c r="L290" s="13">
        <f t="shared" si="48"/>
        <v>948.871</v>
      </c>
      <c r="M290" s="180">
        <v>0</v>
      </c>
      <c r="N290" s="180">
        <f t="shared" si="49"/>
        <v>226.9</v>
      </c>
      <c r="O290" s="180">
        <f t="shared" si="50"/>
        <v>8.51</v>
      </c>
      <c r="P290" s="54">
        <f t="shared" si="51"/>
        <v>99.81</v>
      </c>
      <c r="Q290" s="180">
        <f t="shared" si="52"/>
        <v>335.22</v>
      </c>
      <c r="R290" s="175">
        <f t="shared" si="53"/>
        <v>1284.091</v>
      </c>
      <c r="S290" s="187"/>
    </row>
    <row r="291" ht="20" customHeight="1" spans="1:19">
      <c r="A291" s="180">
        <f t="shared" si="54"/>
        <v>288</v>
      </c>
      <c r="B291" s="188"/>
      <c r="C291" s="110" t="s">
        <v>620</v>
      </c>
      <c r="D291" s="191" t="s">
        <v>621</v>
      </c>
      <c r="E291" s="151">
        <v>2836.2</v>
      </c>
      <c r="F291" s="151">
        <v>2837</v>
      </c>
      <c r="G291" s="54">
        <v>4990.25</v>
      </c>
      <c r="H291" s="180">
        <f t="shared" si="44"/>
        <v>51.05</v>
      </c>
      <c r="I291" s="151">
        <f t="shared" si="45"/>
        <v>453.792</v>
      </c>
      <c r="J291" s="151">
        <f t="shared" si="46"/>
        <v>19.859</v>
      </c>
      <c r="K291" s="54">
        <f t="shared" si="47"/>
        <v>424.17</v>
      </c>
      <c r="L291" s="13">
        <f t="shared" si="48"/>
        <v>948.871</v>
      </c>
      <c r="M291" s="180">
        <v>0</v>
      </c>
      <c r="N291" s="180">
        <f t="shared" si="49"/>
        <v>226.9</v>
      </c>
      <c r="O291" s="180">
        <f t="shared" si="50"/>
        <v>8.51</v>
      </c>
      <c r="P291" s="54">
        <f t="shared" si="51"/>
        <v>99.81</v>
      </c>
      <c r="Q291" s="180">
        <f t="shared" si="52"/>
        <v>335.22</v>
      </c>
      <c r="R291" s="175">
        <f t="shared" si="53"/>
        <v>1284.091</v>
      </c>
      <c r="S291" s="187"/>
    </row>
    <row r="292" ht="20" customHeight="1" spans="1:19">
      <c r="A292" s="180">
        <f t="shared" si="54"/>
        <v>289</v>
      </c>
      <c r="B292" s="188"/>
      <c r="C292" s="54" t="s">
        <v>622</v>
      </c>
      <c r="D292" s="191" t="s">
        <v>623</v>
      </c>
      <c r="E292" s="151">
        <v>2836.2</v>
      </c>
      <c r="F292" s="151">
        <v>2837</v>
      </c>
      <c r="G292" s="54">
        <v>4990.25</v>
      </c>
      <c r="H292" s="180">
        <f t="shared" si="44"/>
        <v>51.05</v>
      </c>
      <c r="I292" s="151">
        <f t="shared" si="45"/>
        <v>453.792</v>
      </c>
      <c r="J292" s="151">
        <f t="shared" si="46"/>
        <v>19.859</v>
      </c>
      <c r="K292" s="54">
        <f t="shared" si="47"/>
        <v>424.17</v>
      </c>
      <c r="L292" s="13">
        <f t="shared" si="48"/>
        <v>948.871</v>
      </c>
      <c r="M292" s="180">
        <v>0</v>
      </c>
      <c r="N292" s="180">
        <f t="shared" si="49"/>
        <v>226.9</v>
      </c>
      <c r="O292" s="180">
        <f t="shared" si="50"/>
        <v>8.51</v>
      </c>
      <c r="P292" s="54">
        <f t="shared" si="51"/>
        <v>99.81</v>
      </c>
      <c r="Q292" s="180">
        <f t="shared" si="52"/>
        <v>335.22</v>
      </c>
      <c r="R292" s="175">
        <f t="shared" si="53"/>
        <v>1284.091</v>
      </c>
      <c r="S292" s="187"/>
    </row>
    <row r="293" ht="20" customHeight="1" spans="1:19">
      <c r="A293" s="180">
        <f t="shared" si="54"/>
        <v>290</v>
      </c>
      <c r="B293" s="188"/>
      <c r="C293" s="54" t="s">
        <v>624</v>
      </c>
      <c r="D293" s="191" t="s">
        <v>625</v>
      </c>
      <c r="E293" s="151">
        <v>2836.2</v>
      </c>
      <c r="F293" s="151">
        <v>2837</v>
      </c>
      <c r="G293" s="54">
        <v>4990.25</v>
      </c>
      <c r="H293" s="180">
        <f t="shared" si="44"/>
        <v>51.05</v>
      </c>
      <c r="I293" s="151">
        <f t="shared" si="45"/>
        <v>453.792</v>
      </c>
      <c r="J293" s="151">
        <f t="shared" si="46"/>
        <v>19.859</v>
      </c>
      <c r="K293" s="54">
        <f t="shared" si="47"/>
        <v>424.17</v>
      </c>
      <c r="L293" s="13">
        <f t="shared" si="48"/>
        <v>948.871</v>
      </c>
      <c r="M293" s="180">
        <v>0</v>
      </c>
      <c r="N293" s="180">
        <f t="shared" si="49"/>
        <v>226.9</v>
      </c>
      <c r="O293" s="180">
        <f t="shared" si="50"/>
        <v>8.51</v>
      </c>
      <c r="P293" s="54">
        <f t="shared" si="51"/>
        <v>99.81</v>
      </c>
      <c r="Q293" s="180">
        <f t="shared" si="52"/>
        <v>335.22</v>
      </c>
      <c r="R293" s="175">
        <f t="shared" si="53"/>
        <v>1284.091</v>
      </c>
      <c r="S293" s="187"/>
    </row>
    <row r="294" ht="20" customHeight="1" spans="1:19">
      <c r="A294" s="180">
        <f t="shared" si="54"/>
        <v>291</v>
      </c>
      <c r="B294" s="188"/>
      <c r="C294" s="54" t="s">
        <v>626</v>
      </c>
      <c r="D294" s="191" t="s">
        <v>627</v>
      </c>
      <c r="E294" s="151">
        <v>2836.2</v>
      </c>
      <c r="F294" s="151">
        <v>2837</v>
      </c>
      <c r="G294" s="54">
        <v>4990.25</v>
      </c>
      <c r="H294" s="180">
        <f t="shared" si="44"/>
        <v>51.05</v>
      </c>
      <c r="I294" s="151">
        <f t="shared" si="45"/>
        <v>453.792</v>
      </c>
      <c r="J294" s="151">
        <f t="shared" si="46"/>
        <v>19.859</v>
      </c>
      <c r="K294" s="54">
        <f t="shared" si="47"/>
        <v>424.17</v>
      </c>
      <c r="L294" s="13">
        <f t="shared" si="48"/>
        <v>948.871</v>
      </c>
      <c r="M294" s="180">
        <v>0</v>
      </c>
      <c r="N294" s="180">
        <f t="shared" si="49"/>
        <v>226.9</v>
      </c>
      <c r="O294" s="180">
        <f t="shared" si="50"/>
        <v>8.51</v>
      </c>
      <c r="P294" s="54">
        <f t="shared" si="51"/>
        <v>99.81</v>
      </c>
      <c r="Q294" s="180">
        <f t="shared" si="52"/>
        <v>335.22</v>
      </c>
      <c r="R294" s="175">
        <f t="shared" si="53"/>
        <v>1284.091</v>
      </c>
      <c r="S294" s="187"/>
    </row>
    <row r="295" ht="20" customHeight="1" spans="1:19">
      <c r="A295" s="180">
        <f t="shared" si="54"/>
        <v>292</v>
      </c>
      <c r="B295" s="188"/>
      <c r="C295" s="54" t="s">
        <v>628</v>
      </c>
      <c r="D295" s="191" t="s">
        <v>629</v>
      </c>
      <c r="E295" s="151">
        <v>2836.2</v>
      </c>
      <c r="F295" s="151">
        <v>2837</v>
      </c>
      <c r="G295" s="54">
        <v>4990.25</v>
      </c>
      <c r="H295" s="180">
        <f t="shared" si="44"/>
        <v>51.05</v>
      </c>
      <c r="I295" s="151">
        <f t="shared" si="45"/>
        <v>453.792</v>
      </c>
      <c r="J295" s="151">
        <f t="shared" si="46"/>
        <v>19.859</v>
      </c>
      <c r="K295" s="54">
        <f t="shared" si="47"/>
        <v>424.17</v>
      </c>
      <c r="L295" s="13">
        <f t="shared" si="48"/>
        <v>948.871</v>
      </c>
      <c r="M295" s="180">
        <v>0</v>
      </c>
      <c r="N295" s="180">
        <f t="shared" si="49"/>
        <v>226.9</v>
      </c>
      <c r="O295" s="180">
        <f t="shared" si="50"/>
        <v>8.51</v>
      </c>
      <c r="P295" s="54">
        <f t="shared" si="51"/>
        <v>99.81</v>
      </c>
      <c r="Q295" s="180">
        <f t="shared" si="52"/>
        <v>335.22</v>
      </c>
      <c r="R295" s="175">
        <f t="shared" si="53"/>
        <v>1284.091</v>
      </c>
      <c r="S295" s="187"/>
    </row>
    <row r="296" ht="20" customHeight="1" spans="1:19">
      <c r="A296" s="180">
        <f t="shared" si="54"/>
        <v>293</v>
      </c>
      <c r="B296" s="188"/>
      <c r="C296" s="54" t="s">
        <v>630</v>
      </c>
      <c r="D296" s="191" t="s">
        <v>631</v>
      </c>
      <c r="E296" s="151">
        <v>2836.2</v>
      </c>
      <c r="F296" s="151">
        <v>2837</v>
      </c>
      <c r="G296" s="54">
        <v>4990.25</v>
      </c>
      <c r="H296" s="180">
        <f t="shared" si="44"/>
        <v>51.05</v>
      </c>
      <c r="I296" s="151">
        <f t="shared" si="45"/>
        <v>453.792</v>
      </c>
      <c r="J296" s="151">
        <f t="shared" si="46"/>
        <v>19.859</v>
      </c>
      <c r="K296" s="54">
        <f t="shared" si="47"/>
        <v>424.17</v>
      </c>
      <c r="L296" s="13">
        <f t="shared" si="48"/>
        <v>948.871</v>
      </c>
      <c r="M296" s="180">
        <v>0</v>
      </c>
      <c r="N296" s="180">
        <f t="shared" si="49"/>
        <v>226.9</v>
      </c>
      <c r="O296" s="180">
        <f t="shared" si="50"/>
        <v>8.51</v>
      </c>
      <c r="P296" s="54">
        <f t="shared" si="51"/>
        <v>99.81</v>
      </c>
      <c r="Q296" s="180">
        <f t="shared" si="52"/>
        <v>335.22</v>
      </c>
      <c r="R296" s="175">
        <f t="shared" si="53"/>
        <v>1284.091</v>
      </c>
      <c r="S296" s="187"/>
    </row>
    <row r="297" ht="20" customHeight="1" spans="1:19">
      <c r="A297" s="180">
        <f t="shared" si="54"/>
        <v>294</v>
      </c>
      <c r="B297" s="188"/>
      <c r="C297" s="54" t="s">
        <v>632</v>
      </c>
      <c r="D297" s="191" t="s">
        <v>633</v>
      </c>
      <c r="E297" s="151">
        <v>2836.2</v>
      </c>
      <c r="F297" s="151">
        <v>2837</v>
      </c>
      <c r="G297" s="54">
        <v>4990.25</v>
      </c>
      <c r="H297" s="180">
        <f t="shared" si="44"/>
        <v>51.05</v>
      </c>
      <c r="I297" s="151">
        <f t="shared" si="45"/>
        <v>453.792</v>
      </c>
      <c r="J297" s="151">
        <f t="shared" si="46"/>
        <v>19.859</v>
      </c>
      <c r="K297" s="54">
        <f t="shared" si="47"/>
        <v>424.17</v>
      </c>
      <c r="L297" s="13">
        <f t="shared" si="48"/>
        <v>948.871</v>
      </c>
      <c r="M297" s="180">
        <v>0</v>
      </c>
      <c r="N297" s="180">
        <f t="shared" si="49"/>
        <v>226.9</v>
      </c>
      <c r="O297" s="180">
        <f t="shared" si="50"/>
        <v>8.51</v>
      </c>
      <c r="P297" s="54">
        <f t="shared" si="51"/>
        <v>99.81</v>
      </c>
      <c r="Q297" s="180">
        <f t="shared" si="52"/>
        <v>335.22</v>
      </c>
      <c r="R297" s="175">
        <f t="shared" si="53"/>
        <v>1284.091</v>
      </c>
      <c r="S297" s="187"/>
    </row>
    <row r="298" ht="20" customHeight="1" spans="1:19">
      <c r="A298" s="180">
        <f t="shared" si="54"/>
        <v>295</v>
      </c>
      <c r="B298" s="188"/>
      <c r="C298" s="54" t="s">
        <v>634</v>
      </c>
      <c r="D298" s="191" t="s">
        <v>635</v>
      </c>
      <c r="E298" s="151">
        <v>2836.2</v>
      </c>
      <c r="F298" s="151">
        <v>2837</v>
      </c>
      <c r="G298" s="54">
        <v>4990.25</v>
      </c>
      <c r="H298" s="180">
        <f t="shared" si="44"/>
        <v>51.05</v>
      </c>
      <c r="I298" s="151">
        <f t="shared" si="45"/>
        <v>453.792</v>
      </c>
      <c r="J298" s="151">
        <f t="shared" si="46"/>
        <v>19.859</v>
      </c>
      <c r="K298" s="54">
        <f t="shared" si="47"/>
        <v>424.17</v>
      </c>
      <c r="L298" s="13">
        <f t="shared" si="48"/>
        <v>948.871</v>
      </c>
      <c r="M298" s="180">
        <v>0</v>
      </c>
      <c r="N298" s="180">
        <f t="shared" si="49"/>
        <v>226.9</v>
      </c>
      <c r="O298" s="180">
        <f t="shared" si="50"/>
        <v>8.51</v>
      </c>
      <c r="P298" s="54">
        <f t="shared" si="51"/>
        <v>99.81</v>
      </c>
      <c r="Q298" s="180">
        <f t="shared" si="52"/>
        <v>335.22</v>
      </c>
      <c r="R298" s="175">
        <f t="shared" si="53"/>
        <v>1284.091</v>
      </c>
      <c r="S298" s="187"/>
    </row>
    <row r="299" ht="20" customHeight="1" spans="1:19">
      <c r="A299" s="180">
        <f t="shared" si="54"/>
        <v>296</v>
      </c>
      <c r="B299" s="188"/>
      <c r="C299" s="84" t="s">
        <v>636</v>
      </c>
      <c r="D299" s="191" t="s">
        <v>637</v>
      </c>
      <c r="E299" s="151">
        <v>2836.2</v>
      </c>
      <c r="F299" s="151">
        <v>2837</v>
      </c>
      <c r="G299" s="54">
        <v>4990.25</v>
      </c>
      <c r="H299" s="180">
        <f t="shared" si="44"/>
        <v>51.05</v>
      </c>
      <c r="I299" s="151">
        <f t="shared" si="45"/>
        <v>453.792</v>
      </c>
      <c r="J299" s="151">
        <f t="shared" si="46"/>
        <v>19.859</v>
      </c>
      <c r="K299" s="54">
        <f t="shared" si="47"/>
        <v>424.17</v>
      </c>
      <c r="L299" s="13">
        <f t="shared" si="48"/>
        <v>948.871</v>
      </c>
      <c r="M299" s="180">
        <v>0</v>
      </c>
      <c r="N299" s="180">
        <f t="shared" si="49"/>
        <v>226.9</v>
      </c>
      <c r="O299" s="180">
        <f t="shared" si="50"/>
        <v>8.51</v>
      </c>
      <c r="P299" s="54">
        <f t="shared" si="51"/>
        <v>99.81</v>
      </c>
      <c r="Q299" s="180">
        <f t="shared" si="52"/>
        <v>335.22</v>
      </c>
      <c r="R299" s="175">
        <f t="shared" si="53"/>
        <v>1284.091</v>
      </c>
      <c r="S299" s="187"/>
    </row>
    <row r="300" ht="20" customHeight="1" spans="1:19">
      <c r="A300" s="180">
        <f t="shared" si="54"/>
        <v>297</v>
      </c>
      <c r="B300" s="188"/>
      <c r="C300" s="54" t="s">
        <v>638</v>
      </c>
      <c r="D300" s="191" t="s">
        <v>639</v>
      </c>
      <c r="E300" s="151">
        <v>2836.2</v>
      </c>
      <c r="F300" s="151">
        <v>2837</v>
      </c>
      <c r="G300" s="54">
        <v>4990.25</v>
      </c>
      <c r="H300" s="180">
        <f t="shared" si="44"/>
        <v>51.05</v>
      </c>
      <c r="I300" s="151">
        <f t="shared" si="45"/>
        <v>453.792</v>
      </c>
      <c r="J300" s="151">
        <f t="shared" si="46"/>
        <v>19.859</v>
      </c>
      <c r="K300" s="54">
        <f t="shared" si="47"/>
        <v>424.17</v>
      </c>
      <c r="L300" s="13">
        <f t="shared" si="48"/>
        <v>948.871</v>
      </c>
      <c r="M300" s="180">
        <v>0</v>
      </c>
      <c r="N300" s="180">
        <f t="shared" si="49"/>
        <v>226.9</v>
      </c>
      <c r="O300" s="180">
        <f t="shared" si="50"/>
        <v>8.51</v>
      </c>
      <c r="P300" s="54">
        <f t="shared" si="51"/>
        <v>99.81</v>
      </c>
      <c r="Q300" s="180">
        <f t="shared" si="52"/>
        <v>335.22</v>
      </c>
      <c r="R300" s="175">
        <f t="shared" si="53"/>
        <v>1284.091</v>
      </c>
      <c r="S300" s="187"/>
    </row>
    <row r="301" ht="20" customHeight="1" spans="1:19">
      <c r="A301" s="180">
        <f t="shared" si="54"/>
        <v>298</v>
      </c>
      <c r="B301" s="188"/>
      <c r="C301" s="54" t="s">
        <v>640</v>
      </c>
      <c r="D301" s="191" t="s">
        <v>641</v>
      </c>
      <c r="E301" s="151">
        <v>2836.2</v>
      </c>
      <c r="F301" s="151">
        <v>2837</v>
      </c>
      <c r="G301" s="54">
        <v>4990.25</v>
      </c>
      <c r="H301" s="180">
        <f t="shared" si="44"/>
        <v>51.05</v>
      </c>
      <c r="I301" s="151">
        <f t="shared" si="45"/>
        <v>453.792</v>
      </c>
      <c r="J301" s="151">
        <f t="shared" si="46"/>
        <v>19.859</v>
      </c>
      <c r="K301" s="54">
        <f t="shared" si="47"/>
        <v>424.17</v>
      </c>
      <c r="L301" s="13">
        <f t="shared" si="48"/>
        <v>948.871</v>
      </c>
      <c r="M301" s="180">
        <v>0</v>
      </c>
      <c r="N301" s="180">
        <f t="shared" si="49"/>
        <v>226.9</v>
      </c>
      <c r="O301" s="180">
        <f t="shared" si="50"/>
        <v>8.51</v>
      </c>
      <c r="P301" s="54">
        <f t="shared" si="51"/>
        <v>99.81</v>
      </c>
      <c r="Q301" s="180">
        <f t="shared" si="52"/>
        <v>335.22</v>
      </c>
      <c r="R301" s="175">
        <f t="shared" si="53"/>
        <v>1284.091</v>
      </c>
      <c r="S301" s="187"/>
    </row>
    <row r="302" ht="20" customHeight="1" spans="1:19">
      <c r="A302" s="180">
        <f t="shared" si="54"/>
        <v>299</v>
      </c>
      <c r="B302" s="188"/>
      <c r="C302" s="54" t="s">
        <v>642</v>
      </c>
      <c r="D302" s="191" t="s">
        <v>643</v>
      </c>
      <c r="E302" s="151">
        <v>2836.2</v>
      </c>
      <c r="F302" s="151">
        <v>2837</v>
      </c>
      <c r="G302" s="54">
        <v>4990.25</v>
      </c>
      <c r="H302" s="180">
        <f t="shared" si="44"/>
        <v>51.05</v>
      </c>
      <c r="I302" s="151">
        <f t="shared" si="45"/>
        <v>453.792</v>
      </c>
      <c r="J302" s="151">
        <f t="shared" si="46"/>
        <v>19.859</v>
      </c>
      <c r="K302" s="54">
        <f t="shared" si="47"/>
        <v>424.17</v>
      </c>
      <c r="L302" s="13">
        <f t="shared" si="48"/>
        <v>948.871</v>
      </c>
      <c r="M302" s="180">
        <v>0</v>
      </c>
      <c r="N302" s="180">
        <f t="shared" si="49"/>
        <v>226.9</v>
      </c>
      <c r="O302" s="180">
        <f t="shared" si="50"/>
        <v>8.51</v>
      </c>
      <c r="P302" s="54">
        <f t="shared" si="51"/>
        <v>99.81</v>
      </c>
      <c r="Q302" s="180">
        <f t="shared" si="52"/>
        <v>335.22</v>
      </c>
      <c r="R302" s="175">
        <f t="shared" si="53"/>
        <v>1284.091</v>
      </c>
      <c r="S302" s="187"/>
    </row>
    <row r="303" ht="20" customHeight="1" spans="1:19">
      <c r="A303" s="180">
        <f t="shared" si="54"/>
        <v>300</v>
      </c>
      <c r="B303" s="188"/>
      <c r="C303" s="54" t="s">
        <v>644</v>
      </c>
      <c r="D303" s="191" t="s">
        <v>645</v>
      </c>
      <c r="E303" s="151">
        <v>2836.2</v>
      </c>
      <c r="F303" s="151">
        <v>2837</v>
      </c>
      <c r="G303" s="54">
        <v>4990.25</v>
      </c>
      <c r="H303" s="180">
        <f t="shared" si="44"/>
        <v>51.05</v>
      </c>
      <c r="I303" s="151">
        <f t="shared" si="45"/>
        <v>453.792</v>
      </c>
      <c r="J303" s="151">
        <f t="shared" si="46"/>
        <v>19.859</v>
      </c>
      <c r="K303" s="54">
        <f t="shared" si="47"/>
        <v>424.17</v>
      </c>
      <c r="L303" s="13">
        <f t="shared" si="48"/>
        <v>948.871</v>
      </c>
      <c r="M303" s="180">
        <v>0</v>
      </c>
      <c r="N303" s="180">
        <f t="shared" si="49"/>
        <v>226.9</v>
      </c>
      <c r="O303" s="180">
        <f t="shared" si="50"/>
        <v>8.51</v>
      </c>
      <c r="P303" s="54">
        <f t="shared" si="51"/>
        <v>99.81</v>
      </c>
      <c r="Q303" s="180">
        <f t="shared" si="52"/>
        <v>335.22</v>
      </c>
      <c r="R303" s="175">
        <f t="shared" si="53"/>
        <v>1284.091</v>
      </c>
      <c r="S303" s="187"/>
    </row>
    <row r="304" ht="20" customHeight="1" spans="1:19">
      <c r="A304" s="180">
        <f t="shared" si="54"/>
        <v>301</v>
      </c>
      <c r="B304" s="188"/>
      <c r="C304" s="54" t="s">
        <v>646</v>
      </c>
      <c r="D304" s="191" t="s">
        <v>647</v>
      </c>
      <c r="E304" s="151">
        <v>2836.2</v>
      </c>
      <c r="F304" s="151">
        <v>2837</v>
      </c>
      <c r="G304" s="54">
        <v>4990.25</v>
      </c>
      <c r="H304" s="180">
        <f t="shared" si="44"/>
        <v>51.05</v>
      </c>
      <c r="I304" s="151">
        <f t="shared" si="45"/>
        <v>453.792</v>
      </c>
      <c r="J304" s="151">
        <f t="shared" si="46"/>
        <v>19.859</v>
      </c>
      <c r="K304" s="54">
        <f t="shared" si="47"/>
        <v>424.17</v>
      </c>
      <c r="L304" s="13">
        <f t="shared" si="48"/>
        <v>948.871</v>
      </c>
      <c r="M304" s="180">
        <v>0</v>
      </c>
      <c r="N304" s="180">
        <f t="shared" si="49"/>
        <v>226.9</v>
      </c>
      <c r="O304" s="180">
        <f t="shared" si="50"/>
        <v>8.51</v>
      </c>
      <c r="P304" s="54">
        <f t="shared" si="51"/>
        <v>99.81</v>
      </c>
      <c r="Q304" s="180">
        <f t="shared" si="52"/>
        <v>335.22</v>
      </c>
      <c r="R304" s="175">
        <f t="shared" si="53"/>
        <v>1284.091</v>
      </c>
      <c r="S304" s="187"/>
    </row>
    <row r="305" ht="20" customHeight="1" spans="1:19">
      <c r="A305" s="180">
        <f t="shared" si="54"/>
        <v>302</v>
      </c>
      <c r="B305" s="188"/>
      <c r="C305" s="54" t="s">
        <v>648</v>
      </c>
      <c r="D305" s="191" t="s">
        <v>649</v>
      </c>
      <c r="E305" s="151">
        <v>2836.2</v>
      </c>
      <c r="F305" s="151">
        <v>2837</v>
      </c>
      <c r="G305" s="54">
        <v>4990.25</v>
      </c>
      <c r="H305" s="180">
        <f t="shared" si="44"/>
        <v>51.05</v>
      </c>
      <c r="I305" s="151">
        <f t="shared" si="45"/>
        <v>453.792</v>
      </c>
      <c r="J305" s="151">
        <f t="shared" si="46"/>
        <v>19.859</v>
      </c>
      <c r="K305" s="54">
        <f t="shared" si="47"/>
        <v>424.17</v>
      </c>
      <c r="L305" s="13">
        <f t="shared" si="48"/>
        <v>948.871</v>
      </c>
      <c r="M305" s="180">
        <v>0</v>
      </c>
      <c r="N305" s="180">
        <f t="shared" si="49"/>
        <v>226.9</v>
      </c>
      <c r="O305" s="180">
        <f t="shared" si="50"/>
        <v>8.51</v>
      </c>
      <c r="P305" s="54">
        <f t="shared" si="51"/>
        <v>99.81</v>
      </c>
      <c r="Q305" s="180">
        <f t="shared" si="52"/>
        <v>335.22</v>
      </c>
      <c r="R305" s="175">
        <f t="shared" si="53"/>
        <v>1284.091</v>
      </c>
      <c r="S305" s="187"/>
    </row>
    <row r="306" ht="20" customHeight="1" spans="1:19">
      <c r="A306" s="180">
        <f t="shared" si="54"/>
        <v>303</v>
      </c>
      <c r="B306" s="188"/>
      <c r="C306" s="110" t="s">
        <v>650</v>
      </c>
      <c r="D306" s="191" t="s">
        <v>651</v>
      </c>
      <c r="E306" s="151">
        <v>2836.2</v>
      </c>
      <c r="F306" s="151">
        <v>2837</v>
      </c>
      <c r="G306" s="54">
        <v>4990.25</v>
      </c>
      <c r="H306" s="180">
        <f t="shared" si="44"/>
        <v>51.05</v>
      </c>
      <c r="I306" s="151">
        <f t="shared" si="45"/>
        <v>453.792</v>
      </c>
      <c r="J306" s="151">
        <f t="shared" si="46"/>
        <v>19.859</v>
      </c>
      <c r="K306" s="54">
        <f t="shared" si="47"/>
        <v>424.17</v>
      </c>
      <c r="L306" s="13">
        <f t="shared" si="48"/>
        <v>948.871</v>
      </c>
      <c r="M306" s="180">
        <v>0</v>
      </c>
      <c r="N306" s="180">
        <f t="shared" si="49"/>
        <v>226.9</v>
      </c>
      <c r="O306" s="180">
        <f t="shared" si="50"/>
        <v>8.51</v>
      </c>
      <c r="P306" s="54">
        <f t="shared" si="51"/>
        <v>99.81</v>
      </c>
      <c r="Q306" s="180">
        <f t="shared" si="52"/>
        <v>335.22</v>
      </c>
      <c r="R306" s="175">
        <f t="shared" si="53"/>
        <v>1284.091</v>
      </c>
      <c r="S306" s="187"/>
    </row>
    <row r="307" ht="20" customHeight="1" spans="1:19">
      <c r="A307" s="180">
        <f t="shared" si="54"/>
        <v>304</v>
      </c>
      <c r="B307" s="188"/>
      <c r="C307" s="110" t="s">
        <v>652</v>
      </c>
      <c r="D307" s="191" t="s">
        <v>653</v>
      </c>
      <c r="E307" s="151">
        <v>2836.2</v>
      </c>
      <c r="F307" s="151">
        <v>2837</v>
      </c>
      <c r="G307" s="54">
        <v>4990.25</v>
      </c>
      <c r="H307" s="180">
        <f t="shared" si="44"/>
        <v>51.05</v>
      </c>
      <c r="I307" s="151">
        <f t="shared" si="45"/>
        <v>453.792</v>
      </c>
      <c r="J307" s="151">
        <f t="shared" si="46"/>
        <v>19.859</v>
      </c>
      <c r="K307" s="54">
        <f t="shared" si="47"/>
        <v>424.17</v>
      </c>
      <c r="L307" s="13">
        <f t="shared" si="48"/>
        <v>948.871</v>
      </c>
      <c r="M307" s="180">
        <v>0</v>
      </c>
      <c r="N307" s="180">
        <f t="shared" si="49"/>
        <v>226.9</v>
      </c>
      <c r="O307" s="180">
        <f t="shared" si="50"/>
        <v>8.51</v>
      </c>
      <c r="P307" s="54">
        <f t="shared" si="51"/>
        <v>99.81</v>
      </c>
      <c r="Q307" s="180">
        <f t="shared" si="52"/>
        <v>335.22</v>
      </c>
      <c r="R307" s="175">
        <f t="shared" si="53"/>
        <v>1284.091</v>
      </c>
      <c r="S307" s="187"/>
    </row>
    <row r="308" ht="20" customHeight="1" spans="1:19">
      <c r="A308" s="180">
        <f t="shared" si="54"/>
        <v>305</v>
      </c>
      <c r="B308" s="188"/>
      <c r="C308" s="110" t="s">
        <v>654</v>
      </c>
      <c r="D308" s="191" t="s">
        <v>655</v>
      </c>
      <c r="E308" s="151">
        <v>2836.2</v>
      </c>
      <c r="F308" s="151">
        <v>2837</v>
      </c>
      <c r="G308" s="54">
        <v>4990.25</v>
      </c>
      <c r="H308" s="180">
        <f t="shared" si="44"/>
        <v>51.05</v>
      </c>
      <c r="I308" s="151">
        <f t="shared" si="45"/>
        <v>453.792</v>
      </c>
      <c r="J308" s="151">
        <f t="shared" si="46"/>
        <v>19.859</v>
      </c>
      <c r="K308" s="54">
        <f t="shared" si="47"/>
        <v>424.17</v>
      </c>
      <c r="L308" s="13">
        <f t="shared" si="48"/>
        <v>948.871</v>
      </c>
      <c r="M308" s="180">
        <v>0</v>
      </c>
      <c r="N308" s="180">
        <f t="shared" si="49"/>
        <v>226.9</v>
      </c>
      <c r="O308" s="180">
        <f t="shared" si="50"/>
        <v>8.51</v>
      </c>
      <c r="P308" s="54">
        <f t="shared" si="51"/>
        <v>99.81</v>
      </c>
      <c r="Q308" s="180">
        <f t="shared" si="52"/>
        <v>335.22</v>
      </c>
      <c r="R308" s="175">
        <f t="shared" si="53"/>
        <v>1284.091</v>
      </c>
      <c r="S308" s="187"/>
    </row>
    <row r="309" ht="20" customHeight="1" spans="1:19">
      <c r="A309" s="180">
        <f t="shared" si="54"/>
        <v>306</v>
      </c>
      <c r="B309" s="188"/>
      <c r="C309" s="54" t="s">
        <v>656</v>
      </c>
      <c r="D309" s="191" t="s">
        <v>657</v>
      </c>
      <c r="E309" s="151">
        <v>2836.2</v>
      </c>
      <c r="F309" s="151">
        <v>2837</v>
      </c>
      <c r="G309" s="54">
        <v>4990.25</v>
      </c>
      <c r="H309" s="180">
        <f t="shared" si="44"/>
        <v>51.05</v>
      </c>
      <c r="I309" s="151">
        <f t="shared" si="45"/>
        <v>453.792</v>
      </c>
      <c r="J309" s="151">
        <f t="shared" si="46"/>
        <v>19.859</v>
      </c>
      <c r="K309" s="54">
        <f t="shared" si="47"/>
        <v>424.17</v>
      </c>
      <c r="L309" s="13">
        <f t="shared" si="48"/>
        <v>948.871</v>
      </c>
      <c r="M309" s="180">
        <v>0</v>
      </c>
      <c r="N309" s="180">
        <f t="shared" si="49"/>
        <v>226.9</v>
      </c>
      <c r="O309" s="180">
        <f t="shared" si="50"/>
        <v>8.51</v>
      </c>
      <c r="P309" s="54">
        <f t="shared" si="51"/>
        <v>99.81</v>
      </c>
      <c r="Q309" s="180">
        <f t="shared" si="52"/>
        <v>335.22</v>
      </c>
      <c r="R309" s="175">
        <f t="shared" si="53"/>
        <v>1284.091</v>
      </c>
      <c r="S309" s="187"/>
    </row>
    <row r="310" ht="20" customHeight="1" spans="1:19">
      <c r="A310" s="180">
        <f t="shared" si="54"/>
        <v>307</v>
      </c>
      <c r="B310" s="188"/>
      <c r="C310" s="54" t="s">
        <v>658</v>
      </c>
      <c r="D310" s="191" t="s">
        <v>659</v>
      </c>
      <c r="E310" s="151">
        <v>2836.2</v>
      </c>
      <c r="F310" s="151">
        <v>2837</v>
      </c>
      <c r="G310" s="54">
        <v>4990.25</v>
      </c>
      <c r="H310" s="180">
        <f t="shared" si="44"/>
        <v>51.05</v>
      </c>
      <c r="I310" s="151">
        <f t="shared" si="45"/>
        <v>453.792</v>
      </c>
      <c r="J310" s="151">
        <f t="shared" si="46"/>
        <v>19.859</v>
      </c>
      <c r="K310" s="54">
        <f t="shared" si="47"/>
        <v>424.17</v>
      </c>
      <c r="L310" s="13">
        <f t="shared" si="48"/>
        <v>948.871</v>
      </c>
      <c r="M310" s="180">
        <v>0</v>
      </c>
      <c r="N310" s="180">
        <f t="shared" si="49"/>
        <v>226.9</v>
      </c>
      <c r="O310" s="180">
        <f t="shared" si="50"/>
        <v>8.51</v>
      </c>
      <c r="P310" s="54">
        <f t="shared" si="51"/>
        <v>99.81</v>
      </c>
      <c r="Q310" s="180">
        <f t="shared" si="52"/>
        <v>335.22</v>
      </c>
      <c r="R310" s="175">
        <f t="shared" si="53"/>
        <v>1284.091</v>
      </c>
      <c r="S310" s="187"/>
    </row>
    <row r="311" ht="20" customHeight="1" spans="1:19">
      <c r="A311" s="180">
        <f t="shared" si="54"/>
        <v>308</v>
      </c>
      <c r="B311" s="188"/>
      <c r="C311" s="54" t="s">
        <v>660</v>
      </c>
      <c r="D311" s="191" t="s">
        <v>661</v>
      </c>
      <c r="E311" s="151">
        <v>2836.2</v>
      </c>
      <c r="F311" s="151">
        <v>2837</v>
      </c>
      <c r="G311" s="54">
        <v>4990.25</v>
      </c>
      <c r="H311" s="180">
        <f t="shared" si="44"/>
        <v>51.05</v>
      </c>
      <c r="I311" s="151">
        <f t="shared" si="45"/>
        <v>453.792</v>
      </c>
      <c r="J311" s="151">
        <f t="shared" si="46"/>
        <v>19.859</v>
      </c>
      <c r="K311" s="54">
        <f t="shared" si="47"/>
        <v>424.17</v>
      </c>
      <c r="L311" s="13">
        <f t="shared" si="48"/>
        <v>948.871</v>
      </c>
      <c r="M311" s="180">
        <v>0</v>
      </c>
      <c r="N311" s="180">
        <f t="shared" si="49"/>
        <v>226.9</v>
      </c>
      <c r="O311" s="180">
        <f t="shared" si="50"/>
        <v>8.51</v>
      </c>
      <c r="P311" s="54">
        <f t="shared" si="51"/>
        <v>99.81</v>
      </c>
      <c r="Q311" s="180">
        <f t="shared" si="52"/>
        <v>335.22</v>
      </c>
      <c r="R311" s="175">
        <f t="shared" si="53"/>
        <v>1284.091</v>
      </c>
      <c r="S311" s="187"/>
    </row>
    <row r="312" ht="20" customHeight="1" spans="1:19">
      <c r="A312" s="180">
        <f t="shared" si="54"/>
        <v>309</v>
      </c>
      <c r="B312" s="188"/>
      <c r="C312" s="54" t="s">
        <v>662</v>
      </c>
      <c r="D312" s="191" t="s">
        <v>663</v>
      </c>
      <c r="E312" s="151">
        <v>2836.2</v>
      </c>
      <c r="F312" s="151">
        <v>2837</v>
      </c>
      <c r="G312" s="54">
        <v>4990.25</v>
      </c>
      <c r="H312" s="180">
        <f t="shared" si="44"/>
        <v>51.05</v>
      </c>
      <c r="I312" s="151">
        <f t="shared" si="45"/>
        <v>453.792</v>
      </c>
      <c r="J312" s="151">
        <f t="shared" si="46"/>
        <v>19.859</v>
      </c>
      <c r="K312" s="54">
        <f t="shared" si="47"/>
        <v>424.17</v>
      </c>
      <c r="L312" s="13">
        <f t="shared" si="48"/>
        <v>948.871</v>
      </c>
      <c r="M312" s="180">
        <v>0</v>
      </c>
      <c r="N312" s="180">
        <f t="shared" si="49"/>
        <v>226.9</v>
      </c>
      <c r="O312" s="180">
        <f t="shared" si="50"/>
        <v>8.51</v>
      </c>
      <c r="P312" s="54">
        <f t="shared" si="51"/>
        <v>99.81</v>
      </c>
      <c r="Q312" s="180">
        <f t="shared" si="52"/>
        <v>335.22</v>
      </c>
      <c r="R312" s="175">
        <f t="shared" si="53"/>
        <v>1284.091</v>
      </c>
      <c r="S312" s="187"/>
    </row>
    <row r="313" ht="20" customHeight="1" spans="1:19">
      <c r="A313" s="180">
        <f t="shared" si="54"/>
        <v>310</v>
      </c>
      <c r="B313" s="188"/>
      <c r="C313" s="54" t="s">
        <v>664</v>
      </c>
      <c r="D313" s="191" t="s">
        <v>665</v>
      </c>
      <c r="E313" s="151">
        <v>2836.2</v>
      </c>
      <c r="F313" s="151">
        <v>2837</v>
      </c>
      <c r="G313" s="54">
        <v>4990.25</v>
      </c>
      <c r="H313" s="180">
        <f t="shared" si="44"/>
        <v>51.05</v>
      </c>
      <c r="I313" s="151">
        <f t="shared" si="45"/>
        <v>453.792</v>
      </c>
      <c r="J313" s="151">
        <f t="shared" si="46"/>
        <v>19.859</v>
      </c>
      <c r="K313" s="54">
        <f t="shared" si="47"/>
        <v>424.17</v>
      </c>
      <c r="L313" s="13">
        <f t="shared" si="48"/>
        <v>948.871</v>
      </c>
      <c r="M313" s="180">
        <v>0</v>
      </c>
      <c r="N313" s="180">
        <f t="shared" si="49"/>
        <v>226.9</v>
      </c>
      <c r="O313" s="180">
        <f t="shared" si="50"/>
        <v>8.51</v>
      </c>
      <c r="P313" s="54">
        <f t="shared" si="51"/>
        <v>99.81</v>
      </c>
      <c r="Q313" s="180">
        <f t="shared" si="52"/>
        <v>335.22</v>
      </c>
      <c r="R313" s="175">
        <f t="shared" si="53"/>
        <v>1284.091</v>
      </c>
      <c r="S313" s="187"/>
    </row>
    <row r="314" ht="20" customHeight="1" spans="1:19">
      <c r="A314" s="180">
        <f t="shared" si="54"/>
        <v>311</v>
      </c>
      <c r="B314" s="188"/>
      <c r="C314" s="54" t="s">
        <v>666</v>
      </c>
      <c r="D314" s="191" t="s">
        <v>667</v>
      </c>
      <c r="E314" s="151">
        <v>2836.2</v>
      </c>
      <c r="F314" s="151">
        <v>2837</v>
      </c>
      <c r="G314" s="54">
        <v>4990.25</v>
      </c>
      <c r="H314" s="180">
        <f t="shared" si="44"/>
        <v>51.05</v>
      </c>
      <c r="I314" s="151">
        <f t="shared" si="45"/>
        <v>453.792</v>
      </c>
      <c r="J314" s="151">
        <f t="shared" si="46"/>
        <v>19.859</v>
      </c>
      <c r="K314" s="54">
        <f t="shared" si="47"/>
        <v>424.17</v>
      </c>
      <c r="L314" s="13">
        <f t="shared" si="48"/>
        <v>948.871</v>
      </c>
      <c r="M314" s="180">
        <v>0</v>
      </c>
      <c r="N314" s="180">
        <f t="shared" si="49"/>
        <v>226.9</v>
      </c>
      <c r="O314" s="180">
        <f t="shared" si="50"/>
        <v>8.51</v>
      </c>
      <c r="P314" s="54">
        <f t="shared" si="51"/>
        <v>99.81</v>
      </c>
      <c r="Q314" s="180">
        <f t="shared" si="52"/>
        <v>335.22</v>
      </c>
      <c r="R314" s="175">
        <f t="shared" si="53"/>
        <v>1284.091</v>
      </c>
      <c r="S314" s="187"/>
    </row>
    <row r="315" ht="20" customHeight="1" spans="1:19">
      <c r="A315" s="180">
        <f t="shared" si="54"/>
        <v>312</v>
      </c>
      <c r="B315" s="188"/>
      <c r="C315" s="54" t="s">
        <v>668</v>
      </c>
      <c r="D315" s="191" t="s">
        <v>669</v>
      </c>
      <c r="E315" s="151">
        <v>2836.2</v>
      </c>
      <c r="F315" s="151">
        <v>2837</v>
      </c>
      <c r="G315" s="54">
        <v>4990.25</v>
      </c>
      <c r="H315" s="180">
        <f t="shared" si="44"/>
        <v>51.05</v>
      </c>
      <c r="I315" s="151">
        <f t="shared" si="45"/>
        <v>453.792</v>
      </c>
      <c r="J315" s="151">
        <f t="shared" si="46"/>
        <v>19.859</v>
      </c>
      <c r="K315" s="54">
        <f t="shared" si="47"/>
        <v>424.17</v>
      </c>
      <c r="L315" s="13">
        <f t="shared" si="48"/>
        <v>948.871</v>
      </c>
      <c r="M315" s="180">
        <v>0</v>
      </c>
      <c r="N315" s="180">
        <f t="shared" si="49"/>
        <v>226.9</v>
      </c>
      <c r="O315" s="180">
        <f t="shared" si="50"/>
        <v>8.51</v>
      </c>
      <c r="P315" s="54">
        <f t="shared" si="51"/>
        <v>99.81</v>
      </c>
      <c r="Q315" s="180">
        <f t="shared" si="52"/>
        <v>335.22</v>
      </c>
      <c r="R315" s="175">
        <f t="shared" si="53"/>
        <v>1284.091</v>
      </c>
      <c r="S315" s="187"/>
    </row>
    <row r="316" ht="20" customHeight="1" spans="1:19">
      <c r="A316" s="180">
        <f t="shared" si="54"/>
        <v>313</v>
      </c>
      <c r="B316" s="188"/>
      <c r="C316" s="54" t="s">
        <v>670</v>
      </c>
      <c r="D316" s="191" t="s">
        <v>671</v>
      </c>
      <c r="E316" s="151">
        <v>2836.2</v>
      </c>
      <c r="F316" s="151">
        <v>2837</v>
      </c>
      <c r="G316" s="54">
        <v>4990.25</v>
      </c>
      <c r="H316" s="180">
        <f t="shared" si="44"/>
        <v>51.05</v>
      </c>
      <c r="I316" s="151">
        <f t="shared" si="45"/>
        <v>453.792</v>
      </c>
      <c r="J316" s="151">
        <f t="shared" si="46"/>
        <v>19.859</v>
      </c>
      <c r="K316" s="54">
        <f t="shared" si="47"/>
        <v>424.17</v>
      </c>
      <c r="L316" s="13">
        <f t="shared" si="48"/>
        <v>948.871</v>
      </c>
      <c r="M316" s="180">
        <v>0</v>
      </c>
      <c r="N316" s="180">
        <f t="shared" si="49"/>
        <v>226.9</v>
      </c>
      <c r="O316" s="180">
        <f t="shared" si="50"/>
        <v>8.51</v>
      </c>
      <c r="P316" s="54">
        <f t="shared" si="51"/>
        <v>99.81</v>
      </c>
      <c r="Q316" s="180">
        <f t="shared" si="52"/>
        <v>335.22</v>
      </c>
      <c r="R316" s="175">
        <f t="shared" si="53"/>
        <v>1284.091</v>
      </c>
      <c r="S316" s="187"/>
    </row>
    <row r="317" ht="20" customHeight="1" spans="1:19">
      <c r="A317" s="180">
        <f t="shared" si="54"/>
        <v>314</v>
      </c>
      <c r="B317" s="188"/>
      <c r="C317" s="54" t="s">
        <v>672</v>
      </c>
      <c r="D317" s="191" t="s">
        <v>673</v>
      </c>
      <c r="E317" s="151">
        <v>2836.2</v>
      </c>
      <c r="F317" s="151">
        <v>2837</v>
      </c>
      <c r="G317" s="54">
        <v>4990.25</v>
      </c>
      <c r="H317" s="180">
        <f t="shared" si="44"/>
        <v>51.05</v>
      </c>
      <c r="I317" s="151">
        <f t="shared" si="45"/>
        <v>453.792</v>
      </c>
      <c r="J317" s="151">
        <f t="shared" si="46"/>
        <v>19.859</v>
      </c>
      <c r="K317" s="54">
        <f t="shared" si="47"/>
        <v>424.17</v>
      </c>
      <c r="L317" s="13">
        <f t="shared" si="48"/>
        <v>948.871</v>
      </c>
      <c r="M317" s="180">
        <v>0</v>
      </c>
      <c r="N317" s="180">
        <f t="shared" si="49"/>
        <v>226.9</v>
      </c>
      <c r="O317" s="180">
        <f t="shared" si="50"/>
        <v>8.51</v>
      </c>
      <c r="P317" s="54">
        <f t="shared" si="51"/>
        <v>99.81</v>
      </c>
      <c r="Q317" s="180">
        <f t="shared" si="52"/>
        <v>335.22</v>
      </c>
      <c r="R317" s="175">
        <f t="shared" si="53"/>
        <v>1284.091</v>
      </c>
      <c r="S317" s="187"/>
    </row>
    <row r="318" ht="20" customHeight="1" spans="1:19">
      <c r="A318" s="180">
        <f t="shared" si="54"/>
        <v>315</v>
      </c>
      <c r="B318" s="188"/>
      <c r="C318" s="54" t="s">
        <v>674</v>
      </c>
      <c r="D318" s="191" t="s">
        <v>675</v>
      </c>
      <c r="E318" s="151">
        <v>2836.2</v>
      </c>
      <c r="F318" s="151">
        <v>2837</v>
      </c>
      <c r="G318" s="54">
        <v>4990.25</v>
      </c>
      <c r="H318" s="180">
        <f t="shared" si="44"/>
        <v>51.05</v>
      </c>
      <c r="I318" s="151">
        <f t="shared" si="45"/>
        <v>453.792</v>
      </c>
      <c r="J318" s="151">
        <f t="shared" si="46"/>
        <v>19.859</v>
      </c>
      <c r="K318" s="54">
        <f t="shared" si="47"/>
        <v>424.17</v>
      </c>
      <c r="L318" s="13">
        <f t="shared" si="48"/>
        <v>948.871</v>
      </c>
      <c r="M318" s="180">
        <v>0</v>
      </c>
      <c r="N318" s="180">
        <f t="shared" si="49"/>
        <v>226.9</v>
      </c>
      <c r="O318" s="180">
        <f t="shared" si="50"/>
        <v>8.51</v>
      </c>
      <c r="P318" s="54">
        <f t="shared" si="51"/>
        <v>99.81</v>
      </c>
      <c r="Q318" s="180">
        <f t="shared" si="52"/>
        <v>335.22</v>
      </c>
      <c r="R318" s="175">
        <f t="shared" si="53"/>
        <v>1284.091</v>
      </c>
      <c r="S318" s="187"/>
    </row>
    <row r="319" ht="20" customHeight="1" spans="1:19">
      <c r="A319" s="180">
        <f t="shared" si="54"/>
        <v>316</v>
      </c>
      <c r="B319" s="188"/>
      <c r="C319" s="54" t="s">
        <v>676</v>
      </c>
      <c r="D319" s="191" t="s">
        <v>677</v>
      </c>
      <c r="E319" s="151">
        <v>2836.2</v>
      </c>
      <c r="F319" s="151">
        <v>2837</v>
      </c>
      <c r="G319" s="54">
        <v>4990.25</v>
      </c>
      <c r="H319" s="180">
        <f t="shared" si="44"/>
        <v>51.05</v>
      </c>
      <c r="I319" s="151">
        <f t="shared" si="45"/>
        <v>453.792</v>
      </c>
      <c r="J319" s="151">
        <f t="shared" si="46"/>
        <v>19.859</v>
      </c>
      <c r="K319" s="54">
        <f t="shared" si="47"/>
        <v>424.17</v>
      </c>
      <c r="L319" s="13">
        <f t="shared" si="48"/>
        <v>948.871</v>
      </c>
      <c r="M319" s="180">
        <v>0</v>
      </c>
      <c r="N319" s="180">
        <f t="shared" si="49"/>
        <v>226.9</v>
      </c>
      <c r="O319" s="180">
        <f t="shared" si="50"/>
        <v>8.51</v>
      </c>
      <c r="P319" s="54">
        <f t="shared" si="51"/>
        <v>99.81</v>
      </c>
      <c r="Q319" s="180">
        <f t="shared" si="52"/>
        <v>335.22</v>
      </c>
      <c r="R319" s="175">
        <f t="shared" si="53"/>
        <v>1284.091</v>
      </c>
      <c r="S319" s="187"/>
    </row>
    <row r="320" ht="20" customHeight="1" spans="1:19">
      <c r="A320" s="180">
        <f t="shared" si="54"/>
        <v>317</v>
      </c>
      <c r="B320" s="188"/>
      <c r="C320" s="54" t="s">
        <v>678</v>
      </c>
      <c r="D320" s="191" t="s">
        <v>679</v>
      </c>
      <c r="E320" s="151">
        <v>2836.2</v>
      </c>
      <c r="F320" s="151">
        <v>2837</v>
      </c>
      <c r="G320" s="54">
        <v>4990.25</v>
      </c>
      <c r="H320" s="180">
        <f t="shared" si="44"/>
        <v>51.05</v>
      </c>
      <c r="I320" s="151">
        <f t="shared" si="45"/>
        <v>453.792</v>
      </c>
      <c r="J320" s="151">
        <f t="shared" si="46"/>
        <v>19.859</v>
      </c>
      <c r="K320" s="54">
        <f t="shared" si="47"/>
        <v>424.17</v>
      </c>
      <c r="L320" s="13">
        <f t="shared" si="48"/>
        <v>948.871</v>
      </c>
      <c r="M320" s="180">
        <v>0</v>
      </c>
      <c r="N320" s="180">
        <f t="shared" si="49"/>
        <v>226.9</v>
      </c>
      <c r="O320" s="180">
        <f t="shared" si="50"/>
        <v>8.51</v>
      </c>
      <c r="P320" s="54">
        <f t="shared" si="51"/>
        <v>99.81</v>
      </c>
      <c r="Q320" s="180">
        <f t="shared" si="52"/>
        <v>335.22</v>
      </c>
      <c r="R320" s="175">
        <f t="shared" si="53"/>
        <v>1284.091</v>
      </c>
      <c r="S320" s="187"/>
    </row>
    <row r="321" ht="20" customHeight="1" spans="1:19">
      <c r="A321" s="180">
        <f t="shared" si="54"/>
        <v>318</v>
      </c>
      <c r="B321" s="188"/>
      <c r="C321" s="54" t="s">
        <v>680</v>
      </c>
      <c r="D321" s="191" t="s">
        <v>681</v>
      </c>
      <c r="E321" s="151">
        <v>2836.2</v>
      </c>
      <c r="F321" s="151">
        <v>2837</v>
      </c>
      <c r="G321" s="54">
        <v>4990.25</v>
      </c>
      <c r="H321" s="180">
        <f t="shared" ref="H321:H336" si="55">ROUND(E321*0.018,2)</f>
        <v>51.05</v>
      </c>
      <c r="I321" s="151">
        <f t="shared" ref="I321:I336" si="56">E321*0.16</f>
        <v>453.792</v>
      </c>
      <c r="J321" s="151">
        <f t="shared" ref="J321:J336" si="57">F321*0.007</f>
        <v>19.859</v>
      </c>
      <c r="K321" s="54">
        <f t="shared" ref="K321:K336" si="58">ROUND(G321*0.085,2)</f>
        <v>424.17</v>
      </c>
      <c r="L321" s="13">
        <f t="shared" ref="L321:L336" si="59">SUM(H321:K321)</f>
        <v>948.871</v>
      </c>
      <c r="M321" s="180">
        <v>0</v>
      </c>
      <c r="N321" s="180">
        <f t="shared" ref="N321:N336" si="60">ROUND(E321*0.08,2)</f>
        <v>226.9</v>
      </c>
      <c r="O321" s="180">
        <f t="shared" ref="O321:O336" si="61">ROUND(F321*0.003,2)</f>
        <v>8.51</v>
      </c>
      <c r="P321" s="54">
        <f t="shared" ref="P321:P336" si="62">ROUND(G321*0.02,2)</f>
        <v>99.81</v>
      </c>
      <c r="Q321" s="180">
        <f t="shared" ref="Q321:Q336" si="63">SUM(M321:P321)</f>
        <v>335.22</v>
      </c>
      <c r="R321" s="175">
        <f t="shared" ref="R321:R336" si="64">L321+Q321</f>
        <v>1284.091</v>
      </c>
      <c r="S321" s="187"/>
    </row>
    <row r="322" ht="20" customHeight="1" spans="1:19">
      <c r="A322" s="180">
        <f t="shared" si="54"/>
        <v>319</v>
      </c>
      <c r="B322" s="188"/>
      <c r="C322" s="54" t="s">
        <v>682</v>
      </c>
      <c r="D322" s="191" t="s">
        <v>683</v>
      </c>
      <c r="E322" s="151">
        <v>2836.2</v>
      </c>
      <c r="F322" s="151">
        <v>2837</v>
      </c>
      <c r="G322" s="54">
        <v>4990.25</v>
      </c>
      <c r="H322" s="180">
        <f t="shared" si="55"/>
        <v>51.05</v>
      </c>
      <c r="I322" s="151">
        <f t="shared" si="56"/>
        <v>453.792</v>
      </c>
      <c r="J322" s="151">
        <f t="shared" si="57"/>
        <v>19.859</v>
      </c>
      <c r="K322" s="54">
        <f t="shared" si="58"/>
        <v>424.17</v>
      </c>
      <c r="L322" s="13">
        <f t="shared" si="59"/>
        <v>948.871</v>
      </c>
      <c r="M322" s="180">
        <v>0</v>
      </c>
      <c r="N322" s="180">
        <f t="shared" si="60"/>
        <v>226.9</v>
      </c>
      <c r="O322" s="180">
        <f t="shared" si="61"/>
        <v>8.51</v>
      </c>
      <c r="P322" s="54">
        <f t="shared" si="62"/>
        <v>99.81</v>
      </c>
      <c r="Q322" s="180">
        <f t="shared" si="63"/>
        <v>335.22</v>
      </c>
      <c r="R322" s="175">
        <f t="shared" si="64"/>
        <v>1284.091</v>
      </c>
      <c r="S322" s="187"/>
    </row>
    <row r="323" ht="20" customHeight="1" spans="1:19">
      <c r="A323" s="180">
        <f t="shared" si="54"/>
        <v>320</v>
      </c>
      <c r="B323" s="188"/>
      <c r="C323" s="54" t="s">
        <v>684</v>
      </c>
      <c r="D323" s="191" t="s">
        <v>685</v>
      </c>
      <c r="E323" s="151">
        <v>2836.2</v>
      </c>
      <c r="F323" s="151">
        <v>2837</v>
      </c>
      <c r="G323" s="54">
        <v>4990.25</v>
      </c>
      <c r="H323" s="180">
        <f t="shared" si="55"/>
        <v>51.05</v>
      </c>
      <c r="I323" s="151">
        <f t="shared" si="56"/>
        <v>453.792</v>
      </c>
      <c r="J323" s="151">
        <f t="shared" si="57"/>
        <v>19.859</v>
      </c>
      <c r="K323" s="54">
        <f t="shared" si="58"/>
        <v>424.17</v>
      </c>
      <c r="L323" s="13">
        <f t="shared" si="59"/>
        <v>948.871</v>
      </c>
      <c r="M323" s="180">
        <v>0</v>
      </c>
      <c r="N323" s="180">
        <f t="shared" si="60"/>
        <v>226.9</v>
      </c>
      <c r="O323" s="180">
        <f t="shared" si="61"/>
        <v>8.51</v>
      </c>
      <c r="P323" s="54">
        <f t="shared" si="62"/>
        <v>99.81</v>
      </c>
      <c r="Q323" s="180">
        <f t="shared" si="63"/>
        <v>335.22</v>
      </c>
      <c r="R323" s="175">
        <f t="shared" si="64"/>
        <v>1284.091</v>
      </c>
      <c r="S323" s="187"/>
    </row>
    <row r="324" ht="20" customHeight="1" spans="1:19">
      <c r="A324" s="180">
        <f t="shared" ref="A324:A336" si="65">ROW()-3</f>
        <v>321</v>
      </c>
      <c r="B324" s="188"/>
      <c r="C324" s="54" t="s">
        <v>686</v>
      </c>
      <c r="D324" s="191" t="s">
        <v>687</v>
      </c>
      <c r="E324" s="151">
        <v>2836.2</v>
      </c>
      <c r="F324" s="151">
        <v>2837</v>
      </c>
      <c r="G324" s="54">
        <v>4990.25</v>
      </c>
      <c r="H324" s="180">
        <f t="shared" si="55"/>
        <v>51.05</v>
      </c>
      <c r="I324" s="151">
        <f t="shared" si="56"/>
        <v>453.792</v>
      </c>
      <c r="J324" s="151">
        <f t="shared" si="57"/>
        <v>19.859</v>
      </c>
      <c r="K324" s="54">
        <f t="shared" si="58"/>
        <v>424.17</v>
      </c>
      <c r="L324" s="13">
        <f t="shared" si="59"/>
        <v>948.871</v>
      </c>
      <c r="M324" s="180">
        <v>0</v>
      </c>
      <c r="N324" s="180">
        <f t="shared" si="60"/>
        <v>226.9</v>
      </c>
      <c r="O324" s="180">
        <f t="shared" si="61"/>
        <v>8.51</v>
      </c>
      <c r="P324" s="54">
        <f t="shared" si="62"/>
        <v>99.81</v>
      </c>
      <c r="Q324" s="180">
        <f t="shared" si="63"/>
        <v>335.22</v>
      </c>
      <c r="R324" s="175">
        <f t="shared" si="64"/>
        <v>1284.091</v>
      </c>
      <c r="S324" s="187"/>
    </row>
    <row r="325" ht="20" customHeight="1" spans="1:19">
      <c r="A325" s="180">
        <f t="shared" si="65"/>
        <v>322</v>
      </c>
      <c r="B325" s="188"/>
      <c r="C325" s="54" t="s">
        <v>688</v>
      </c>
      <c r="D325" s="191" t="s">
        <v>689</v>
      </c>
      <c r="E325" s="151">
        <v>2836.2</v>
      </c>
      <c r="F325" s="151">
        <v>2837</v>
      </c>
      <c r="G325" s="54">
        <v>4990.25</v>
      </c>
      <c r="H325" s="180">
        <f t="shared" si="55"/>
        <v>51.05</v>
      </c>
      <c r="I325" s="151">
        <f t="shared" si="56"/>
        <v>453.792</v>
      </c>
      <c r="J325" s="151">
        <f t="shared" si="57"/>
        <v>19.859</v>
      </c>
      <c r="K325" s="54">
        <f t="shared" si="58"/>
        <v>424.17</v>
      </c>
      <c r="L325" s="13">
        <f t="shared" si="59"/>
        <v>948.871</v>
      </c>
      <c r="M325" s="180">
        <v>0</v>
      </c>
      <c r="N325" s="180">
        <f t="shared" si="60"/>
        <v>226.9</v>
      </c>
      <c r="O325" s="180">
        <f t="shared" si="61"/>
        <v>8.51</v>
      </c>
      <c r="P325" s="54">
        <f t="shared" si="62"/>
        <v>99.81</v>
      </c>
      <c r="Q325" s="180">
        <f t="shared" si="63"/>
        <v>335.22</v>
      </c>
      <c r="R325" s="175">
        <f t="shared" si="64"/>
        <v>1284.091</v>
      </c>
      <c r="S325" s="187"/>
    </row>
    <row r="326" ht="20" customHeight="1" spans="1:19">
      <c r="A326" s="180">
        <f t="shared" si="65"/>
        <v>323</v>
      </c>
      <c r="B326" s="188"/>
      <c r="C326" s="54" t="s">
        <v>690</v>
      </c>
      <c r="D326" s="191" t="s">
        <v>691</v>
      </c>
      <c r="E326" s="151">
        <v>2836.2</v>
      </c>
      <c r="F326" s="151">
        <v>2837</v>
      </c>
      <c r="G326" s="54">
        <v>4990.25</v>
      </c>
      <c r="H326" s="180">
        <f t="shared" si="55"/>
        <v>51.05</v>
      </c>
      <c r="I326" s="151">
        <f t="shared" si="56"/>
        <v>453.792</v>
      </c>
      <c r="J326" s="151">
        <f t="shared" si="57"/>
        <v>19.859</v>
      </c>
      <c r="K326" s="54">
        <f t="shared" si="58"/>
        <v>424.17</v>
      </c>
      <c r="L326" s="13">
        <f t="shared" si="59"/>
        <v>948.871</v>
      </c>
      <c r="M326" s="180">
        <v>0</v>
      </c>
      <c r="N326" s="180">
        <f t="shared" si="60"/>
        <v>226.9</v>
      </c>
      <c r="O326" s="180">
        <f t="shared" si="61"/>
        <v>8.51</v>
      </c>
      <c r="P326" s="54">
        <f t="shared" si="62"/>
        <v>99.81</v>
      </c>
      <c r="Q326" s="180">
        <f t="shared" si="63"/>
        <v>335.22</v>
      </c>
      <c r="R326" s="175">
        <f t="shared" si="64"/>
        <v>1284.091</v>
      </c>
      <c r="S326" s="187"/>
    </row>
    <row r="327" ht="20" customHeight="1" spans="1:19">
      <c r="A327" s="180">
        <f t="shared" si="65"/>
        <v>324</v>
      </c>
      <c r="B327" s="188"/>
      <c r="C327" s="54" t="s">
        <v>692</v>
      </c>
      <c r="D327" s="191" t="s">
        <v>693</v>
      </c>
      <c r="E327" s="151">
        <v>2836.2</v>
      </c>
      <c r="F327" s="151">
        <v>2837</v>
      </c>
      <c r="G327" s="54">
        <v>4990.25</v>
      </c>
      <c r="H327" s="180">
        <f t="shared" si="55"/>
        <v>51.05</v>
      </c>
      <c r="I327" s="151">
        <f t="shared" si="56"/>
        <v>453.792</v>
      </c>
      <c r="J327" s="151">
        <f t="shared" si="57"/>
        <v>19.859</v>
      </c>
      <c r="K327" s="54">
        <f t="shared" si="58"/>
        <v>424.17</v>
      </c>
      <c r="L327" s="13">
        <f t="shared" si="59"/>
        <v>948.871</v>
      </c>
      <c r="M327" s="180">
        <v>0</v>
      </c>
      <c r="N327" s="180">
        <f t="shared" si="60"/>
        <v>226.9</v>
      </c>
      <c r="O327" s="180">
        <f t="shared" si="61"/>
        <v>8.51</v>
      </c>
      <c r="P327" s="54">
        <f t="shared" si="62"/>
        <v>99.81</v>
      </c>
      <c r="Q327" s="180">
        <f t="shared" si="63"/>
        <v>335.22</v>
      </c>
      <c r="R327" s="175">
        <f t="shared" si="64"/>
        <v>1284.091</v>
      </c>
      <c r="S327" s="187"/>
    </row>
    <row r="328" ht="20" customHeight="1" spans="1:19">
      <c r="A328" s="180">
        <f t="shared" si="65"/>
        <v>325</v>
      </c>
      <c r="B328" s="188"/>
      <c r="C328" s="54" t="s">
        <v>694</v>
      </c>
      <c r="D328" s="191" t="s">
        <v>695</v>
      </c>
      <c r="E328" s="151">
        <v>2836.2</v>
      </c>
      <c r="F328" s="151">
        <v>2837</v>
      </c>
      <c r="G328" s="54">
        <v>4990.25</v>
      </c>
      <c r="H328" s="180">
        <f t="shared" si="55"/>
        <v>51.05</v>
      </c>
      <c r="I328" s="151">
        <f t="shared" si="56"/>
        <v>453.792</v>
      </c>
      <c r="J328" s="151">
        <f t="shared" si="57"/>
        <v>19.859</v>
      </c>
      <c r="K328" s="54">
        <f t="shared" si="58"/>
        <v>424.17</v>
      </c>
      <c r="L328" s="13">
        <f t="shared" si="59"/>
        <v>948.871</v>
      </c>
      <c r="M328" s="180">
        <v>0</v>
      </c>
      <c r="N328" s="180">
        <f t="shared" si="60"/>
        <v>226.9</v>
      </c>
      <c r="O328" s="180">
        <f t="shared" si="61"/>
        <v>8.51</v>
      </c>
      <c r="P328" s="54">
        <f t="shared" si="62"/>
        <v>99.81</v>
      </c>
      <c r="Q328" s="180">
        <f t="shared" si="63"/>
        <v>335.22</v>
      </c>
      <c r="R328" s="175">
        <f t="shared" si="64"/>
        <v>1284.091</v>
      </c>
      <c r="S328" s="187"/>
    </row>
    <row r="329" ht="20" customHeight="1" spans="1:19">
      <c r="A329" s="180">
        <f t="shared" si="65"/>
        <v>326</v>
      </c>
      <c r="B329" s="188"/>
      <c r="C329" s="54" t="s">
        <v>696</v>
      </c>
      <c r="D329" s="191" t="s">
        <v>697</v>
      </c>
      <c r="E329" s="151">
        <v>2836.2</v>
      </c>
      <c r="F329" s="151">
        <v>2837</v>
      </c>
      <c r="G329" s="54">
        <v>4990.25</v>
      </c>
      <c r="H329" s="180">
        <f t="shared" si="55"/>
        <v>51.05</v>
      </c>
      <c r="I329" s="151">
        <f t="shared" si="56"/>
        <v>453.792</v>
      </c>
      <c r="J329" s="151">
        <f t="shared" si="57"/>
        <v>19.859</v>
      </c>
      <c r="K329" s="54">
        <f t="shared" si="58"/>
        <v>424.17</v>
      </c>
      <c r="L329" s="13">
        <f t="shared" si="59"/>
        <v>948.871</v>
      </c>
      <c r="M329" s="180">
        <v>0</v>
      </c>
      <c r="N329" s="180">
        <f t="shared" si="60"/>
        <v>226.9</v>
      </c>
      <c r="O329" s="180">
        <f t="shared" si="61"/>
        <v>8.51</v>
      </c>
      <c r="P329" s="54">
        <f t="shared" si="62"/>
        <v>99.81</v>
      </c>
      <c r="Q329" s="180">
        <f t="shared" si="63"/>
        <v>335.22</v>
      </c>
      <c r="R329" s="175">
        <f t="shared" si="64"/>
        <v>1284.091</v>
      </c>
      <c r="S329" s="187"/>
    </row>
    <row r="330" ht="20" customHeight="1" spans="1:19">
      <c r="A330" s="180">
        <f t="shared" si="65"/>
        <v>327</v>
      </c>
      <c r="B330" s="188"/>
      <c r="C330" s="54" t="s">
        <v>698</v>
      </c>
      <c r="D330" s="191" t="s">
        <v>699</v>
      </c>
      <c r="E330" s="151">
        <v>2836.2</v>
      </c>
      <c r="F330" s="151">
        <v>2837</v>
      </c>
      <c r="G330" s="54">
        <v>4990.25</v>
      </c>
      <c r="H330" s="180">
        <f t="shared" si="55"/>
        <v>51.05</v>
      </c>
      <c r="I330" s="151">
        <f t="shared" si="56"/>
        <v>453.792</v>
      </c>
      <c r="J330" s="151">
        <f t="shared" si="57"/>
        <v>19.859</v>
      </c>
      <c r="K330" s="54">
        <f t="shared" si="58"/>
        <v>424.17</v>
      </c>
      <c r="L330" s="13">
        <f t="shared" si="59"/>
        <v>948.871</v>
      </c>
      <c r="M330" s="180">
        <v>0</v>
      </c>
      <c r="N330" s="180">
        <f t="shared" si="60"/>
        <v>226.9</v>
      </c>
      <c r="O330" s="180">
        <f t="shared" si="61"/>
        <v>8.51</v>
      </c>
      <c r="P330" s="54">
        <f t="shared" si="62"/>
        <v>99.81</v>
      </c>
      <c r="Q330" s="180">
        <f t="shared" si="63"/>
        <v>335.22</v>
      </c>
      <c r="R330" s="175">
        <f t="shared" si="64"/>
        <v>1284.091</v>
      </c>
      <c r="S330" s="187"/>
    </row>
    <row r="331" ht="20" customHeight="1" spans="1:19">
      <c r="A331" s="180">
        <f t="shared" si="65"/>
        <v>328</v>
      </c>
      <c r="B331" s="188"/>
      <c r="C331" s="54" t="s">
        <v>700</v>
      </c>
      <c r="D331" s="191" t="s">
        <v>701</v>
      </c>
      <c r="E331" s="151">
        <v>2836.2</v>
      </c>
      <c r="F331" s="151">
        <v>2837</v>
      </c>
      <c r="G331" s="54">
        <v>4990.25</v>
      </c>
      <c r="H331" s="180">
        <f t="shared" si="55"/>
        <v>51.05</v>
      </c>
      <c r="I331" s="151">
        <f t="shared" si="56"/>
        <v>453.792</v>
      </c>
      <c r="J331" s="151">
        <f t="shared" si="57"/>
        <v>19.859</v>
      </c>
      <c r="K331" s="54">
        <f t="shared" si="58"/>
        <v>424.17</v>
      </c>
      <c r="L331" s="13">
        <f t="shared" si="59"/>
        <v>948.871</v>
      </c>
      <c r="M331" s="180">
        <v>0</v>
      </c>
      <c r="N331" s="180">
        <f t="shared" si="60"/>
        <v>226.9</v>
      </c>
      <c r="O331" s="180">
        <f t="shared" si="61"/>
        <v>8.51</v>
      </c>
      <c r="P331" s="54">
        <f t="shared" si="62"/>
        <v>99.81</v>
      </c>
      <c r="Q331" s="180">
        <f t="shared" si="63"/>
        <v>335.22</v>
      </c>
      <c r="R331" s="175">
        <f t="shared" si="64"/>
        <v>1284.091</v>
      </c>
      <c r="S331" s="187"/>
    </row>
    <row r="332" ht="20" customHeight="1" spans="1:19">
      <c r="A332" s="180">
        <f t="shared" si="65"/>
        <v>329</v>
      </c>
      <c r="B332" s="188"/>
      <c r="C332" s="205" t="s">
        <v>702</v>
      </c>
      <c r="D332" s="191" t="s">
        <v>703</v>
      </c>
      <c r="E332" s="151">
        <v>2836.2</v>
      </c>
      <c r="F332" s="151">
        <v>2837</v>
      </c>
      <c r="G332" s="54">
        <v>4990.25</v>
      </c>
      <c r="H332" s="180">
        <f t="shared" si="55"/>
        <v>51.05</v>
      </c>
      <c r="I332" s="151">
        <f t="shared" si="56"/>
        <v>453.792</v>
      </c>
      <c r="J332" s="151">
        <f t="shared" si="57"/>
        <v>19.859</v>
      </c>
      <c r="K332" s="54">
        <f t="shared" si="58"/>
        <v>424.17</v>
      </c>
      <c r="L332" s="13">
        <f t="shared" si="59"/>
        <v>948.871</v>
      </c>
      <c r="M332" s="180">
        <v>0</v>
      </c>
      <c r="N332" s="180">
        <f t="shared" si="60"/>
        <v>226.9</v>
      </c>
      <c r="O332" s="180">
        <f t="shared" si="61"/>
        <v>8.51</v>
      </c>
      <c r="P332" s="54">
        <f t="shared" si="62"/>
        <v>99.81</v>
      </c>
      <c r="Q332" s="180">
        <f t="shared" si="63"/>
        <v>335.22</v>
      </c>
      <c r="R332" s="175">
        <f t="shared" si="64"/>
        <v>1284.091</v>
      </c>
      <c r="S332" s="187"/>
    </row>
    <row r="333" ht="20" customHeight="1" spans="1:19">
      <c r="A333" s="180">
        <f t="shared" si="65"/>
        <v>330</v>
      </c>
      <c r="B333" s="188"/>
      <c r="C333" s="110" t="s">
        <v>704</v>
      </c>
      <c r="D333" s="191" t="s">
        <v>705</v>
      </c>
      <c r="E333" s="151">
        <v>2836.2</v>
      </c>
      <c r="F333" s="151">
        <v>2837</v>
      </c>
      <c r="G333" s="54">
        <v>4990.25</v>
      </c>
      <c r="H333" s="180">
        <f t="shared" si="55"/>
        <v>51.05</v>
      </c>
      <c r="I333" s="151">
        <f t="shared" si="56"/>
        <v>453.792</v>
      </c>
      <c r="J333" s="151">
        <f t="shared" si="57"/>
        <v>19.859</v>
      </c>
      <c r="K333" s="54">
        <f t="shared" si="58"/>
        <v>424.17</v>
      </c>
      <c r="L333" s="13">
        <f t="shared" si="59"/>
        <v>948.871</v>
      </c>
      <c r="M333" s="180">
        <v>0</v>
      </c>
      <c r="N333" s="180">
        <f t="shared" si="60"/>
        <v>226.9</v>
      </c>
      <c r="O333" s="180">
        <f t="shared" si="61"/>
        <v>8.51</v>
      </c>
      <c r="P333" s="54">
        <f t="shared" si="62"/>
        <v>99.81</v>
      </c>
      <c r="Q333" s="180">
        <f t="shared" si="63"/>
        <v>335.22</v>
      </c>
      <c r="R333" s="175">
        <f t="shared" si="64"/>
        <v>1284.091</v>
      </c>
      <c r="S333" s="187"/>
    </row>
    <row r="334" ht="20" customHeight="1" spans="1:19">
      <c r="A334" s="180">
        <f t="shared" si="65"/>
        <v>331</v>
      </c>
      <c r="B334" s="188"/>
      <c r="C334" s="110" t="s">
        <v>706</v>
      </c>
      <c r="D334" s="191" t="s">
        <v>707</v>
      </c>
      <c r="E334" s="151">
        <v>2836.2</v>
      </c>
      <c r="F334" s="151">
        <v>2837</v>
      </c>
      <c r="G334" s="54">
        <v>4990.25</v>
      </c>
      <c r="H334" s="180">
        <f t="shared" si="55"/>
        <v>51.05</v>
      </c>
      <c r="I334" s="151">
        <f t="shared" si="56"/>
        <v>453.792</v>
      </c>
      <c r="J334" s="151">
        <f t="shared" si="57"/>
        <v>19.859</v>
      </c>
      <c r="K334" s="54">
        <f t="shared" si="58"/>
        <v>424.17</v>
      </c>
      <c r="L334" s="13">
        <f t="shared" si="59"/>
        <v>948.871</v>
      </c>
      <c r="M334" s="180">
        <v>0</v>
      </c>
      <c r="N334" s="180">
        <f t="shared" si="60"/>
        <v>226.9</v>
      </c>
      <c r="O334" s="180">
        <f t="shared" si="61"/>
        <v>8.51</v>
      </c>
      <c r="P334" s="54">
        <f t="shared" si="62"/>
        <v>99.81</v>
      </c>
      <c r="Q334" s="180">
        <f t="shared" si="63"/>
        <v>335.22</v>
      </c>
      <c r="R334" s="175">
        <f t="shared" si="64"/>
        <v>1284.091</v>
      </c>
      <c r="S334" s="187"/>
    </row>
    <row r="335" ht="20" customHeight="1" spans="1:19">
      <c r="A335" s="180">
        <f t="shared" si="65"/>
        <v>332</v>
      </c>
      <c r="B335" s="188"/>
      <c r="C335" s="110" t="s">
        <v>708</v>
      </c>
      <c r="D335" s="191" t="s">
        <v>709</v>
      </c>
      <c r="E335" s="151">
        <v>2836.2</v>
      </c>
      <c r="F335" s="151">
        <v>2837</v>
      </c>
      <c r="G335" s="54">
        <v>4990.25</v>
      </c>
      <c r="H335" s="180">
        <f t="shared" si="55"/>
        <v>51.05</v>
      </c>
      <c r="I335" s="151">
        <f t="shared" si="56"/>
        <v>453.792</v>
      </c>
      <c r="J335" s="151">
        <f t="shared" si="57"/>
        <v>19.859</v>
      </c>
      <c r="K335" s="54">
        <f t="shared" si="58"/>
        <v>424.17</v>
      </c>
      <c r="L335" s="13">
        <f t="shared" si="59"/>
        <v>948.871</v>
      </c>
      <c r="M335" s="180">
        <v>0</v>
      </c>
      <c r="N335" s="180">
        <f t="shared" si="60"/>
        <v>226.9</v>
      </c>
      <c r="O335" s="180">
        <f t="shared" si="61"/>
        <v>8.51</v>
      </c>
      <c r="P335" s="54">
        <f t="shared" si="62"/>
        <v>99.81</v>
      </c>
      <c r="Q335" s="180">
        <f t="shared" si="63"/>
        <v>335.22</v>
      </c>
      <c r="R335" s="175">
        <f t="shared" si="64"/>
        <v>1284.091</v>
      </c>
      <c r="S335" s="187"/>
    </row>
    <row r="336" ht="20" customHeight="1" spans="1:19">
      <c r="A336" s="180">
        <f t="shared" si="65"/>
        <v>333</v>
      </c>
      <c r="B336" s="206"/>
      <c r="C336" s="54" t="s">
        <v>710</v>
      </c>
      <c r="D336" s="191" t="s">
        <v>711</v>
      </c>
      <c r="E336" s="151">
        <v>2836.2</v>
      </c>
      <c r="F336" s="151">
        <v>2837</v>
      </c>
      <c r="G336" s="54">
        <v>4990.25</v>
      </c>
      <c r="H336" s="180">
        <f t="shared" si="55"/>
        <v>51.05</v>
      </c>
      <c r="I336" s="151">
        <f t="shared" si="56"/>
        <v>453.792</v>
      </c>
      <c r="J336" s="151">
        <f t="shared" si="57"/>
        <v>19.859</v>
      </c>
      <c r="K336" s="54">
        <f t="shared" si="58"/>
        <v>424.17</v>
      </c>
      <c r="L336" s="13">
        <f t="shared" si="59"/>
        <v>948.871</v>
      </c>
      <c r="M336" s="180">
        <v>0</v>
      </c>
      <c r="N336" s="180">
        <f t="shared" si="60"/>
        <v>226.9</v>
      </c>
      <c r="O336" s="180">
        <f t="shared" si="61"/>
        <v>8.51</v>
      </c>
      <c r="P336" s="54">
        <f t="shared" si="62"/>
        <v>99.81</v>
      </c>
      <c r="Q336" s="180">
        <f t="shared" si="63"/>
        <v>335.22</v>
      </c>
      <c r="R336" s="175">
        <f t="shared" si="64"/>
        <v>1284.091</v>
      </c>
      <c r="S336" s="187"/>
    </row>
    <row r="337" s="146" customFormat="1" spans="1:19">
      <c r="A337" s="195" t="s">
        <v>16</v>
      </c>
      <c r="B337" s="165" t="s">
        <v>712</v>
      </c>
      <c r="C337" s="165"/>
      <c r="D337" s="166"/>
      <c r="E337" s="167">
        <f t="shared" ref="E337:R337" si="66">SUM(E4:E336)</f>
        <v>963764.129999995</v>
      </c>
      <c r="F337" s="167">
        <f t="shared" si="66"/>
        <v>964020.23</v>
      </c>
      <c r="G337" s="167">
        <f t="shared" si="66"/>
        <v>1661753.25</v>
      </c>
      <c r="H337" s="167">
        <f t="shared" si="66"/>
        <v>17347.3599999999</v>
      </c>
      <c r="I337" s="167">
        <f t="shared" si="66"/>
        <v>154202.2608</v>
      </c>
      <c r="J337" s="167">
        <f t="shared" si="66"/>
        <v>6748.14161000004</v>
      </c>
      <c r="K337" s="167">
        <f t="shared" si="66"/>
        <v>141248.61</v>
      </c>
      <c r="L337" s="167">
        <f t="shared" si="66"/>
        <v>319546.372410001</v>
      </c>
      <c r="M337" s="167">
        <f t="shared" si="66"/>
        <v>0</v>
      </c>
      <c r="N337" s="167">
        <f t="shared" si="66"/>
        <v>77102.22</v>
      </c>
      <c r="O337" s="167">
        <f t="shared" si="66"/>
        <v>2891.79000000002</v>
      </c>
      <c r="P337" s="167">
        <f t="shared" si="66"/>
        <v>33236.7300000002</v>
      </c>
      <c r="Q337" s="167">
        <f t="shared" si="66"/>
        <v>113230.74</v>
      </c>
      <c r="R337" s="167">
        <f t="shared" si="66"/>
        <v>432777.112410001</v>
      </c>
      <c r="S337" s="199"/>
    </row>
    <row r="338" spans="1:4">
      <c r="A338" s="196"/>
      <c r="B338" s="196"/>
      <c r="C338" s="196"/>
      <c r="D338" s="196"/>
    </row>
    <row r="339" spans="1:17">
      <c r="A339" s="197" t="s">
        <v>713</v>
      </c>
      <c r="B339" s="197"/>
      <c r="C339" s="197">
        <f>H337</f>
        <v>17347.3599999999</v>
      </c>
      <c r="D339" s="197"/>
      <c r="E339" s="197"/>
      <c r="F339" s="197"/>
      <c r="L339" s="202">
        <f t="shared" ref="L339:Q339" si="67">SUM(L4:L266)</f>
        <v>252503.229410002</v>
      </c>
      <c r="M339" s="202">
        <f t="shared" si="67"/>
        <v>0</v>
      </c>
      <c r="N339" s="202">
        <f t="shared" si="67"/>
        <v>60950.2000000002</v>
      </c>
      <c r="O339" s="202">
        <f t="shared" si="67"/>
        <v>2286</v>
      </c>
      <c r="P339" s="202">
        <f t="shared" si="67"/>
        <v>26250.0300000001</v>
      </c>
      <c r="Q339" s="202">
        <f t="shared" si="67"/>
        <v>89486.2300000002</v>
      </c>
    </row>
    <row r="340" spans="1:6">
      <c r="A340" s="197" t="s">
        <v>714</v>
      </c>
      <c r="B340" s="197"/>
      <c r="C340" s="169">
        <f>I337+N337</f>
        <v>231304.4808</v>
      </c>
      <c r="D340" s="169"/>
      <c r="E340" s="169"/>
      <c r="F340" s="169"/>
    </row>
    <row r="341" spans="1:6">
      <c r="A341" s="197" t="s">
        <v>715</v>
      </c>
      <c r="B341" s="197"/>
      <c r="C341" s="169">
        <f>J337+O337</f>
        <v>9639.93161000006</v>
      </c>
      <c r="D341" s="169"/>
      <c r="E341" s="169"/>
      <c r="F341" s="169"/>
    </row>
    <row r="342" spans="1:6">
      <c r="A342" s="198" t="s">
        <v>716</v>
      </c>
      <c r="B342" s="198"/>
      <c r="C342" s="198">
        <f>K337+P337</f>
        <v>174485.34</v>
      </c>
      <c r="D342" s="198"/>
      <c r="E342" s="198"/>
      <c r="F342" s="198"/>
    </row>
    <row r="345" spans="1:18">
      <c r="A345" s="200" t="s">
        <v>717</v>
      </c>
      <c r="B345" s="200"/>
      <c r="C345" s="200"/>
      <c r="D345" s="200"/>
      <c r="E345" s="200"/>
      <c r="F345" s="200"/>
      <c r="G345" s="200"/>
      <c r="H345" s="200"/>
      <c r="I345" s="200"/>
      <c r="J345" s="200"/>
      <c r="K345" s="200"/>
      <c r="L345" s="200"/>
      <c r="M345" s="200"/>
      <c r="N345" s="200"/>
      <c r="O345" s="200"/>
      <c r="P345" s="200"/>
      <c r="Q345" s="200"/>
      <c r="R345" s="200"/>
    </row>
    <row r="346" spans="1:18">
      <c r="A346" s="200"/>
      <c r="B346" s="200"/>
      <c r="C346" s="200"/>
      <c r="D346" s="200"/>
      <c r="E346" s="200"/>
      <c r="F346" s="200"/>
      <c r="G346" s="200"/>
      <c r="H346" s="200"/>
      <c r="I346" s="200"/>
      <c r="J346" s="200"/>
      <c r="K346" s="200"/>
      <c r="L346" s="200"/>
      <c r="M346" s="200"/>
      <c r="N346" s="200"/>
      <c r="O346" s="200"/>
      <c r="P346" s="200"/>
      <c r="Q346" s="200"/>
      <c r="R346" s="200"/>
    </row>
    <row r="347" spans="1:18">
      <c r="A347" s="200"/>
      <c r="B347" s="200"/>
      <c r="C347" s="200"/>
      <c r="D347" s="200"/>
      <c r="E347" s="200"/>
      <c r="F347" s="200"/>
      <c r="G347" s="200"/>
      <c r="H347" s="200"/>
      <c r="I347" s="200"/>
      <c r="J347" s="200"/>
      <c r="K347" s="200"/>
      <c r="L347" s="200"/>
      <c r="M347" s="200"/>
      <c r="N347" s="200"/>
      <c r="O347" s="200"/>
      <c r="P347" s="200"/>
      <c r="Q347" s="200"/>
      <c r="R347" s="200"/>
    </row>
    <row r="348" spans="1:18">
      <c r="A348" s="200"/>
      <c r="B348" s="200"/>
      <c r="C348" s="200"/>
      <c r="D348" s="200"/>
      <c r="E348" s="200"/>
      <c r="F348" s="200"/>
      <c r="G348" s="200"/>
      <c r="H348" s="200"/>
      <c r="I348" s="200"/>
      <c r="J348" s="200"/>
      <c r="K348" s="200"/>
      <c r="L348" s="200"/>
      <c r="M348" s="200"/>
      <c r="N348" s="200"/>
      <c r="O348" s="200"/>
      <c r="P348" s="200"/>
      <c r="Q348" s="200"/>
      <c r="R348" s="200"/>
    </row>
    <row r="349" spans="1:18">
      <c r="A349" s="200"/>
      <c r="B349" s="200"/>
      <c r="C349" s="200"/>
      <c r="D349" s="200"/>
      <c r="E349" s="200"/>
      <c r="F349" s="200"/>
      <c r="G349" s="200"/>
      <c r="H349" s="200"/>
      <c r="I349" s="200"/>
      <c r="J349" s="200"/>
      <c r="K349" s="200"/>
      <c r="L349" s="200"/>
      <c r="M349" s="200"/>
      <c r="N349" s="200"/>
      <c r="O349" s="200"/>
      <c r="P349" s="200"/>
      <c r="Q349" s="200"/>
      <c r="R349" s="200"/>
    </row>
    <row r="355" spans="1:3">
      <c r="A355" s="201" t="s">
        <v>718</v>
      </c>
      <c r="B355" s="201"/>
      <c r="C355" s="201"/>
    </row>
    <row r="356" ht="20" customHeight="1" spans="1:20">
      <c r="A356" s="180">
        <v>1</v>
      </c>
      <c r="B356" s="180" t="s">
        <v>99</v>
      </c>
      <c r="C356" s="180" t="s">
        <v>719</v>
      </c>
      <c r="D356" s="180" t="s">
        <v>720</v>
      </c>
      <c r="E356" s="151">
        <v>2836.2</v>
      </c>
      <c r="F356" s="151">
        <v>2837</v>
      </c>
      <c r="G356" s="54">
        <v>4990.25</v>
      </c>
      <c r="H356" s="180">
        <v>51.05</v>
      </c>
      <c r="I356" s="151">
        <v>453.792</v>
      </c>
      <c r="J356" s="151">
        <v>19.859</v>
      </c>
      <c r="K356" s="54">
        <v>424.17</v>
      </c>
      <c r="L356" s="13">
        <v>948.871</v>
      </c>
      <c r="M356" s="180">
        <v>0</v>
      </c>
      <c r="N356" s="180">
        <v>226.9</v>
      </c>
      <c r="O356" s="180">
        <v>8.51</v>
      </c>
      <c r="P356" s="54">
        <v>99.81</v>
      </c>
      <c r="Q356" s="180">
        <v>335.22</v>
      </c>
      <c r="R356" s="175">
        <v>1284.091</v>
      </c>
      <c r="S356" s="187"/>
      <c r="T356" t="e">
        <v>#N/A</v>
      </c>
    </row>
    <row r="357" ht="20" customHeight="1" spans="1:20">
      <c r="A357" s="180">
        <v>2</v>
      </c>
      <c r="B357" s="180" t="s">
        <v>155</v>
      </c>
      <c r="C357" s="180" t="s">
        <v>721</v>
      </c>
      <c r="D357" s="180" t="s">
        <v>722</v>
      </c>
      <c r="E357" s="151">
        <v>3042.05</v>
      </c>
      <c r="F357" s="151">
        <v>3043</v>
      </c>
      <c r="G357" s="54">
        <v>4990.25</v>
      </c>
      <c r="H357" s="180">
        <v>54.76</v>
      </c>
      <c r="I357" s="151">
        <v>486.728</v>
      </c>
      <c r="J357" s="151">
        <v>21.301</v>
      </c>
      <c r="K357" s="54">
        <v>424.17</v>
      </c>
      <c r="L357" s="13">
        <v>986.959</v>
      </c>
      <c r="M357" s="180">
        <v>0</v>
      </c>
      <c r="N357" s="180">
        <v>243.36</v>
      </c>
      <c r="O357" s="180">
        <v>9.13</v>
      </c>
      <c r="P357" s="54">
        <v>99.81</v>
      </c>
      <c r="Q357" s="180">
        <v>352.3</v>
      </c>
      <c r="R357" s="175">
        <v>1339.259</v>
      </c>
      <c r="S357" s="187"/>
      <c r="T357" t="e">
        <v>#N/A</v>
      </c>
    </row>
    <row r="358" ht="20" customHeight="1" spans="1:20">
      <c r="A358" s="180">
        <v>3</v>
      </c>
      <c r="B358" s="180" t="s">
        <v>293</v>
      </c>
      <c r="C358" s="180" t="s">
        <v>723</v>
      </c>
      <c r="D358" s="180" t="s">
        <v>724</v>
      </c>
      <c r="E358" s="151">
        <v>2836.2</v>
      </c>
      <c r="F358" s="151">
        <v>2837</v>
      </c>
      <c r="G358" s="54">
        <v>4990.25</v>
      </c>
      <c r="H358" s="180">
        <v>51.05</v>
      </c>
      <c r="I358" s="151">
        <v>453.792</v>
      </c>
      <c r="J358" s="151">
        <v>19.859</v>
      </c>
      <c r="K358" s="54">
        <v>424.17</v>
      </c>
      <c r="L358" s="13">
        <v>948.871</v>
      </c>
      <c r="M358" s="180">
        <v>0</v>
      </c>
      <c r="N358" s="180">
        <v>226.9</v>
      </c>
      <c r="O358" s="180">
        <v>8.51</v>
      </c>
      <c r="P358" s="54">
        <v>99.81</v>
      </c>
      <c r="Q358" s="180">
        <v>335.22</v>
      </c>
      <c r="R358" s="175">
        <v>1284.091</v>
      </c>
      <c r="S358" s="187"/>
      <c r="T358" t="e">
        <v>#N/A</v>
      </c>
    </row>
    <row r="359" ht="20" customHeight="1" spans="1:20">
      <c r="A359" s="180">
        <v>4</v>
      </c>
      <c r="B359" s="180" t="s">
        <v>293</v>
      </c>
      <c r="C359" s="180" t="s">
        <v>725</v>
      </c>
      <c r="D359" s="180" t="s">
        <v>726</v>
      </c>
      <c r="E359" s="151">
        <v>2836.2</v>
      </c>
      <c r="F359" s="151">
        <v>2837</v>
      </c>
      <c r="G359" s="54">
        <v>4990.25</v>
      </c>
      <c r="H359" s="180">
        <v>51.05</v>
      </c>
      <c r="I359" s="151">
        <v>453.792</v>
      </c>
      <c r="J359" s="151">
        <v>19.859</v>
      </c>
      <c r="K359" s="54">
        <v>424.17</v>
      </c>
      <c r="L359" s="13">
        <v>948.871</v>
      </c>
      <c r="M359" s="180">
        <v>0</v>
      </c>
      <c r="N359" s="180">
        <v>226.9</v>
      </c>
      <c r="O359" s="180">
        <v>8.51</v>
      </c>
      <c r="P359" s="54">
        <v>99.81</v>
      </c>
      <c r="Q359" s="180">
        <v>335.22</v>
      </c>
      <c r="R359" s="175">
        <v>1284.091</v>
      </c>
      <c r="S359" s="187"/>
      <c r="T359" t="e">
        <v>#N/A</v>
      </c>
    </row>
    <row r="360" ht="20" customHeight="1" spans="1:20">
      <c r="A360" s="180">
        <v>5</v>
      </c>
      <c r="B360" s="180" t="s">
        <v>391</v>
      </c>
      <c r="C360" s="180" t="s">
        <v>727</v>
      </c>
      <c r="D360" s="180" t="s">
        <v>728</v>
      </c>
      <c r="E360" s="151">
        <v>2836.2</v>
      </c>
      <c r="F360" s="151">
        <v>2837</v>
      </c>
      <c r="G360" s="54">
        <v>4990.25</v>
      </c>
      <c r="H360" s="180">
        <v>51.05</v>
      </c>
      <c r="I360" s="151">
        <v>453.792</v>
      </c>
      <c r="J360" s="151">
        <v>19.859</v>
      </c>
      <c r="K360" s="54">
        <v>424.17</v>
      </c>
      <c r="L360" s="13">
        <v>948.871</v>
      </c>
      <c r="M360" s="180">
        <v>0</v>
      </c>
      <c r="N360" s="180">
        <v>226.9</v>
      </c>
      <c r="O360" s="180">
        <v>8.51</v>
      </c>
      <c r="P360" s="54">
        <v>99.81</v>
      </c>
      <c r="Q360" s="180">
        <v>335.22</v>
      </c>
      <c r="R360" s="175">
        <v>1284.091</v>
      </c>
      <c r="S360" s="187"/>
      <c r="T360" t="e">
        <v>#N/A</v>
      </c>
    </row>
    <row r="361" ht="20" customHeight="1" spans="1:20">
      <c r="A361" s="180">
        <v>6</v>
      </c>
      <c r="B361" s="180" t="s">
        <v>391</v>
      </c>
      <c r="C361" s="180" t="s">
        <v>729</v>
      </c>
      <c r="D361" s="180" t="s">
        <v>730</v>
      </c>
      <c r="E361" s="151">
        <v>2836.2</v>
      </c>
      <c r="F361" s="151">
        <v>2837</v>
      </c>
      <c r="G361" s="54">
        <v>4990.25</v>
      </c>
      <c r="H361" s="180">
        <v>51.05</v>
      </c>
      <c r="I361" s="151">
        <v>453.792</v>
      </c>
      <c r="J361" s="151">
        <v>19.859</v>
      </c>
      <c r="K361" s="54">
        <v>424.17</v>
      </c>
      <c r="L361" s="13">
        <v>948.871</v>
      </c>
      <c r="M361" s="180">
        <v>0</v>
      </c>
      <c r="N361" s="180">
        <v>226.9</v>
      </c>
      <c r="O361" s="180">
        <v>8.51</v>
      </c>
      <c r="P361" s="54">
        <v>99.81</v>
      </c>
      <c r="Q361" s="180">
        <v>335.22</v>
      </c>
      <c r="R361" s="175">
        <v>1284.091</v>
      </c>
      <c r="S361" s="187"/>
      <c r="T361" t="e">
        <v>#N/A</v>
      </c>
    </row>
    <row r="362" ht="20" customHeight="1" spans="1:19">
      <c r="A362" s="180">
        <v>7</v>
      </c>
      <c r="B362" s="186" t="s">
        <v>509</v>
      </c>
      <c r="C362" s="180" t="s">
        <v>731</v>
      </c>
      <c r="D362" s="180" t="s">
        <v>732</v>
      </c>
      <c r="E362" s="151">
        <v>2836.2</v>
      </c>
      <c r="F362" s="151">
        <v>2837</v>
      </c>
      <c r="G362" s="54">
        <v>4990.25</v>
      </c>
      <c r="H362" s="180">
        <f t="shared" ref="H362:H368" si="68">ROUND(E362*0.018,2)</f>
        <v>51.05</v>
      </c>
      <c r="I362" s="151">
        <f t="shared" ref="I362:I368" si="69">E362*0.16</f>
        <v>453.792</v>
      </c>
      <c r="J362" s="151">
        <f t="shared" ref="J362:J368" si="70">F362*0.007</f>
        <v>19.859</v>
      </c>
      <c r="K362" s="54">
        <f t="shared" ref="K362:K368" si="71">ROUND(G362*0.085,2)</f>
        <v>424.17</v>
      </c>
      <c r="L362" s="13">
        <f t="shared" ref="L362:L368" si="72">SUM(H362:K362)</f>
        <v>948.871</v>
      </c>
      <c r="M362" s="180">
        <v>0</v>
      </c>
      <c r="N362" s="180">
        <f t="shared" ref="N362:N368" si="73">ROUND(E362*0.08,2)</f>
        <v>226.9</v>
      </c>
      <c r="O362" s="180">
        <f t="shared" ref="O362:O368" si="74">ROUND(F362*0.003,2)</f>
        <v>8.51</v>
      </c>
      <c r="P362" s="54">
        <f t="shared" ref="P362:P368" si="75">ROUND(G362*0.02,2)</f>
        <v>99.81</v>
      </c>
      <c r="Q362" s="180">
        <f t="shared" ref="Q362:Q368" si="76">SUM(M362:P362)</f>
        <v>335.22</v>
      </c>
      <c r="R362" s="175">
        <f t="shared" ref="R362:R368" si="77">L362+Q362</f>
        <v>1284.091</v>
      </c>
      <c r="S362" s="187"/>
    </row>
    <row r="363" ht="20" customHeight="1" spans="1:19">
      <c r="A363" s="180">
        <v>8</v>
      </c>
      <c r="B363" s="186" t="s">
        <v>293</v>
      </c>
      <c r="C363" s="180" t="s">
        <v>733</v>
      </c>
      <c r="D363" s="180" t="s">
        <v>734</v>
      </c>
      <c r="E363" s="151">
        <v>2836.2</v>
      </c>
      <c r="F363" s="151">
        <v>2837</v>
      </c>
      <c r="G363" s="54">
        <v>4990.25</v>
      </c>
      <c r="H363" s="180">
        <f t="shared" si="68"/>
        <v>51.05</v>
      </c>
      <c r="I363" s="151">
        <f t="shared" si="69"/>
        <v>453.792</v>
      </c>
      <c r="J363" s="151">
        <f t="shared" si="70"/>
        <v>19.859</v>
      </c>
      <c r="K363" s="54">
        <f t="shared" si="71"/>
        <v>424.17</v>
      </c>
      <c r="L363" s="13">
        <f t="shared" si="72"/>
        <v>948.871</v>
      </c>
      <c r="M363" s="180">
        <v>0</v>
      </c>
      <c r="N363" s="180">
        <f t="shared" si="73"/>
        <v>226.9</v>
      </c>
      <c r="O363" s="180">
        <f t="shared" si="74"/>
        <v>8.51</v>
      </c>
      <c r="P363" s="54">
        <f t="shared" si="75"/>
        <v>99.81</v>
      </c>
      <c r="Q363" s="180">
        <f t="shared" si="76"/>
        <v>335.22</v>
      </c>
      <c r="R363" s="175">
        <f t="shared" si="77"/>
        <v>1284.091</v>
      </c>
      <c r="S363" s="187"/>
    </row>
    <row r="364" ht="20" customHeight="1" spans="1:19">
      <c r="A364" s="180">
        <v>9</v>
      </c>
      <c r="B364" s="186" t="s">
        <v>155</v>
      </c>
      <c r="C364" s="180" t="s">
        <v>735</v>
      </c>
      <c r="D364" s="180" t="s">
        <v>736</v>
      </c>
      <c r="E364" s="151">
        <v>2836.2</v>
      </c>
      <c r="F364" s="151">
        <v>2837</v>
      </c>
      <c r="G364" s="54">
        <v>4990.25</v>
      </c>
      <c r="H364" s="180">
        <f t="shared" si="68"/>
        <v>51.05</v>
      </c>
      <c r="I364" s="151">
        <f t="shared" si="69"/>
        <v>453.792</v>
      </c>
      <c r="J364" s="151">
        <f t="shared" si="70"/>
        <v>19.859</v>
      </c>
      <c r="K364" s="54">
        <f t="shared" si="71"/>
        <v>424.17</v>
      </c>
      <c r="L364" s="13">
        <f t="shared" si="72"/>
        <v>948.871</v>
      </c>
      <c r="M364" s="180">
        <v>0</v>
      </c>
      <c r="N364" s="180">
        <f t="shared" si="73"/>
        <v>226.9</v>
      </c>
      <c r="O364" s="180">
        <f t="shared" si="74"/>
        <v>8.51</v>
      </c>
      <c r="P364" s="54">
        <f t="shared" si="75"/>
        <v>99.81</v>
      </c>
      <c r="Q364" s="180">
        <f t="shared" si="76"/>
        <v>335.22</v>
      </c>
      <c r="R364" s="175">
        <f t="shared" si="77"/>
        <v>1284.091</v>
      </c>
      <c r="S364" s="187"/>
    </row>
    <row r="365" ht="20" customHeight="1" spans="1:19">
      <c r="A365" s="180">
        <v>10</v>
      </c>
      <c r="B365" s="180" t="s">
        <v>391</v>
      </c>
      <c r="C365" s="180" t="s">
        <v>737</v>
      </c>
      <c r="D365" s="180" t="s">
        <v>738</v>
      </c>
      <c r="E365" s="151">
        <v>2836.2</v>
      </c>
      <c r="F365" s="151">
        <v>2837</v>
      </c>
      <c r="G365" s="54">
        <v>4990.25</v>
      </c>
      <c r="H365" s="180">
        <f t="shared" si="68"/>
        <v>51.05</v>
      </c>
      <c r="I365" s="151">
        <f t="shared" si="69"/>
        <v>453.792</v>
      </c>
      <c r="J365" s="151">
        <f t="shared" si="70"/>
        <v>19.859</v>
      </c>
      <c r="K365" s="54">
        <f t="shared" si="71"/>
        <v>424.17</v>
      </c>
      <c r="L365" s="13">
        <f t="shared" si="72"/>
        <v>948.871</v>
      </c>
      <c r="M365" s="180">
        <v>0</v>
      </c>
      <c r="N365" s="180">
        <f t="shared" si="73"/>
        <v>226.9</v>
      </c>
      <c r="O365" s="180">
        <f t="shared" si="74"/>
        <v>8.51</v>
      </c>
      <c r="P365" s="54">
        <f t="shared" si="75"/>
        <v>99.81</v>
      </c>
      <c r="Q365" s="180">
        <f t="shared" si="76"/>
        <v>335.22</v>
      </c>
      <c r="R365" s="175">
        <f t="shared" si="77"/>
        <v>1284.091</v>
      </c>
      <c r="S365" s="187"/>
    </row>
    <row r="366" ht="20" customHeight="1" spans="1:19">
      <c r="A366" s="180">
        <v>11</v>
      </c>
      <c r="B366" s="180" t="s">
        <v>391</v>
      </c>
      <c r="C366" s="180" t="s">
        <v>739</v>
      </c>
      <c r="D366" s="180" t="s">
        <v>740</v>
      </c>
      <c r="E366" s="151">
        <v>2836.2</v>
      </c>
      <c r="F366" s="151">
        <v>2837</v>
      </c>
      <c r="G366" s="54">
        <v>4990.25</v>
      </c>
      <c r="H366" s="180">
        <f t="shared" si="68"/>
        <v>51.05</v>
      </c>
      <c r="I366" s="151">
        <f t="shared" si="69"/>
        <v>453.792</v>
      </c>
      <c r="J366" s="151">
        <f t="shared" si="70"/>
        <v>19.859</v>
      </c>
      <c r="K366" s="54">
        <f t="shared" si="71"/>
        <v>424.17</v>
      </c>
      <c r="L366" s="13">
        <f t="shared" si="72"/>
        <v>948.871</v>
      </c>
      <c r="M366" s="180">
        <v>0</v>
      </c>
      <c r="N366" s="180">
        <f t="shared" si="73"/>
        <v>226.9</v>
      </c>
      <c r="O366" s="180">
        <f t="shared" si="74"/>
        <v>8.51</v>
      </c>
      <c r="P366" s="54">
        <f t="shared" si="75"/>
        <v>99.81</v>
      </c>
      <c r="Q366" s="180">
        <f t="shared" si="76"/>
        <v>335.22</v>
      </c>
      <c r="R366" s="175">
        <f t="shared" si="77"/>
        <v>1284.091</v>
      </c>
      <c r="S366" s="187"/>
    </row>
    <row r="367" ht="20" customHeight="1" spans="1:19">
      <c r="A367" s="180">
        <v>12</v>
      </c>
      <c r="B367" s="180" t="s">
        <v>391</v>
      </c>
      <c r="C367" s="180" t="s">
        <v>741</v>
      </c>
      <c r="D367" s="180" t="s">
        <v>742</v>
      </c>
      <c r="E367" s="151">
        <v>2836.2</v>
      </c>
      <c r="F367" s="151">
        <v>2837</v>
      </c>
      <c r="G367" s="54">
        <v>4990.25</v>
      </c>
      <c r="H367" s="180">
        <f t="shared" si="68"/>
        <v>51.05</v>
      </c>
      <c r="I367" s="151">
        <f t="shared" si="69"/>
        <v>453.792</v>
      </c>
      <c r="J367" s="151">
        <f t="shared" si="70"/>
        <v>19.859</v>
      </c>
      <c r="K367" s="54">
        <f t="shared" si="71"/>
        <v>424.17</v>
      </c>
      <c r="L367" s="13">
        <f t="shared" si="72"/>
        <v>948.871</v>
      </c>
      <c r="M367" s="180">
        <v>0</v>
      </c>
      <c r="N367" s="180">
        <f t="shared" si="73"/>
        <v>226.9</v>
      </c>
      <c r="O367" s="180">
        <f t="shared" si="74"/>
        <v>8.51</v>
      </c>
      <c r="P367" s="54">
        <f t="shared" si="75"/>
        <v>99.81</v>
      </c>
      <c r="Q367" s="180">
        <f t="shared" si="76"/>
        <v>335.22</v>
      </c>
      <c r="R367" s="175">
        <f t="shared" si="77"/>
        <v>1284.091</v>
      </c>
      <c r="S367" s="187"/>
    </row>
    <row r="368" ht="20" customHeight="1" spans="1:19">
      <c r="A368" s="180">
        <v>13</v>
      </c>
      <c r="B368" s="180" t="s">
        <v>391</v>
      </c>
      <c r="C368" s="180" t="s">
        <v>743</v>
      </c>
      <c r="D368" s="180" t="s">
        <v>744</v>
      </c>
      <c r="E368" s="151">
        <v>2836.2</v>
      </c>
      <c r="F368" s="151">
        <v>2837</v>
      </c>
      <c r="G368" s="54">
        <v>4990.25</v>
      </c>
      <c r="H368" s="180">
        <f t="shared" si="68"/>
        <v>51.05</v>
      </c>
      <c r="I368" s="151">
        <f t="shared" si="69"/>
        <v>453.792</v>
      </c>
      <c r="J368" s="151">
        <f t="shared" si="70"/>
        <v>19.859</v>
      </c>
      <c r="K368" s="54">
        <f t="shared" si="71"/>
        <v>424.17</v>
      </c>
      <c r="L368" s="13">
        <f t="shared" si="72"/>
        <v>948.871</v>
      </c>
      <c r="M368" s="180">
        <v>0</v>
      </c>
      <c r="N368" s="180">
        <f t="shared" si="73"/>
        <v>226.9</v>
      </c>
      <c r="O368" s="180">
        <f t="shared" si="74"/>
        <v>8.51</v>
      </c>
      <c r="P368" s="54">
        <f t="shared" si="75"/>
        <v>99.81</v>
      </c>
      <c r="Q368" s="180">
        <f t="shared" si="76"/>
        <v>335.22</v>
      </c>
      <c r="R368" s="175">
        <f t="shared" si="77"/>
        <v>1284.091</v>
      </c>
      <c r="S368" s="187"/>
    </row>
  </sheetData>
  <mergeCells count="50">
    <mergeCell ref="A1:R1"/>
    <mergeCell ref="H2:L2"/>
    <mergeCell ref="M2:Q2"/>
    <mergeCell ref="B337:D337"/>
    <mergeCell ref="A338:B338"/>
    <mergeCell ref="C338:D338"/>
    <mergeCell ref="A339:B339"/>
    <mergeCell ref="C339:D339"/>
    <mergeCell ref="E339:F339"/>
    <mergeCell ref="A340:B340"/>
    <mergeCell ref="C340:D340"/>
    <mergeCell ref="E340:F340"/>
    <mergeCell ref="A341:B341"/>
    <mergeCell ref="C341:D341"/>
    <mergeCell ref="E341:F341"/>
    <mergeCell ref="A342:B342"/>
    <mergeCell ref="C342:D342"/>
    <mergeCell ref="E342:F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topLeftCell="A238" workbookViewId="0">
      <selection activeCell="T254" sqref="T254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177" t="s">
        <v>745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customFormat="1" ht="20" customHeight="1" spans="1:19">
      <c r="A2" s="178" t="s">
        <v>1</v>
      </c>
      <c r="B2" s="178" t="s">
        <v>2</v>
      </c>
      <c r="C2" s="178" t="s">
        <v>3</v>
      </c>
      <c r="D2" s="178" t="s">
        <v>4</v>
      </c>
      <c r="E2" s="179" t="s">
        <v>5</v>
      </c>
      <c r="F2" s="179" t="s">
        <v>6</v>
      </c>
      <c r="G2" s="178" t="s">
        <v>7</v>
      </c>
      <c r="H2" s="178" t="s">
        <v>8</v>
      </c>
      <c r="I2" s="178"/>
      <c r="J2" s="178"/>
      <c r="K2" s="178"/>
      <c r="L2" s="178"/>
      <c r="M2" s="178" t="s">
        <v>9</v>
      </c>
      <c r="N2" s="178"/>
      <c r="O2" s="178"/>
      <c r="P2" s="178"/>
      <c r="Q2" s="178"/>
      <c r="R2" s="186" t="s">
        <v>10</v>
      </c>
      <c r="S2" s="186" t="s">
        <v>11</v>
      </c>
    </row>
    <row r="3" customFormat="1" ht="20" customHeight="1" spans="1:19">
      <c r="A3" s="178"/>
      <c r="B3" s="178"/>
      <c r="C3" s="178"/>
      <c r="D3" s="178"/>
      <c r="E3" s="179"/>
      <c r="F3" s="179"/>
      <c r="G3" s="178"/>
      <c r="H3" s="178" t="s">
        <v>12</v>
      </c>
      <c r="I3" s="160" t="s">
        <v>13</v>
      </c>
      <c r="J3" s="160" t="s">
        <v>14</v>
      </c>
      <c r="K3" s="178" t="s">
        <v>15</v>
      </c>
      <c r="L3" s="160" t="s">
        <v>16</v>
      </c>
      <c r="M3" s="178" t="s">
        <v>17</v>
      </c>
      <c r="N3" s="178" t="s">
        <v>18</v>
      </c>
      <c r="O3" s="178" t="s">
        <v>19</v>
      </c>
      <c r="P3" s="178" t="s">
        <v>20</v>
      </c>
      <c r="Q3" s="178" t="s">
        <v>16</v>
      </c>
      <c r="R3" s="186"/>
      <c r="S3" s="186"/>
    </row>
    <row r="4" customFormat="1" ht="20" customHeight="1" spans="1:19">
      <c r="A4" s="180">
        <v>1</v>
      </c>
      <c r="B4" s="180" t="s">
        <v>21</v>
      </c>
      <c r="C4" s="60" t="s">
        <v>22</v>
      </c>
      <c r="D4" s="180" t="s">
        <v>23</v>
      </c>
      <c r="E4" s="151">
        <v>2836.2</v>
      </c>
      <c r="F4" s="151">
        <v>2837</v>
      </c>
      <c r="G4" s="54">
        <v>4990.25</v>
      </c>
      <c r="H4" s="180">
        <v>51.05</v>
      </c>
      <c r="I4" s="151">
        <v>453.792</v>
      </c>
      <c r="J4" s="151">
        <v>19.859</v>
      </c>
      <c r="K4" s="54">
        <v>424.17</v>
      </c>
      <c r="L4" s="13">
        <v>948.871</v>
      </c>
      <c r="M4" s="180">
        <v>0</v>
      </c>
      <c r="N4" s="180">
        <v>226.9</v>
      </c>
      <c r="O4" s="180">
        <v>8.51</v>
      </c>
      <c r="P4" s="54">
        <v>99.81</v>
      </c>
      <c r="Q4" s="180">
        <v>335.22</v>
      </c>
      <c r="R4" s="175">
        <v>1284.091</v>
      </c>
      <c r="S4" s="187"/>
    </row>
    <row r="5" customFormat="1" ht="20" customHeight="1" spans="1:19">
      <c r="A5" s="180">
        <v>2</v>
      </c>
      <c r="B5" s="181" t="s">
        <v>24</v>
      </c>
      <c r="C5" s="60" t="s">
        <v>25</v>
      </c>
      <c r="D5" s="180" t="s">
        <v>26</v>
      </c>
      <c r="E5" s="151">
        <v>2836.2</v>
      </c>
      <c r="F5" s="151">
        <v>2837</v>
      </c>
      <c r="G5" s="54">
        <v>4990.25</v>
      </c>
      <c r="H5" s="180">
        <v>51.05</v>
      </c>
      <c r="I5" s="151">
        <v>453.792</v>
      </c>
      <c r="J5" s="151">
        <v>19.859</v>
      </c>
      <c r="K5" s="54">
        <v>424.17</v>
      </c>
      <c r="L5" s="13">
        <v>948.871</v>
      </c>
      <c r="M5" s="180">
        <v>0</v>
      </c>
      <c r="N5" s="180">
        <v>226.9</v>
      </c>
      <c r="O5" s="180">
        <v>8.51</v>
      </c>
      <c r="P5" s="54">
        <v>99.81</v>
      </c>
      <c r="Q5" s="180">
        <v>335.22</v>
      </c>
      <c r="R5" s="175">
        <v>1284.091</v>
      </c>
      <c r="S5" s="187"/>
    </row>
    <row r="6" customFormat="1" ht="20" customHeight="1" spans="1:19">
      <c r="A6" s="180">
        <v>3</v>
      </c>
      <c r="B6" s="182"/>
      <c r="C6" s="60" t="s">
        <v>27</v>
      </c>
      <c r="D6" s="180" t="s">
        <v>28</v>
      </c>
      <c r="E6" s="151">
        <v>2836.2</v>
      </c>
      <c r="F6" s="151">
        <v>2837</v>
      </c>
      <c r="G6" s="54">
        <v>4990.25</v>
      </c>
      <c r="H6" s="180">
        <v>51.05</v>
      </c>
      <c r="I6" s="151">
        <v>453.792</v>
      </c>
      <c r="J6" s="151">
        <v>19.859</v>
      </c>
      <c r="K6" s="54">
        <v>424.17</v>
      </c>
      <c r="L6" s="13">
        <v>948.871</v>
      </c>
      <c r="M6" s="180">
        <v>0</v>
      </c>
      <c r="N6" s="180">
        <v>226.9</v>
      </c>
      <c r="O6" s="180">
        <v>8.51</v>
      </c>
      <c r="P6" s="54">
        <v>99.81</v>
      </c>
      <c r="Q6" s="180">
        <v>335.22</v>
      </c>
      <c r="R6" s="175">
        <v>1284.091</v>
      </c>
      <c r="S6" s="187"/>
    </row>
    <row r="7" customFormat="1" ht="20" customHeight="1" spans="1:19">
      <c r="A7" s="180">
        <v>4</v>
      </c>
      <c r="B7" s="181" t="s">
        <v>29</v>
      </c>
      <c r="C7" s="60" t="s">
        <v>30</v>
      </c>
      <c r="D7" s="180" t="s">
        <v>31</v>
      </c>
      <c r="E7" s="151">
        <v>2836.2</v>
      </c>
      <c r="F7" s="151">
        <v>2837</v>
      </c>
      <c r="G7" s="54">
        <v>4990.25</v>
      </c>
      <c r="H7" s="180">
        <v>51.05</v>
      </c>
      <c r="I7" s="151">
        <v>453.792</v>
      </c>
      <c r="J7" s="151">
        <v>19.859</v>
      </c>
      <c r="K7" s="54">
        <v>424.17</v>
      </c>
      <c r="L7" s="13">
        <v>948.871</v>
      </c>
      <c r="M7" s="180">
        <v>0</v>
      </c>
      <c r="N7" s="180">
        <v>226.9</v>
      </c>
      <c r="O7" s="180">
        <v>8.51</v>
      </c>
      <c r="P7" s="54">
        <v>99.81</v>
      </c>
      <c r="Q7" s="180">
        <v>335.22</v>
      </c>
      <c r="R7" s="175">
        <v>1284.091</v>
      </c>
      <c r="S7" s="187"/>
    </row>
    <row r="8" customFormat="1" ht="20" customHeight="1" spans="1:19">
      <c r="A8" s="180">
        <v>5</v>
      </c>
      <c r="B8" s="183"/>
      <c r="C8" s="60" t="s">
        <v>32</v>
      </c>
      <c r="D8" s="180" t="s">
        <v>33</v>
      </c>
      <c r="E8" s="151">
        <v>2836.2</v>
      </c>
      <c r="F8" s="151">
        <v>2837</v>
      </c>
      <c r="G8" s="54">
        <v>4990.25</v>
      </c>
      <c r="H8" s="180">
        <v>51.05</v>
      </c>
      <c r="I8" s="151">
        <v>453.792</v>
      </c>
      <c r="J8" s="151">
        <v>19.859</v>
      </c>
      <c r="K8" s="54">
        <v>424.17</v>
      </c>
      <c r="L8" s="13">
        <v>948.871</v>
      </c>
      <c r="M8" s="180">
        <v>0</v>
      </c>
      <c r="N8" s="180">
        <v>226.9</v>
      </c>
      <c r="O8" s="180">
        <v>8.51</v>
      </c>
      <c r="P8" s="54">
        <v>99.81</v>
      </c>
      <c r="Q8" s="180">
        <v>335.22</v>
      </c>
      <c r="R8" s="175">
        <v>1284.091</v>
      </c>
      <c r="S8" s="187"/>
    </row>
    <row r="9" customFormat="1" ht="20" customHeight="1" spans="1:19">
      <c r="A9" s="180">
        <v>6</v>
      </c>
      <c r="B9" s="183"/>
      <c r="C9" s="60" t="s">
        <v>34</v>
      </c>
      <c r="D9" s="180" t="s">
        <v>35</v>
      </c>
      <c r="E9" s="151">
        <v>2836.2</v>
      </c>
      <c r="F9" s="151">
        <v>2837</v>
      </c>
      <c r="G9" s="54">
        <v>4990.25</v>
      </c>
      <c r="H9" s="180">
        <v>51.05</v>
      </c>
      <c r="I9" s="151">
        <v>453.792</v>
      </c>
      <c r="J9" s="151">
        <v>19.859</v>
      </c>
      <c r="K9" s="54">
        <v>424.17</v>
      </c>
      <c r="L9" s="13">
        <v>948.871</v>
      </c>
      <c r="M9" s="180">
        <v>0</v>
      </c>
      <c r="N9" s="180">
        <v>226.9</v>
      </c>
      <c r="O9" s="180">
        <v>8.51</v>
      </c>
      <c r="P9" s="54">
        <v>99.81</v>
      </c>
      <c r="Q9" s="180">
        <v>335.22</v>
      </c>
      <c r="R9" s="175">
        <v>1284.091</v>
      </c>
      <c r="S9" s="187"/>
    </row>
    <row r="10" customFormat="1" ht="20" customHeight="1" spans="1:19">
      <c r="A10" s="180">
        <v>7</v>
      </c>
      <c r="B10" s="183"/>
      <c r="C10" s="60" t="s">
        <v>36</v>
      </c>
      <c r="D10" s="180" t="s">
        <v>37</v>
      </c>
      <c r="E10" s="151">
        <v>3820</v>
      </c>
      <c r="F10" s="151">
        <v>3820</v>
      </c>
      <c r="G10" s="54">
        <v>4990.25</v>
      </c>
      <c r="H10" s="180">
        <v>68.76</v>
      </c>
      <c r="I10" s="151">
        <v>611.2</v>
      </c>
      <c r="J10" s="151">
        <v>26.74</v>
      </c>
      <c r="K10" s="54">
        <v>424.17</v>
      </c>
      <c r="L10" s="13">
        <v>1130.87</v>
      </c>
      <c r="M10" s="180">
        <v>0</v>
      </c>
      <c r="N10" s="180">
        <v>305.6</v>
      </c>
      <c r="O10" s="180">
        <v>11.46</v>
      </c>
      <c r="P10" s="54">
        <v>99.81</v>
      </c>
      <c r="Q10" s="180">
        <v>416.87</v>
      </c>
      <c r="R10" s="175">
        <v>1547.74</v>
      </c>
      <c r="S10" s="187"/>
    </row>
    <row r="11" customFormat="1" ht="20" customHeight="1" spans="1:19">
      <c r="A11" s="180">
        <v>8</v>
      </c>
      <c r="B11" s="183"/>
      <c r="C11" s="60" t="s">
        <v>38</v>
      </c>
      <c r="D11" s="180" t="s">
        <v>39</v>
      </c>
      <c r="E11" s="151">
        <v>2836.2</v>
      </c>
      <c r="F11" s="151">
        <v>2837</v>
      </c>
      <c r="G11" s="54">
        <v>4990.25</v>
      </c>
      <c r="H11" s="180">
        <v>51.05</v>
      </c>
      <c r="I11" s="151">
        <v>453.792</v>
      </c>
      <c r="J11" s="151">
        <v>19.859</v>
      </c>
      <c r="K11" s="54">
        <v>424.17</v>
      </c>
      <c r="L11" s="13">
        <v>948.871</v>
      </c>
      <c r="M11" s="180">
        <v>0</v>
      </c>
      <c r="N11" s="180">
        <v>226.9</v>
      </c>
      <c r="O11" s="180">
        <v>8.51</v>
      </c>
      <c r="P11" s="54">
        <v>99.81</v>
      </c>
      <c r="Q11" s="180">
        <v>335.22</v>
      </c>
      <c r="R11" s="175">
        <v>1284.091</v>
      </c>
      <c r="S11" s="187"/>
    </row>
    <row r="12" customFormat="1" ht="20" customHeight="1" spans="1:19">
      <c r="A12" s="180">
        <v>9</v>
      </c>
      <c r="B12" s="183"/>
      <c r="C12" s="60" t="s">
        <v>40</v>
      </c>
      <c r="D12" s="180" t="s">
        <v>41</v>
      </c>
      <c r="E12" s="151">
        <v>2836.2</v>
      </c>
      <c r="F12" s="151">
        <v>2837</v>
      </c>
      <c r="G12" s="54">
        <v>4990.25</v>
      </c>
      <c r="H12" s="180">
        <v>51.05</v>
      </c>
      <c r="I12" s="151">
        <v>453.792</v>
      </c>
      <c r="J12" s="151">
        <v>19.859</v>
      </c>
      <c r="K12" s="54">
        <v>424.17</v>
      </c>
      <c r="L12" s="13">
        <v>948.871</v>
      </c>
      <c r="M12" s="180">
        <v>0</v>
      </c>
      <c r="N12" s="180">
        <v>226.9</v>
      </c>
      <c r="O12" s="180">
        <v>8.51</v>
      </c>
      <c r="P12" s="54">
        <v>99.81</v>
      </c>
      <c r="Q12" s="180">
        <v>335.22</v>
      </c>
      <c r="R12" s="175">
        <v>1284.091</v>
      </c>
      <c r="S12" s="187"/>
    </row>
    <row r="13" customFormat="1" ht="20" customHeight="1" spans="1:19">
      <c r="A13" s="180">
        <v>10</v>
      </c>
      <c r="B13" s="183"/>
      <c r="C13" s="60" t="s">
        <v>42</v>
      </c>
      <c r="D13" s="180" t="s">
        <v>43</v>
      </c>
      <c r="E13" s="151">
        <v>2836.2</v>
      </c>
      <c r="F13" s="151">
        <v>2837</v>
      </c>
      <c r="G13" s="54">
        <v>4990.25</v>
      </c>
      <c r="H13" s="180">
        <v>51.05</v>
      </c>
      <c r="I13" s="151">
        <v>453.792</v>
      </c>
      <c r="J13" s="151">
        <v>19.859</v>
      </c>
      <c r="K13" s="54">
        <v>424.17</v>
      </c>
      <c r="L13" s="13">
        <v>948.871</v>
      </c>
      <c r="M13" s="180">
        <v>0</v>
      </c>
      <c r="N13" s="180">
        <v>226.9</v>
      </c>
      <c r="O13" s="180">
        <v>8.51</v>
      </c>
      <c r="P13" s="54">
        <v>99.81</v>
      </c>
      <c r="Q13" s="180">
        <v>335.22</v>
      </c>
      <c r="R13" s="175">
        <v>1284.091</v>
      </c>
      <c r="S13" s="187"/>
    </row>
    <row r="14" customFormat="1" ht="20" customHeight="1" spans="1:19">
      <c r="A14" s="180">
        <v>11</v>
      </c>
      <c r="B14" s="183"/>
      <c r="C14" s="60" t="s">
        <v>44</v>
      </c>
      <c r="D14" s="180" t="s">
        <v>45</v>
      </c>
      <c r="E14" s="151">
        <v>2836.2</v>
      </c>
      <c r="F14" s="151">
        <v>2837</v>
      </c>
      <c r="G14" s="54">
        <v>4990.25</v>
      </c>
      <c r="H14" s="180">
        <v>51.05</v>
      </c>
      <c r="I14" s="151">
        <v>453.792</v>
      </c>
      <c r="J14" s="151">
        <v>19.859</v>
      </c>
      <c r="K14" s="54">
        <v>424.17</v>
      </c>
      <c r="L14" s="13">
        <v>948.871</v>
      </c>
      <c r="M14" s="180">
        <v>0</v>
      </c>
      <c r="N14" s="180">
        <v>226.9</v>
      </c>
      <c r="O14" s="180">
        <v>8.51</v>
      </c>
      <c r="P14" s="54">
        <v>99.81</v>
      </c>
      <c r="Q14" s="180">
        <v>335.22</v>
      </c>
      <c r="R14" s="175">
        <v>1284.091</v>
      </c>
      <c r="S14" s="187"/>
    </row>
    <row r="15" customFormat="1" ht="20" customHeight="1" spans="1:19">
      <c r="A15" s="180">
        <v>12</v>
      </c>
      <c r="B15" s="183"/>
      <c r="C15" s="60" t="s">
        <v>46</v>
      </c>
      <c r="D15" s="180" t="s">
        <v>47</v>
      </c>
      <c r="E15" s="151">
        <v>2836.2</v>
      </c>
      <c r="F15" s="151">
        <v>2837</v>
      </c>
      <c r="G15" s="54">
        <v>4990.25</v>
      </c>
      <c r="H15" s="180">
        <v>51.05</v>
      </c>
      <c r="I15" s="151">
        <v>453.792</v>
      </c>
      <c r="J15" s="151">
        <v>19.859</v>
      </c>
      <c r="K15" s="54">
        <v>424.17</v>
      </c>
      <c r="L15" s="13">
        <v>948.871</v>
      </c>
      <c r="M15" s="180">
        <v>0</v>
      </c>
      <c r="N15" s="180">
        <v>226.9</v>
      </c>
      <c r="O15" s="180">
        <v>8.51</v>
      </c>
      <c r="P15" s="54">
        <v>99.81</v>
      </c>
      <c r="Q15" s="180">
        <v>335.22</v>
      </c>
      <c r="R15" s="175">
        <v>1284.091</v>
      </c>
      <c r="S15" s="187"/>
    </row>
    <row r="16" customFormat="1" ht="20" customHeight="1" spans="1:19">
      <c r="A16" s="180">
        <v>13</v>
      </c>
      <c r="B16" s="183"/>
      <c r="C16" s="60" t="s">
        <v>48</v>
      </c>
      <c r="D16" s="180" t="s">
        <v>49</v>
      </c>
      <c r="E16" s="151">
        <v>3820</v>
      </c>
      <c r="F16" s="151">
        <v>3820</v>
      </c>
      <c r="G16" s="54">
        <v>4990.25</v>
      </c>
      <c r="H16" s="180">
        <v>68.76</v>
      </c>
      <c r="I16" s="151">
        <v>611.2</v>
      </c>
      <c r="J16" s="151">
        <v>26.74</v>
      </c>
      <c r="K16" s="54">
        <v>424.17</v>
      </c>
      <c r="L16" s="13">
        <v>1130.87</v>
      </c>
      <c r="M16" s="180">
        <v>0</v>
      </c>
      <c r="N16" s="180">
        <v>305.6</v>
      </c>
      <c r="O16" s="180">
        <v>11.46</v>
      </c>
      <c r="P16" s="54">
        <v>99.81</v>
      </c>
      <c r="Q16" s="180">
        <v>416.87</v>
      </c>
      <c r="R16" s="175">
        <v>1547.74</v>
      </c>
      <c r="S16" s="187"/>
    </row>
    <row r="17" customFormat="1" ht="20" customHeight="1" spans="1:19">
      <c r="A17" s="180">
        <v>14</v>
      </c>
      <c r="B17" s="181" t="s">
        <v>51</v>
      </c>
      <c r="C17" s="60" t="s">
        <v>52</v>
      </c>
      <c r="D17" s="180" t="s">
        <v>53</v>
      </c>
      <c r="E17" s="151">
        <v>2836.2</v>
      </c>
      <c r="F17" s="151">
        <v>2837</v>
      </c>
      <c r="G17" s="54">
        <v>4990.25</v>
      </c>
      <c r="H17" s="180">
        <v>51.05</v>
      </c>
      <c r="I17" s="151">
        <v>453.792</v>
      </c>
      <c r="J17" s="151">
        <v>19.859</v>
      </c>
      <c r="K17" s="54">
        <v>424.17</v>
      </c>
      <c r="L17" s="13">
        <v>948.871</v>
      </c>
      <c r="M17" s="180">
        <v>0</v>
      </c>
      <c r="N17" s="180">
        <v>226.9</v>
      </c>
      <c r="O17" s="180">
        <v>8.51</v>
      </c>
      <c r="P17" s="54">
        <v>99.81</v>
      </c>
      <c r="Q17" s="180">
        <v>335.22</v>
      </c>
      <c r="R17" s="175">
        <v>1284.091</v>
      </c>
      <c r="S17" s="187"/>
    </row>
    <row r="18" customFormat="1" ht="20" customHeight="1" spans="1:19">
      <c r="A18" s="180">
        <v>15</v>
      </c>
      <c r="B18" s="183"/>
      <c r="C18" s="60" t="s">
        <v>54</v>
      </c>
      <c r="D18" s="180" t="s">
        <v>55</v>
      </c>
      <c r="E18" s="151">
        <v>2836.2</v>
      </c>
      <c r="F18" s="151">
        <v>2837</v>
      </c>
      <c r="G18" s="54">
        <v>4990.25</v>
      </c>
      <c r="H18" s="180">
        <v>51.05</v>
      </c>
      <c r="I18" s="151">
        <v>453.792</v>
      </c>
      <c r="J18" s="151">
        <v>19.859</v>
      </c>
      <c r="K18" s="54">
        <v>424.17</v>
      </c>
      <c r="L18" s="13">
        <v>948.871</v>
      </c>
      <c r="M18" s="180">
        <v>0</v>
      </c>
      <c r="N18" s="180">
        <v>226.9</v>
      </c>
      <c r="O18" s="180">
        <v>8.51</v>
      </c>
      <c r="P18" s="54">
        <v>99.81</v>
      </c>
      <c r="Q18" s="180">
        <v>335.22</v>
      </c>
      <c r="R18" s="175">
        <v>1284.091</v>
      </c>
      <c r="S18" s="187"/>
    </row>
    <row r="19" customFormat="1" ht="20" customHeight="1" spans="1:19">
      <c r="A19" s="180">
        <v>16</v>
      </c>
      <c r="B19" s="183"/>
      <c r="C19" s="60" t="s">
        <v>56</v>
      </c>
      <c r="D19" s="180" t="s">
        <v>57</v>
      </c>
      <c r="E19" s="151">
        <v>2836.2</v>
      </c>
      <c r="F19" s="151">
        <v>2837</v>
      </c>
      <c r="G19" s="54">
        <v>4990.25</v>
      </c>
      <c r="H19" s="180">
        <v>51.05</v>
      </c>
      <c r="I19" s="151">
        <v>453.792</v>
      </c>
      <c r="J19" s="151">
        <v>19.859</v>
      </c>
      <c r="K19" s="54">
        <v>424.17</v>
      </c>
      <c r="L19" s="13">
        <v>948.871</v>
      </c>
      <c r="M19" s="180">
        <v>0</v>
      </c>
      <c r="N19" s="180">
        <v>226.9</v>
      </c>
      <c r="O19" s="180">
        <v>8.51</v>
      </c>
      <c r="P19" s="54">
        <v>99.81</v>
      </c>
      <c r="Q19" s="180">
        <v>335.22</v>
      </c>
      <c r="R19" s="175">
        <v>1284.091</v>
      </c>
      <c r="S19" s="187"/>
    </row>
    <row r="20" customFormat="1" ht="20" customHeight="1" spans="1:19">
      <c r="A20" s="180">
        <v>17</v>
      </c>
      <c r="B20" s="183"/>
      <c r="C20" s="60" t="s">
        <v>58</v>
      </c>
      <c r="D20" s="180" t="s">
        <v>59</v>
      </c>
      <c r="E20" s="151">
        <v>2836.2</v>
      </c>
      <c r="F20" s="151">
        <v>2837</v>
      </c>
      <c r="G20" s="54">
        <v>4990.25</v>
      </c>
      <c r="H20" s="180">
        <v>51.05</v>
      </c>
      <c r="I20" s="151">
        <v>453.792</v>
      </c>
      <c r="J20" s="151">
        <v>19.859</v>
      </c>
      <c r="K20" s="54">
        <v>424.17</v>
      </c>
      <c r="L20" s="13">
        <v>948.871</v>
      </c>
      <c r="M20" s="180">
        <v>0</v>
      </c>
      <c r="N20" s="180">
        <v>226.9</v>
      </c>
      <c r="O20" s="180">
        <v>8.51</v>
      </c>
      <c r="P20" s="54">
        <v>99.81</v>
      </c>
      <c r="Q20" s="180">
        <v>335.22</v>
      </c>
      <c r="R20" s="175">
        <v>1284.091</v>
      </c>
      <c r="S20" s="187"/>
    </row>
    <row r="21" customFormat="1" ht="20" customHeight="1" spans="1:19">
      <c r="A21" s="180">
        <v>18</v>
      </c>
      <c r="B21" s="183"/>
      <c r="C21" s="60" t="s">
        <v>60</v>
      </c>
      <c r="D21" s="180" t="s">
        <v>61</v>
      </c>
      <c r="E21" s="151">
        <v>2836.2</v>
      </c>
      <c r="F21" s="151">
        <v>2837</v>
      </c>
      <c r="G21" s="54">
        <v>4990.25</v>
      </c>
      <c r="H21" s="180">
        <v>51.05</v>
      </c>
      <c r="I21" s="151">
        <v>453.792</v>
      </c>
      <c r="J21" s="151">
        <v>19.859</v>
      </c>
      <c r="K21" s="54">
        <v>424.17</v>
      </c>
      <c r="L21" s="13">
        <v>948.871</v>
      </c>
      <c r="M21" s="180">
        <v>0</v>
      </c>
      <c r="N21" s="180">
        <v>226.9</v>
      </c>
      <c r="O21" s="180">
        <v>8.51</v>
      </c>
      <c r="P21" s="54">
        <v>99.81</v>
      </c>
      <c r="Q21" s="180">
        <v>335.22</v>
      </c>
      <c r="R21" s="175">
        <v>1284.091</v>
      </c>
      <c r="S21" s="187"/>
    </row>
    <row r="22" customFormat="1" ht="20" customHeight="1" spans="1:19">
      <c r="A22" s="180">
        <v>19</v>
      </c>
      <c r="B22" s="182"/>
      <c r="C22" s="60" t="s">
        <v>62</v>
      </c>
      <c r="D22" s="180" t="s">
        <v>63</v>
      </c>
      <c r="E22" s="151">
        <v>2849.73</v>
      </c>
      <c r="F22" s="151">
        <v>2849.73</v>
      </c>
      <c r="G22" s="54">
        <v>4990.25</v>
      </c>
      <c r="H22" s="180">
        <v>51.3</v>
      </c>
      <c r="I22" s="151">
        <v>455.9568</v>
      </c>
      <c r="J22" s="151">
        <v>19.94811</v>
      </c>
      <c r="K22" s="54">
        <v>424.17</v>
      </c>
      <c r="L22" s="13">
        <v>951.37491</v>
      </c>
      <c r="M22" s="180">
        <v>0</v>
      </c>
      <c r="N22" s="180">
        <v>227.98</v>
      </c>
      <c r="O22" s="180">
        <v>8.55</v>
      </c>
      <c r="P22" s="54">
        <v>99.81</v>
      </c>
      <c r="Q22" s="180">
        <v>336.34</v>
      </c>
      <c r="R22" s="175">
        <v>1287.71491</v>
      </c>
      <c r="S22" s="187"/>
    </row>
    <row r="23" customFormat="1" ht="20" customHeight="1" spans="1:19">
      <c r="A23" s="180">
        <v>20</v>
      </c>
      <c r="B23" s="184" t="s">
        <v>64</v>
      </c>
      <c r="C23" s="60" t="s">
        <v>67</v>
      </c>
      <c r="D23" s="180" t="s">
        <v>68</v>
      </c>
      <c r="E23" s="151">
        <v>2836.2</v>
      </c>
      <c r="F23" s="151">
        <v>2837</v>
      </c>
      <c r="G23" s="54">
        <v>4990.25</v>
      </c>
      <c r="H23" s="180">
        <v>51.05</v>
      </c>
      <c r="I23" s="151">
        <v>453.792</v>
      </c>
      <c r="J23" s="151">
        <v>19.859</v>
      </c>
      <c r="K23" s="54">
        <v>424.17</v>
      </c>
      <c r="L23" s="13">
        <v>948.871</v>
      </c>
      <c r="M23" s="180">
        <v>0</v>
      </c>
      <c r="N23" s="180">
        <v>226.9</v>
      </c>
      <c r="O23" s="180">
        <v>8.51</v>
      </c>
      <c r="P23" s="54">
        <v>99.81</v>
      </c>
      <c r="Q23" s="180">
        <v>335.22</v>
      </c>
      <c r="R23" s="175">
        <v>1284.091</v>
      </c>
      <c r="S23" s="187"/>
    </row>
    <row r="24" customFormat="1" ht="20" customHeight="1" spans="1:19">
      <c r="A24" s="180">
        <v>21</v>
      </c>
      <c r="B24" s="184"/>
      <c r="C24" s="60" t="s">
        <v>69</v>
      </c>
      <c r="D24" s="180" t="s">
        <v>70</v>
      </c>
      <c r="E24" s="151">
        <v>2836.2</v>
      </c>
      <c r="F24" s="151">
        <v>2837</v>
      </c>
      <c r="G24" s="54">
        <v>4990.25</v>
      </c>
      <c r="H24" s="180">
        <v>51.05</v>
      </c>
      <c r="I24" s="151">
        <v>453.792</v>
      </c>
      <c r="J24" s="151">
        <v>19.859</v>
      </c>
      <c r="K24" s="54">
        <v>424.17</v>
      </c>
      <c r="L24" s="13">
        <v>948.871</v>
      </c>
      <c r="M24" s="180">
        <v>0</v>
      </c>
      <c r="N24" s="180">
        <v>226.9</v>
      </c>
      <c r="O24" s="180">
        <v>8.51</v>
      </c>
      <c r="P24" s="54">
        <v>99.81</v>
      </c>
      <c r="Q24" s="180">
        <v>335.22</v>
      </c>
      <c r="R24" s="175">
        <v>1284.091</v>
      </c>
      <c r="S24" s="187"/>
    </row>
    <row r="25" customFormat="1" ht="20" customHeight="1" spans="1:19">
      <c r="A25" s="180">
        <v>22</v>
      </c>
      <c r="B25" s="185"/>
      <c r="C25" s="60" t="s">
        <v>71</v>
      </c>
      <c r="D25" s="180" t="s">
        <v>72</v>
      </c>
      <c r="E25" s="151">
        <v>2836.2</v>
      </c>
      <c r="F25" s="151">
        <v>2837</v>
      </c>
      <c r="G25" s="54">
        <v>4990.25</v>
      </c>
      <c r="H25" s="180">
        <v>51.05</v>
      </c>
      <c r="I25" s="151">
        <v>453.792</v>
      </c>
      <c r="J25" s="151">
        <v>19.859</v>
      </c>
      <c r="K25" s="54">
        <v>424.17</v>
      </c>
      <c r="L25" s="13">
        <v>948.871</v>
      </c>
      <c r="M25" s="180">
        <v>0</v>
      </c>
      <c r="N25" s="180">
        <v>226.9</v>
      </c>
      <c r="O25" s="180">
        <v>8.51</v>
      </c>
      <c r="P25" s="54">
        <v>99.81</v>
      </c>
      <c r="Q25" s="180">
        <v>335.22</v>
      </c>
      <c r="R25" s="175">
        <v>1284.091</v>
      </c>
      <c r="S25" s="187"/>
    </row>
    <row r="26" customFormat="1" ht="20" customHeight="1" spans="1:19">
      <c r="A26" s="180">
        <v>23</v>
      </c>
      <c r="B26" s="181" t="s">
        <v>73</v>
      </c>
      <c r="C26" s="60" t="s">
        <v>74</v>
      </c>
      <c r="D26" s="180" t="s">
        <v>75</v>
      </c>
      <c r="E26" s="151">
        <v>2836.2</v>
      </c>
      <c r="F26" s="151">
        <v>2837</v>
      </c>
      <c r="G26" s="54">
        <v>4990.25</v>
      </c>
      <c r="H26" s="180">
        <v>51.05</v>
      </c>
      <c r="I26" s="151">
        <v>453.792</v>
      </c>
      <c r="J26" s="151">
        <v>19.859</v>
      </c>
      <c r="K26" s="54">
        <v>424.17</v>
      </c>
      <c r="L26" s="13">
        <v>948.871</v>
      </c>
      <c r="M26" s="180">
        <v>0</v>
      </c>
      <c r="N26" s="180">
        <v>226.9</v>
      </c>
      <c r="O26" s="180">
        <v>8.51</v>
      </c>
      <c r="P26" s="54">
        <v>99.81</v>
      </c>
      <c r="Q26" s="180">
        <v>335.22</v>
      </c>
      <c r="R26" s="175">
        <v>1284.091</v>
      </c>
      <c r="S26" s="187"/>
    </row>
    <row r="27" customFormat="1" ht="20" customHeight="1" spans="1:19">
      <c r="A27" s="180">
        <v>24</v>
      </c>
      <c r="B27" s="183"/>
      <c r="C27" s="60" t="s">
        <v>76</v>
      </c>
      <c r="D27" s="180" t="s">
        <v>77</v>
      </c>
      <c r="E27" s="151">
        <v>2836.2</v>
      </c>
      <c r="F27" s="151">
        <v>2837</v>
      </c>
      <c r="G27" s="54">
        <v>4990.25</v>
      </c>
      <c r="H27" s="180">
        <v>51.05</v>
      </c>
      <c r="I27" s="151">
        <v>453.792</v>
      </c>
      <c r="J27" s="151">
        <v>19.859</v>
      </c>
      <c r="K27" s="54">
        <v>424.17</v>
      </c>
      <c r="L27" s="13">
        <v>948.871</v>
      </c>
      <c r="M27" s="180">
        <v>0</v>
      </c>
      <c r="N27" s="180">
        <v>226.9</v>
      </c>
      <c r="O27" s="180">
        <v>8.51</v>
      </c>
      <c r="P27" s="54">
        <v>99.81</v>
      </c>
      <c r="Q27" s="180">
        <v>335.22</v>
      </c>
      <c r="R27" s="175">
        <v>1284.091</v>
      </c>
      <c r="S27" s="187"/>
    </row>
    <row r="28" customFormat="1" ht="20" customHeight="1" spans="1:19">
      <c r="A28" s="180">
        <v>25</v>
      </c>
      <c r="B28" s="183"/>
      <c r="C28" s="60" t="s">
        <v>78</v>
      </c>
      <c r="D28" s="180" t="s">
        <v>79</v>
      </c>
      <c r="E28" s="151">
        <v>2836.2</v>
      </c>
      <c r="F28" s="151">
        <v>2837</v>
      </c>
      <c r="G28" s="54">
        <v>4990.25</v>
      </c>
      <c r="H28" s="180">
        <v>51.05</v>
      </c>
      <c r="I28" s="151">
        <v>453.792</v>
      </c>
      <c r="J28" s="151">
        <v>19.859</v>
      </c>
      <c r="K28" s="54">
        <v>424.17</v>
      </c>
      <c r="L28" s="13">
        <v>948.871</v>
      </c>
      <c r="M28" s="180">
        <v>0</v>
      </c>
      <c r="N28" s="180">
        <v>226.9</v>
      </c>
      <c r="O28" s="180">
        <v>8.51</v>
      </c>
      <c r="P28" s="54">
        <v>99.81</v>
      </c>
      <c r="Q28" s="180">
        <v>335.22</v>
      </c>
      <c r="R28" s="175">
        <v>1284.091</v>
      </c>
      <c r="S28" s="187"/>
    </row>
    <row r="29" customFormat="1" ht="20" customHeight="1" spans="1:19">
      <c r="A29" s="180">
        <v>26</v>
      </c>
      <c r="B29" s="183"/>
      <c r="C29" s="60" t="s">
        <v>80</v>
      </c>
      <c r="D29" s="180" t="s">
        <v>81</v>
      </c>
      <c r="E29" s="151">
        <v>2836.2</v>
      </c>
      <c r="F29" s="151">
        <v>2837</v>
      </c>
      <c r="G29" s="54">
        <v>4990.25</v>
      </c>
      <c r="H29" s="180">
        <v>51.05</v>
      </c>
      <c r="I29" s="151">
        <v>453.792</v>
      </c>
      <c r="J29" s="151">
        <v>19.859</v>
      </c>
      <c r="K29" s="54">
        <v>424.17</v>
      </c>
      <c r="L29" s="13">
        <v>948.871</v>
      </c>
      <c r="M29" s="180">
        <v>0</v>
      </c>
      <c r="N29" s="180">
        <v>226.9</v>
      </c>
      <c r="O29" s="180">
        <v>8.51</v>
      </c>
      <c r="P29" s="54">
        <v>99.81</v>
      </c>
      <c r="Q29" s="180">
        <v>335.22</v>
      </c>
      <c r="R29" s="175">
        <v>1284.091</v>
      </c>
      <c r="S29" s="187"/>
    </row>
    <row r="30" customFormat="1" ht="20" customHeight="1" spans="1:19">
      <c r="A30" s="180">
        <v>27</v>
      </c>
      <c r="B30" s="183"/>
      <c r="C30" s="60" t="s">
        <v>82</v>
      </c>
      <c r="D30" s="180" t="s">
        <v>83</v>
      </c>
      <c r="E30" s="151">
        <v>2836.2</v>
      </c>
      <c r="F30" s="151">
        <v>2837</v>
      </c>
      <c r="G30" s="54">
        <v>4990.25</v>
      </c>
      <c r="H30" s="180">
        <v>51.05</v>
      </c>
      <c r="I30" s="151">
        <v>453.792</v>
      </c>
      <c r="J30" s="151">
        <v>19.859</v>
      </c>
      <c r="K30" s="54">
        <v>424.17</v>
      </c>
      <c r="L30" s="13">
        <v>948.871</v>
      </c>
      <c r="M30" s="180">
        <v>0</v>
      </c>
      <c r="N30" s="180">
        <v>226.9</v>
      </c>
      <c r="O30" s="180">
        <v>8.51</v>
      </c>
      <c r="P30" s="54">
        <v>99.81</v>
      </c>
      <c r="Q30" s="180">
        <v>335.22</v>
      </c>
      <c r="R30" s="175">
        <v>1284.091</v>
      </c>
      <c r="S30" s="187"/>
    </row>
    <row r="31" customFormat="1" ht="20" customHeight="1" spans="1:19">
      <c r="A31" s="180">
        <v>28</v>
      </c>
      <c r="B31" s="183"/>
      <c r="C31" s="60" t="s">
        <v>84</v>
      </c>
      <c r="D31" s="180" t="s">
        <v>85</v>
      </c>
      <c r="E31" s="151">
        <v>2836.2</v>
      </c>
      <c r="F31" s="151">
        <v>2837</v>
      </c>
      <c r="G31" s="54">
        <v>4990.25</v>
      </c>
      <c r="H31" s="180">
        <v>51.05</v>
      </c>
      <c r="I31" s="151">
        <v>453.792</v>
      </c>
      <c r="J31" s="151">
        <v>19.859</v>
      </c>
      <c r="K31" s="54">
        <v>424.17</v>
      </c>
      <c r="L31" s="13">
        <v>948.871</v>
      </c>
      <c r="M31" s="180">
        <v>0</v>
      </c>
      <c r="N31" s="180">
        <v>226.9</v>
      </c>
      <c r="O31" s="180">
        <v>8.51</v>
      </c>
      <c r="P31" s="54">
        <v>99.81</v>
      </c>
      <c r="Q31" s="180">
        <v>335.22</v>
      </c>
      <c r="R31" s="175">
        <v>1284.091</v>
      </c>
      <c r="S31" s="187"/>
    </row>
    <row r="32" customFormat="1" ht="20" customHeight="1" spans="1:19">
      <c r="A32" s="180">
        <v>29</v>
      </c>
      <c r="B32" s="183"/>
      <c r="C32" s="60" t="s">
        <v>86</v>
      </c>
      <c r="D32" s="180" t="s">
        <v>87</v>
      </c>
      <c r="E32" s="151">
        <v>2836.2</v>
      </c>
      <c r="F32" s="151">
        <v>2837</v>
      </c>
      <c r="G32" s="54">
        <v>4990.25</v>
      </c>
      <c r="H32" s="180">
        <v>51.05</v>
      </c>
      <c r="I32" s="151">
        <v>453.792</v>
      </c>
      <c r="J32" s="151">
        <v>19.859</v>
      </c>
      <c r="K32" s="54">
        <v>424.17</v>
      </c>
      <c r="L32" s="13">
        <v>948.871</v>
      </c>
      <c r="M32" s="180">
        <v>0</v>
      </c>
      <c r="N32" s="180">
        <v>226.9</v>
      </c>
      <c r="O32" s="180">
        <v>8.51</v>
      </c>
      <c r="P32" s="54">
        <v>99.81</v>
      </c>
      <c r="Q32" s="180">
        <v>335.22</v>
      </c>
      <c r="R32" s="175">
        <v>1284.091</v>
      </c>
      <c r="S32" s="187"/>
    </row>
    <row r="33" customFormat="1" ht="20" customHeight="1" spans="1:19">
      <c r="A33" s="180">
        <v>30</v>
      </c>
      <c r="B33" s="182"/>
      <c r="C33" s="60" t="s">
        <v>88</v>
      </c>
      <c r="D33" s="180" t="s">
        <v>89</v>
      </c>
      <c r="E33" s="151">
        <v>3042.05</v>
      </c>
      <c r="F33" s="151">
        <v>3043</v>
      </c>
      <c r="G33" s="54">
        <v>4990.25</v>
      </c>
      <c r="H33" s="180">
        <v>54.76</v>
      </c>
      <c r="I33" s="151">
        <v>486.728</v>
      </c>
      <c r="J33" s="151">
        <v>21.301</v>
      </c>
      <c r="K33" s="54">
        <v>424.17</v>
      </c>
      <c r="L33" s="13">
        <v>986.959</v>
      </c>
      <c r="M33" s="180">
        <v>0</v>
      </c>
      <c r="N33" s="180">
        <v>243.36</v>
      </c>
      <c r="O33" s="180">
        <v>9.13</v>
      </c>
      <c r="P33" s="54">
        <v>99.81</v>
      </c>
      <c r="Q33" s="180">
        <v>352.3</v>
      </c>
      <c r="R33" s="175">
        <v>1339.259</v>
      </c>
      <c r="S33" s="187"/>
    </row>
    <row r="34" customFormat="1" ht="20" customHeight="1" spans="1:19">
      <c r="A34" s="180">
        <v>31</v>
      </c>
      <c r="B34" s="181" t="s">
        <v>90</v>
      </c>
      <c r="C34" s="60" t="s">
        <v>91</v>
      </c>
      <c r="D34" s="180" t="s">
        <v>92</v>
      </c>
      <c r="E34" s="151">
        <v>2836.2</v>
      </c>
      <c r="F34" s="151">
        <v>2837</v>
      </c>
      <c r="G34" s="54">
        <v>4990.25</v>
      </c>
      <c r="H34" s="180">
        <v>51.05</v>
      </c>
      <c r="I34" s="151">
        <v>453.792</v>
      </c>
      <c r="J34" s="151">
        <v>19.859</v>
      </c>
      <c r="K34" s="54">
        <v>424.17</v>
      </c>
      <c r="L34" s="13">
        <v>948.871</v>
      </c>
      <c r="M34" s="180">
        <v>0</v>
      </c>
      <c r="N34" s="180">
        <v>226.9</v>
      </c>
      <c r="O34" s="180">
        <v>8.51</v>
      </c>
      <c r="P34" s="54">
        <v>99.81</v>
      </c>
      <c r="Q34" s="180">
        <v>335.22</v>
      </c>
      <c r="R34" s="175">
        <v>1284.091</v>
      </c>
      <c r="S34" s="187"/>
    </row>
    <row r="35" customFormat="1" ht="20" customHeight="1" spans="1:19">
      <c r="A35" s="180">
        <v>32</v>
      </c>
      <c r="B35" s="183"/>
      <c r="C35" s="60" t="s">
        <v>93</v>
      </c>
      <c r="D35" s="180" t="s">
        <v>94</v>
      </c>
      <c r="E35" s="151">
        <v>2836.2</v>
      </c>
      <c r="F35" s="151">
        <v>2837</v>
      </c>
      <c r="G35" s="54">
        <v>4990.25</v>
      </c>
      <c r="H35" s="180">
        <v>51.05</v>
      </c>
      <c r="I35" s="151">
        <v>453.792</v>
      </c>
      <c r="J35" s="151">
        <v>19.859</v>
      </c>
      <c r="K35" s="54">
        <v>424.17</v>
      </c>
      <c r="L35" s="13">
        <v>948.871</v>
      </c>
      <c r="M35" s="180">
        <v>0</v>
      </c>
      <c r="N35" s="180">
        <v>226.9</v>
      </c>
      <c r="O35" s="180">
        <v>8.51</v>
      </c>
      <c r="P35" s="54">
        <v>99.81</v>
      </c>
      <c r="Q35" s="180">
        <v>335.22</v>
      </c>
      <c r="R35" s="175">
        <v>1284.091</v>
      </c>
      <c r="S35" s="187"/>
    </row>
    <row r="36" customFormat="1" ht="20" customHeight="1" spans="1:19">
      <c r="A36" s="180">
        <v>33</v>
      </c>
      <c r="B36" s="183"/>
      <c r="C36" s="60" t="s">
        <v>95</v>
      </c>
      <c r="D36" s="180" t="s">
        <v>96</v>
      </c>
      <c r="E36" s="151">
        <v>2836.2</v>
      </c>
      <c r="F36" s="151">
        <v>2837</v>
      </c>
      <c r="G36" s="54">
        <v>4990.25</v>
      </c>
      <c r="H36" s="180">
        <v>51.05</v>
      </c>
      <c r="I36" s="151">
        <v>453.792</v>
      </c>
      <c r="J36" s="151">
        <v>19.859</v>
      </c>
      <c r="K36" s="54">
        <v>424.17</v>
      </c>
      <c r="L36" s="13">
        <v>948.871</v>
      </c>
      <c r="M36" s="180">
        <v>0</v>
      </c>
      <c r="N36" s="180">
        <v>226.9</v>
      </c>
      <c r="O36" s="180">
        <v>8.51</v>
      </c>
      <c r="P36" s="54">
        <v>99.81</v>
      </c>
      <c r="Q36" s="180">
        <v>335.22</v>
      </c>
      <c r="R36" s="175">
        <v>1284.091</v>
      </c>
      <c r="S36" s="187"/>
    </row>
    <row r="37" customFormat="1" ht="20" customHeight="1" spans="1:19">
      <c r="A37" s="180">
        <v>34</v>
      </c>
      <c r="B37" s="182"/>
      <c r="C37" s="60" t="s">
        <v>97</v>
      </c>
      <c r="D37" s="180" t="s">
        <v>98</v>
      </c>
      <c r="E37" s="151">
        <v>2836.2</v>
      </c>
      <c r="F37" s="151">
        <v>2837</v>
      </c>
      <c r="G37" s="54">
        <v>4990.25</v>
      </c>
      <c r="H37" s="180">
        <v>51.05</v>
      </c>
      <c r="I37" s="151">
        <v>453.792</v>
      </c>
      <c r="J37" s="151">
        <v>19.859</v>
      </c>
      <c r="K37" s="54">
        <v>424.17</v>
      </c>
      <c r="L37" s="13">
        <v>948.871</v>
      </c>
      <c r="M37" s="180">
        <v>0</v>
      </c>
      <c r="N37" s="180">
        <v>226.9</v>
      </c>
      <c r="O37" s="180">
        <v>8.51</v>
      </c>
      <c r="P37" s="54">
        <v>99.81</v>
      </c>
      <c r="Q37" s="180">
        <v>335.22</v>
      </c>
      <c r="R37" s="175">
        <v>1284.091</v>
      </c>
      <c r="S37" s="187"/>
    </row>
    <row r="38" customFormat="1" ht="20" customHeight="1" spans="1:19">
      <c r="A38" s="180">
        <v>35</v>
      </c>
      <c r="B38" s="183" t="s">
        <v>99</v>
      </c>
      <c r="C38" s="60" t="s">
        <v>102</v>
      </c>
      <c r="D38" s="180" t="s">
        <v>103</v>
      </c>
      <c r="E38" s="151">
        <v>2836.2</v>
      </c>
      <c r="F38" s="151">
        <v>2837</v>
      </c>
      <c r="G38" s="54">
        <v>4990.25</v>
      </c>
      <c r="H38" s="180">
        <v>51.05</v>
      </c>
      <c r="I38" s="151">
        <v>453.792</v>
      </c>
      <c r="J38" s="151">
        <v>19.859</v>
      </c>
      <c r="K38" s="54">
        <v>424.17</v>
      </c>
      <c r="L38" s="13">
        <v>948.871</v>
      </c>
      <c r="M38" s="180">
        <v>0</v>
      </c>
      <c r="N38" s="180">
        <v>226.9</v>
      </c>
      <c r="O38" s="180">
        <v>8.51</v>
      </c>
      <c r="P38" s="54">
        <v>99.81</v>
      </c>
      <c r="Q38" s="180">
        <v>335.22</v>
      </c>
      <c r="R38" s="175">
        <v>1284.091</v>
      </c>
      <c r="S38" s="187"/>
    </row>
    <row r="39" customFormat="1" ht="20" customHeight="1" spans="1:19">
      <c r="A39" s="180">
        <v>36</v>
      </c>
      <c r="B39" s="183"/>
      <c r="C39" s="60" t="s">
        <v>104</v>
      </c>
      <c r="D39" s="180" t="s">
        <v>105</v>
      </c>
      <c r="E39" s="151">
        <v>2836.2</v>
      </c>
      <c r="F39" s="151">
        <v>2837</v>
      </c>
      <c r="G39" s="54">
        <v>4990.25</v>
      </c>
      <c r="H39" s="180">
        <v>51.05</v>
      </c>
      <c r="I39" s="151">
        <v>453.792</v>
      </c>
      <c r="J39" s="151">
        <v>19.859</v>
      </c>
      <c r="K39" s="54">
        <v>424.17</v>
      </c>
      <c r="L39" s="13">
        <v>948.871</v>
      </c>
      <c r="M39" s="180">
        <v>0</v>
      </c>
      <c r="N39" s="180">
        <v>226.9</v>
      </c>
      <c r="O39" s="180">
        <v>8.51</v>
      </c>
      <c r="P39" s="54">
        <v>99.81</v>
      </c>
      <c r="Q39" s="180">
        <v>335.22</v>
      </c>
      <c r="R39" s="175">
        <v>1284.091</v>
      </c>
      <c r="S39" s="187"/>
    </row>
    <row r="40" customFormat="1" ht="20" customHeight="1" spans="1:19">
      <c r="A40" s="180">
        <v>37</v>
      </c>
      <c r="B40" s="183"/>
      <c r="C40" s="60" t="s">
        <v>106</v>
      </c>
      <c r="D40" s="180" t="s">
        <v>107</v>
      </c>
      <c r="E40" s="151">
        <v>2836.2</v>
      </c>
      <c r="F40" s="151">
        <v>2837</v>
      </c>
      <c r="G40" s="54">
        <v>4990.25</v>
      </c>
      <c r="H40" s="180">
        <v>51.05</v>
      </c>
      <c r="I40" s="151">
        <v>453.792</v>
      </c>
      <c r="J40" s="151">
        <v>19.859</v>
      </c>
      <c r="K40" s="54">
        <v>424.17</v>
      </c>
      <c r="L40" s="13">
        <v>948.871</v>
      </c>
      <c r="M40" s="180">
        <v>0</v>
      </c>
      <c r="N40" s="180">
        <v>226.9</v>
      </c>
      <c r="O40" s="180">
        <v>8.51</v>
      </c>
      <c r="P40" s="54">
        <v>99.81</v>
      </c>
      <c r="Q40" s="180">
        <v>335.22</v>
      </c>
      <c r="R40" s="175">
        <v>1284.091</v>
      </c>
      <c r="S40" s="187"/>
    </row>
    <row r="41" customFormat="1" ht="20" customHeight="1" spans="1:19">
      <c r="A41" s="180">
        <v>38</v>
      </c>
      <c r="B41" s="183"/>
      <c r="C41" s="60" t="s">
        <v>108</v>
      </c>
      <c r="D41" s="180" t="s">
        <v>109</v>
      </c>
      <c r="E41" s="151">
        <v>2836.2</v>
      </c>
      <c r="F41" s="151">
        <v>2837</v>
      </c>
      <c r="G41" s="54">
        <v>4990.25</v>
      </c>
      <c r="H41" s="180">
        <v>51.05</v>
      </c>
      <c r="I41" s="151">
        <v>453.792</v>
      </c>
      <c r="J41" s="151">
        <v>19.859</v>
      </c>
      <c r="K41" s="54">
        <v>424.17</v>
      </c>
      <c r="L41" s="13">
        <v>948.871</v>
      </c>
      <c r="M41" s="180">
        <v>0</v>
      </c>
      <c r="N41" s="180">
        <v>226.9</v>
      </c>
      <c r="O41" s="180">
        <v>8.51</v>
      </c>
      <c r="P41" s="54">
        <v>99.81</v>
      </c>
      <c r="Q41" s="180">
        <v>335.22</v>
      </c>
      <c r="R41" s="175">
        <v>1284.091</v>
      </c>
      <c r="S41" s="187"/>
    </row>
    <row r="42" customFormat="1" ht="20" customHeight="1" spans="1:19">
      <c r="A42" s="180">
        <v>39</v>
      </c>
      <c r="B42" s="183"/>
      <c r="C42" s="60" t="s">
        <v>110</v>
      </c>
      <c r="D42" s="180" t="s">
        <v>111</v>
      </c>
      <c r="E42" s="151">
        <v>2836.2</v>
      </c>
      <c r="F42" s="151">
        <v>2837</v>
      </c>
      <c r="G42" s="54">
        <v>4990.25</v>
      </c>
      <c r="H42" s="180">
        <v>51.05</v>
      </c>
      <c r="I42" s="151">
        <v>453.792</v>
      </c>
      <c r="J42" s="151">
        <v>19.859</v>
      </c>
      <c r="K42" s="54">
        <v>424.17</v>
      </c>
      <c r="L42" s="13">
        <v>948.871</v>
      </c>
      <c r="M42" s="180">
        <v>0</v>
      </c>
      <c r="N42" s="180">
        <v>226.9</v>
      </c>
      <c r="O42" s="180">
        <v>8.51</v>
      </c>
      <c r="P42" s="54">
        <v>99.81</v>
      </c>
      <c r="Q42" s="180">
        <v>335.22</v>
      </c>
      <c r="R42" s="175">
        <v>1284.091</v>
      </c>
      <c r="S42" s="187"/>
    </row>
    <row r="43" customFormat="1" ht="20" customHeight="1" spans="1:19">
      <c r="A43" s="180">
        <v>40</v>
      </c>
      <c r="B43" s="181" t="s">
        <v>112</v>
      </c>
      <c r="C43" s="60" t="s">
        <v>113</v>
      </c>
      <c r="D43" s="180" t="s">
        <v>114</v>
      </c>
      <c r="E43" s="151">
        <v>2836.2</v>
      </c>
      <c r="F43" s="151">
        <v>2837</v>
      </c>
      <c r="G43" s="54">
        <v>4990.25</v>
      </c>
      <c r="H43" s="180">
        <v>51.05</v>
      </c>
      <c r="I43" s="151">
        <v>453.792</v>
      </c>
      <c r="J43" s="151">
        <v>19.859</v>
      </c>
      <c r="K43" s="54">
        <v>424.17</v>
      </c>
      <c r="L43" s="13">
        <v>948.871</v>
      </c>
      <c r="M43" s="180">
        <v>0</v>
      </c>
      <c r="N43" s="180">
        <v>226.9</v>
      </c>
      <c r="O43" s="180">
        <v>8.51</v>
      </c>
      <c r="P43" s="54">
        <v>99.81</v>
      </c>
      <c r="Q43" s="180">
        <v>335.22</v>
      </c>
      <c r="R43" s="175">
        <v>1284.091</v>
      </c>
      <c r="S43" s="187"/>
    </row>
    <row r="44" customFormat="1" ht="20" customHeight="1" spans="1:19">
      <c r="A44" s="180">
        <v>41</v>
      </c>
      <c r="B44" s="183"/>
      <c r="C44" s="60" t="s">
        <v>115</v>
      </c>
      <c r="D44" s="180" t="s">
        <v>116</v>
      </c>
      <c r="E44" s="151">
        <v>2836.2</v>
      </c>
      <c r="F44" s="151">
        <v>2837</v>
      </c>
      <c r="G44" s="54">
        <v>4990.25</v>
      </c>
      <c r="H44" s="180">
        <v>51.05</v>
      </c>
      <c r="I44" s="151">
        <v>453.792</v>
      </c>
      <c r="J44" s="151">
        <v>19.859</v>
      </c>
      <c r="K44" s="54">
        <v>424.17</v>
      </c>
      <c r="L44" s="13">
        <v>948.871</v>
      </c>
      <c r="M44" s="180">
        <v>0</v>
      </c>
      <c r="N44" s="180">
        <v>226.9</v>
      </c>
      <c r="O44" s="180">
        <v>8.51</v>
      </c>
      <c r="P44" s="54">
        <v>99.81</v>
      </c>
      <c r="Q44" s="180">
        <v>335.22</v>
      </c>
      <c r="R44" s="175">
        <v>1284.091</v>
      </c>
      <c r="S44" s="187"/>
    </row>
    <row r="45" customFormat="1" ht="20" customHeight="1" spans="1:19">
      <c r="A45" s="180">
        <v>42</v>
      </c>
      <c r="B45" s="183"/>
      <c r="C45" s="60" t="s">
        <v>117</v>
      </c>
      <c r="D45" s="180" t="s">
        <v>118</v>
      </c>
      <c r="E45" s="151">
        <v>2836.2</v>
      </c>
      <c r="F45" s="151">
        <v>2837</v>
      </c>
      <c r="G45" s="54">
        <v>4990.25</v>
      </c>
      <c r="H45" s="180">
        <v>51.05</v>
      </c>
      <c r="I45" s="151">
        <v>453.792</v>
      </c>
      <c r="J45" s="151">
        <v>19.859</v>
      </c>
      <c r="K45" s="54">
        <v>424.17</v>
      </c>
      <c r="L45" s="13">
        <v>948.871</v>
      </c>
      <c r="M45" s="180">
        <v>0</v>
      </c>
      <c r="N45" s="180">
        <v>226.9</v>
      </c>
      <c r="O45" s="180">
        <v>8.51</v>
      </c>
      <c r="P45" s="54">
        <v>99.81</v>
      </c>
      <c r="Q45" s="180">
        <v>335.22</v>
      </c>
      <c r="R45" s="175">
        <v>1284.091</v>
      </c>
      <c r="S45" s="187"/>
    </row>
    <row r="46" customFormat="1" ht="20" customHeight="1" spans="1:19">
      <c r="A46" s="180">
        <v>43</v>
      </c>
      <c r="B46" s="183"/>
      <c r="C46" s="60" t="s">
        <v>119</v>
      </c>
      <c r="D46" s="180" t="s">
        <v>120</v>
      </c>
      <c r="E46" s="151">
        <v>3820</v>
      </c>
      <c r="F46" s="151">
        <v>3820</v>
      </c>
      <c r="G46" s="54">
        <v>4990.25</v>
      </c>
      <c r="H46" s="180">
        <v>68.76</v>
      </c>
      <c r="I46" s="151">
        <v>611.2</v>
      </c>
      <c r="J46" s="151">
        <v>26.74</v>
      </c>
      <c r="K46" s="54">
        <v>424.17</v>
      </c>
      <c r="L46" s="13">
        <v>1130.87</v>
      </c>
      <c r="M46" s="180">
        <v>0</v>
      </c>
      <c r="N46" s="180">
        <v>305.6</v>
      </c>
      <c r="O46" s="180">
        <v>11.46</v>
      </c>
      <c r="P46" s="54">
        <v>99.81</v>
      </c>
      <c r="Q46" s="180">
        <v>416.87</v>
      </c>
      <c r="R46" s="175">
        <v>1547.74</v>
      </c>
      <c r="S46" s="187"/>
    </row>
    <row r="47" customFormat="1" ht="20" customHeight="1" spans="1:19">
      <c r="A47" s="180">
        <v>44</v>
      </c>
      <c r="B47" s="183"/>
      <c r="C47" s="60" t="s">
        <v>121</v>
      </c>
      <c r="D47" s="180" t="s">
        <v>122</v>
      </c>
      <c r="E47" s="151">
        <v>2836.2</v>
      </c>
      <c r="F47" s="151">
        <v>2837</v>
      </c>
      <c r="G47" s="54">
        <v>4990.25</v>
      </c>
      <c r="H47" s="180">
        <v>51.05</v>
      </c>
      <c r="I47" s="151">
        <v>453.792</v>
      </c>
      <c r="J47" s="151">
        <v>19.859</v>
      </c>
      <c r="K47" s="54">
        <v>424.17</v>
      </c>
      <c r="L47" s="13">
        <v>948.871</v>
      </c>
      <c r="M47" s="180">
        <v>0</v>
      </c>
      <c r="N47" s="180">
        <v>226.9</v>
      </c>
      <c r="O47" s="180">
        <v>8.51</v>
      </c>
      <c r="P47" s="54">
        <v>99.81</v>
      </c>
      <c r="Q47" s="180">
        <v>335.22</v>
      </c>
      <c r="R47" s="175">
        <v>1284.091</v>
      </c>
      <c r="S47" s="187"/>
    </row>
    <row r="48" customFormat="1" ht="20" customHeight="1" spans="1:19">
      <c r="A48" s="180">
        <v>45</v>
      </c>
      <c r="B48" s="183"/>
      <c r="C48" s="60" t="s">
        <v>123</v>
      </c>
      <c r="D48" s="180" t="s">
        <v>124</v>
      </c>
      <c r="E48" s="151">
        <v>2836.2</v>
      </c>
      <c r="F48" s="151">
        <v>2837</v>
      </c>
      <c r="G48" s="54">
        <v>4990.25</v>
      </c>
      <c r="H48" s="180">
        <v>51.05</v>
      </c>
      <c r="I48" s="151">
        <v>453.792</v>
      </c>
      <c r="J48" s="151">
        <v>19.859</v>
      </c>
      <c r="K48" s="54">
        <v>424.17</v>
      </c>
      <c r="L48" s="13">
        <v>948.871</v>
      </c>
      <c r="M48" s="180">
        <v>0</v>
      </c>
      <c r="N48" s="180">
        <v>226.9</v>
      </c>
      <c r="O48" s="180">
        <v>8.51</v>
      </c>
      <c r="P48" s="54">
        <v>99.81</v>
      </c>
      <c r="Q48" s="180">
        <v>335.22</v>
      </c>
      <c r="R48" s="175">
        <v>1284.091</v>
      </c>
      <c r="S48" s="187"/>
    </row>
    <row r="49" customFormat="1" ht="20" customHeight="1" spans="1:19">
      <c r="A49" s="180">
        <v>46</v>
      </c>
      <c r="B49" s="183"/>
      <c r="C49" s="60" t="s">
        <v>125</v>
      </c>
      <c r="D49" s="180" t="s">
        <v>126</v>
      </c>
      <c r="E49" s="151">
        <v>3820</v>
      </c>
      <c r="F49" s="151">
        <v>3820</v>
      </c>
      <c r="G49" s="54">
        <v>4990.25</v>
      </c>
      <c r="H49" s="180">
        <v>68.76</v>
      </c>
      <c r="I49" s="151">
        <v>611.2</v>
      </c>
      <c r="J49" s="151">
        <v>26.74</v>
      </c>
      <c r="K49" s="54">
        <v>424.17</v>
      </c>
      <c r="L49" s="13">
        <v>1130.87</v>
      </c>
      <c r="M49" s="180">
        <v>0</v>
      </c>
      <c r="N49" s="180">
        <v>305.6</v>
      </c>
      <c r="O49" s="180">
        <v>11.46</v>
      </c>
      <c r="P49" s="54">
        <v>99.81</v>
      </c>
      <c r="Q49" s="180">
        <v>416.87</v>
      </c>
      <c r="R49" s="175">
        <v>1547.74</v>
      </c>
      <c r="S49" s="187"/>
    </row>
    <row r="50" customFormat="1" ht="20" customHeight="1" spans="1:19">
      <c r="A50" s="180">
        <v>47</v>
      </c>
      <c r="B50" s="183"/>
      <c r="C50" s="60" t="s">
        <v>127</v>
      </c>
      <c r="D50" s="180" t="s">
        <v>128</v>
      </c>
      <c r="E50" s="151">
        <v>3042.05</v>
      </c>
      <c r="F50" s="151">
        <v>3043</v>
      </c>
      <c r="G50" s="54">
        <v>4990.25</v>
      </c>
      <c r="H50" s="180">
        <v>54.76</v>
      </c>
      <c r="I50" s="151">
        <v>486.728</v>
      </c>
      <c r="J50" s="151">
        <v>21.301</v>
      </c>
      <c r="K50" s="54">
        <v>424.17</v>
      </c>
      <c r="L50" s="13">
        <v>986.959</v>
      </c>
      <c r="M50" s="180">
        <v>0</v>
      </c>
      <c r="N50" s="180">
        <v>243.36</v>
      </c>
      <c r="O50" s="180">
        <v>9.13</v>
      </c>
      <c r="P50" s="54">
        <v>99.81</v>
      </c>
      <c r="Q50" s="180">
        <v>352.3</v>
      </c>
      <c r="R50" s="175">
        <v>1339.259</v>
      </c>
      <c r="S50" s="187"/>
    </row>
    <row r="51" customFormat="1" ht="20" customHeight="1" spans="1:19">
      <c r="A51" s="180">
        <v>48</v>
      </c>
      <c r="B51" s="183"/>
      <c r="C51" s="60" t="s">
        <v>129</v>
      </c>
      <c r="D51" s="180" t="s">
        <v>130</v>
      </c>
      <c r="E51" s="151">
        <v>3042.05</v>
      </c>
      <c r="F51" s="151">
        <v>3043</v>
      </c>
      <c r="G51" s="54">
        <v>4990.25</v>
      </c>
      <c r="H51" s="180">
        <v>54.76</v>
      </c>
      <c r="I51" s="151">
        <v>486.728</v>
      </c>
      <c r="J51" s="151">
        <v>21.301</v>
      </c>
      <c r="K51" s="54">
        <v>424.17</v>
      </c>
      <c r="L51" s="13">
        <v>986.959</v>
      </c>
      <c r="M51" s="180">
        <v>0</v>
      </c>
      <c r="N51" s="180">
        <v>243.36</v>
      </c>
      <c r="O51" s="180">
        <v>9.13</v>
      </c>
      <c r="P51" s="54">
        <v>99.81</v>
      </c>
      <c r="Q51" s="180">
        <v>352.3</v>
      </c>
      <c r="R51" s="175">
        <v>1339.259</v>
      </c>
      <c r="S51" s="187"/>
    </row>
    <row r="52" customFormat="1" ht="20" customHeight="1" spans="1:19">
      <c r="A52" s="180">
        <v>49</v>
      </c>
      <c r="B52" s="181" t="s">
        <v>131</v>
      </c>
      <c r="C52" s="60" t="s">
        <v>132</v>
      </c>
      <c r="D52" s="180" t="s">
        <v>133</v>
      </c>
      <c r="E52" s="151">
        <v>2836.2</v>
      </c>
      <c r="F52" s="151">
        <v>2837</v>
      </c>
      <c r="G52" s="54">
        <v>4990.25</v>
      </c>
      <c r="H52" s="180">
        <v>51.05</v>
      </c>
      <c r="I52" s="151">
        <v>453.792</v>
      </c>
      <c r="J52" s="151">
        <v>19.859</v>
      </c>
      <c r="K52" s="54">
        <v>424.17</v>
      </c>
      <c r="L52" s="13">
        <v>948.871</v>
      </c>
      <c r="M52" s="180">
        <v>0</v>
      </c>
      <c r="N52" s="180">
        <v>226.9</v>
      </c>
      <c r="O52" s="180">
        <v>8.51</v>
      </c>
      <c r="P52" s="54">
        <v>99.81</v>
      </c>
      <c r="Q52" s="180">
        <v>335.22</v>
      </c>
      <c r="R52" s="175">
        <v>1284.091</v>
      </c>
      <c r="S52" s="187"/>
    </row>
    <row r="53" customFormat="1" ht="20" customHeight="1" spans="1:19">
      <c r="A53" s="180">
        <v>50</v>
      </c>
      <c r="B53" s="183"/>
      <c r="C53" s="60" t="s">
        <v>134</v>
      </c>
      <c r="D53" s="180" t="s">
        <v>135</v>
      </c>
      <c r="E53" s="151">
        <v>2836.2</v>
      </c>
      <c r="F53" s="151">
        <v>2837</v>
      </c>
      <c r="G53" s="54">
        <v>4990.25</v>
      </c>
      <c r="H53" s="180">
        <v>51.05</v>
      </c>
      <c r="I53" s="151">
        <v>453.792</v>
      </c>
      <c r="J53" s="151">
        <v>19.859</v>
      </c>
      <c r="K53" s="54">
        <v>424.17</v>
      </c>
      <c r="L53" s="13">
        <v>948.871</v>
      </c>
      <c r="M53" s="180">
        <v>0</v>
      </c>
      <c r="N53" s="180">
        <v>226.9</v>
      </c>
      <c r="O53" s="180">
        <v>8.51</v>
      </c>
      <c r="P53" s="54">
        <v>99.81</v>
      </c>
      <c r="Q53" s="180">
        <v>335.22</v>
      </c>
      <c r="R53" s="175">
        <v>1284.091</v>
      </c>
      <c r="S53" s="187"/>
    </row>
    <row r="54" customFormat="1" ht="20" customHeight="1" spans="1:19">
      <c r="A54" s="180">
        <v>51</v>
      </c>
      <c r="B54" s="183"/>
      <c r="C54" s="60" t="s">
        <v>136</v>
      </c>
      <c r="D54" s="180" t="s">
        <v>137</v>
      </c>
      <c r="E54" s="151">
        <v>2836.2</v>
      </c>
      <c r="F54" s="151">
        <v>2837</v>
      </c>
      <c r="G54" s="54">
        <v>4990.25</v>
      </c>
      <c r="H54" s="180">
        <v>51.05</v>
      </c>
      <c r="I54" s="151">
        <v>453.792</v>
      </c>
      <c r="J54" s="151">
        <v>19.859</v>
      </c>
      <c r="K54" s="54">
        <v>424.17</v>
      </c>
      <c r="L54" s="13">
        <v>948.871</v>
      </c>
      <c r="M54" s="180">
        <v>0</v>
      </c>
      <c r="N54" s="180">
        <v>226.9</v>
      </c>
      <c r="O54" s="180">
        <v>8.51</v>
      </c>
      <c r="P54" s="54">
        <v>99.81</v>
      </c>
      <c r="Q54" s="180">
        <v>335.22</v>
      </c>
      <c r="R54" s="175">
        <v>1284.091</v>
      </c>
      <c r="S54" s="187"/>
    </row>
    <row r="55" customFormat="1" ht="20" customHeight="1" spans="1:19">
      <c r="A55" s="180">
        <v>52</v>
      </c>
      <c r="B55" s="183"/>
      <c r="C55" s="60" t="s">
        <v>138</v>
      </c>
      <c r="D55" s="180" t="s">
        <v>139</v>
      </c>
      <c r="E55" s="151">
        <v>2836.2</v>
      </c>
      <c r="F55" s="151">
        <v>2837</v>
      </c>
      <c r="G55" s="54">
        <v>4990.25</v>
      </c>
      <c r="H55" s="180">
        <v>51.05</v>
      </c>
      <c r="I55" s="151">
        <v>453.792</v>
      </c>
      <c r="J55" s="151">
        <v>19.859</v>
      </c>
      <c r="K55" s="54">
        <v>424.17</v>
      </c>
      <c r="L55" s="13">
        <v>948.871</v>
      </c>
      <c r="M55" s="180">
        <v>0</v>
      </c>
      <c r="N55" s="180">
        <v>226.9</v>
      </c>
      <c r="O55" s="180">
        <v>8.51</v>
      </c>
      <c r="P55" s="54">
        <v>99.81</v>
      </c>
      <c r="Q55" s="180">
        <v>335.22</v>
      </c>
      <c r="R55" s="175">
        <v>1284.091</v>
      </c>
      <c r="S55" s="187"/>
    </row>
    <row r="56" customFormat="1" ht="20" customHeight="1" spans="1:19">
      <c r="A56" s="180">
        <v>53</v>
      </c>
      <c r="B56" s="183"/>
      <c r="C56" s="60" t="s">
        <v>140</v>
      </c>
      <c r="D56" s="180" t="s">
        <v>141</v>
      </c>
      <c r="E56" s="151">
        <v>2836.2</v>
      </c>
      <c r="F56" s="151">
        <v>2837</v>
      </c>
      <c r="G56" s="54">
        <v>4990.25</v>
      </c>
      <c r="H56" s="180">
        <v>51.05</v>
      </c>
      <c r="I56" s="151">
        <v>453.792</v>
      </c>
      <c r="J56" s="151">
        <v>19.859</v>
      </c>
      <c r="K56" s="54">
        <v>424.17</v>
      </c>
      <c r="L56" s="13">
        <v>948.871</v>
      </c>
      <c r="M56" s="180">
        <v>0</v>
      </c>
      <c r="N56" s="180">
        <v>226.9</v>
      </c>
      <c r="O56" s="180">
        <v>8.51</v>
      </c>
      <c r="P56" s="54">
        <v>99.81</v>
      </c>
      <c r="Q56" s="180">
        <v>335.22</v>
      </c>
      <c r="R56" s="175">
        <v>1284.091</v>
      </c>
      <c r="S56" s="187"/>
    </row>
    <row r="57" customFormat="1" ht="20" customHeight="1" spans="1:19">
      <c r="A57" s="180">
        <v>54</v>
      </c>
      <c r="B57" s="183"/>
      <c r="C57" s="60" t="s">
        <v>142</v>
      </c>
      <c r="D57" s="180" t="s">
        <v>143</v>
      </c>
      <c r="E57" s="151">
        <v>2836.2</v>
      </c>
      <c r="F57" s="151">
        <v>2837</v>
      </c>
      <c r="G57" s="54">
        <v>4990.25</v>
      </c>
      <c r="H57" s="180">
        <v>51.05</v>
      </c>
      <c r="I57" s="151">
        <v>453.792</v>
      </c>
      <c r="J57" s="151">
        <v>19.859</v>
      </c>
      <c r="K57" s="54">
        <v>424.17</v>
      </c>
      <c r="L57" s="13">
        <v>948.871</v>
      </c>
      <c r="M57" s="180">
        <v>0</v>
      </c>
      <c r="N57" s="180">
        <v>226.9</v>
      </c>
      <c r="O57" s="180">
        <v>8.51</v>
      </c>
      <c r="P57" s="54">
        <v>99.81</v>
      </c>
      <c r="Q57" s="180">
        <v>335.22</v>
      </c>
      <c r="R57" s="175">
        <v>1284.091</v>
      </c>
      <c r="S57" s="187"/>
    </row>
    <row r="58" customFormat="1" ht="20" customHeight="1" spans="1:19">
      <c r="A58" s="180">
        <v>55</v>
      </c>
      <c r="B58" s="182"/>
      <c r="C58" s="60" t="s">
        <v>144</v>
      </c>
      <c r="D58" s="180" t="s">
        <v>145</v>
      </c>
      <c r="E58" s="151">
        <v>2836.2</v>
      </c>
      <c r="F58" s="151">
        <v>2837</v>
      </c>
      <c r="G58" s="54">
        <v>4990.25</v>
      </c>
      <c r="H58" s="180">
        <v>51.05</v>
      </c>
      <c r="I58" s="151">
        <v>453.792</v>
      </c>
      <c r="J58" s="151">
        <v>19.859</v>
      </c>
      <c r="K58" s="54">
        <v>424.17</v>
      </c>
      <c r="L58" s="13">
        <v>948.871</v>
      </c>
      <c r="M58" s="180">
        <v>0</v>
      </c>
      <c r="N58" s="180">
        <v>226.9</v>
      </c>
      <c r="O58" s="180">
        <v>8.51</v>
      </c>
      <c r="P58" s="54">
        <v>99.81</v>
      </c>
      <c r="Q58" s="180">
        <v>335.22</v>
      </c>
      <c r="R58" s="175">
        <v>1284.091</v>
      </c>
      <c r="S58" s="187"/>
    </row>
    <row r="59" customFormat="1" ht="20" customHeight="1" spans="1:19">
      <c r="A59" s="180">
        <v>56</v>
      </c>
      <c r="B59" s="181" t="s">
        <v>146</v>
      </c>
      <c r="C59" s="60" t="s">
        <v>147</v>
      </c>
      <c r="D59" s="180" t="s">
        <v>148</v>
      </c>
      <c r="E59" s="151">
        <v>3820</v>
      </c>
      <c r="F59" s="151">
        <v>3820</v>
      </c>
      <c r="G59" s="54">
        <v>4990.25</v>
      </c>
      <c r="H59" s="180">
        <v>68.76</v>
      </c>
      <c r="I59" s="151">
        <v>611.2</v>
      </c>
      <c r="J59" s="151">
        <v>26.74</v>
      </c>
      <c r="K59" s="54">
        <v>424.17</v>
      </c>
      <c r="L59" s="13">
        <v>1130.87</v>
      </c>
      <c r="M59" s="180">
        <v>0</v>
      </c>
      <c r="N59" s="180">
        <v>305.6</v>
      </c>
      <c r="O59" s="180">
        <v>11.46</v>
      </c>
      <c r="P59" s="54">
        <v>99.81</v>
      </c>
      <c r="Q59" s="180">
        <v>416.87</v>
      </c>
      <c r="R59" s="175">
        <v>1547.74</v>
      </c>
      <c r="S59" s="187"/>
    </row>
    <row r="60" customFormat="1" ht="20" customHeight="1" spans="1:19">
      <c r="A60" s="180">
        <v>57</v>
      </c>
      <c r="B60" s="183"/>
      <c r="C60" s="60" t="s">
        <v>149</v>
      </c>
      <c r="D60" s="180" t="s">
        <v>150</v>
      </c>
      <c r="E60" s="151">
        <v>2836.2</v>
      </c>
      <c r="F60" s="151">
        <v>2837</v>
      </c>
      <c r="G60" s="54">
        <v>4990.25</v>
      </c>
      <c r="H60" s="180">
        <v>51.05</v>
      </c>
      <c r="I60" s="151">
        <v>453.792</v>
      </c>
      <c r="J60" s="151">
        <v>19.859</v>
      </c>
      <c r="K60" s="54">
        <v>424.17</v>
      </c>
      <c r="L60" s="13">
        <v>948.871</v>
      </c>
      <c r="M60" s="180">
        <v>0</v>
      </c>
      <c r="N60" s="180">
        <v>226.9</v>
      </c>
      <c r="O60" s="180">
        <v>8.51</v>
      </c>
      <c r="P60" s="54">
        <v>99.81</v>
      </c>
      <c r="Q60" s="180">
        <v>335.22</v>
      </c>
      <c r="R60" s="175">
        <v>1284.091</v>
      </c>
      <c r="S60" s="187"/>
    </row>
    <row r="61" customFormat="1" ht="20" customHeight="1" spans="1:19">
      <c r="A61" s="180">
        <v>58</v>
      </c>
      <c r="B61" s="182"/>
      <c r="C61" s="60" t="s">
        <v>153</v>
      </c>
      <c r="D61" s="180" t="s">
        <v>154</v>
      </c>
      <c r="E61" s="151">
        <v>2836.2</v>
      </c>
      <c r="F61" s="151">
        <v>2837</v>
      </c>
      <c r="G61" s="54">
        <v>4990.25</v>
      </c>
      <c r="H61" s="180">
        <v>51.05</v>
      </c>
      <c r="I61" s="151">
        <v>453.792</v>
      </c>
      <c r="J61" s="151">
        <v>19.859</v>
      </c>
      <c r="K61" s="54">
        <v>424.17</v>
      </c>
      <c r="L61" s="13">
        <v>948.871</v>
      </c>
      <c r="M61" s="180">
        <v>0</v>
      </c>
      <c r="N61" s="180">
        <v>226.9</v>
      </c>
      <c r="O61" s="180">
        <v>8.51</v>
      </c>
      <c r="P61" s="54">
        <v>99.81</v>
      </c>
      <c r="Q61" s="180">
        <v>335.22</v>
      </c>
      <c r="R61" s="175">
        <v>1284.091</v>
      </c>
      <c r="S61" s="187"/>
    </row>
    <row r="62" customFormat="1" ht="20" customHeight="1" spans="1:19">
      <c r="A62" s="180">
        <v>59</v>
      </c>
      <c r="B62" s="181" t="s">
        <v>155</v>
      </c>
      <c r="C62" s="60" t="s">
        <v>156</v>
      </c>
      <c r="D62" s="180" t="s">
        <v>157</v>
      </c>
      <c r="E62" s="151">
        <v>2836.2</v>
      </c>
      <c r="F62" s="151">
        <v>2837</v>
      </c>
      <c r="G62" s="54">
        <v>4990.25</v>
      </c>
      <c r="H62" s="180">
        <v>51.05</v>
      </c>
      <c r="I62" s="151">
        <v>453.792</v>
      </c>
      <c r="J62" s="151">
        <v>19.859</v>
      </c>
      <c r="K62" s="54">
        <v>424.17</v>
      </c>
      <c r="L62" s="13">
        <v>948.871</v>
      </c>
      <c r="M62" s="180">
        <v>0</v>
      </c>
      <c r="N62" s="180">
        <v>226.9</v>
      </c>
      <c r="O62" s="180">
        <v>8.51</v>
      </c>
      <c r="P62" s="54">
        <v>99.81</v>
      </c>
      <c r="Q62" s="180">
        <v>335.22</v>
      </c>
      <c r="R62" s="175">
        <v>1284.091</v>
      </c>
      <c r="S62" s="187"/>
    </row>
    <row r="63" customFormat="1" ht="20" customHeight="1" spans="1:19">
      <c r="A63" s="180">
        <v>60</v>
      </c>
      <c r="B63" s="183"/>
      <c r="C63" s="60" t="s">
        <v>158</v>
      </c>
      <c r="D63" s="180" t="s">
        <v>159</v>
      </c>
      <c r="E63" s="151">
        <v>3820</v>
      </c>
      <c r="F63" s="151">
        <v>3820</v>
      </c>
      <c r="G63" s="54">
        <v>4990.25</v>
      </c>
      <c r="H63" s="180">
        <v>68.76</v>
      </c>
      <c r="I63" s="151">
        <v>611.2</v>
      </c>
      <c r="J63" s="151">
        <v>26.74</v>
      </c>
      <c r="K63" s="54">
        <v>424.17</v>
      </c>
      <c r="L63" s="13">
        <v>1130.87</v>
      </c>
      <c r="M63" s="180">
        <v>0</v>
      </c>
      <c r="N63" s="180">
        <v>305.6</v>
      </c>
      <c r="O63" s="180">
        <v>11.46</v>
      </c>
      <c r="P63" s="54">
        <v>99.81</v>
      </c>
      <c r="Q63" s="180">
        <v>416.87</v>
      </c>
      <c r="R63" s="175">
        <v>1547.74</v>
      </c>
      <c r="S63" s="187"/>
    </row>
    <row r="64" customFormat="1" ht="20" customHeight="1" spans="1:19">
      <c r="A64" s="180">
        <v>61</v>
      </c>
      <c r="B64" s="183"/>
      <c r="C64" s="60" t="s">
        <v>160</v>
      </c>
      <c r="D64" s="180" t="s">
        <v>161</v>
      </c>
      <c r="E64" s="151">
        <v>2836.2</v>
      </c>
      <c r="F64" s="151">
        <v>2837</v>
      </c>
      <c r="G64" s="54">
        <v>4990.25</v>
      </c>
      <c r="H64" s="180">
        <v>51.05</v>
      </c>
      <c r="I64" s="151">
        <v>453.792</v>
      </c>
      <c r="J64" s="151">
        <v>19.859</v>
      </c>
      <c r="K64" s="54">
        <v>424.17</v>
      </c>
      <c r="L64" s="13">
        <v>948.871</v>
      </c>
      <c r="M64" s="180">
        <v>0</v>
      </c>
      <c r="N64" s="180">
        <v>226.9</v>
      </c>
      <c r="O64" s="180">
        <v>8.51</v>
      </c>
      <c r="P64" s="54">
        <v>99.81</v>
      </c>
      <c r="Q64" s="180">
        <v>335.22</v>
      </c>
      <c r="R64" s="175">
        <v>1284.091</v>
      </c>
      <c r="S64" s="187"/>
    </row>
    <row r="65" customFormat="1" ht="20" customHeight="1" spans="1:19">
      <c r="A65" s="180">
        <v>62</v>
      </c>
      <c r="B65" s="183"/>
      <c r="C65" s="60" t="s">
        <v>162</v>
      </c>
      <c r="D65" s="180" t="s">
        <v>163</v>
      </c>
      <c r="E65" s="151">
        <v>2836.2</v>
      </c>
      <c r="F65" s="151">
        <v>2837</v>
      </c>
      <c r="G65" s="54">
        <v>4990.25</v>
      </c>
      <c r="H65" s="180">
        <v>51.05</v>
      </c>
      <c r="I65" s="151">
        <v>453.792</v>
      </c>
      <c r="J65" s="151">
        <v>19.859</v>
      </c>
      <c r="K65" s="54">
        <v>424.17</v>
      </c>
      <c r="L65" s="13">
        <v>948.871</v>
      </c>
      <c r="M65" s="180">
        <v>0</v>
      </c>
      <c r="N65" s="180">
        <v>226.9</v>
      </c>
      <c r="O65" s="180">
        <v>8.51</v>
      </c>
      <c r="P65" s="54">
        <v>99.81</v>
      </c>
      <c r="Q65" s="180">
        <v>335.22</v>
      </c>
      <c r="R65" s="175">
        <v>1284.091</v>
      </c>
      <c r="S65" s="187"/>
    </row>
    <row r="66" customFormat="1" ht="20" customHeight="1" spans="1:19">
      <c r="A66" s="180">
        <v>63</v>
      </c>
      <c r="B66" s="183"/>
      <c r="C66" s="60" t="s">
        <v>164</v>
      </c>
      <c r="D66" s="180" t="s">
        <v>165</v>
      </c>
      <c r="E66" s="151">
        <v>2836.2</v>
      </c>
      <c r="F66" s="151">
        <v>2837</v>
      </c>
      <c r="G66" s="54">
        <v>4990.25</v>
      </c>
      <c r="H66" s="180">
        <v>51.05</v>
      </c>
      <c r="I66" s="151">
        <v>453.792</v>
      </c>
      <c r="J66" s="151">
        <v>19.859</v>
      </c>
      <c r="K66" s="54">
        <v>424.17</v>
      </c>
      <c r="L66" s="13">
        <v>948.871</v>
      </c>
      <c r="M66" s="180">
        <v>0</v>
      </c>
      <c r="N66" s="180">
        <v>226.9</v>
      </c>
      <c r="O66" s="180">
        <v>8.51</v>
      </c>
      <c r="P66" s="54">
        <v>99.81</v>
      </c>
      <c r="Q66" s="180">
        <v>335.22</v>
      </c>
      <c r="R66" s="175">
        <v>1284.091</v>
      </c>
      <c r="S66" s="187"/>
    </row>
    <row r="67" customFormat="1" ht="20" customHeight="1" spans="1:19">
      <c r="A67" s="180">
        <v>64</v>
      </c>
      <c r="B67" s="183"/>
      <c r="C67" s="60" t="s">
        <v>166</v>
      </c>
      <c r="D67" s="180" t="s">
        <v>167</v>
      </c>
      <c r="E67" s="151">
        <v>2836.2</v>
      </c>
      <c r="F67" s="151">
        <v>2837</v>
      </c>
      <c r="G67" s="54">
        <v>4990.25</v>
      </c>
      <c r="H67" s="180">
        <v>51.05</v>
      </c>
      <c r="I67" s="151">
        <v>453.792</v>
      </c>
      <c r="J67" s="151">
        <v>19.859</v>
      </c>
      <c r="K67" s="54">
        <v>424.17</v>
      </c>
      <c r="L67" s="13">
        <v>948.871</v>
      </c>
      <c r="M67" s="180">
        <v>0</v>
      </c>
      <c r="N67" s="180">
        <v>226.9</v>
      </c>
      <c r="O67" s="180">
        <v>8.51</v>
      </c>
      <c r="P67" s="54">
        <v>99.81</v>
      </c>
      <c r="Q67" s="180">
        <v>335.22</v>
      </c>
      <c r="R67" s="175">
        <v>1284.091</v>
      </c>
      <c r="S67" s="187"/>
    </row>
    <row r="68" customFormat="1" ht="20" customHeight="1" spans="1:19">
      <c r="A68" s="180">
        <v>65</v>
      </c>
      <c r="B68" s="183"/>
      <c r="C68" s="60" t="s">
        <v>168</v>
      </c>
      <c r="D68" s="180" t="s">
        <v>169</v>
      </c>
      <c r="E68" s="151">
        <v>2836.2</v>
      </c>
      <c r="F68" s="151">
        <v>2837</v>
      </c>
      <c r="G68" s="54">
        <v>4990.25</v>
      </c>
      <c r="H68" s="180">
        <v>51.05</v>
      </c>
      <c r="I68" s="151">
        <v>453.792</v>
      </c>
      <c r="J68" s="151">
        <v>19.859</v>
      </c>
      <c r="K68" s="54">
        <v>424.17</v>
      </c>
      <c r="L68" s="13">
        <v>948.871</v>
      </c>
      <c r="M68" s="180">
        <v>0</v>
      </c>
      <c r="N68" s="180">
        <v>226.9</v>
      </c>
      <c r="O68" s="180">
        <v>8.51</v>
      </c>
      <c r="P68" s="54">
        <v>99.81</v>
      </c>
      <c r="Q68" s="180">
        <v>335.22</v>
      </c>
      <c r="R68" s="175">
        <v>1284.091</v>
      </c>
      <c r="S68" s="187"/>
    </row>
    <row r="69" customFormat="1" ht="20" customHeight="1" spans="1:19">
      <c r="A69" s="180">
        <v>66</v>
      </c>
      <c r="B69" s="183"/>
      <c r="C69" s="60" t="s">
        <v>170</v>
      </c>
      <c r="D69" s="180" t="s">
        <v>171</v>
      </c>
      <c r="E69" s="151">
        <v>2836.2</v>
      </c>
      <c r="F69" s="151">
        <v>2837</v>
      </c>
      <c r="G69" s="54">
        <v>4990.25</v>
      </c>
      <c r="H69" s="180">
        <v>51.05</v>
      </c>
      <c r="I69" s="151">
        <v>453.792</v>
      </c>
      <c r="J69" s="151">
        <v>19.859</v>
      </c>
      <c r="K69" s="54">
        <v>424.17</v>
      </c>
      <c r="L69" s="13">
        <v>948.871</v>
      </c>
      <c r="M69" s="180">
        <v>0</v>
      </c>
      <c r="N69" s="180">
        <v>226.9</v>
      </c>
      <c r="O69" s="180">
        <v>8.51</v>
      </c>
      <c r="P69" s="54">
        <v>99.81</v>
      </c>
      <c r="Q69" s="180">
        <v>335.22</v>
      </c>
      <c r="R69" s="175">
        <v>1284.091</v>
      </c>
      <c r="S69" s="187"/>
    </row>
    <row r="70" customFormat="1" ht="20" customHeight="1" spans="1:19">
      <c r="A70" s="180">
        <v>67</v>
      </c>
      <c r="B70" s="183"/>
      <c r="C70" s="60" t="s">
        <v>172</v>
      </c>
      <c r="D70" s="180" t="s">
        <v>173</v>
      </c>
      <c r="E70" s="151">
        <v>2836.2</v>
      </c>
      <c r="F70" s="151">
        <v>2837</v>
      </c>
      <c r="G70" s="54">
        <v>4990.25</v>
      </c>
      <c r="H70" s="180">
        <v>51.05</v>
      </c>
      <c r="I70" s="151">
        <v>453.792</v>
      </c>
      <c r="J70" s="151">
        <v>19.859</v>
      </c>
      <c r="K70" s="54">
        <v>424.17</v>
      </c>
      <c r="L70" s="13">
        <v>948.871</v>
      </c>
      <c r="M70" s="180">
        <v>0</v>
      </c>
      <c r="N70" s="180">
        <v>226.9</v>
      </c>
      <c r="O70" s="180">
        <v>8.51</v>
      </c>
      <c r="P70" s="54">
        <v>99.81</v>
      </c>
      <c r="Q70" s="180">
        <v>335.22</v>
      </c>
      <c r="R70" s="175">
        <v>1284.091</v>
      </c>
      <c r="S70" s="187"/>
    </row>
    <row r="71" customFormat="1" ht="20" customHeight="1" spans="1:19">
      <c r="A71" s="180">
        <v>68</v>
      </c>
      <c r="B71" s="183"/>
      <c r="C71" s="60" t="s">
        <v>174</v>
      </c>
      <c r="D71" s="180" t="s">
        <v>175</v>
      </c>
      <c r="E71" s="151">
        <v>2836.2</v>
      </c>
      <c r="F71" s="151">
        <v>2837</v>
      </c>
      <c r="G71" s="54">
        <v>4990.25</v>
      </c>
      <c r="H71" s="180">
        <v>51.05</v>
      </c>
      <c r="I71" s="151">
        <v>453.792</v>
      </c>
      <c r="J71" s="151">
        <v>19.859</v>
      </c>
      <c r="K71" s="54">
        <v>424.17</v>
      </c>
      <c r="L71" s="13">
        <v>948.871</v>
      </c>
      <c r="M71" s="180">
        <v>0</v>
      </c>
      <c r="N71" s="180">
        <v>226.9</v>
      </c>
      <c r="O71" s="180">
        <v>8.51</v>
      </c>
      <c r="P71" s="54">
        <v>99.81</v>
      </c>
      <c r="Q71" s="180">
        <v>335.22</v>
      </c>
      <c r="R71" s="175">
        <v>1284.091</v>
      </c>
      <c r="S71" s="187"/>
    </row>
    <row r="72" customFormat="1" ht="20" customHeight="1" spans="1:19">
      <c r="A72" s="180">
        <v>69</v>
      </c>
      <c r="B72" s="183"/>
      <c r="C72" s="60" t="s">
        <v>176</v>
      </c>
      <c r="D72" s="180" t="s">
        <v>177</v>
      </c>
      <c r="E72" s="151">
        <v>2836.2</v>
      </c>
      <c r="F72" s="151">
        <v>2837</v>
      </c>
      <c r="G72" s="54">
        <v>4990.25</v>
      </c>
      <c r="H72" s="180">
        <v>51.05</v>
      </c>
      <c r="I72" s="151">
        <v>453.792</v>
      </c>
      <c r="J72" s="151">
        <v>19.859</v>
      </c>
      <c r="K72" s="54">
        <v>424.17</v>
      </c>
      <c r="L72" s="13">
        <v>948.871</v>
      </c>
      <c r="M72" s="180">
        <v>0</v>
      </c>
      <c r="N72" s="180">
        <v>226.9</v>
      </c>
      <c r="O72" s="180">
        <v>8.51</v>
      </c>
      <c r="P72" s="54">
        <v>99.81</v>
      </c>
      <c r="Q72" s="180">
        <v>335.22</v>
      </c>
      <c r="R72" s="175">
        <v>1284.091</v>
      </c>
      <c r="S72" s="187"/>
    </row>
    <row r="73" customFormat="1" ht="20" customHeight="1" spans="1:19">
      <c r="A73" s="180">
        <v>70</v>
      </c>
      <c r="B73" s="183"/>
      <c r="C73" s="60" t="s">
        <v>178</v>
      </c>
      <c r="D73" s="180" t="s">
        <v>179</v>
      </c>
      <c r="E73" s="151">
        <v>2836.2</v>
      </c>
      <c r="F73" s="151">
        <v>2837</v>
      </c>
      <c r="G73" s="54">
        <v>4990.25</v>
      </c>
      <c r="H73" s="180">
        <v>51.05</v>
      </c>
      <c r="I73" s="151">
        <v>453.792</v>
      </c>
      <c r="J73" s="151">
        <v>19.859</v>
      </c>
      <c r="K73" s="54">
        <v>424.17</v>
      </c>
      <c r="L73" s="13">
        <v>948.871</v>
      </c>
      <c r="M73" s="180">
        <v>0</v>
      </c>
      <c r="N73" s="180">
        <v>226.9</v>
      </c>
      <c r="O73" s="180">
        <v>8.51</v>
      </c>
      <c r="P73" s="54">
        <v>99.81</v>
      </c>
      <c r="Q73" s="180">
        <v>335.22</v>
      </c>
      <c r="R73" s="175">
        <v>1284.091</v>
      </c>
      <c r="S73" s="187"/>
    </row>
    <row r="74" customFormat="1" ht="20" customHeight="1" spans="1:19">
      <c r="A74" s="180">
        <v>71</v>
      </c>
      <c r="B74" s="183"/>
      <c r="C74" s="60" t="s">
        <v>180</v>
      </c>
      <c r="D74" s="180" t="s">
        <v>181</v>
      </c>
      <c r="E74" s="151">
        <v>2836.2</v>
      </c>
      <c r="F74" s="151">
        <v>2837</v>
      </c>
      <c r="G74" s="54">
        <v>4990.25</v>
      </c>
      <c r="H74" s="180">
        <v>51.05</v>
      </c>
      <c r="I74" s="151">
        <v>453.792</v>
      </c>
      <c r="J74" s="151">
        <v>19.859</v>
      </c>
      <c r="K74" s="54">
        <v>424.17</v>
      </c>
      <c r="L74" s="13">
        <v>948.871</v>
      </c>
      <c r="M74" s="180">
        <v>0</v>
      </c>
      <c r="N74" s="180">
        <v>226.9</v>
      </c>
      <c r="O74" s="180">
        <v>8.51</v>
      </c>
      <c r="P74" s="54">
        <v>99.81</v>
      </c>
      <c r="Q74" s="180">
        <v>335.22</v>
      </c>
      <c r="R74" s="175">
        <v>1284.091</v>
      </c>
      <c r="S74" s="187"/>
    </row>
    <row r="75" customFormat="1" ht="20" customHeight="1" spans="1:19">
      <c r="A75" s="180">
        <v>72</v>
      </c>
      <c r="B75" s="183"/>
      <c r="C75" s="60" t="s">
        <v>182</v>
      </c>
      <c r="D75" s="180" t="s">
        <v>183</v>
      </c>
      <c r="E75" s="151">
        <v>2836.2</v>
      </c>
      <c r="F75" s="151">
        <v>2837</v>
      </c>
      <c r="G75" s="54">
        <v>4990.25</v>
      </c>
      <c r="H75" s="180">
        <v>51.05</v>
      </c>
      <c r="I75" s="151">
        <v>453.792</v>
      </c>
      <c r="J75" s="151">
        <v>19.859</v>
      </c>
      <c r="K75" s="54">
        <v>424.17</v>
      </c>
      <c r="L75" s="13">
        <v>948.871</v>
      </c>
      <c r="M75" s="180">
        <v>0</v>
      </c>
      <c r="N75" s="180">
        <v>226.9</v>
      </c>
      <c r="O75" s="180">
        <v>8.51</v>
      </c>
      <c r="P75" s="54">
        <v>99.81</v>
      </c>
      <c r="Q75" s="180">
        <v>335.22</v>
      </c>
      <c r="R75" s="175">
        <v>1284.091</v>
      </c>
      <c r="S75" s="187"/>
    </row>
    <row r="76" customFormat="1" ht="20" customHeight="1" spans="1:19">
      <c r="A76" s="180">
        <v>73</v>
      </c>
      <c r="B76" s="183"/>
      <c r="C76" s="60" t="s">
        <v>184</v>
      </c>
      <c r="D76" s="180" t="s">
        <v>185</v>
      </c>
      <c r="E76" s="151">
        <v>2836.2</v>
      </c>
      <c r="F76" s="151">
        <v>2837</v>
      </c>
      <c r="G76" s="54">
        <v>4990.25</v>
      </c>
      <c r="H76" s="180">
        <v>51.05</v>
      </c>
      <c r="I76" s="151">
        <v>453.792</v>
      </c>
      <c r="J76" s="151">
        <v>19.859</v>
      </c>
      <c r="K76" s="54">
        <v>424.17</v>
      </c>
      <c r="L76" s="13">
        <v>948.871</v>
      </c>
      <c r="M76" s="180">
        <v>0</v>
      </c>
      <c r="N76" s="180">
        <v>226.9</v>
      </c>
      <c r="O76" s="180">
        <v>8.51</v>
      </c>
      <c r="P76" s="54">
        <v>99.81</v>
      </c>
      <c r="Q76" s="180">
        <v>335.22</v>
      </c>
      <c r="R76" s="175">
        <v>1284.091</v>
      </c>
      <c r="S76" s="187"/>
    </row>
    <row r="77" customFormat="1" ht="20" customHeight="1" spans="1:19">
      <c r="A77" s="180">
        <v>74</v>
      </c>
      <c r="B77" s="183"/>
      <c r="C77" s="60" t="s">
        <v>186</v>
      </c>
      <c r="D77" s="180" t="s">
        <v>187</v>
      </c>
      <c r="E77" s="151">
        <v>2836.2</v>
      </c>
      <c r="F77" s="151">
        <v>2837</v>
      </c>
      <c r="G77" s="54">
        <v>4990.25</v>
      </c>
      <c r="H77" s="180">
        <v>51.05</v>
      </c>
      <c r="I77" s="151">
        <v>453.792</v>
      </c>
      <c r="J77" s="151">
        <v>19.859</v>
      </c>
      <c r="K77" s="54">
        <v>424.17</v>
      </c>
      <c r="L77" s="13">
        <v>948.871</v>
      </c>
      <c r="M77" s="180">
        <v>0</v>
      </c>
      <c r="N77" s="180">
        <v>226.9</v>
      </c>
      <c r="O77" s="180">
        <v>8.51</v>
      </c>
      <c r="P77" s="54">
        <v>99.81</v>
      </c>
      <c r="Q77" s="180">
        <v>335.22</v>
      </c>
      <c r="R77" s="175">
        <v>1284.091</v>
      </c>
      <c r="S77" s="187"/>
    </row>
    <row r="78" customFormat="1" ht="20" customHeight="1" spans="1:19">
      <c r="A78" s="180">
        <v>75</v>
      </c>
      <c r="B78" s="183"/>
      <c r="C78" s="60" t="s">
        <v>188</v>
      </c>
      <c r="D78" s="180" t="s">
        <v>189</v>
      </c>
      <c r="E78" s="151">
        <v>2836.2</v>
      </c>
      <c r="F78" s="151">
        <v>2837</v>
      </c>
      <c r="G78" s="54">
        <v>4990.25</v>
      </c>
      <c r="H78" s="180">
        <v>51.05</v>
      </c>
      <c r="I78" s="151">
        <v>453.792</v>
      </c>
      <c r="J78" s="151">
        <v>19.859</v>
      </c>
      <c r="K78" s="54">
        <v>424.17</v>
      </c>
      <c r="L78" s="13">
        <v>948.871</v>
      </c>
      <c r="M78" s="180">
        <v>0</v>
      </c>
      <c r="N78" s="180">
        <v>226.9</v>
      </c>
      <c r="O78" s="180">
        <v>8.51</v>
      </c>
      <c r="P78" s="54">
        <v>99.81</v>
      </c>
      <c r="Q78" s="180">
        <v>335.22</v>
      </c>
      <c r="R78" s="175">
        <v>1284.091</v>
      </c>
      <c r="S78" s="187"/>
    </row>
    <row r="79" customFormat="1" ht="20" customHeight="1" spans="1:19">
      <c r="A79" s="180">
        <v>76</v>
      </c>
      <c r="B79" s="183"/>
      <c r="C79" s="60" t="s">
        <v>190</v>
      </c>
      <c r="D79" s="180" t="s">
        <v>191</v>
      </c>
      <c r="E79" s="151">
        <v>2836.2</v>
      </c>
      <c r="F79" s="151">
        <v>2837</v>
      </c>
      <c r="G79" s="54">
        <v>4990.25</v>
      </c>
      <c r="H79" s="180">
        <v>51.05</v>
      </c>
      <c r="I79" s="151">
        <v>453.792</v>
      </c>
      <c r="J79" s="151">
        <v>19.859</v>
      </c>
      <c r="K79" s="54">
        <v>424.17</v>
      </c>
      <c r="L79" s="13">
        <v>948.871</v>
      </c>
      <c r="M79" s="180">
        <v>0</v>
      </c>
      <c r="N79" s="180">
        <v>226.9</v>
      </c>
      <c r="O79" s="180">
        <v>8.51</v>
      </c>
      <c r="P79" s="54">
        <v>99.81</v>
      </c>
      <c r="Q79" s="180">
        <v>335.22</v>
      </c>
      <c r="R79" s="175">
        <v>1284.091</v>
      </c>
      <c r="S79" s="187"/>
    </row>
    <row r="80" customFormat="1" ht="20" customHeight="1" spans="1:19">
      <c r="A80" s="180">
        <v>77</v>
      </c>
      <c r="B80" s="183"/>
      <c r="C80" s="60" t="s">
        <v>192</v>
      </c>
      <c r="D80" s="180" t="s">
        <v>193</v>
      </c>
      <c r="E80" s="151">
        <v>3820</v>
      </c>
      <c r="F80" s="151">
        <v>3820</v>
      </c>
      <c r="G80" s="54">
        <v>4990.25</v>
      </c>
      <c r="H80" s="180">
        <v>68.76</v>
      </c>
      <c r="I80" s="151">
        <v>611.2</v>
      </c>
      <c r="J80" s="151">
        <v>26.74</v>
      </c>
      <c r="K80" s="54">
        <v>424.17</v>
      </c>
      <c r="L80" s="13">
        <v>1130.87</v>
      </c>
      <c r="M80" s="180">
        <v>0</v>
      </c>
      <c r="N80" s="180">
        <v>305.6</v>
      </c>
      <c r="O80" s="180">
        <v>11.46</v>
      </c>
      <c r="P80" s="54">
        <v>99.81</v>
      </c>
      <c r="Q80" s="180">
        <v>416.87</v>
      </c>
      <c r="R80" s="175">
        <v>1547.74</v>
      </c>
      <c r="S80" s="187"/>
    </row>
    <row r="81" customFormat="1" ht="20" customHeight="1" spans="1:19">
      <c r="A81" s="180">
        <v>78</v>
      </c>
      <c r="B81" s="183"/>
      <c r="C81" s="60" t="s">
        <v>194</v>
      </c>
      <c r="D81" s="180" t="s">
        <v>195</v>
      </c>
      <c r="E81" s="151">
        <v>3820</v>
      </c>
      <c r="F81" s="151">
        <v>3820</v>
      </c>
      <c r="G81" s="54">
        <v>4990.25</v>
      </c>
      <c r="H81" s="180">
        <v>68.76</v>
      </c>
      <c r="I81" s="151">
        <v>611.2</v>
      </c>
      <c r="J81" s="151">
        <v>26.74</v>
      </c>
      <c r="K81" s="54">
        <v>424.17</v>
      </c>
      <c r="L81" s="13">
        <v>1130.87</v>
      </c>
      <c r="M81" s="180">
        <v>0</v>
      </c>
      <c r="N81" s="180">
        <v>305.6</v>
      </c>
      <c r="O81" s="180">
        <v>11.46</v>
      </c>
      <c r="P81" s="54">
        <v>99.81</v>
      </c>
      <c r="Q81" s="180">
        <v>416.87</v>
      </c>
      <c r="R81" s="175">
        <v>1547.74</v>
      </c>
      <c r="S81" s="187"/>
    </row>
    <row r="82" customFormat="1" ht="20" customHeight="1" spans="1:19">
      <c r="A82" s="180">
        <v>79</v>
      </c>
      <c r="B82" s="183"/>
      <c r="C82" s="60" t="s">
        <v>196</v>
      </c>
      <c r="D82" s="180" t="s">
        <v>197</v>
      </c>
      <c r="E82" s="151">
        <v>2836.2</v>
      </c>
      <c r="F82" s="151">
        <v>2837</v>
      </c>
      <c r="G82" s="54">
        <v>4990.25</v>
      </c>
      <c r="H82" s="180">
        <v>51.05</v>
      </c>
      <c r="I82" s="151">
        <v>453.792</v>
      </c>
      <c r="J82" s="151">
        <v>19.859</v>
      </c>
      <c r="K82" s="54">
        <v>424.17</v>
      </c>
      <c r="L82" s="13">
        <v>948.871</v>
      </c>
      <c r="M82" s="180">
        <v>0</v>
      </c>
      <c r="N82" s="180">
        <v>226.9</v>
      </c>
      <c r="O82" s="180">
        <v>8.51</v>
      </c>
      <c r="P82" s="54">
        <v>99.81</v>
      </c>
      <c r="Q82" s="180">
        <v>335.22</v>
      </c>
      <c r="R82" s="175">
        <v>1284.091</v>
      </c>
      <c r="S82" s="187"/>
    </row>
    <row r="83" customFormat="1" ht="20" customHeight="1" spans="1:19">
      <c r="A83" s="180">
        <v>80</v>
      </c>
      <c r="B83" s="183"/>
      <c r="C83" s="60" t="s">
        <v>198</v>
      </c>
      <c r="D83" s="180" t="s">
        <v>199</v>
      </c>
      <c r="E83" s="151">
        <v>2836.2</v>
      </c>
      <c r="F83" s="151">
        <v>2837</v>
      </c>
      <c r="G83" s="54">
        <v>4990.25</v>
      </c>
      <c r="H83" s="180">
        <v>51.05</v>
      </c>
      <c r="I83" s="151">
        <v>453.792</v>
      </c>
      <c r="J83" s="151">
        <v>19.859</v>
      </c>
      <c r="K83" s="54">
        <v>424.17</v>
      </c>
      <c r="L83" s="13">
        <v>948.871</v>
      </c>
      <c r="M83" s="180">
        <v>0</v>
      </c>
      <c r="N83" s="180">
        <v>226.9</v>
      </c>
      <c r="O83" s="180">
        <v>8.51</v>
      </c>
      <c r="P83" s="54">
        <v>99.81</v>
      </c>
      <c r="Q83" s="180">
        <v>335.22</v>
      </c>
      <c r="R83" s="175">
        <v>1284.091</v>
      </c>
      <c r="S83" s="187"/>
    </row>
    <row r="84" customFormat="1" ht="20" customHeight="1" spans="1:19">
      <c r="A84" s="180">
        <v>81</v>
      </c>
      <c r="B84" s="183"/>
      <c r="C84" s="60" t="s">
        <v>202</v>
      </c>
      <c r="D84" s="180" t="s">
        <v>203</v>
      </c>
      <c r="E84" s="151">
        <v>2836.2</v>
      </c>
      <c r="F84" s="151">
        <v>2837</v>
      </c>
      <c r="G84" s="54">
        <v>4990.25</v>
      </c>
      <c r="H84" s="180">
        <v>51.05</v>
      </c>
      <c r="I84" s="151">
        <v>453.792</v>
      </c>
      <c r="J84" s="151">
        <v>19.859</v>
      </c>
      <c r="K84" s="54">
        <v>424.17</v>
      </c>
      <c r="L84" s="13">
        <v>948.871</v>
      </c>
      <c r="M84" s="180">
        <v>0</v>
      </c>
      <c r="N84" s="180">
        <v>226.9</v>
      </c>
      <c r="O84" s="180">
        <v>8.51</v>
      </c>
      <c r="P84" s="54">
        <v>99.81</v>
      </c>
      <c r="Q84" s="180">
        <v>335.22</v>
      </c>
      <c r="R84" s="175">
        <v>1284.091</v>
      </c>
      <c r="S84" s="187"/>
    </row>
    <row r="85" customFormat="1" ht="20" customHeight="1" spans="1:19">
      <c r="A85" s="180">
        <v>82</v>
      </c>
      <c r="B85" s="183"/>
      <c r="C85" s="60" t="s">
        <v>204</v>
      </c>
      <c r="D85" s="180" t="s">
        <v>205</v>
      </c>
      <c r="E85" s="151">
        <v>2836.2</v>
      </c>
      <c r="F85" s="151">
        <v>2837</v>
      </c>
      <c r="G85" s="54">
        <v>4990.25</v>
      </c>
      <c r="H85" s="180">
        <v>51.05</v>
      </c>
      <c r="I85" s="151">
        <v>453.792</v>
      </c>
      <c r="J85" s="151">
        <v>19.859</v>
      </c>
      <c r="K85" s="54">
        <v>424.17</v>
      </c>
      <c r="L85" s="13">
        <v>948.871</v>
      </c>
      <c r="M85" s="180">
        <v>0</v>
      </c>
      <c r="N85" s="180">
        <v>226.9</v>
      </c>
      <c r="O85" s="180">
        <v>8.51</v>
      </c>
      <c r="P85" s="54">
        <v>99.81</v>
      </c>
      <c r="Q85" s="180">
        <v>335.22</v>
      </c>
      <c r="R85" s="175">
        <v>1284.091</v>
      </c>
      <c r="S85" s="187"/>
    </row>
    <row r="86" customFormat="1" ht="20" customHeight="1" spans="1:19">
      <c r="A86" s="180">
        <v>83</v>
      </c>
      <c r="B86" s="183"/>
      <c r="C86" s="60" t="s">
        <v>206</v>
      </c>
      <c r="D86" s="180" t="s">
        <v>207</v>
      </c>
      <c r="E86" s="151">
        <v>2836.2</v>
      </c>
      <c r="F86" s="151">
        <v>2837</v>
      </c>
      <c r="G86" s="54">
        <v>4990.25</v>
      </c>
      <c r="H86" s="180">
        <v>51.05</v>
      </c>
      <c r="I86" s="151">
        <v>453.792</v>
      </c>
      <c r="J86" s="151">
        <v>19.859</v>
      </c>
      <c r="K86" s="54">
        <v>424.17</v>
      </c>
      <c r="L86" s="13">
        <v>948.871</v>
      </c>
      <c r="M86" s="180">
        <v>0</v>
      </c>
      <c r="N86" s="180">
        <v>226.9</v>
      </c>
      <c r="O86" s="180">
        <v>8.51</v>
      </c>
      <c r="P86" s="54">
        <v>99.81</v>
      </c>
      <c r="Q86" s="180">
        <v>335.22</v>
      </c>
      <c r="R86" s="175">
        <v>1284.091</v>
      </c>
      <c r="S86" s="187"/>
    </row>
    <row r="87" customFormat="1" ht="20" customHeight="1" spans="1:19">
      <c r="A87" s="180">
        <v>84</v>
      </c>
      <c r="B87" s="183"/>
      <c r="C87" s="60" t="s">
        <v>208</v>
      </c>
      <c r="D87" s="180" t="s">
        <v>209</v>
      </c>
      <c r="E87" s="151">
        <v>2836.2</v>
      </c>
      <c r="F87" s="151">
        <v>2837</v>
      </c>
      <c r="G87" s="54">
        <v>4990.25</v>
      </c>
      <c r="H87" s="180">
        <v>51.05</v>
      </c>
      <c r="I87" s="151">
        <v>453.792</v>
      </c>
      <c r="J87" s="151">
        <v>19.859</v>
      </c>
      <c r="K87" s="54">
        <v>424.17</v>
      </c>
      <c r="L87" s="13">
        <v>948.871</v>
      </c>
      <c r="M87" s="180">
        <v>0</v>
      </c>
      <c r="N87" s="180">
        <v>226.9</v>
      </c>
      <c r="O87" s="180">
        <v>8.51</v>
      </c>
      <c r="P87" s="54">
        <v>99.81</v>
      </c>
      <c r="Q87" s="180">
        <v>335.22</v>
      </c>
      <c r="R87" s="175">
        <v>1284.091</v>
      </c>
      <c r="S87" s="187"/>
    </row>
    <row r="88" customFormat="1" ht="20" customHeight="1" spans="1:19">
      <c r="A88" s="180">
        <v>85</v>
      </c>
      <c r="B88" s="183"/>
      <c r="C88" s="60" t="s">
        <v>210</v>
      </c>
      <c r="D88" s="180" t="s">
        <v>211</v>
      </c>
      <c r="E88" s="151">
        <v>2836.2</v>
      </c>
      <c r="F88" s="151">
        <v>2837</v>
      </c>
      <c r="G88" s="54">
        <v>4990.25</v>
      </c>
      <c r="H88" s="180">
        <v>51.05</v>
      </c>
      <c r="I88" s="151">
        <v>453.792</v>
      </c>
      <c r="J88" s="151">
        <v>19.859</v>
      </c>
      <c r="K88" s="54">
        <v>424.17</v>
      </c>
      <c r="L88" s="13">
        <v>948.871</v>
      </c>
      <c r="M88" s="180">
        <v>0</v>
      </c>
      <c r="N88" s="180">
        <v>226.9</v>
      </c>
      <c r="O88" s="180">
        <v>8.51</v>
      </c>
      <c r="P88" s="54">
        <v>99.81</v>
      </c>
      <c r="Q88" s="180">
        <v>335.22</v>
      </c>
      <c r="R88" s="175">
        <v>1284.091</v>
      </c>
      <c r="S88" s="187"/>
    </row>
    <row r="89" customFormat="1" ht="20" customHeight="1" spans="1:19">
      <c r="A89" s="180">
        <v>86</v>
      </c>
      <c r="B89" s="183"/>
      <c r="C89" s="60" t="s">
        <v>214</v>
      </c>
      <c r="D89" s="180" t="s">
        <v>215</v>
      </c>
      <c r="E89" s="151">
        <v>2836.2</v>
      </c>
      <c r="F89" s="151">
        <v>2837</v>
      </c>
      <c r="G89" s="54">
        <v>4990.25</v>
      </c>
      <c r="H89" s="180">
        <v>51.05</v>
      </c>
      <c r="I89" s="151">
        <v>453.792</v>
      </c>
      <c r="J89" s="151">
        <v>19.859</v>
      </c>
      <c r="K89" s="54">
        <v>424.17</v>
      </c>
      <c r="L89" s="13">
        <v>948.871</v>
      </c>
      <c r="M89" s="180">
        <v>0</v>
      </c>
      <c r="N89" s="180">
        <v>226.9</v>
      </c>
      <c r="O89" s="180">
        <v>8.51</v>
      </c>
      <c r="P89" s="54">
        <v>99.81</v>
      </c>
      <c r="Q89" s="180">
        <v>335.22</v>
      </c>
      <c r="R89" s="175">
        <v>1284.091</v>
      </c>
      <c r="S89" s="187"/>
    </row>
    <row r="90" customFormat="1" ht="20" customHeight="1" spans="1:19">
      <c r="A90" s="180">
        <v>87</v>
      </c>
      <c r="B90" s="183"/>
      <c r="C90" s="60" t="s">
        <v>216</v>
      </c>
      <c r="D90" s="180" t="s">
        <v>217</v>
      </c>
      <c r="E90" s="151">
        <v>3042.05</v>
      </c>
      <c r="F90" s="151">
        <v>3043</v>
      </c>
      <c r="G90" s="54">
        <v>4990.25</v>
      </c>
      <c r="H90" s="180">
        <v>54.76</v>
      </c>
      <c r="I90" s="151">
        <v>486.728</v>
      </c>
      <c r="J90" s="151">
        <v>21.301</v>
      </c>
      <c r="K90" s="54">
        <v>424.17</v>
      </c>
      <c r="L90" s="13">
        <v>986.959</v>
      </c>
      <c r="M90" s="180">
        <v>0</v>
      </c>
      <c r="N90" s="180">
        <v>243.36</v>
      </c>
      <c r="O90" s="180">
        <v>9.13</v>
      </c>
      <c r="P90" s="54">
        <v>99.81</v>
      </c>
      <c r="Q90" s="180">
        <v>352.3</v>
      </c>
      <c r="R90" s="175">
        <v>1339.259</v>
      </c>
      <c r="S90" s="187"/>
    </row>
    <row r="91" customFormat="1" ht="20" customHeight="1" spans="1:19">
      <c r="A91" s="180">
        <v>88</v>
      </c>
      <c r="B91" s="183"/>
      <c r="C91" s="60" t="s">
        <v>218</v>
      </c>
      <c r="D91" s="180" t="s">
        <v>219</v>
      </c>
      <c r="E91" s="151">
        <v>3042.05</v>
      </c>
      <c r="F91" s="151">
        <v>3043</v>
      </c>
      <c r="G91" s="54">
        <v>4990.25</v>
      </c>
      <c r="H91" s="180">
        <v>54.76</v>
      </c>
      <c r="I91" s="151">
        <v>486.728</v>
      </c>
      <c r="J91" s="151">
        <v>21.301</v>
      </c>
      <c r="K91" s="54">
        <v>424.17</v>
      </c>
      <c r="L91" s="13">
        <v>986.959</v>
      </c>
      <c r="M91" s="180">
        <v>0</v>
      </c>
      <c r="N91" s="180">
        <v>243.36</v>
      </c>
      <c r="O91" s="180">
        <v>9.13</v>
      </c>
      <c r="P91" s="54">
        <v>99.81</v>
      </c>
      <c r="Q91" s="180">
        <v>352.3</v>
      </c>
      <c r="R91" s="175">
        <v>1339.259</v>
      </c>
      <c r="S91" s="187"/>
    </row>
    <row r="92" customFormat="1" ht="20" customHeight="1" spans="1:19">
      <c r="A92" s="180">
        <v>89</v>
      </c>
      <c r="B92" s="183"/>
      <c r="C92" s="60" t="s">
        <v>220</v>
      </c>
      <c r="D92" s="180" t="s">
        <v>221</v>
      </c>
      <c r="E92" s="151">
        <v>3042.05</v>
      </c>
      <c r="F92" s="151">
        <v>3043</v>
      </c>
      <c r="G92" s="54">
        <v>4990.25</v>
      </c>
      <c r="H92" s="180">
        <v>54.76</v>
      </c>
      <c r="I92" s="151">
        <v>486.728</v>
      </c>
      <c r="J92" s="151">
        <v>21.301</v>
      </c>
      <c r="K92" s="54">
        <v>424.17</v>
      </c>
      <c r="L92" s="13">
        <v>986.959</v>
      </c>
      <c r="M92" s="180">
        <v>0</v>
      </c>
      <c r="N92" s="180">
        <v>243.36</v>
      </c>
      <c r="O92" s="180">
        <v>9.13</v>
      </c>
      <c r="P92" s="54">
        <v>99.81</v>
      </c>
      <c r="Q92" s="180">
        <v>352.3</v>
      </c>
      <c r="R92" s="175">
        <v>1339.259</v>
      </c>
      <c r="S92" s="187"/>
    </row>
    <row r="93" customFormat="1" ht="20" customHeight="1" spans="1:19">
      <c r="A93" s="180">
        <v>90</v>
      </c>
      <c r="B93" s="183"/>
      <c r="C93" s="142" t="s">
        <v>746</v>
      </c>
      <c r="D93" s="180" t="s">
        <v>747</v>
      </c>
      <c r="E93" s="151">
        <v>3042.05</v>
      </c>
      <c r="F93" s="151">
        <v>3043</v>
      </c>
      <c r="G93" s="54">
        <v>4990.25</v>
      </c>
      <c r="H93" s="180">
        <v>54.76</v>
      </c>
      <c r="I93" s="151">
        <v>486.728</v>
      </c>
      <c r="J93" s="151">
        <v>21.301</v>
      </c>
      <c r="K93" s="54">
        <v>424.17</v>
      </c>
      <c r="L93" s="13">
        <v>986.959</v>
      </c>
      <c r="M93" s="180"/>
      <c r="N93" s="180">
        <v>243.36</v>
      </c>
      <c r="O93" s="180">
        <v>9.13</v>
      </c>
      <c r="P93" s="54">
        <v>99.81</v>
      </c>
      <c r="Q93" s="180">
        <v>352.3</v>
      </c>
      <c r="R93" s="175">
        <v>1339.259</v>
      </c>
      <c r="S93" s="187" t="s">
        <v>50</v>
      </c>
    </row>
    <row r="94" customFormat="1" ht="20" customHeight="1" spans="1:19">
      <c r="A94" s="180">
        <v>91</v>
      </c>
      <c r="B94" s="183"/>
      <c r="C94" s="142" t="s">
        <v>748</v>
      </c>
      <c r="D94" s="180" t="s">
        <v>749</v>
      </c>
      <c r="E94" s="151">
        <v>3042.05</v>
      </c>
      <c r="F94" s="151">
        <v>3043</v>
      </c>
      <c r="G94" s="54">
        <v>4990.25</v>
      </c>
      <c r="H94" s="180">
        <v>54.76</v>
      </c>
      <c r="I94" s="151">
        <v>486.728</v>
      </c>
      <c r="J94" s="151">
        <v>21.301</v>
      </c>
      <c r="K94" s="54">
        <v>424.17</v>
      </c>
      <c r="L94" s="13">
        <v>986.959</v>
      </c>
      <c r="M94" s="180">
        <v>0</v>
      </c>
      <c r="N94" s="180">
        <v>243.36</v>
      </c>
      <c r="O94" s="180">
        <v>9.13</v>
      </c>
      <c r="P94" s="54">
        <v>99.81</v>
      </c>
      <c r="Q94" s="180">
        <v>352.3</v>
      </c>
      <c r="R94" s="175">
        <v>1339.259</v>
      </c>
      <c r="S94" s="187" t="s">
        <v>50</v>
      </c>
    </row>
    <row r="95" customFormat="1" ht="20" customHeight="1" spans="1:19">
      <c r="A95" s="180">
        <v>92</v>
      </c>
      <c r="B95" s="183"/>
      <c r="C95" s="142" t="s">
        <v>750</v>
      </c>
      <c r="D95" s="180" t="s">
        <v>751</v>
      </c>
      <c r="E95" s="151">
        <v>3042.05</v>
      </c>
      <c r="F95" s="151">
        <v>3043</v>
      </c>
      <c r="G95" s="54">
        <v>4990.25</v>
      </c>
      <c r="H95" s="180">
        <v>54.76</v>
      </c>
      <c r="I95" s="151">
        <v>486.728</v>
      </c>
      <c r="J95" s="151">
        <v>21.301</v>
      </c>
      <c r="K95" s="54">
        <v>424.17</v>
      </c>
      <c r="L95" s="13">
        <v>986.959</v>
      </c>
      <c r="M95" s="180">
        <v>0</v>
      </c>
      <c r="N95" s="180">
        <v>243.36</v>
      </c>
      <c r="O95" s="180">
        <v>9.13</v>
      </c>
      <c r="P95" s="54">
        <v>99.81</v>
      </c>
      <c r="Q95" s="180">
        <v>352.3</v>
      </c>
      <c r="R95" s="175">
        <v>1339.259</v>
      </c>
      <c r="S95" s="187" t="s">
        <v>50</v>
      </c>
    </row>
    <row r="96" customFormat="1" ht="20" customHeight="1" spans="1:19">
      <c r="A96" s="180">
        <v>93</v>
      </c>
      <c r="B96" s="181" t="s">
        <v>222</v>
      </c>
      <c r="C96" s="60" t="s">
        <v>223</v>
      </c>
      <c r="D96" s="180" t="s">
        <v>224</v>
      </c>
      <c r="E96" s="151">
        <v>3820</v>
      </c>
      <c r="F96" s="151">
        <v>3820</v>
      </c>
      <c r="G96" s="54">
        <v>4990.25</v>
      </c>
      <c r="H96" s="180">
        <v>68.76</v>
      </c>
      <c r="I96" s="151">
        <v>611.2</v>
      </c>
      <c r="J96" s="151">
        <v>26.74</v>
      </c>
      <c r="K96" s="54">
        <v>424.17</v>
      </c>
      <c r="L96" s="13">
        <v>1130.87</v>
      </c>
      <c r="M96" s="180">
        <v>0</v>
      </c>
      <c r="N96" s="180">
        <v>305.6</v>
      </c>
      <c r="O96" s="180">
        <v>11.46</v>
      </c>
      <c r="P96" s="54">
        <v>99.81</v>
      </c>
      <c r="Q96" s="180">
        <v>416.87</v>
      </c>
      <c r="R96" s="175">
        <v>1547.74</v>
      </c>
      <c r="S96" s="187"/>
    </row>
    <row r="97" customFormat="1" ht="20" customHeight="1" spans="1:19">
      <c r="A97" s="180">
        <v>94</v>
      </c>
      <c r="B97" s="183"/>
      <c r="C97" s="60" t="s">
        <v>225</v>
      </c>
      <c r="D97" s="180" t="s">
        <v>226</v>
      </c>
      <c r="E97" s="151">
        <v>2836.2</v>
      </c>
      <c r="F97" s="151">
        <v>2837</v>
      </c>
      <c r="G97" s="54">
        <v>4990.25</v>
      </c>
      <c r="H97" s="180">
        <v>51.05</v>
      </c>
      <c r="I97" s="151">
        <v>453.792</v>
      </c>
      <c r="J97" s="151">
        <v>19.859</v>
      </c>
      <c r="K97" s="54">
        <v>424.17</v>
      </c>
      <c r="L97" s="13">
        <v>948.871</v>
      </c>
      <c r="M97" s="180">
        <v>0</v>
      </c>
      <c r="N97" s="180">
        <v>226.9</v>
      </c>
      <c r="O97" s="180">
        <v>8.51</v>
      </c>
      <c r="P97" s="54">
        <v>99.81</v>
      </c>
      <c r="Q97" s="180">
        <v>335.22</v>
      </c>
      <c r="R97" s="175">
        <v>1284.091</v>
      </c>
      <c r="S97" s="187"/>
    </row>
    <row r="98" customFormat="1" ht="20" customHeight="1" spans="1:19">
      <c r="A98" s="180">
        <v>95</v>
      </c>
      <c r="B98" s="183"/>
      <c r="C98" s="60" t="s">
        <v>227</v>
      </c>
      <c r="D98" s="180" t="s">
        <v>228</v>
      </c>
      <c r="E98" s="151">
        <v>2836.2</v>
      </c>
      <c r="F98" s="151">
        <v>2837</v>
      </c>
      <c r="G98" s="54">
        <v>4990.25</v>
      </c>
      <c r="H98" s="180">
        <v>51.05</v>
      </c>
      <c r="I98" s="151">
        <v>453.792</v>
      </c>
      <c r="J98" s="151">
        <v>19.859</v>
      </c>
      <c r="K98" s="54">
        <v>424.17</v>
      </c>
      <c r="L98" s="13">
        <v>948.871</v>
      </c>
      <c r="M98" s="180">
        <v>0</v>
      </c>
      <c r="N98" s="180">
        <v>226.9</v>
      </c>
      <c r="O98" s="180">
        <v>8.51</v>
      </c>
      <c r="P98" s="54">
        <v>99.81</v>
      </c>
      <c r="Q98" s="180">
        <v>335.22</v>
      </c>
      <c r="R98" s="175">
        <v>1284.091</v>
      </c>
      <c r="S98" s="187"/>
    </row>
    <row r="99" customFormat="1" ht="20" customHeight="1" spans="1:19">
      <c r="A99" s="180">
        <v>96</v>
      </c>
      <c r="B99" s="183"/>
      <c r="C99" s="60" t="s">
        <v>229</v>
      </c>
      <c r="D99" s="180" t="s">
        <v>230</v>
      </c>
      <c r="E99" s="151">
        <v>2836.2</v>
      </c>
      <c r="F99" s="151">
        <v>2837</v>
      </c>
      <c r="G99" s="54">
        <v>4990.25</v>
      </c>
      <c r="H99" s="180">
        <v>51.05</v>
      </c>
      <c r="I99" s="151">
        <v>453.792</v>
      </c>
      <c r="J99" s="151">
        <v>19.859</v>
      </c>
      <c r="K99" s="54">
        <v>424.17</v>
      </c>
      <c r="L99" s="13">
        <v>948.871</v>
      </c>
      <c r="M99" s="180">
        <v>0</v>
      </c>
      <c r="N99" s="180">
        <v>226.9</v>
      </c>
      <c r="O99" s="180">
        <v>8.51</v>
      </c>
      <c r="P99" s="54">
        <v>99.81</v>
      </c>
      <c r="Q99" s="180">
        <v>335.22</v>
      </c>
      <c r="R99" s="175">
        <v>1284.091</v>
      </c>
      <c r="S99" s="187"/>
    </row>
    <row r="100" customFormat="1" ht="20" customHeight="1" spans="1:19">
      <c r="A100" s="180">
        <v>97</v>
      </c>
      <c r="B100" s="183"/>
      <c r="C100" s="60" t="s">
        <v>233</v>
      </c>
      <c r="D100" s="180" t="s">
        <v>234</v>
      </c>
      <c r="E100" s="151">
        <v>3820</v>
      </c>
      <c r="F100" s="151">
        <v>3820</v>
      </c>
      <c r="G100" s="54">
        <v>4990.25</v>
      </c>
      <c r="H100" s="180">
        <v>68.76</v>
      </c>
      <c r="I100" s="151">
        <v>611.2</v>
      </c>
      <c r="J100" s="151">
        <v>26.74</v>
      </c>
      <c r="K100" s="54">
        <v>424.17</v>
      </c>
      <c r="L100" s="13">
        <v>1130.87</v>
      </c>
      <c r="M100" s="180">
        <v>0</v>
      </c>
      <c r="N100" s="180">
        <v>305.6</v>
      </c>
      <c r="O100" s="180">
        <v>11.46</v>
      </c>
      <c r="P100" s="54">
        <v>99.81</v>
      </c>
      <c r="Q100" s="180">
        <v>416.87</v>
      </c>
      <c r="R100" s="175">
        <v>1547.74</v>
      </c>
      <c r="S100" s="187"/>
    </row>
    <row r="101" customFormat="1" ht="20" customHeight="1" spans="1:19">
      <c r="A101" s="180">
        <v>98</v>
      </c>
      <c r="B101" s="183"/>
      <c r="C101" s="60" t="s">
        <v>235</v>
      </c>
      <c r="D101" s="180" t="s">
        <v>236</v>
      </c>
      <c r="E101" s="151">
        <v>2836.2</v>
      </c>
      <c r="F101" s="151">
        <v>2837</v>
      </c>
      <c r="G101" s="54">
        <v>4990.25</v>
      </c>
      <c r="H101" s="180">
        <v>51.05</v>
      </c>
      <c r="I101" s="151">
        <v>453.792</v>
      </c>
      <c r="J101" s="151">
        <v>19.859</v>
      </c>
      <c r="K101" s="54">
        <v>424.17</v>
      </c>
      <c r="L101" s="13">
        <v>948.871</v>
      </c>
      <c r="M101" s="180">
        <v>0</v>
      </c>
      <c r="N101" s="180">
        <v>226.9</v>
      </c>
      <c r="O101" s="180">
        <v>8.51</v>
      </c>
      <c r="P101" s="54">
        <v>99.81</v>
      </c>
      <c r="Q101" s="180">
        <v>335.22</v>
      </c>
      <c r="R101" s="175">
        <v>1284.091</v>
      </c>
      <c r="S101" s="187"/>
    </row>
    <row r="102" customFormat="1" ht="20" customHeight="1" spans="1:19">
      <c r="A102" s="180">
        <v>99</v>
      </c>
      <c r="B102" s="183"/>
      <c r="C102" s="60" t="s">
        <v>237</v>
      </c>
      <c r="D102" s="180" t="s">
        <v>238</v>
      </c>
      <c r="E102" s="151">
        <v>2836.2</v>
      </c>
      <c r="F102" s="151">
        <v>2837</v>
      </c>
      <c r="G102" s="54">
        <v>4990.25</v>
      </c>
      <c r="H102" s="180">
        <v>51.05</v>
      </c>
      <c r="I102" s="151">
        <v>453.792</v>
      </c>
      <c r="J102" s="151">
        <v>19.859</v>
      </c>
      <c r="K102" s="54">
        <v>424.17</v>
      </c>
      <c r="L102" s="13">
        <v>948.871</v>
      </c>
      <c r="M102" s="180">
        <v>0</v>
      </c>
      <c r="N102" s="180">
        <v>226.9</v>
      </c>
      <c r="O102" s="180">
        <v>8.51</v>
      </c>
      <c r="P102" s="54">
        <v>99.81</v>
      </c>
      <c r="Q102" s="180">
        <v>335.22</v>
      </c>
      <c r="R102" s="175">
        <v>1284.091</v>
      </c>
      <c r="S102" s="187"/>
    </row>
    <row r="103" customFormat="1" ht="20" customHeight="1" spans="1:19">
      <c r="A103" s="180">
        <v>100</v>
      </c>
      <c r="B103" s="183"/>
      <c r="C103" s="60" t="s">
        <v>239</v>
      </c>
      <c r="D103" s="180" t="s">
        <v>240</v>
      </c>
      <c r="E103" s="151">
        <v>3042.05</v>
      </c>
      <c r="F103" s="151">
        <v>3043</v>
      </c>
      <c r="G103" s="54">
        <v>4990.25</v>
      </c>
      <c r="H103" s="180">
        <v>54.76</v>
      </c>
      <c r="I103" s="151">
        <v>486.728</v>
      </c>
      <c r="J103" s="151">
        <v>21.301</v>
      </c>
      <c r="K103" s="54">
        <v>424.17</v>
      </c>
      <c r="L103" s="13">
        <v>986.959</v>
      </c>
      <c r="M103" s="180">
        <v>0</v>
      </c>
      <c r="N103" s="180">
        <v>243.36</v>
      </c>
      <c r="O103" s="180">
        <v>9.13</v>
      </c>
      <c r="P103" s="54">
        <v>99.81</v>
      </c>
      <c r="Q103" s="180">
        <v>352.3</v>
      </c>
      <c r="R103" s="175">
        <v>1339.259</v>
      </c>
      <c r="S103" s="187"/>
    </row>
    <row r="104" customFormat="1" ht="20" customHeight="1" spans="1:19">
      <c r="A104" s="180">
        <v>101</v>
      </c>
      <c r="B104" s="183"/>
      <c r="C104" s="60" t="s">
        <v>241</v>
      </c>
      <c r="D104" s="180" t="s">
        <v>242</v>
      </c>
      <c r="E104" s="151">
        <v>3820</v>
      </c>
      <c r="F104" s="151">
        <v>3820</v>
      </c>
      <c r="G104" s="54">
        <v>4990.25</v>
      </c>
      <c r="H104" s="180">
        <v>68.76</v>
      </c>
      <c r="I104" s="151">
        <v>611.2</v>
      </c>
      <c r="J104" s="151">
        <v>26.74</v>
      </c>
      <c r="K104" s="54">
        <v>424.17</v>
      </c>
      <c r="L104" s="13">
        <v>1130.87</v>
      </c>
      <c r="M104" s="180">
        <v>0</v>
      </c>
      <c r="N104" s="180">
        <v>305.6</v>
      </c>
      <c r="O104" s="180">
        <v>11.46</v>
      </c>
      <c r="P104" s="54">
        <v>99.81</v>
      </c>
      <c r="Q104" s="180">
        <v>416.87</v>
      </c>
      <c r="R104" s="175">
        <v>1547.74</v>
      </c>
      <c r="S104" s="187"/>
    </row>
    <row r="105" customFormat="1" ht="20" customHeight="1" spans="1:19">
      <c r="A105" s="180">
        <v>102</v>
      </c>
      <c r="B105" s="183"/>
      <c r="C105" s="142" t="s">
        <v>752</v>
      </c>
      <c r="D105" s="180" t="s">
        <v>753</v>
      </c>
      <c r="E105" s="151">
        <v>3042.05</v>
      </c>
      <c r="F105" s="151">
        <v>3043</v>
      </c>
      <c r="G105" s="54">
        <v>4990.25</v>
      </c>
      <c r="H105" s="180">
        <v>54.76</v>
      </c>
      <c r="I105" s="151">
        <v>486.728</v>
      </c>
      <c r="J105" s="151">
        <v>21.301</v>
      </c>
      <c r="K105" s="54">
        <v>424.17</v>
      </c>
      <c r="L105" s="13">
        <v>986.959</v>
      </c>
      <c r="M105" s="180">
        <v>0</v>
      </c>
      <c r="N105" s="180">
        <v>243.36</v>
      </c>
      <c r="O105" s="180">
        <v>9.13</v>
      </c>
      <c r="P105" s="54">
        <v>99.81</v>
      </c>
      <c r="Q105" s="180">
        <v>352.3</v>
      </c>
      <c r="R105" s="175">
        <v>1339.259</v>
      </c>
      <c r="S105" s="187" t="s">
        <v>50</v>
      </c>
    </row>
    <row r="106" customFormat="1" ht="20" customHeight="1" spans="1:19">
      <c r="A106" s="180">
        <v>103</v>
      </c>
      <c r="B106" s="181" t="s">
        <v>243</v>
      </c>
      <c r="C106" s="60" t="s">
        <v>244</v>
      </c>
      <c r="D106" s="180" t="s">
        <v>245</v>
      </c>
      <c r="E106" s="151">
        <v>2836.2</v>
      </c>
      <c r="F106" s="151">
        <v>2837</v>
      </c>
      <c r="G106" s="54">
        <v>4990.25</v>
      </c>
      <c r="H106" s="180">
        <v>51.05</v>
      </c>
      <c r="I106" s="151">
        <v>453.792</v>
      </c>
      <c r="J106" s="151">
        <v>19.859</v>
      </c>
      <c r="K106" s="54">
        <v>424.17</v>
      </c>
      <c r="L106" s="13">
        <v>948.871</v>
      </c>
      <c r="M106" s="180">
        <v>0</v>
      </c>
      <c r="N106" s="180">
        <v>226.9</v>
      </c>
      <c r="O106" s="180">
        <v>8.51</v>
      </c>
      <c r="P106" s="54">
        <v>99.81</v>
      </c>
      <c r="Q106" s="180">
        <v>335.22</v>
      </c>
      <c r="R106" s="175">
        <v>1284.091</v>
      </c>
      <c r="S106" s="187"/>
    </row>
    <row r="107" customFormat="1" ht="20" customHeight="1" spans="1:19">
      <c r="A107" s="180">
        <v>104</v>
      </c>
      <c r="B107" s="183"/>
      <c r="C107" s="60" t="s">
        <v>246</v>
      </c>
      <c r="D107" s="180" t="s">
        <v>247</v>
      </c>
      <c r="E107" s="151">
        <v>2836.2</v>
      </c>
      <c r="F107" s="151">
        <v>2837</v>
      </c>
      <c r="G107" s="54">
        <v>4990.25</v>
      </c>
      <c r="H107" s="180">
        <v>51.05</v>
      </c>
      <c r="I107" s="151">
        <v>453.792</v>
      </c>
      <c r="J107" s="151">
        <v>19.859</v>
      </c>
      <c r="K107" s="54">
        <v>424.17</v>
      </c>
      <c r="L107" s="13">
        <v>948.871</v>
      </c>
      <c r="M107" s="180">
        <v>0</v>
      </c>
      <c r="N107" s="180">
        <v>226.9</v>
      </c>
      <c r="O107" s="180">
        <v>8.51</v>
      </c>
      <c r="P107" s="54">
        <v>99.81</v>
      </c>
      <c r="Q107" s="180">
        <v>335.22</v>
      </c>
      <c r="R107" s="175">
        <v>1284.091</v>
      </c>
      <c r="S107" s="187"/>
    </row>
    <row r="108" customFormat="1" ht="20" customHeight="1" spans="1:19">
      <c r="A108" s="180">
        <v>105</v>
      </c>
      <c r="B108" s="183"/>
      <c r="C108" s="60" t="s">
        <v>248</v>
      </c>
      <c r="D108" s="180" t="s">
        <v>249</v>
      </c>
      <c r="E108" s="151">
        <v>2836.2</v>
      </c>
      <c r="F108" s="151">
        <v>2837</v>
      </c>
      <c r="G108" s="54">
        <v>4990.25</v>
      </c>
      <c r="H108" s="180">
        <v>51.05</v>
      </c>
      <c r="I108" s="151">
        <v>453.792</v>
      </c>
      <c r="J108" s="151">
        <v>19.859</v>
      </c>
      <c r="K108" s="54">
        <v>424.17</v>
      </c>
      <c r="L108" s="13">
        <v>948.871</v>
      </c>
      <c r="M108" s="180">
        <v>0</v>
      </c>
      <c r="N108" s="180">
        <v>226.9</v>
      </c>
      <c r="O108" s="180">
        <v>8.51</v>
      </c>
      <c r="P108" s="54">
        <v>99.81</v>
      </c>
      <c r="Q108" s="180">
        <v>335.22</v>
      </c>
      <c r="R108" s="175">
        <v>1284.091</v>
      </c>
      <c r="S108" s="187"/>
    </row>
    <row r="109" customFormat="1" ht="20" customHeight="1" spans="1:19">
      <c r="A109" s="180">
        <v>106</v>
      </c>
      <c r="B109" s="183"/>
      <c r="C109" s="60" t="s">
        <v>250</v>
      </c>
      <c r="D109" s="180" t="s">
        <v>251</v>
      </c>
      <c r="E109" s="151">
        <v>2836.2</v>
      </c>
      <c r="F109" s="151">
        <v>2837</v>
      </c>
      <c r="G109" s="54">
        <v>4990.25</v>
      </c>
      <c r="H109" s="180">
        <v>51.05</v>
      </c>
      <c r="I109" s="151">
        <v>453.792</v>
      </c>
      <c r="J109" s="151">
        <v>19.859</v>
      </c>
      <c r="K109" s="54">
        <v>424.17</v>
      </c>
      <c r="L109" s="13">
        <v>948.871</v>
      </c>
      <c r="M109" s="180">
        <v>0</v>
      </c>
      <c r="N109" s="180">
        <v>226.9</v>
      </c>
      <c r="O109" s="180">
        <v>8.51</v>
      </c>
      <c r="P109" s="54">
        <v>99.81</v>
      </c>
      <c r="Q109" s="180">
        <v>335.22</v>
      </c>
      <c r="R109" s="175">
        <v>1284.091</v>
      </c>
      <c r="S109" s="187"/>
    </row>
    <row r="110" customFormat="1" ht="20" customHeight="1" spans="1:19">
      <c r="A110" s="180">
        <v>107</v>
      </c>
      <c r="B110" s="183"/>
      <c r="C110" s="60" t="s">
        <v>254</v>
      </c>
      <c r="D110" s="180" t="s">
        <v>255</v>
      </c>
      <c r="E110" s="151">
        <v>2836.2</v>
      </c>
      <c r="F110" s="151">
        <v>2837</v>
      </c>
      <c r="G110" s="54">
        <v>4990.25</v>
      </c>
      <c r="H110" s="180">
        <v>51.05</v>
      </c>
      <c r="I110" s="151">
        <v>453.792</v>
      </c>
      <c r="J110" s="151">
        <v>19.859</v>
      </c>
      <c r="K110" s="54">
        <v>424.17</v>
      </c>
      <c r="L110" s="13">
        <v>948.871</v>
      </c>
      <c r="M110" s="180">
        <v>0</v>
      </c>
      <c r="N110" s="180">
        <v>226.9</v>
      </c>
      <c r="O110" s="180">
        <v>8.51</v>
      </c>
      <c r="P110" s="54">
        <v>99.81</v>
      </c>
      <c r="Q110" s="180">
        <v>335.22</v>
      </c>
      <c r="R110" s="175">
        <v>1284.091</v>
      </c>
      <c r="S110" s="187"/>
    </row>
    <row r="111" customFormat="1" ht="20" customHeight="1" spans="1:19">
      <c r="A111" s="180">
        <v>108</v>
      </c>
      <c r="B111" s="183"/>
      <c r="C111" s="60" t="s">
        <v>256</v>
      </c>
      <c r="D111" s="180" t="s">
        <v>257</v>
      </c>
      <c r="E111" s="151">
        <v>3042.05</v>
      </c>
      <c r="F111" s="151">
        <v>3043</v>
      </c>
      <c r="G111" s="54">
        <v>4990.25</v>
      </c>
      <c r="H111" s="180">
        <v>54.76</v>
      </c>
      <c r="I111" s="151">
        <v>486.728</v>
      </c>
      <c r="J111" s="151">
        <v>21.301</v>
      </c>
      <c r="K111" s="54">
        <v>424.17</v>
      </c>
      <c r="L111" s="13">
        <v>986.959</v>
      </c>
      <c r="M111" s="180">
        <v>0</v>
      </c>
      <c r="N111" s="180">
        <v>243.36</v>
      </c>
      <c r="O111" s="180">
        <v>9.13</v>
      </c>
      <c r="P111" s="54">
        <v>99.81</v>
      </c>
      <c r="Q111" s="180">
        <v>352.3</v>
      </c>
      <c r="R111" s="175">
        <v>1339.259</v>
      </c>
      <c r="S111" s="187"/>
    </row>
    <row r="112" customFormat="1" ht="20" customHeight="1" spans="1:19">
      <c r="A112" s="180">
        <v>109</v>
      </c>
      <c r="B112" s="181" t="s">
        <v>258</v>
      </c>
      <c r="C112" s="60" t="s">
        <v>259</v>
      </c>
      <c r="D112" s="180" t="s">
        <v>260</v>
      </c>
      <c r="E112" s="151">
        <v>2836.2</v>
      </c>
      <c r="F112" s="151">
        <v>2837</v>
      </c>
      <c r="G112" s="54">
        <v>4990.25</v>
      </c>
      <c r="H112" s="180">
        <v>51.05</v>
      </c>
      <c r="I112" s="151">
        <v>453.792</v>
      </c>
      <c r="J112" s="151">
        <v>19.859</v>
      </c>
      <c r="K112" s="54">
        <v>424.17</v>
      </c>
      <c r="L112" s="13">
        <v>948.871</v>
      </c>
      <c r="M112" s="180">
        <v>0</v>
      </c>
      <c r="N112" s="180">
        <v>226.9</v>
      </c>
      <c r="O112" s="180">
        <v>8.51</v>
      </c>
      <c r="P112" s="54">
        <v>99.81</v>
      </c>
      <c r="Q112" s="180">
        <v>335.22</v>
      </c>
      <c r="R112" s="175">
        <v>1284.091</v>
      </c>
      <c r="S112" s="187"/>
    </row>
    <row r="113" customFormat="1" ht="20" customHeight="1" spans="1:19">
      <c r="A113" s="180">
        <v>110</v>
      </c>
      <c r="B113" s="183"/>
      <c r="C113" s="60" t="s">
        <v>261</v>
      </c>
      <c r="D113" s="180" t="s">
        <v>262</v>
      </c>
      <c r="E113" s="151">
        <v>2836.2</v>
      </c>
      <c r="F113" s="151">
        <v>2837</v>
      </c>
      <c r="G113" s="54">
        <v>4990.25</v>
      </c>
      <c r="H113" s="180">
        <v>51.05</v>
      </c>
      <c r="I113" s="151">
        <v>453.792</v>
      </c>
      <c r="J113" s="151">
        <v>19.859</v>
      </c>
      <c r="K113" s="54">
        <v>424.17</v>
      </c>
      <c r="L113" s="13">
        <v>948.871</v>
      </c>
      <c r="M113" s="180">
        <v>0</v>
      </c>
      <c r="N113" s="180">
        <v>226.9</v>
      </c>
      <c r="O113" s="180">
        <v>8.51</v>
      </c>
      <c r="P113" s="54">
        <v>99.81</v>
      </c>
      <c r="Q113" s="180">
        <v>335.22</v>
      </c>
      <c r="R113" s="175">
        <v>1284.091</v>
      </c>
      <c r="S113" s="187"/>
    </row>
    <row r="114" customFormat="1" ht="20" customHeight="1" spans="1:19">
      <c r="A114" s="180">
        <v>111</v>
      </c>
      <c r="B114" s="183"/>
      <c r="C114" s="60" t="s">
        <v>263</v>
      </c>
      <c r="D114" s="180" t="s">
        <v>264</v>
      </c>
      <c r="E114" s="151">
        <v>2836.2</v>
      </c>
      <c r="F114" s="151">
        <v>2837</v>
      </c>
      <c r="G114" s="54">
        <v>4990.25</v>
      </c>
      <c r="H114" s="180">
        <v>51.05</v>
      </c>
      <c r="I114" s="151">
        <v>453.792</v>
      </c>
      <c r="J114" s="151">
        <v>19.859</v>
      </c>
      <c r="K114" s="54">
        <v>424.17</v>
      </c>
      <c r="L114" s="13">
        <v>948.871</v>
      </c>
      <c r="M114" s="180">
        <v>0</v>
      </c>
      <c r="N114" s="180">
        <v>226.9</v>
      </c>
      <c r="O114" s="180">
        <v>8.51</v>
      </c>
      <c r="P114" s="54">
        <v>99.81</v>
      </c>
      <c r="Q114" s="180">
        <v>335.22</v>
      </c>
      <c r="R114" s="175">
        <v>1284.091</v>
      </c>
      <c r="S114" s="187"/>
    </row>
    <row r="115" customFormat="1" ht="20" customHeight="1" spans="1:19">
      <c r="A115" s="180">
        <v>112</v>
      </c>
      <c r="B115" s="183"/>
      <c r="C115" s="60" t="s">
        <v>265</v>
      </c>
      <c r="D115" s="180" t="s">
        <v>266</v>
      </c>
      <c r="E115" s="151">
        <v>2836.2</v>
      </c>
      <c r="F115" s="151">
        <v>2837</v>
      </c>
      <c r="G115" s="54">
        <v>4990.25</v>
      </c>
      <c r="H115" s="180">
        <v>51.05</v>
      </c>
      <c r="I115" s="151">
        <v>453.792</v>
      </c>
      <c r="J115" s="151">
        <v>19.859</v>
      </c>
      <c r="K115" s="54">
        <v>424.17</v>
      </c>
      <c r="L115" s="13">
        <v>948.871</v>
      </c>
      <c r="M115" s="180">
        <v>0</v>
      </c>
      <c r="N115" s="180">
        <v>226.9</v>
      </c>
      <c r="O115" s="180">
        <v>8.51</v>
      </c>
      <c r="P115" s="54">
        <v>99.81</v>
      </c>
      <c r="Q115" s="180">
        <v>335.22</v>
      </c>
      <c r="R115" s="175">
        <v>1284.091</v>
      </c>
      <c r="S115" s="187"/>
    </row>
    <row r="116" customFormat="1" ht="20" customHeight="1" spans="1:19">
      <c r="A116" s="180">
        <v>113</v>
      </c>
      <c r="B116" s="183"/>
      <c r="C116" s="60" t="s">
        <v>267</v>
      </c>
      <c r="D116" s="180" t="s">
        <v>268</v>
      </c>
      <c r="E116" s="151">
        <v>2836.2</v>
      </c>
      <c r="F116" s="151">
        <v>2837</v>
      </c>
      <c r="G116" s="54">
        <v>4990.25</v>
      </c>
      <c r="H116" s="180">
        <v>51.05</v>
      </c>
      <c r="I116" s="151">
        <v>453.792</v>
      </c>
      <c r="J116" s="151">
        <v>19.859</v>
      </c>
      <c r="K116" s="54">
        <v>424.17</v>
      </c>
      <c r="L116" s="13">
        <v>948.871</v>
      </c>
      <c r="M116" s="180">
        <v>0</v>
      </c>
      <c r="N116" s="180">
        <v>226.9</v>
      </c>
      <c r="O116" s="180">
        <v>8.51</v>
      </c>
      <c r="P116" s="54">
        <v>99.81</v>
      </c>
      <c r="Q116" s="180">
        <v>335.22</v>
      </c>
      <c r="R116" s="175">
        <v>1284.091</v>
      </c>
      <c r="S116" s="187"/>
    </row>
    <row r="117" customFormat="1" ht="20" customHeight="1" spans="1:19">
      <c r="A117" s="180">
        <v>114</v>
      </c>
      <c r="B117" s="183"/>
      <c r="C117" s="60" t="s">
        <v>269</v>
      </c>
      <c r="D117" s="180" t="s">
        <v>270</v>
      </c>
      <c r="E117" s="151">
        <v>2836.2</v>
      </c>
      <c r="F117" s="151">
        <v>2837</v>
      </c>
      <c r="G117" s="54">
        <v>4990.25</v>
      </c>
      <c r="H117" s="180">
        <v>51.05</v>
      </c>
      <c r="I117" s="151">
        <v>453.792</v>
      </c>
      <c r="J117" s="151">
        <v>19.859</v>
      </c>
      <c r="K117" s="54">
        <v>424.17</v>
      </c>
      <c r="L117" s="13">
        <v>948.871</v>
      </c>
      <c r="M117" s="180">
        <v>0</v>
      </c>
      <c r="N117" s="180">
        <v>226.9</v>
      </c>
      <c r="O117" s="180">
        <v>8.51</v>
      </c>
      <c r="P117" s="54">
        <v>99.81</v>
      </c>
      <c r="Q117" s="180">
        <v>335.22</v>
      </c>
      <c r="R117" s="175">
        <v>1284.091</v>
      </c>
      <c r="S117" s="187"/>
    </row>
    <row r="118" customFormat="1" ht="20" customHeight="1" spans="1:19">
      <c r="A118" s="180">
        <v>115</v>
      </c>
      <c r="B118" s="183"/>
      <c r="C118" s="60" t="s">
        <v>271</v>
      </c>
      <c r="D118" s="180" t="s">
        <v>272</v>
      </c>
      <c r="E118" s="151">
        <v>2836.2</v>
      </c>
      <c r="F118" s="151">
        <v>2837</v>
      </c>
      <c r="G118" s="54">
        <v>4990.25</v>
      </c>
      <c r="H118" s="180">
        <v>51.05</v>
      </c>
      <c r="I118" s="151">
        <v>453.792</v>
      </c>
      <c r="J118" s="151">
        <v>19.859</v>
      </c>
      <c r="K118" s="54">
        <v>424.17</v>
      </c>
      <c r="L118" s="13">
        <v>948.871</v>
      </c>
      <c r="M118" s="180">
        <v>0</v>
      </c>
      <c r="N118" s="180">
        <v>226.9</v>
      </c>
      <c r="O118" s="180">
        <v>8.51</v>
      </c>
      <c r="P118" s="54">
        <v>99.81</v>
      </c>
      <c r="Q118" s="180">
        <v>335.22</v>
      </c>
      <c r="R118" s="175">
        <v>1284.091</v>
      </c>
      <c r="S118" s="187"/>
    </row>
    <row r="119" customFormat="1" ht="20" customHeight="1" spans="1:19">
      <c r="A119" s="180">
        <v>116</v>
      </c>
      <c r="B119" s="183"/>
      <c r="C119" s="60" t="s">
        <v>275</v>
      </c>
      <c r="D119" s="180" t="s">
        <v>276</v>
      </c>
      <c r="E119" s="151">
        <v>2836.2</v>
      </c>
      <c r="F119" s="151">
        <v>2837</v>
      </c>
      <c r="G119" s="54">
        <v>4990.25</v>
      </c>
      <c r="H119" s="180">
        <v>51.05</v>
      </c>
      <c r="I119" s="151">
        <v>453.792</v>
      </c>
      <c r="J119" s="151">
        <v>19.859</v>
      </c>
      <c r="K119" s="54">
        <v>424.17</v>
      </c>
      <c r="L119" s="13">
        <v>948.871</v>
      </c>
      <c r="M119" s="180">
        <v>0</v>
      </c>
      <c r="N119" s="180">
        <v>226.9</v>
      </c>
      <c r="O119" s="180">
        <v>8.51</v>
      </c>
      <c r="P119" s="54">
        <v>99.81</v>
      </c>
      <c r="Q119" s="180">
        <v>335.22</v>
      </c>
      <c r="R119" s="175">
        <v>1284.091</v>
      </c>
      <c r="S119" s="187"/>
    </row>
    <row r="120" customFormat="1" ht="20" customHeight="1" spans="1:19">
      <c r="A120" s="180">
        <v>117</v>
      </c>
      <c r="B120" s="183"/>
      <c r="C120" s="60" t="s">
        <v>277</v>
      </c>
      <c r="D120" s="180" t="s">
        <v>278</v>
      </c>
      <c r="E120" s="151">
        <v>2836.2</v>
      </c>
      <c r="F120" s="151">
        <v>2837</v>
      </c>
      <c r="G120" s="54">
        <v>4990.25</v>
      </c>
      <c r="H120" s="180">
        <v>51.05</v>
      </c>
      <c r="I120" s="151">
        <v>453.792</v>
      </c>
      <c r="J120" s="151">
        <v>19.859</v>
      </c>
      <c r="K120" s="54">
        <v>424.17</v>
      </c>
      <c r="L120" s="13">
        <v>948.871</v>
      </c>
      <c r="M120" s="180">
        <v>0</v>
      </c>
      <c r="N120" s="180">
        <v>226.9</v>
      </c>
      <c r="O120" s="180">
        <v>8.51</v>
      </c>
      <c r="P120" s="54">
        <v>99.81</v>
      </c>
      <c r="Q120" s="180">
        <v>335.22</v>
      </c>
      <c r="R120" s="175">
        <v>1284.091</v>
      </c>
      <c r="S120" s="187"/>
    </row>
    <row r="121" customFormat="1" ht="20" customHeight="1" spans="1:19">
      <c r="A121" s="180">
        <v>118</v>
      </c>
      <c r="B121" s="183"/>
      <c r="C121" s="60" t="s">
        <v>279</v>
      </c>
      <c r="D121" s="180" t="s">
        <v>280</v>
      </c>
      <c r="E121" s="151">
        <v>2836.2</v>
      </c>
      <c r="F121" s="151">
        <v>2837</v>
      </c>
      <c r="G121" s="54">
        <v>4990.25</v>
      </c>
      <c r="H121" s="180">
        <v>51.05</v>
      </c>
      <c r="I121" s="151">
        <v>453.792</v>
      </c>
      <c r="J121" s="151">
        <v>19.859</v>
      </c>
      <c r="K121" s="54">
        <v>424.17</v>
      </c>
      <c r="L121" s="13">
        <v>948.871</v>
      </c>
      <c r="M121" s="180">
        <v>0</v>
      </c>
      <c r="N121" s="180">
        <v>226.9</v>
      </c>
      <c r="O121" s="180">
        <v>8.51</v>
      </c>
      <c r="P121" s="54">
        <v>99.81</v>
      </c>
      <c r="Q121" s="180">
        <v>335.22</v>
      </c>
      <c r="R121" s="175">
        <v>1284.091</v>
      </c>
      <c r="S121" s="187"/>
    </row>
    <row r="122" customFormat="1" ht="20" customHeight="1" spans="1:19">
      <c r="A122" s="180">
        <v>119</v>
      </c>
      <c r="B122" s="183"/>
      <c r="C122" s="60" t="s">
        <v>281</v>
      </c>
      <c r="D122" s="180" t="s">
        <v>282</v>
      </c>
      <c r="E122" s="151">
        <v>2836.2</v>
      </c>
      <c r="F122" s="151">
        <v>2837</v>
      </c>
      <c r="G122" s="54">
        <v>4990.25</v>
      </c>
      <c r="H122" s="180">
        <v>51.05</v>
      </c>
      <c r="I122" s="151">
        <v>453.792</v>
      </c>
      <c r="J122" s="151">
        <v>19.859</v>
      </c>
      <c r="K122" s="54">
        <v>424.17</v>
      </c>
      <c r="L122" s="13">
        <v>948.871</v>
      </c>
      <c r="M122" s="180">
        <v>0</v>
      </c>
      <c r="N122" s="180">
        <v>226.9</v>
      </c>
      <c r="O122" s="180">
        <v>8.51</v>
      </c>
      <c r="P122" s="54">
        <v>99.81</v>
      </c>
      <c r="Q122" s="180">
        <v>335.22</v>
      </c>
      <c r="R122" s="175">
        <v>1284.091</v>
      </c>
      <c r="S122" s="187"/>
    </row>
    <row r="123" customFormat="1" ht="20" customHeight="1" spans="1:19">
      <c r="A123" s="180">
        <v>120</v>
      </c>
      <c r="B123" s="183"/>
      <c r="C123" s="60" t="s">
        <v>283</v>
      </c>
      <c r="D123" s="180" t="s">
        <v>284</v>
      </c>
      <c r="E123" s="151">
        <v>2836.2</v>
      </c>
      <c r="F123" s="151">
        <v>2837</v>
      </c>
      <c r="G123" s="54">
        <v>4990.25</v>
      </c>
      <c r="H123" s="180">
        <v>51.05</v>
      </c>
      <c r="I123" s="151">
        <v>453.792</v>
      </c>
      <c r="J123" s="151">
        <v>19.859</v>
      </c>
      <c r="K123" s="54">
        <v>424.17</v>
      </c>
      <c r="L123" s="13">
        <v>948.871</v>
      </c>
      <c r="M123" s="180">
        <v>0</v>
      </c>
      <c r="N123" s="180">
        <v>226.9</v>
      </c>
      <c r="O123" s="180">
        <v>8.51</v>
      </c>
      <c r="P123" s="54">
        <v>99.81</v>
      </c>
      <c r="Q123" s="180">
        <v>335.22</v>
      </c>
      <c r="R123" s="175">
        <v>1284.091</v>
      </c>
      <c r="S123" s="187"/>
    </row>
    <row r="124" customFormat="1" ht="20" customHeight="1" spans="1:19">
      <c r="A124" s="180">
        <v>121</v>
      </c>
      <c r="B124" s="183"/>
      <c r="C124" s="60" t="s">
        <v>285</v>
      </c>
      <c r="D124" s="180" t="s">
        <v>286</v>
      </c>
      <c r="E124" s="151">
        <v>2836.2</v>
      </c>
      <c r="F124" s="151">
        <v>2837</v>
      </c>
      <c r="G124" s="54">
        <v>4990.25</v>
      </c>
      <c r="H124" s="180">
        <v>51.05</v>
      </c>
      <c r="I124" s="151">
        <v>453.792</v>
      </c>
      <c r="J124" s="151">
        <v>19.859</v>
      </c>
      <c r="K124" s="54">
        <v>424.17</v>
      </c>
      <c r="L124" s="13">
        <v>948.871</v>
      </c>
      <c r="M124" s="180">
        <v>0</v>
      </c>
      <c r="N124" s="180">
        <v>226.9</v>
      </c>
      <c r="O124" s="180">
        <v>8.51</v>
      </c>
      <c r="P124" s="54">
        <v>99.81</v>
      </c>
      <c r="Q124" s="180">
        <v>335.22</v>
      </c>
      <c r="R124" s="175">
        <v>1284.091</v>
      </c>
      <c r="S124" s="187"/>
    </row>
    <row r="125" customFormat="1" ht="20" customHeight="1" spans="1:19">
      <c r="A125" s="180">
        <v>122</v>
      </c>
      <c r="B125" s="183"/>
      <c r="C125" s="60" t="s">
        <v>287</v>
      </c>
      <c r="D125" s="180" t="s">
        <v>288</v>
      </c>
      <c r="E125" s="151">
        <v>2836.2</v>
      </c>
      <c r="F125" s="151">
        <v>2837</v>
      </c>
      <c r="G125" s="54">
        <v>4990.25</v>
      </c>
      <c r="H125" s="180">
        <v>51.05</v>
      </c>
      <c r="I125" s="151">
        <v>453.792</v>
      </c>
      <c r="J125" s="151">
        <v>19.859</v>
      </c>
      <c r="K125" s="54">
        <v>424.17</v>
      </c>
      <c r="L125" s="13">
        <v>948.871</v>
      </c>
      <c r="M125" s="180">
        <v>0</v>
      </c>
      <c r="N125" s="180">
        <v>226.9</v>
      </c>
      <c r="O125" s="180">
        <v>8.51</v>
      </c>
      <c r="P125" s="54">
        <v>99.81</v>
      </c>
      <c r="Q125" s="180">
        <v>335.22</v>
      </c>
      <c r="R125" s="175">
        <v>1284.091</v>
      </c>
      <c r="S125" s="187"/>
    </row>
    <row r="126" customFormat="1" ht="20" customHeight="1" spans="1:19">
      <c r="A126" s="180">
        <v>123</v>
      </c>
      <c r="B126" s="183"/>
      <c r="C126" s="60" t="s">
        <v>289</v>
      </c>
      <c r="D126" s="180" t="s">
        <v>290</v>
      </c>
      <c r="E126" s="151">
        <v>3042.05</v>
      </c>
      <c r="F126" s="151">
        <v>3043</v>
      </c>
      <c r="G126" s="54">
        <v>4990.25</v>
      </c>
      <c r="H126" s="180">
        <v>54.76</v>
      </c>
      <c r="I126" s="151">
        <v>486.728</v>
      </c>
      <c r="J126" s="151">
        <v>21.301</v>
      </c>
      <c r="K126" s="54">
        <v>424.17</v>
      </c>
      <c r="L126" s="13">
        <v>986.959</v>
      </c>
      <c r="M126" s="180">
        <v>0</v>
      </c>
      <c r="N126" s="180">
        <v>243.36</v>
      </c>
      <c r="O126" s="180">
        <v>9.13</v>
      </c>
      <c r="P126" s="54">
        <v>99.81</v>
      </c>
      <c r="Q126" s="180">
        <v>352.3</v>
      </c>
      <c r="R126" s="175">
        <v>1339.259</v>
      </c>
      <c r="S126" s="187"/>
    </row>
    <row r="127" customFormat="1" ht="20" customHeight="1" spans="1:19">
      <c r="A127" s="180">
        <v>124</v>
      </c>
      <c r="B127" s="181" t="s">
        <v>293</v>
      </c>
      <c r="C127" s="60" t="s">
        <v>294</v>
      </c>
      <c r="D127" s="180" t="s">
        <v>295</v>
      </c>
      <c r="E127" s="151">
        <v>2836.2</v>
      </c>
      <c r="F127" s="151">
        <v>2837</v>
      </c>
      <c r="G127" s="54">
        <v>4990.25</v>
      </c>
      <c r="H127" s="180">
        <v>51.05</v>
      </c>
      <c r="I127" s="151">
        <v>453.792</v>
      </c>
      <c r="J127" s="151">
        <v>19.859</v>
      </c>
      <c r="K127" s="54">
        <v>424.17</v>
      </c>
      <c r="L127" s="13">
        <v>948.871</v>
      </c>
      <c r="M127" s="180">
        <v>0</v>
      </c>
      <c r="N127" s="180">
        <v>226.9</v>
      </c>
      <c r="O127" s="180">
        <v>8.51</v>
      </c>
      <c r="P127" s="54">
        <v>99.81</v>
      </c>
      <c r="Q127" s="180">
        <v>335.22</v>
      </c>
      <c r="R127" s="175">
        <v>1284.091</v>
      </c>
      <c r="S127" s="187"/>
    </row>
    <row r="128" customFormat="1" ht="20" customHeight="1" spans="1:19">
      <c r="A128" s="180">
        <v>125</v>
      </c>
      <c r="B128" s="183"/>
      <c r="C128" s="60" t="s">
        <v>298</v>
      </c>
      <c r="D128" s="180" t="s">
        <v>299</v>
      </c>
      <c r="E128" s="151">
        <v>2836.2</v>
      </c>
      <c r="F128" s="151">
        <v>2837</v>
      </c>
      <c r="G128" s="54">
        <v>4990.25</v>
      </c>
      <c r="H128" s="180">
        <v>51.05</v>
      </c>
      <c r="I128" s="151">
        <v>453.792</v>
      </c>
      <c r="J128" s="151">
        <v>19.859</v>
      </c>
      <c r="K128" s="54">
        <v>424.17</v>
      </c>
      <c r="L128" s="13">
        <v>948.871</v>
      </c>
      <c r="M128" s="180">
        <v>0</v>
      </c>
      <c r="N128" s="180">
        <v>226.9</v>
      </c>
      <c r="O128" s="180">
        <v>8.51</v>
      </c>
      <c r="P128" s="54">
        <v>99.81</v>
      </c>
      <c r="Q128" s="180">
        <v>335.22</v>
      </c>
      <c r="R128" s="175">
        <v>1284.091</v>
      </c>
      <c r="S128" s="187"/>
    </row>
    <row r="129" customFormat="1" ht="20" customHeight="1" spans="1:19">
      <c r="A129" s="180">
        <v>126</v>
      </c>
      <c r="B129" s="183"/>
      <c r="C129" s="60" t="s">
        <v>300</v>
      </c>
      <c r="D129" s="180" t="s">
        <v>301</v>
      </c>
      <c r="E129" s="151">
        <v>2836.2</v>
      </c>
      <c r="F129" s="151">
        <v>2837</v>
      </c>
      <c r="G129" s="54">
        <v>4990.25</v>
      </c>
      <c r="H129" s="180">
        <v>51.05</v>
      </c>
      <c r="I129" s="151">
        <v>453.792</v>
      </c>
      <c r="J129" s="151">
        <v>19.859</v>
      </c>
      <c r="K129" s="54">
        <v>424.17</v>
      </c>
      <c r="L129" s="13">
        <v>948.871</v>
      </c>
      <c r="M129" s="180">
        <v>0</v>
      </c>
      <c r="N129" s="180">
        <v>226.9</v>
      </c>
      <c r="O129" s="180">
        <v>8.51</v>
      </c>
      <c r="P129" s="54">
        <v>99.81</v>
      </c>
      <c r="Q129" s="180">
        <v>335.22</v>
      </c>
      <c r="R129" s="175">
        <v>1284.091</v>
      </c>
      <c r="S129" s="187"/>
    </row>
    <row r="130" customFormat="1" ht="20" customHeight="1" spans="1:19">
      <c r="A130" s="180">
        <v>127</v>
      </c>
      <c r="B130" s="183"/>
      <c r="C130" s="60" t="s">
        <v>302</v>
      </c>
      <c r="D130" s="180" t="s">
        <v>303</v>
      </c>
      <c r="E130" s="151">
        <v>2836.2</v>
      </c>
      <c r="F130" s="151">
        <v>2837</v>
      </c>
      <c r="G130" s="54">
        <v>4990.25</v>
      </c>
      <c r="H130" s="180">
        <v>51.05</v>
      </c>
      <c r="I130" s="151">
        <v>453.792</v>
      </c>
      <c r="J130" s="151">
        <v>19.859</v>
      </c>
      <c r="K130" s="54">
        <v>424.17</v>
      </c>
      <c r="L130" s="13">
        <v>948.871</v>
      </c>
      <c r="M130" s="180">
        <v>0</v>
      </c>
      <c r="N130" s="180">
        <v>226.9</v>
      </c>
      <c r="O130" s="180">
        <v>8.51</v>
      </c>
      <c r="P130" s="54">
        <v>99.81</v>
      </c>
      <c r="Q130" s="180">
        <v>335.22</v>
      </c>
      <c r="R130" s="175">
        <v>1284.091</v>
      </c>
      <c r="S130" s="187"/>
    </row>
    <row r="131" customFormat="1" ht="20" customHeight="1" spans="1:19">
      <c r="A131" s="180">
        <v>128</v>
      </c>
      <c r="B131" s="183"/>
      <c r="C131" s="60" t="s">
        <v>304</v>
      </c>
      <c r="D131" s="180" t="s">
        <v>305</v>
      </c>
      <c r="E131" s="151">
        <v>2836.2</v>
      </c>
      <c r="F131" s="151">
        <v>2837</v>
      </c>
      <c r="G131" s="54">
        <v>4990.25</v>
      </c>
      <c r="H131" s="180">
        <v>51.05</v>
      </c>
      <c r="I131" s="151">
        <v>453.792</v>
      </c>
      <c r="J131" s="151">
        <v>19.859</v>
      </c>
      <c r="K131" s="54">
        <v>424.17</v>
      </c>
      <c r="L131" s="13">
        <v>948.871</v>
      </c>
      <c r="M131" s="180">
        <v>0</v>
      </c>
      <c r="N131" s="180">
        <v>226.9</v>
      </c>
      <c r="O131" s="180">
        <v>8.51</v>
      </c>
      <c r="P131" s="54">
        <v>99.81</v>
      </c>
      <c r="Q131" s="180">
        <v>335.22</v>
      </c>
      <c r="R131" s="175">
        <v>1284.091</v>
      </c>
      <c r="S131" s="187"/>
    </row>
    <row r="132" customFormat="1" ht="20" customHeight="1" spans="1:19">
      <c r="A132" s="180">
        <v>129</v>
      </c>
      <c r="B132" s="183"/>
      <c r="C132" s="60" t="s">
        <v>306</v>
      </c>
      <c r="D132" s="180" t="s">
        <v>307</v>
      </c>
      <c r="E132" s="151">
        <v>2836.2</v>
      </c>
      <c r="F132" s="151">
        <v>2837</v>
      </c>
      <c r="G132" s="54">
        <v>4990.25</v>
      </c>
      <c r="H132" s="180">
        <v>51.05</v>
      </c>
      <c r="I132" s="151">
        <v>453.792</v>
      </c>
      <c r="J132" s="151">
        <v>19.859</v>
      </c>
      <c r="K132" s="54">
        <v>424.17</v>
      </c>
      <c r="L132" s="13">
        <v>948.871</v>
      </c>
      <c r="M132" s="180">
        <v>0</v>
      </c>
      <c r="N132" s="180">
        <v>226.9</v>
      </c>
      <c r="O132" s="180">
        <v>8.51</v>
      </c>
      <c r="P132" s="54">
        <v>99.81</v>
      </c>
      <c r="Q132" s="180">
        <v>335.22</v>
      </c>
      <c r="R132" s="175">
        <v>1284.091</v>
      </c>
      <c r="S132" s="187"/>
    </row>
    <row r="133" customFormat="1" ht="20" customHeight="1" spans="1:19">
      <c r="A133" s="180">
        <v>130</v>
      </c>
      <c r="B133" s="183"/>
      <c r="C133" s="60" t="s">
        <v>308</v>
      </c>
      <c r="D133" s="180" t="s">
        <v>309</v>
      </c>
      <c r="E133" s="151">
        <v>2836.2</v>
      </c>
      <c r="F133" s="151">
        <v>2837</v>
      </c>
      <c r="G133" s="54">
        <v>4990.25</v>
      </c>
      <c r="H133" s="180">
        <v>51.05</v>
      </c>
      <c r="I133" s="151">
        <v>453.792</v>
      </c>
      <c r="J133" s="151">
        <v>19.859</v>
      </c>
      <c r="K133" s="54">
        <v>424.17</v>
      </c>
      <c r="L133" s="13">
        <v>948.871</v>
      </c>
      <c r="M133" s="180">
        <v>0</v>
      </c>
      <c r="N133" s="180">
        <v>226.9</v>
      </c>
      <c r="O133" s="180">
        <v>8.51</v>
      </c>
      <c r="P133" s="54">
        <v>99.81</v>
      </c>
      <c r="Q133" s="180">
        <v>335.22</v>
      </c>
      <c r="R133" s="175">
        <v>1284.091</v>
      </c>
      <c r="S133" s="187"/>
    </row>
    <row r="134" customFormat="1" ht="20" customHeight="1" spans="1:19">
      <c r="A134" s="180">
        <v>131</v>
      </c>
      <c r="B134" s="183"/>
      <c r="C134" s="60" t="s">
        <v>310</v>
      </c>
      <c r="D134" s="180" t="s">
        <v>311</v>
      </c>
      <c r="E134" s="151">
        <v>2836.2</v>
      </c>
      <c r="F134" s="151">
        <v>2837</v>
      </c>
      <c r="G134" s="54">
        <v>4990.25</v>
      </c>
      <c r="H134" s="180">
        <v>51.05</v>
      </c>
      <c r="I134" s="151">
        <v>453.792</v>
      </c>
      <c r="J134" s="151">
        <v>19.859</v>
      </c>
      <c r="K134" s="54">
        <v>424.17</v>
      </c>
      <c r="L134" s="13">
        <v>948.871</v>
      </c>
      <c r="M134" s="180">
        <v>0</v>
      </c>
      <c r="N134" s="180">
        <v>226.9</v>
      </c>
      <c r="O134" s="180">
        <v>8.51</v>
      </c>
      <c r="P134" s="54">
        <v>99.81</v>
      </c>
      <c r="Q134" s="180">
        <v>335.22</v>
      </c>
      <c r="R134" s="175">
        <v>1284.091</v>
      </c>
      <c r="S134" s="187"/>
    </row>
    <row r="135" customFormat="1" ht="20" customHeight="1" spans="1:19">
      <c r="A135" s="180">
        <v>132</v>
      </c>
      <c r="B135" s="183"/>
      <c r="C135" s="60" t="s">
        <v>312</v>
      </c>
      <c r="D135" s="180" t="s">
        <v>313</v>
      </c>
      <c r="E135" s="151">
        <v>2836.2</v>
      </c>
      <c r="F135" s="151">
        <v>2837</v>
      </c>
      <c r="G135" s="54">
        <v>4990.25</v>
      </c>
      <c r="H135" s="180">
        <v>51.05</v>
      </c>
      <c r="I135" s="151">
        <v>453.792</v>
      </c>
      <c r="J135" s="151">
        <v>19.859</v>
      </c>
      <c r="K135" s="54">
        <v>424.17</v>
      </c>
      <c r="L135" s="13">
        <v>948.871</v>
      </c>
      <c r="M135" s="180">
        <v>0</v>
      </c>
      <c r="N135" s="180">
        <v>226.9</v>
      </c>
      <c r="O135" s="180">
        <v>8.51</v>
      </c>
      <c r="P135" s="54">
        <v>99.81</v>
      </c>
      <c r="Q135" s="180">
        <v>335.22</v>
      </c>
      <c r="R135" s="175">
        <v>1284.091</v>
      </c>
      <c r="S135" s="187"/>
    </row>
    <row r="136" customFormat="1" ht="20" customHeight="1" spans="1:19">
      <c r="A136" s="180">
        <v>133</v>
      </c>
      <c r="B136" s="183"/>
      <c r="C136" s="60" t="s">
        <v>314</v>
      </c>
      <c r="D136" s="180" t="s">
        <v>315</v>
      </c>
      <c r="E136" s="151">
        <v>2836.2</v>
      </c>
      <c r="F136" s="151">
        <v>2837</v>
      </c>
      <c r="G136" s="54">
        <v>4990.25</v>
      </c>
      <c r="H136" s="180">
        <v>51.05</v>
      </c>
      <c r="I136" s="151">
        <v>453.792</v>
      </c>
      <c r="J136" s="151">
        <v>19.859</v>
      </c>
      <c r="K136" s="54">
        <v>424.17</v>
      </c>
      <c r="L136" s="13">
        <v>948.871</v>
      </c>
      <c r="M136" s="180">
        <v>0</v>
      </c>
      <c r="N136" s="180">
        <v>226.9</v>
      </c>
      <c r="O136" s="180">
        <v>8.51</v>
      </c>
      <c r="P136" s="54">
        <v>99.81</v>
      </c>
      <c r="Q136" s="180">
        <v>335.22</v>
      </c>
      <c r="R136" s="175">
        <v>1284.091</v>
      </c>
      <c r="S136" s="187"/>
    </row>
    <row r="137" customFormat="1" ht="20" customHeight="1" spans="1:19">
      <c r="A137" s="180">
        <v>134</v>
      </c>
      <c r="B137" s="183"/>
      <c r="C137" s="60" t="s">
        <v>316</v>
      </c>
      <c r="D137" s="180" t="s">
        <v>317</v>
      </c>
      <c r="E137" s="151">
        <v>2836.2</v>
      </c>
      <c r="F137" s="151">
        <v>2837</v>
      </c>
      <c r="G137" s="54">
        <v>4990.25</v>
      </c>
      <c r="H137" s="180">
        <v>51.05</v>
      </c>
      <c r="I137" s="151">
        <v>453.792</v>
      </c>
      <c r="J137" s="151">
        <v>19.859</v>
      </c>
      <c r="K137" s="54">
        <v>424.17</v>
      </c>
      <c r="L137" s="13">
        <v>948.871</v>
      </c>
      <c r="M137" s="180">
        <v>0</v>
      </c>
      <c r="N137" s="180">
        <v>226.9</v>
      </c>
      <c r="O137" s="180">
        <v>8.51</v>
      </c>
      <c r="P137" s="54">
        <v>99.81</v>
      </c>
      <c r="Q137" s="180">
        <v>335.22</v>
      </c>
      <c r="R137" s="175">
        <v>1284.091</v>
      </c>
      <c r="S137" s="187"/>
    </row>
    <row r="138" customFormat="1" ht="20" customHeight="1" spans="1:19">
      <c r="A138" s="180">
        <v>135</v>
      </c>
      <c r="B138" s="183"/>
      <c r="C138" s="60" t="s">
        <v>318</v>
      </c>
      <c r="D138" s="180" t="s">
        <v>319</v>
      </c>
      <c r="E138" s="151">
        <v>2836.2</v>
      </c>
      <c r="F138" s="151">
        <v>2837</v>
      </c>
      <c r="G138" s="54">
        <v>4990.25</v>
      </c>
      <c r="H138" s="180">
        <v>51.05</v>
      </c>
      <c r="I138" s="151">
        <v>453.792</v>
      </c>
      <c r="J138" s="151">
        <v>19.859</v>
      </c>
      <c r="K138" s="54">
        <v>424.17</v>
      </c>
      <c r="L138" s="13">
        <v>948.871</v>
      </c>
      <c r="M138" s="180">
        <v>0</v>
      </c>
      <c r="N138" s="180">
        <v>226.9</v>
      </c>
      <c r="O138" s="180">
        <v>8.51</v>
      </c>
      <c r="P138" s="54">
        <v>99.81</v>
      </c>
      <c r="Q138" s="180">
        <v>335.22</v>
      </c>
      <c r="R138" s="175">
        <v>1284.091</v>
      </c>
      <c r="S138" s="187"/>
    </row>
    <row r="139" customFormat="1" ht="20" customHeight="1" spans="1:19">
      <c r="A139" s="180">
        <v>136</v>
      </c>
      <c r="B139" s="183"/>
      <c r="C139" s="60" t="s">
        <v>320</v>
      </c>
      <c r="D139" s="180" t="s">
        <v>321</v>
      </c>
      <c r="E139" s="151">
        <v>2836.2</v>
      </c>
      <c r="F139" s="151">
        <v>2837</v>
      </c>
      <c r="G139" s="54">
        <v>4990.25</v>
      </c>
      <c r="H139" s="180">
        <v>51.05</v>
      </c>
      <c r="I139" s="151">
        <v>453.792</v>
      </c>
      <c r="J139" s="151">
        <v>19.859</v>
      </c>
      <c r="K139" s="54">
        <v>424.17</v>
      </c>
      <c r="L139" s="13">
        <v>948.871</v>
      </c>
      <c r="M139" s="180">
        <v>0</v>
      </c>
      <c r="N139" s="180">
        <v>226.9</v>
      </c>
      <c r="O139" s="180">
        <v>8.51</v>
      </c>
      <c r="P139" s="54">
        <v>99.81</v>
      </c>
      <c r="Q139" s="180">
        <v>335.22</v>
      </c>
      <c r="R139" s="175">
        <v>1284.091</v>
      </c>
      <c r="S139" s="187"/>
    </row>
    <row r="140" customFormat="1" ht="20" customHeight="1" spans="1:19">
      <c r="A140" s="180">
        <v>137</v>
      </c>
      <c r="B140" s="183"/>
      <c r="C140" s="60" t="s">
        <v>322</v>
      </c>
      <c r="D140" s="180" t="s">
        <v>323</v>
      </c>
      <c r="E140" s="151">
        <v>2836.2</v>
      </c>
      <c r="F140" s="151">
        <v>2837</v>
      </c>
      <c r="G140" s="54">
        <v>4990.25</v>
      </c>
      <c r="H140" s="180">
        <v>51.05</v>
      </c>
      <c r="I140" s="151">
        <v>453.792</v>
      </c>
      <c r="J140" s="151">
        <v>19.859</v>
      </c>
      <c r="K140" s="54">
        <v>424.17</v>
      </c>
      <c r="L140" s="13">
        <v>948.871</v>
      </c>
      <c r="M140" s="180">
        <v>0</v>
      </c>
      <c r="N140" s="180">
        <v>226.9</v>
      </c>
      <c r="O140" s="180">
        <v>8.51</v>
      </c>
      <c r="P140" s="54">
        <v>99.81</v>
      </c>
      <c r="Q140" s="180">
        <v>335.22</v>
      </c>
      <c r="R140" s="175">
        <v>1284.091</v>
      </c>
      <c r="S140" s="187"/>
    </row>
    <row r="141" customFormat="1" ht="20" customHeight="1" spans="1:19">
      <c r="A141" s="180">
        <v>138</v>
      </c>
      <c r="B141" s="183"/>
      <c r="C141" s="60" t="s">
        <v>324</v>
      </c>
      <c r="D141" s="180" t="s">
        <v>325</v>
      </c>
      <c r="E141" s="151">
        <v>2836.2</v>
      </c>
      <c r="F141" s="151">
        <v>2837</v>
      </c>
      <c r="G141" s="54">
        <v>4990.25</v>
      </c>
      <c r="H141" s="180">
        <v>51.05</v>
      </c>
      <c r="I141" s="151">
        <v>453.792</v>
      </c>
      <c r="J141" s="151">
        <v>19.859</v>
      </c>
      <c r="K141" s="54">
        <v>424.17</v>
      </c>
      <c r="L141" s="13">
        <v>948.871</v>
      </c>
      <c r="M141" s="180">
        <v>0</v>
      </c>
      <c r="N141" s="180">
        <v>226.9</v>
      </c>
      <c r="O141" s="180">
        <v>8.51</v>
      </c>
      <c r="P141" s="54">
        <v>99.81</v>
      </c>
      <c r="Q141" s="180">
        <v>335.22</v>
      </c>
      <c r="R141" s="175">
        <v>1284.091</v>
      </c>
      <c r="S141" s="187"/>
    </row>
    <row r="142" customFormat="1" ht="20" customHeight="1" spans="1:19">
      <c r="A142" s="180">
        <v>139</v>
      </c>
      <c r="B142" s="183"/>
      <c r="C142" s="60" t="s">
        <v>326</v>
      </c>
      <c r="D142" s="180" t="s">
        <v>327</v>
      </c>
      <c r="E142" s="151">
        <v>2836.2</v>
      </c>
      <c r="F142" s="151">
        <v>2837</v>
      </c>
      <c r="G142" s="54">
        <v>4990.25</v>
      </c>
      <c r="H142" s="180">
        <v>51.05</v>
      </c>
      <c r="I142" s="151">
        <v>453.792</v>
      </c>
      <c r="J142" s="151">
        <v>19.859</v>
      </c>
      <c r="K142" s="54">
        <v>424.17</v>
      </c>
      <c r="L142" s="13">
        <v>948.871</v>
      </c>
      <c r="M142" s="180">
        <v>0</v>
      </c>
      <c r="N142" s="180">
        <v>226.9</v>
      </c>
      <c r="O142" s="180">
        <v>8.51</v>
      </c>
      <c r="P142" s="54">
        <v>99.81</v>
      </c>
      <c r="Q142" s="180">
        <v>335.22</v>
      </c>
      <c r="R142" s="175">
        <v>1284.091</v>
      </c>
      <c r="S142" s="187"/>
    </row>
    <row r="143" customFormat="1" ht="20" customHeight="1" spans="1:19">
      <c r="A143" s="180">
        <v>140</v>
      </c>
      <c r="B143" s="183"/>
      <c r="C143" s="60" t="s">
        <v>328</v>
      </c>
      <c r="D143" s="180" t="s">
        <v>329</v>
      </c>
      <c r="E143" s="151">
        <v>2836.2</v>
      </c>
      <c r="F143" s="151">
        <v>2837</v>
      </c>
      <c r="G143" s="54">
        <v>4990.25</v>
      </c>
      <c r="H143" s="180">
        <v>51.05</v>
      </c>
      <c r="I143" s="151">
        <v>453.792</v>
      </c>
      <c r="J143" s="151">
        <v>19.859</v>
      </c>
      <c r="K143" s="54">
        <v>424.17</v>
      </c>
      <c r="L143" s="13">
        <v>948.871</v>
      </c>
      <c r="M143" s="180">
        <v>0</v>
      </c>
      <c r="N143" s="180">
        <v>226.9</v>
      </c>
      <c r="O143" s="180">
        <v>8.51</v>
      </c>
      <c r="P143" s="54">
        <v>99.81</v>
      </c>
      <c r="Q143" s="180">
        <v>335.22</v>
      </c>
      <c r="R143" s="175">
        <v>1284.091</v>
      </c>
      <c r="S143" s="187"/>
    </row>
    <row r="144" customFormat="1" ht="20" customHeight="1" spans="1:19">
      <c r="A144" s="180">
        <v>141</v>
      </c>
      <c r="B144" s="183"/>
      <c r="C144" s="60" t="s">
        <v>330</v>
      </c>
      <c r="D144" s="180" t="s">
        <v>331</v>
      </c>
      <c r="E144" s="151">
        <v>2836.2</v>
      </c>
      <c r="F144" s="151">
        <v>2837</v>
      </c>
      <c r="G144" s="54">
        <v>4990.25</v>
      </c>
      <c r="H144" s="180">
        <v>51.05</v>
      </c>
      <c r="I144" s="151">
        <v>453.792</v>
      </c>
      <c r="J144" s="151">
        <v>19.859</v>
      </c>
      <c r="K144" s="54">
        <v>424.17</v>
      </c>
      <c r="L144" s="13">
        <v>948.871</v>
      </c>
      <c r="M144" s="180">
        <v>0</v>
      </c>
      <c r="N144" s="180">
        <v>226.9</v>
      </c>
      <c r="O144" s="180">
        <v>8.51</v>
      </c>
      <c r="P144" s="54">
        <v>99.81</v>
      </c>
      <c r="Q144" s="180">
        <v>335.22</v>
      </c>
      <c r="R144" s="175">
        <v>1284.091</v>
      </c>
      <c r="S144" s="187"/>
    </row>
    <row r="145" customFormat="1" ht="20" customHeight="1" spans="1:19">
      <c r="A145" s="180">
        <v>142</v>
      </c>
      <c r="B145" s="183"/>
      <c r="C145" s="60" t="s">
        <v>332</v>
      </c>
      <c r="D145" s="180" t="s">
        <v>333</v>
      </c>
      <c r="E145" s="151">
        <v>2836.2</v>
      </c>
      <c r="F145" s="151">
        <v>2837</v>
      </c>
      <c r="G145" s="54">
        <v>4990.25</v>
      </c>
      <c r="H145" s="180">
        <v>51.05</v>
      </c>
      <c r="I145" s="151">
        <v>453.792</v>
      </c>
      <c r="J145" s="151">
        <v>19.859</v>
      </c>
      <c r="K145" s="54">
        <v>424.17</v>
      </c>
      <c r="L145" s="13">
        <v>948.871</v>
      </c>
      <c r="M145" s="180">
        <v>0</v>
      </c>
      <c r="N145" s="180">
        <v>226.9</v>
      </c>
      <c r="O145" s="180">
        <v>8.51</v>
      </c>
      <c r="P145" s="54">
        <v>99.81</v>
      </c>
      <c r="Q145" s="180">
        <v>335.22</v>
      </c>
      <c r="R145" s="175">
        <v>1284.091</v>
      </c>
      <c r="S145" s="187"/>
    </row>
    <row r="146" customFormat="1" ht="20" customHeight="1" spans="1:19">
      <c r="A146" s="180">
        <v>143</v>
      </c>
      <c r="B146" s="183"/>
      <c r="C146" s="60" t="s">
        <v>334</v>
      </c>
      <c r="D146" s="180" t="s">
        <v>335</v>
      </c>
      <c r="E146" s="151">
        <v>2836.2</v>
      </c>
      <c r="F146" s="151">
        <v>2837</v>
      </c>
      <c r="G146" s="54">
        <v>4990.25</v>
      </c>
      <c r="H146" s="180">
        <v>51.05</v>
      </c>
      <c r="I146" s="151">
        <v>453.792</v>
      </c>
      <c r="J146" s="151">
        <v>19.859</v>
      </c>
      <c r="K146" s="54">
        <v>424.17</v>
      </c>
      <c r="L146" s="13">
        <v>948.871</v>
      </c>
      <c r="M146" s="180">
        <v>0</v>
      </c>
      <c r="N146" s="180">
        <v>226.9</v>
      </c>
      <c r="O146" s="180">
        <v>8.51</v>
      </c>
      <c r="P146" s="54">
        <v>99.81</v>
      </c>
      <c r="Q146" s="180">
        <v>335.22</v>
      </c>
      <c r="R146" s="175">
        <v>1284.091</v>
      </c>
      <c r="S146" s="187"/>
    </row>
    <row r="147" customFormat="1" ht="20" customHeight="1" spans="1:19">
      <c r="A147" s="180">
        <v>144</v>
      </c>
      <c r="B147" s="183"/>
      <c r="C147" s="60" t="s">
        <v>336</v>
      </c>
      <c r="D147" s="180" t="s">
        <v>337</v>
      </c>
      <c r="E147" s="151">
        <v>2836.2</v>
      </c>
      <c r="F147" s="151">
        <v>2837</v>
      </c>
      <c r="G147" s="54">
        <v>4990.25</v>
      </c>
      <c r="H147" s="180">
        <v>51.05</v>
      </c>
      <c r="I147" s="151">
        <v>453.792</v>
      </c>
      <c r="J147" s="151">
        <v>19.859</v>
      </c>
      <c r="K147" s="54">
        <v>424.17</v>
      </c>
      <c r="L147" s="13">
        <v>948.871</v>
      </c>
      <c r="M147" s="180">
        <v>0</v>
      </c>
      <c r="N147" s="180">
        <v>226.9</v>
      </c>
      <c r="O147" s="180">
        <v>8.51</v>
      </c>
      <c r="P147" s="54">
        <v>99.81</v>
      </c>
      <c r="Q147" s="180">
        <v>335.22</v>
      </c>
      <c r="R147" s="175">
        <v>1284.091</v>
      </c>
      <c r="S147" s="187"/>
    </row>
    <row r="148" customFormat="1" ht="20" customHeight="1" spans="1:19">
      <c r="A148" s="180">
        <v>145</v>
      </c>
      <c r="B148" s="183"/>
      <c r="C148" s="60" t="s">
        <v>338</v>
      </c>
      <c r="D148" s="180" t="s">
        <v>339</v>
      </c>
      <c r="E148" s="151">
        <v>2836.2</v>
      </c>
      <c r="F148" s="151">
        <v>2837</v>
      </c>
      <c r="G148" s="54">
        <v>4990.25</v>
      </c>
      <c r="H148" s="180">
        <v>51.05</v>
      </c>
      <c r="I148" s="151">
        <v>453.792</v>
      </c>
      <c r="J148" s="151">
        <v>19.859</v>
      </c>
      <c r="K148" s="54">
        <v>424.17</v>
      </c>
      <c r="L148" s="13">
        <v>948.871</v>
      </c>
      <c r="M148" s="180">
        <v>0</v>
      </c>
      <c r="N148" s="180">
        <v>226.9</v>
      </c>
      <c r="O148" s="180">
        <v>8.51</v>
      </c>
      <c r="P148" s="54">
        <v>99.81</v>
      </c>
      <c r="Q148" s="180">
        <v>335.22</v>
      </c>
      <c r="R148" s="175">
        <v>1284.091</v>
      </c>
      <c r="S148" s="187"/>
    </row>
    <row r="149" customFormat="1" ht="20" customHeight="1" spans="1:19">
      <c r="A149" s="180">
        <v>146</v>
      </c>
      <c r="B149" s="183"/>
      <c r="C149" s="60" t="s">
        <v>340</v>
      </c>
      <c r="D149" s="180" t="s">
        <v>341</v>
      </c>
      <c r="E149" s="151">
        <v>2836.2</v>
      </c>
      <c r="F149" s="151">
        <v>2837</v>
      </c>
      <c r="G149" s="54">
        <v>4990.25</v>
      </c>
      <c r="H149" s="180">
        <v>51.05</v>
      </c>
      <c r="I149" s="151">
        <v>453.792</v>
      </c>
      <c r="J149" s="151">
        <v>19.859</v>
      </c>
      <c r="K149" s="54">
        <v>424.17</v>
      </c>
      <c r="L149" s="13">
        <v>948.871</v>
      </c>
      <c r="M149" s="180">
        <v>0</v>
      </c>
      <c r="N149" s="180">
        <v>226.9</v>
      </c>
      <c r="O149" s="180">
        <v>8.51</v>
      </c>
      <c r="P149" s="54">
        <v>99.81</v>
      </c>
      <c r="Q149" s="180">
        <v>335.22</v>
      </c>
      <c r="R149" s="175">
        <v>1284.091</v>
      </c>
      <c r="S149" s="187"/>
    </row>
    <row r="150" customFormat="1" ht="20" customHeight="1" spans="1:19">
      <c r="A150" s="180">
        <v>147</v>
      </c>
      <c r="B150" s="183"/>
      <c r="C150" s="60" t="s">
        <v>342</v>
      </c>
      <c r="D150" s="180" t="s">
        <v>343</v>
      </c>
      <c r="E150" s="151">
        <v>2836.2</v>
      </c>
      <c r="F150" s="151">
        <v>2837</v>
      </c>
      <c r="G150" s="54">
        <v>4990.25</v>
      </c>
      <c r="H150" s="180">
        <v>51.05</v>
      </c>
      <c r="I150" s="151">
        <v>453.792</v>
      </c>
      <c r="J150" s="151">
        <v>19.859</v>
      </c>
      <c r="K150" s="54">
        <v>424.17</v>
      </c>
      <c r="L150" s="13">
        <v>948.871</v>
      </c>
      <c r="M150" s="180">
        <v>0</v>
      </c>
      <c r="N150" s="180">
        <v>226.9</v>
      </c>
      <c r="O150" s="180">
        <v>8.51</v>
      </c>
      <c r="P150" s="54">
        <v>99.81</v>
      </c>
      <c r="Q150" s="180">
        <v>335.22</v>
      </c>
      <c r="R150" s="175">
        <v>1284.091</v>
      </c>
      <c r="S150" s="187"/>
    </row>
    <row r="151" customFormat="1" ht="20" customHeight="1" spans="1:19">
      <c r="A151" s="180">
        <v>148</v>
      </c>
      <c r="B151" s="183"/>
      <c r="C151" s="60" t="s">
        <v>346</v>
      </c>
      <c r="D151" s="180" t="s">
        <v>347</v>
      </c>
      <c r="E151" s="151">
        <v>2836.2</v>
      </c>
      <c r="F151" s="151">
        <v>2837</v>
      </c>
      <c r="G151" s="54">
        <v>4990.25</v>
      </c>
      <c r="H151" s="180">
        <v>51.05</v>
      </c>
      <c r="I151" s="151">
        <v>453.792</v>
      </c>
      <c r="J151" s="151">
        <v>19.859</v>
      </c>
      <c r="K151" s="54">
        <v>424.17</v>
      </c>
      <c r="L151" s="13">
        <v>948.871</v>
      </c>
      <c r="M151" s="180">
        <v>0</v>
      </c>
      <c r="N151" s="180">
        <v>226.9</v>
      </c>
      <c r="O151" s="180">
        <v>8.51</v>
      </c>
      <c r="P151" s="54">
        <v>99.81</v>
      </c>
      <c r="Q151" s="180">
        <v>335.22</v>
      </c>
      <c r="R151" s="175">
        <v>1284.091</v>
      </c>
      <c r="S151" s="187"/>
    </row>
    <row r="152" customFormat="1" ht="20" customHeight="1" spans="1:19">
      <c r="A152" s="180">
        <v>149</v>
      </c>
      <c r="B152" s="183"/>
      <c r="C152" s="60" t="s">
        <v>348</v>
      </c>
      <c r="D152" s="180" t="s">
        <v>349</v>
      </c>
      <c r="E152" s="151">
        <v>2836.2</v>
      </c>
      <c r="F152" s="151">
        <v>2837</v>
      </c>
      <c r="G152" s="54">
        <v>4990.25</v>
      </c>
      <c r="H152" s="180">
        <v>51.05</v>
      </c>
      <c r="I152" s="151">
        <v>453.792</v>
      </c>
      <c r="J152" s="151">
        <v>19.859</v>
      </c>
      <c r="K152" s="54">
        <v>424.17</v>
      </c>
      <c r="L152" s="13">
        <v>948.871</v>
      </c>
      <c r="M152" s="180">
        <v>0</v>
      </c>
      <c r="N152" s="180">
        <v>226.9</v>
      </c>
      <c r="O152" s="180">
        <v>8.51</v>
      </c>
      <c r="P152" s="54">
        <v>99.81</v>
      </c>
      <c r="Q152" s="180">
        <v>335.22</v>
      </c>
      <c r="R152" s="175">
        <v>1284.091</v>
      </c>
      <c r="S152" s="187"/>
    </row>
    <row r="153" customFormat="1" ht="20" customHeight="1" spans="1:19">
      <c r="A153" s="180">
        <v>150</v>
      </c>
      <c r="B153" s="183"/>
      <c r="C153" s="60" t="s">
        <v>350</v>
      </c>
      <c r="D153" s="180" t="s">
        <v>351</v>
      </c>
      <c r="E153" s="151">
        <v>2836.2</v>
      </c>
      <c r="F153" s="151">
        <v>2837</v>
      </c>
      <c r="G153" s="54">
        <v>4990.25</v>
      </c>
      <c r="H153" s="180">
        <v>51.05</v>
      </c>
      <c r="I153" s="151">
        <v>453.792</v>
      </c>
      <c r="J153" s="151">
        <v>19.859</v>
      </c>
      <c r="K153" s="54">
        <v>424.17</v>
      </c>
      <c r="L153" s="13">
        <v>948.871</v>
      </c>
      <c r="M153" s="180">
        <v>0</v>
      </c>
      <c r="N153" s="180">
        <v>226.9</v>
      </c>
      <c r="O153" s="180">
        <v>8.51</v>
      </c>
      <c r="P153" s="54">
        <v>99.81</v>
      </c>
      <c r="Q153" s="180">
        <v>335.22</v>
      </c>
      <c r="R153" s="175">
        <v>1284.091</v>
      </c>
      <c r="S153" s="187"/>
    </row>
    <row r="154" customFormat="1" ht="20" customHeight="1" spans="1:19">
      <c r="A154" s="180">
        <v>151</v>
      </c>
      <c r="B154" s="183"/>
      <c r="C154" s="60" t="s">
        <v>352</v>
      </c>
      <c r="D154" s="180" t="s">
        <v>353</v>
      </c>
      <c r="E154" s="151">
        <v>2836.2</v>
      </c>
      <c r="F154" s="151">
        <v>2837</v>
      </c>
      <c r="G154" s="54">
        <v>4990.25</v>
      </c>
      <c r="H154" s="180">
        <v>51.05</v>
      </c>
      <c r="I154" s="151">
        <v>453.792</v>
      </c>
      <c r="J154" s="151">
        <v>19.859</v>
      </c>
      <c r="K154" s="54">
        <v>424.17</v>
      </c>
      <c r="L154" s="13">
        <v>948.871</v>
      </c>
      <c r="M154" s="180">
        <v>0</v>
      </c>
      <c r="N154" s="180">
        <v>226.9</v>
      </c>
      <c r="O154" s="180">
        <v>8.51</v>
      </c>
      <c r="P154" s="54">
        <v>99.81</v>
      </c>
      <c r="Q154" s="180">
        <v>335.22</v>
      </c>
      <c r="R154" s="175">
        <v>1284.091</v>
      </c>
      <c r="S154" s="187"/>
    </row>
    <row r="155" customFormat="1" ht="20" customHeight="1" spans="1:19">
      <c r="A155" s="180">
        <v>152</v>
      </c>
      <c r="B155" s="183"/>
      <c r="C155" s="60" t="s">
        <v>354</v>
      </c>
      <c r="D155" s="180" t="s">
        <v>355</v>
      </c>
      <c r="E155" s="151">
        <v>2836.2</v>
      </c>
      <c r="F155" s="151">
        <v>2837</v>
      </c>
      <c r="G155" s="54">
        <v>4990.25</v>
      </c>
      <c r="H155" s="180">
        <v>51.05</v>
      </c>
      <c r="I155" s="151">
        <v>453.792</v>
      </c>
      <c r="J155" s="151">
        <v>19.859</v>
      </c>
      <c r="K155" s="54">
        <v>424.17</v>
      </c>
      <c r="L155" s="13">
        <v>948.871</v>
      </c>
      <c r="M155" s="180">
        <v>0</v>
      </c>
      <c r="N155" s="180">
        <v>226.9</v>
      </c>
      <c r="O155" s="180">
        <v>8.51</v>
      </c>
      <c r="P155" s="54">
        <v>99.81</v>
      </c>
      <c r="Q155" s="180">
        <v>335.22</v>
      </c>
      <c r="R155" s="175">
        <v>1284.091</v>
      </c>
      <c r="S155" s="187"/>
    </row>
    <row r="156" customFormat="1" ht="20" customHeight="1" spans="1:19">
      <c r="A156" s="180">
        <v>153</v>
      </c>
      <c r="B156" s="183"/>
      <c r="C156" s="60" t="s">
        <v>356</v>
      </c>
      <c r="D156" s="180" t="s">
        <v>357</v>
      </c>
      <c r="E156" s="151">
        <v>2836.2</v>
      </c>
      <c r="F156" s="151">
        <v>2837</v>
      </c>
      <c r="G156" s="54">
        <v>4990.25</v>
      </c>
      <c r="H156" s="180">
        <v>51.05</v>
      </c>
      <c r="I156" s="151">
        <v>453.792</v>
      </c>
      <c r="J156" s="151">
        <v>19.859</v>
      </c>
      <c r="K156" s="54">
        <v>424.17</v>
      </c>
      <c r="L156" s="13">
        <v>948.871</v>
      </c>
      <c r="M156" s="180">
        <v>0</v>
      </c>
      <c r="N156" s="180">
        <v>226.9</v>
      </c>
      <c r="O156" s="180">
        <v>8.51</v>
      </c>
      <c r="P156" s="54">
        <v>99.81</v>
      </c>
      <c r="Q156" s="180">
        <v>335.22</v>
      </c>
      <c r="R156" s="175">
        <v>1284.091</v>
      </c>
      <c r="S156" s="187"/>
    </row>
    <row r="157" customFormat="1" ht="20" customHeight="1" spans="1:19">
      <c r="A157" s="180">
        <v>154</v>
      </c>
      <c r="B157" s="183"/>
      <c r="C157" s="60" t="s">
        <v>360</v>
      </c>
      <c r="D157" s="180" t="s">
        <v>361</v>
      </c>
      <c r="E157" s="151">
        <v>2836.2</v>
      </c>
      <c r="F157" s="151">
        <v>2837</v>
      </c>
      <c r="G157" s="54">
        <v>4990.25</v>
      </c>
      <c r="H157" s="180">
        <v>51.05</v>
      </c>
      <c r="I157" s="151">
        <v>453.792</v>
      </c>
      <c r="J157" s="151">
        <v>19.859</v>
      </c>
      <c r="K157" s="54">
        <v>424.17</v>
      </c>
      <c r="L157" s="13">
        <v>948.871</v>
      </c>
      <c r="M157" s="180">
        <v>0</v>
      </c>
      <c r="N157" s="180">
        <v>226.9</v>
      </c>
      <c r="O157" s="180">
        <v>8.51</v>
      </c>
      <c r="P157" s="54">
        <v>99.81</v>
      </c>
      <c r="Q157" s="180">
        <v>335.22</v>
      </c>
      <c r="R157" s="175">
        <v>1284.091</v>
      </c>
      <c r="S157" s="187"/>
    </row>
    <row r="158" customFormat="1" ht="20" customHeight="1" spans="1:19">
      <c r="A158" s="180">
        <v>155</v>
      </c>
      <c r="B158" s="183"/>
      <c r="C158" s="60" t="s">
        <v>362</v>
      </c>
      <c r="D158" s="180" t="s">
        <v>363</v>
      </c>
      <c r="E158" s="151">
        <v>2836.2</v>
      </c>
      <c r="F158" s="151">
        <v>2837</v>
      </c>
      <c r="G158" s="54">
        <v>4990.25</v>
      </c>
      <c r="H158" s="180">
        <v>51.05</v>
      </c>
      <c r="I158" s="151">
        <v>453.792</v>
      </c>
      <c r="J158" s="151">
        <v>19.859</v>
      </c>
      <c r="K158" s="54">
        <v>424.17</v>
      </c>
      <c r="L158" s="13">
        <v>948.871</v>
      </c>
      <c r="M158" s="180">
        <v>0</v>
      </c>
      <c r="N158" s="180">
        <v>226.9</v>
      </c>
      <c r="O158" s="180">
        <v>8.51</v>
      </c>
      <c r="P158" s="54">
        <v>99.81</v>
      </c>
      <c r="Q158" s="180">
        <v>335.22</v>
      </c>
      <c r="R158" s="175">
        <v>1284.091</v>
      </c>
      <c r="S158" s="187"/>
    </row>
    <row r="159" customFormat="1" ht="20" customHeight="1" spans="1:19">
      <c r="A159" s="180">
        <v>156</v>
      </c>
      <c r="B159" s="183"/>
      <c r="C159" s="60" t="s">
        <v>364</v>
      </c>
      <c r="D159" s="180" t="s">
        <v>365</v>
      </c>
      <c r="E159" s="151">
        <v>2836.2</v>
      </c>
      <c r="F159" s="151">
        <v>2837</v>
      </c>
      <c r="G159" s="54">
        <v>4990.25</v>
      </c>
      <c r="H159" s="180">
        <v>51.05</v>
      </c>
      <c r="I159" s="151">
        <v>453.792</v>
      </c>
      <c r="J159" s="151">
        <v>19.859</v>
      </c>
      <c r="K159" s="54">
        <v>424.17</v>
      </c>
      <c r="L159" s="13">
        <v>948.871</v>
      </c>
      <c r="M159" s="180">
        <v>0</v>
      </c>
      <c r="N159" s="180">
        <v>226.9</v>
      </c>
      <c r="O159" s="180">
        <v>8.51</v>
      </c>
      <c r="P159" s="54">
        <v>99.81</v>
      </c>
      <c r="Q159" s="180">
        <v>335.22</v>
      </c>
      <c r="R159" s="175">
        <v>1284.091</v>
      </c>
      <c r="S159" s="187"/>
    </row>
    <row r="160" customFormat="1" ht="20" customHeight="1" spans="1:19">
      <c r="A160" s="180">
        <v>157</v>
      </c>
      <c r="B160" s="183"/>
      <c r="C160" s="60" t="s">
        <v>366</v>
      </c>
      <c r="D160" s="180" t="s">
        <v>367</v>
      </c>
      <c r="E160" s="151">
        <v>2836.2</v>
      </c>
      <c r="F160" s="151">
        <v>2837</v>
      </c>
      <c r="G160" s="54">
        <v>4990.25</v>
      </c>
      <c r="H160" s="180">
        <v>51.05</v>
      </c>
      <c r="I160" s="151">
        <v>453.792</v>
      </c>
      <c r="J160" s="151">
        <v>19.859</v>
      </c>
      <c r="K160" s="54">
        <v>424.17</v>
      </c>
      <c r="L160" s="13">
        <v>948.871</v>
      </c>
      <c r="M160" s="180">
        <v>0</v>
      </c>
      <c r="N160" s="180">
        <v>226.9</v>
      </c>
      <c r="O160" s="180">
        <v>8.51</v>
      </c>
      <c r="P160" s="54">
        <v>99.81</v>
      </c>
      <c r="Q160" s="180">
        <v>335.22</v>
      </c>
      <c r="R160" s="175">
        <v>1284.091</v>
      </c>
      <c r="S160" s="187"/>
    </row>
    <row r="161" customFormat="1" ht="20" customHeight="1" spans="1:19">
      <c r="A161" s="180">
        <v>158</v>
      </c>
      <c r="B161" s="183"/>
      <c r="C161" s="60" t="s">
        <v>370</v>
      </c>
      <c r="D161" s="180" t="s">
        <v>371</v>
      </c>
      <c r="E161" s="151">
        <v>2836.2</v>
      </c>
      <c r="F161" s="151">
        <v>2837</v>
      </c>
      <c r="G161" s="54">
        <v>4990.25</v>
      </c>
      <c r="H161" s="180">
        <v>51.05</v>
      </c>
      <c r="I161" s="151">
        <v>453.792</v>
      </c>
      <c r="J161" s="151">
        <v>19.859</v>
      </c>
      <c r="K161" s="54">
        <v>424.17</v>
      </c>
      <c r="L161" s="13">
        <v>948.871</v>
      </c>
      <c r="M161" s="180">
        <v>0</v>
      </c>
      <c r="N161" s="180">
        <v>226.9</v>
      </c>
      <c r="O161" s="180">
        <v>8.51</v>
      </c>
      <c r="P161" s="54">
        <v>99.81</v>
      </c>
      <c r="Q161" s="180">
        <v>335.22</v>
      </c>
      <c r="R161" s="175">
        <v>1284.091</v>
      </c>
      <c r="S161" s="187"/>
    </row>
    <row r="162" customFormat="1" ht="20" customHeight="1" spans="1:19">
      <c r="A162" s="180">
        <v>159</v>
      </c>
      <c r="B162" s="183"/>
      <c r="C162" s="60" t="s">
        <v>372</v>
      </c>
      <c r="D162" s="180" t="s">
        <v>373</v>
      </c>
      <c r="E162" s="151">
        <v>2836.2</v>
      </c>
      <c r="F162" s="151">
        <v>2837</v>
      </c>
      <c r="G162" s="54">
        <v>4990.25</v>
      </c>
      <c r="H162" s="180">
        <v>51.05</v>
      </c>
      <c r="I162" s="151">
        <v>453.792</v>
      </c>
      <c r="J162" s="151">
        <v>19.859</v>
      </c>
      <c r="K162" s="54">
        <v>424.17</v>
      </c>
      <c r="L162" s="13">
        <v>948.871</v>
      </c>
      <c r="M162" s="180">
        <v>0</v>
      </c>
      <c r="N162" s="180">
        <v>226.9</v>
      </c>
      <c r="O162" s="180">
        <v>8.51</v>
      </c>
      <c r="P162" s="54">
        <v>99.81</v>
      </c>
      <c r="Q162" s="180">
        <v>335.22</v>
      </c>
      <c r="R162" s="175">
        <v>1284.091</v>
      </c>
      <c r="S162" s="187"/>
    </row>
    <row r="163" customFormat="1" ht="20" customHeight="1" spans="1:19">
      <c r="A163" s="180">
        <v>160</v>
      </c>
      <c r="B163" s="183"/>
      <c r="C163" s="60" t="s">
        <v>378</v>
      </c>
      <c r="D163" s="180" t="s">
        <v>379</v>
      </c>
      <c r="E163" s="151">
        <v>2836.2</v>
      </c>
      <c r="F163" s="151">
        <v>2837</v>
      </c>
      <c r="G163" s="54">
        <v>4990.25</v>
      </c>
      <c r="H163" s="180">
        <v>51.05</v>
      </c>
      <c r="I163" s="151">
        <v>453.792</v>
      </c>
      <c r="J163" s="151">
        <v>19.859</v>
      </c>
      <c r="K163" s="54">
        <v>424.17</v>
      </c>
      <c r="L163" s="13">
        <v>948.871</v>
      </c>
      <c r="M163" s="180">
        <v>0</v>
      </c>
      <c r="N163" s="180">
        <v>226.9</v>
      </c>
      <c r="O163" s="180">
        <v>8.51</v>
      </c>
      <c r="P163" s="54">
        <v>99.81</v>
      </c>
      <c r="Q163" s="180">
        <v>335.22</v>
      </c>
      <c r="R163" s="175">
        <v>1284.091</v>
      </c>
      <c r="S163" s="187"/>
    </row>
    <row r="164" customFormat="1" ht="20" customHeight="1" spans="1:19">
      <c r="A164" s="180">
        <v>161</v>
      </c>
      <c r="B164" s="183"/>
      <c r="C164" s="60" t="s">
        <v>389</v>
      </c>
      <c r="D164" s="180" t="s">
        <v>390</v>
      </c>
      <c r="E164" s="151">
        <v>3042.05</v>
      </c>
      <c r="F164" s="151">
        <v>3043</v>
      </c>
      <c r="G164" s="54">
        <v>4990.25</v>
      </c>
      <c r="H164" s="180">
        <v>54.76</v>
      </c>
      <c r="I164" s="151">
        <v>486.728</v>
      </c>
      <c r="J164" s="151">
        <v>21.301</v>
      </c>
      <c r="K164" s="54">
        <v>424.17</v>
      </c>
      <c r="L164" s="13">
        <v>986.959</v>
      </c>
      <c r="M164" s="180">
        <v>0</v>
      </c>
      <c r="N164" s="180">
        <v>243.36</v>
      </c>
      <c r="O164" s="180">
        <v>9.13</v>
      </c>
      <c r="P164" s="54">
        <v>99.81</v>
      </c>
      <c r="Q164" s="180">
        <v>352.3</v>
      </c>
      <c r="R164" s="175">
        <v>1339.259</v>
      </c>
      <c r="S164" s="187"/>
    </row>
    <row r="165" customFormat="1" ht="20" customHeight="1" spans="1:19">
      <c r="A165" s="180">
        <v>162</v>
      </c>
      <c r="B165" s="181" t="s">
        <v>391</v>
      </c>
      <c r="C165" s="60" t="s">
        <v>392</v>
      </c>
      <c r="D165" s="180" t="s">
        <v>393</v>
      </c>
      <c r="E165" s="151">
        <v>2836.2</v>
      </c>
      <c r="F165" s="151">
        <v>2837</v>
      </c>
      <c r="G165" s="54">
        <v>4990.25</v>
      </c>
      <c r="H165" s="180">
        <v>51.05</v>
      </c>
      <c r="I165" s="151">
        <v>453.792</v>
      </c>
      <c r="J165" s="151">
        <v>19.859</v>
      </c>
      <c r="K165" s="54">
        <v>424.17</v>
      </c>
      <c r="L165" s="13">
        <v>948.871</v>
      </c>
      <c r="M165" s="180">
        <v>0</v>
      </c>
      <c r="N165" s="180">
        <v>226.9</v>
      </c>
      <c r="O165" s="180">
        <v>8.51</v>
      </c>
      <c r="P165" s="54">
        <v>99.81</v>
      </c>
      <c r="Q165" s="180">
        <v>335.22</v>
      </c>
      <c r="R165" s="175">
        <v>1284.091</v>
      </c>
      <c r="S165" s="187"/>
    </row>
    <row r="166" customFormat="1" ht="20" customHeight="1" spans="1:19">
      <c r="A166" s="180">
        <v>163</v>
      </c>
      <c r="B166" s="183"/>
      <c r="C166" s="60" t="s">
        <v>394</v>
      </c>
      <c r="D166" s="180" t="s">
        <v>395</v>
      </c>
      <c r="E166" s="151">
        <v>2836.2</v>
      </c>
      <c r="F166" s="151">
        <v>2837</v>
      </c>
      <c r="G166" s="54">
        <v>4990.25</v>
      </c>
      <c r="H166" s="180">
        <v>51.05</v>
      </c>
      <c r="I166" s="151">
        <v>453.792</v>
      </c>
      <c r="J166" s="151">
        <v>19.859</v>
      </c>
      <c r="K166" s="54">
        <v>424.17</v>
      </c>
      <c r="L166" s="13">
        <v>948.871</v>
      </c>
      <c r="M166" s="180">
        <v>0</v>
      </c>
      <c r="N166" s="180">
        <v>226.9</v>
      </c>
      <c r="O166" s="180">
        <v>8.51</v>
      </c>
      <c r="P166" s="54">
        <v>99.81</v>
      </c>
      <c r="Q166" s="180">
        <v>335.22</v>
      </c>
      <c r="R166" s="175">
        <v>1284.091</v>
      </c>
      <c r="S166" s="187"/>
    </row>
    <row r="167" customFormat="1" ht="20" customHeight="1" spans="1:19">
      <c r="A167" s="180">
        <v>164</v>
      </c>
      <c r="B167" s="183"/>
      <c r="C167" s="60" t="s">
        <v>396</v>
      </c>
      <c r="D167" s="180" t="s">
        <v>397</v>
      </c>
      <c r="E167" s="151">
        <v>2836.2</v>
      </c>
      <c r="F167" s="151">
        <v>2837</v>
      </c>
      <c r="G167" s="54">
        <v>4990.25</v>
      </c>
      <c r="H167" s="180">
        <v>51.05</v>
      </c>
      <c r="I167" s="151">
        <v>453.792</v>
      </c>
      <c r="J167" s="151">
        <v>19.859</v>
      </c>
      <c r="K167" s="54">
        <v>424.17</v>
      </c>
      <c r="L167" s="13">
        <v>948.871</v>
      </c>
      <c r="M167" s="180">
        <v>0</v>
      </c>
      <c r="N167" s="180">
        <v>226.9</v>
      </c>
      <c r="O167" s="180">
        <v>8.51</v>
      </c>
      <c r="P167" s="54">
        <v>99.81</v>
      </c>
      <c r="Q167" s="180">
        <v>335.22</v>
      </c>
      <c r="R167" s="175">
        <v>1284.091</v>
      </c>
      <c r="S167" s="187"/>
    </row>
    <row r="168" customFormat="1" ht="20" customHeight="1" spans="1:19">
      <c r="A168" s="180">
        <v>165</v>
      </c>
      <c r="B168" s="183"/>
      <c r="C168" s="60" t="s">
        <v>398</v>
      </c>
      <c r="D168" s="180" t="s">
        <v>399</v>
      </c>
      <c r="E168" s="151">
        <v>2836.2</v>
      </c>
      <c r="F168" s="151">
        <v>2837</v>
      </c>
      <c r="G168" s="54">
        <v>4990.25</v>
      </c>
      <c r="H168" s="180">
        <v>51.05</v>
      </c>
      <c r="I168" s="151">
        <v>453.792</v>
      </c>
      <c r="J168" s="151">
        <v>19.859</v>
      </c>
      <c r="K168" s="54">
        <v>424.17</v>
      </c>
      <c r="L168" s="13">
        <v>948.871</v>
      </c>
      <c r="M168" s="180">
        <v>0</v>
      </c>
      <c r="N168" s="180">
        <v>226.9</v>
      </c>
      <c r="O168" s="180">
        <v>8.51</v>
      </c>
      <c r="P168" s="54">
        <v>99.81</v>
      </c>
      <c r="Q168" s="180">
        <v>335.22</v>
      </c>
      <c r="R168" s="175">
        <v>1284.091</v>
      </c>
      <c r="S168" s="187"/>
    </row>
    <row r="169" customFormat="1" ht="20" customHeight="1" spans="1:19">
      <c r="A169" s="180">
        <v>166</v>
      </c>
      <c r="B169" s="183"/>
      <c r="C169" s="60" t="s">
        <v>402</v>
      </c>
      <c r="D169" s="180" t="s">
        <v>403</v>
      </c>
      <c r="E169" s="151">
        <v>2836.2</v>
      </c>
      <c r="F169" s="151">
        <v>2837</v>
      </c>
      <c r="G169" s="54">
        <v>4990.25</v>
      </c>
      <c r="H169" s="180">
        <v>51.05</v>
      </c>
      <c r="I169" s="151">
        <v>453.792</v>
      </c>
      <c r="J169" s="151">
        <v>19.859</v>
      </c>
      <c r="K169" s="54">
        <v>424.17</v>
      </c>
      <c r="L169" s="13">
        <v>948.871</v>
      </c>
      <c r="M169" s="180">
        <v>0</v>
      </c>
      <c r="N169" s="180">
        <v>226.9</v>
      </c>
      <c r="O169" s="180">
        <v>8.51</v>
      </c>
      <c r="P169" s="54">
        <v>99.81</v>
      </c>
      <c r="Q169" s="180">
        <v>335.22</v>
      </c>
      <c r="R169" s="175">
        <v>1284.091</v>
      </c>
      <c r="S169" s="187"/>
    </row>
    <row r="170" customFormat="1" ht="20" customHeight="1" spans="1:19">
      <c r="A170" s="180">
        <v>167</v>
      </c>
      <c r="B170" s="183"/>
      <c r="C170" s="60" t="s">
        <v>404</v>
      </c>
      <c r="D170" s="180" t="s">
        <v>405</v>
      </c>
      <c r="E170" s="151">
        <v>2836.2</v>
      </c>
      <c r="F170" s="151">
        <v>2837</v>
      </c>
      <c r="G170" s="54">
        <v>4990.25</v>
      </c>
      <c r="H170" s="180">
        <v>51.05</v>
      </c>
      <c r="I170" s="151">
        <v>453.792</v>
      </c>
      <c r="J170" s="151">
        <v>19.859</v>
      </c>
      <c r="K170" s="54">
        <v>424.17</v>
      </c>
      <c r="L170" s="13">
        <v>948.871</v>
      </c>
      <c r="M170" s="180">
        <v>0</v>
      </c>
      <c r="N170" s="180">
        <v>226.9</v>
      </c>
      <c r="O170" s="180">
        <v>8.51</v>
      </c>
      <c r="P170" s="54">
        <v>99.81</v>
      </c>
      <c r="Q170" s="180">
        <v>335.22</v>
      </c>
      <c r="R170" s="175">
        <v>1284.091</v>
      </c>
      <c r="S170" s="187"/>
    </row>
    <row r="171" customFormat="1" ht="20" customHeight="1" spans="1:19">
      <c r="A171" s="180">
        <v>168</v>
      </c>
      <c r="B171" s="183"/>
      <c r="C171" s="60" t="s">
        <v>408</v>
      </c>
      <c r="D171" s="180" t="s">
        <v>409</v>
      </c>
      <c r="E171" s="151">
        <v>2836.2</v>
      </c>
      <c r="F171" s="151">
        <v>2837</v>
      </c>
      <c r="G171" s="54">
        <v>4990.25</v>
      </c>
      <c r="H171" s="180">
        <v>51.05</v>
      </c>
      <c r="I171" s="151">
        <v>453.792</v>
      </c>
      <c r="J171" s="151">
        <v>19.859</v>
      </c>
      <c r="K171" s="54">
        <v>424.17</v>
      </c>
      <c r="L171" s="13">
        <v>948.871</v>
      </c>
      <c r="M171" s="180">
        <v>0</v>
      </c>
      <c r="N171" s="180">
        <v>226.9</v>
      </c>
      <c r="O171" s="180">
        <v>8.51</v>
      </c>
      <c r="P171" s="54">
        <v>99.81</v>
      </c>
      <c r="Q171" s="180">
        <v>335.22</v>
      </c>
      <c r="R171" s="175">
        <v>1284.091</v>
      </c>
      <c r="S171" s="187"/>
    </row>
    <row r="172" customFormat="1" ht="20" customHeight="1" spans="1:19">
      <c r="A172" s="180">
        <v>169</v>
      </c>
      <c r="B172" s="183"/>
      <c r="C172" s="60" t="s">
        <v>410</v>
      </c>
      <c r="D172" s="180" t="s">
        <v>411</v>
      </c>
      <c r="E172" s="151">
        <v>2836.2</v>
      </c>
      <c r="F172" s="151">
        <v>2837</v>
      </c>
      <c r="G172" s="54">
        <v>4990.25</v>
      </c>
      <c r="H172" s="180">
        <v>51.05</v>
      </c>
      <c r="I172" s="151">
        <v>453.792</v>
      </c>
      <c r="J172" s="151">
        <v>19.859</v>
      </c>
      <c r="K172" s="54">
        <v>424.17</v>
      </c>
      <c r="L172" s="13">
        <v>948.871</v>
      </c>
      <c r="M172" s="180">
        <v>0</v>
      </c>
      <c r="N172" s="180">
        <v>226.9</v>
      </c>
      <c r="O172" s="180">
        <v>8.51</v>
      </c>
      <c r="P172" s="54">
        <v>99.81</v>
      </c>
      <c r="Q172" s="180">
        <v>335.22</v>
      </c>
      <c r="R172" s="175">
        <v>1284.091</v>
      </c>
      <c r="S172" s="187"/>
    </row>
    <row r="173" customFormat="1" ht="20" customHeight="1" spans="1:19">
      <c r="A173" s="180">
        <v>170</v>
      </c>
      <c r="B173" s="183"/>
      <c r="C173" s="60" t="s">
        <v>412</v>
      </c>
      <c r="D173" s="180" t="s">
        <v>413</v>
      </c>
      <c r="E173" s="151">
        <v>2836.2</v>
      </c>
      <c r="F173" s="151">
        <v>2837</v>
      </c>
      <c r="G173" s="54">
        <v>4990.25</v>
      </c>
      <c r="H173" s="180">
        <v>51.05</v>
      </c>
      <c r="I173" s="151">
        <v>453.792</v>
      </c>
      <c r="J173" s="151">
        <v>19.859</v>
      </c>
      <c r="K173" s="54">
        <v>424.17</v>
      </c>
      <c r="L173" s="13">
        <v>948.871</v>
      </c>
      <c r="M173" s="180">
        <v>0</v>
      </c>
      <c r="N173" s="180">
        <v>226.9</v>
      </c>
      <c r="O173" s="180">
        <v>8.51</v>
      </c>
      <c r="P173" s="54">
        <v>99.81</v>
      </c>
      <c r="Q173" s="180">
        <v>335.22</v>
      </c>
      <c r="R173" s="175">
        <v>1284.091</v>
      </c>
      <c r="S173" s="187"/>
    </row>
    <row r="174" customFormat="1" ht="20" customHeight="1" spans="1:19">
      <c r="A174" s="180">
        <v>171</v>
      </c>
      <c r="B174" s="183"/>
      <c r="C174" s="60" t="s">
        <v>414</v>
      </c>
      <c r="D174" s="180" t="s">
        <v>415</v>
      </c>
      <c r="E174" s="151">
        <v>2836.2</v>
      </c>
      <c r="F174" s="151">
        <v>2837</v>
      </c>
      <c r="G174" s="54">
        <v>4990.25</v>
      </c>
      <c r="H174" s="180">
        <v>51.05</v>
      </c>
      <c r="I174" s="151">
        <v>453.792</v>
      </c>
      <c r="J174" s="151">
        <v>19.859</v>
      </c>
      <c r="K174" s="54">
        <v>424.17</v>
      </c>
      <c r="L174" s="13">
        <v>948.871</v>
      </c>
      <c r="M174" s="180">
        <v>0</v>
      </c>
      <c r="N174" s="180">
        <v>226.9</v>
      </c>
      <c r="O174" s="180">
        <v>8.51</v>
      </c>
      <c r="P174" s="54">
        <v>99.81</v>
      </c>
      <c r="Q174" s="180">
        <v>335.22</v>
      </c>
      <c r="R174" s="175">
        <v>1284.091</v>
      </c>
      <c r="S174" s="187"/>
    </row>
    <row r="175" customFormat="1" ht="20" customHeight="1" spans="1:19">
      <c r="A175" s="180">
        <v>172</v>
      </c>
      <c r="B175" s="183"/>
      <c r="C175" s="60" t="s">
        <v>416</v>
      </c>
      <c r="D175" s="180" t="s">
        <v>417</v>
      </c>
      <c r="E175" s="151">
        <v>2836.2</v>
      </c>
      <c r="F175" s="151">
        <v>2837</v>
      </c>
      <c r="G175" s="54">
        <v>4990.25</v>
      </c>
      <c r="H175" s="180">
        <v>51.05</v>
      </c>
      <c r="I175" s="151">
        <v>453.792</v>
      </c>
      <c r="J175" s="151">
        <v>19.859</v>
      </c>
      <c r="K175" s="54">
        <v>424.17</v>
      </c>
      <c r="L175" s="13">
        <v>948.871</v>
      </c>
      <c r="M175" s="180">
        <v>0</v>
      </c>
      <c r="N175" s="180">
        <v>226.9</v>
      </c>
      <c r="O175" s="180">
        <v>8.51</v>
      </c>
      <c r="P175" s="54">
        <v>99.81</v>
      </c>
      <c r="Q175" s="180">
        <v>335.22</v>
      </c>
      <c r="R175" s="175">
        <v>1284.091</v>
      </c>
      <c r="S175" s="187"/>
    </row>
    <row r="176" customFormat="1" ht="20" customHeight="1" spans="1:19">
      <c r="A176" s="180">
        <v>173</v>
      </c>
      <c r="B176" s="183"/>
      <c r="C176" s="60" t="s">
        <v>418</v>
      </c>
      <c r="D176" s="180" t="s">
        <v>419</v>
      </c>
      <c r="E176" s="151">
        <v>2836.2</v>
      </c>
      <c r="F176" s="151">
        <v>2837</v>
      </c>
      <c r="G176" s="54">
        <v>4990.25</v>
      </c>
      <c r="H176" s="180">
        <v>51.05</v>
      </c>
      <c r="I176" s="151">
        <v>453.792</v>
      </c>
      <c r="J176" s="151">
        <v>19.859</v>
      </c>
      <c r="K176" s="54">
        <v>424.17</v>
      </c>
      <c r="L176" s="13">
        <v>948.871</v>
      </c>
      <c r="M176" s="180">
        <v>0</v>
      </c>
      <c r="N176" s="180">
        <v>226.9</v>
      </c>
      <c r="O176" s="180">
        <v>8.51</v>
      </c>
      <c r="P176" s="54">
        <v>99.81</v>
      </c>
      <c r="Q176" s="180">
        <v>335.22</v>
      </c>
      <c r="R176" s="175">
        <v>1284.091</v>
      </c>
      <c r="S176" s="187"/>
    </row>
    <row r="177" customFormat="1" ht="20" customHeight="1" spans="1:19">
      <c r="A177" s="180">
        <v>174</v>
      </c>
      <c r="B177" s="183"/>
      <c r="C177" s="60" t="s">
        <v>420</v>
      </c>
      <c r="D177" s="180" t="s">
        <v>421</v>
      </c>
      <c r="E177" s="151">
        <v>2836.2</v>
      </c>
      <c r="F177" s="151">
        <v>2837</v>
      </c>
      <c r="G177" s="54">
        <v>4990.25</v>
      </c>
      <c r="H177" s="180">
        <v>51.05</v>
      </c>
      <c r="I177" s="151">
        <v>453.792</v>
      </c>
      <c r="J177" s="151">
        <v>19.859</v>
      </c>
      <c r="K177" s="54">
        <v>424.17</v>
      </c>
      <c r="L177" s="13">
        <v>948.871</v>
      </c>
      <c r="M177" s="180">
        <v>0</v>
      </c>
      <c r="N177" s="180">
        <v>226.9</v>
      </c>
      <c r="O177" s="180">
        <v>8.51</v>
      </c>
      <c r="P177" s="54">
        <v>99.81</v>
      </c>
      <c r="Q177" s="180">
        <v>335.22</v>
      </c>
      <c r="R177" s="175">
        <v>1284.091</v>
      </c>
      <c r="S177" s="187"/>
    </row>
    <row r="178" customFormat="1" ht="20" customHeight="1" spans="1:19">
      <c r="A178" s="180">
        <v>175</v>
      </c>
      <c r="B178" s="183"/>
      <c r="C178" s="60" t="s">
        <v>422</v>
      </c>
      <c r="D178" s="180" t="s">
        <v>423</v>
      </c>
      <c r="E178" s="151">
        <v>2836.2</v>
      </c>
      <c r="F178" s="151">
        <v>2837</v>
      </c>
      <c r="G178" s="54">
        <v>4990.25</v>
      </c>
      <c r="H178" s="180">
        <v>51.05</v>
      </c>
      <c r="I178" s="151">
        <v>453.792</v>
      </c>
      <c r="J178" s="151">
        <v>19.859</v>
      </c>
      <c r="K178" s="54">
        <v>424.17</v>
      </c>
      <c r="L178" s="13">
        <v>948.871</v>
      </c>
      <c r="M178" s="180">
        <v>0</v>
      </c>
      <c r="N178" s="180">
        <v>226.9</v>
      </c>
      <c r="O178" s="180">
        <v>8.51</v>
      </c>
      <c r="P178" s="54">
        <v>99.81</v>
      </c>
      <c r="Q178" s="180">
        <v>335.22</v>
      </c>
      <c r="R178" s="175">
        <v>1284.091</v>
      </c>
      <c r="S178" s="187"/>
    </row>
    <row r="179" customFormat="1" ht="20" customHeight="1" spans="1:19">
      <c r="A179" s="180">
        <v>176</v>
      </c>
      <c r="B179" s="182"/>
      <c r="C179" s="60" t="s">
        <v>424</v>
      </c>
      <c r="D179" s="180" t="s">
        <v>425</v>
      </c>
      <c r="E179" s="151">
        <v>2836.2</v>
      </c>
      <c r="F179" s="151">
        <v>2837</v>
      </c>
      <c r="G179" s="54">
        <v>4990.25</v>
      </c>
      <c r="H179" s="180">
        <v>51.05</v>
      </c>
      <c r="I179" s="151">
        <v>453.792</v>
      </c>
      <c r="J179" s="151">
        <v>19.859</v>
      </c>
      <c r="K179" s="54">
        <v>424.17</v>
      </c>
      <c r="L179" s="13">
        <v>948.871</v>
      </c>
      <c r="M179" s="180">
        <v>0</v>
      </c>
      <c r="N179" s="180">
        <v>226.9</v>
      </c>
      <c r="O179" s="180">
        <v>8.51</v>
      </c>
      <c r="P179" s="54">
        <v>99.81</v>
      </c>
      <c r="Q179" s="180">
        <v>335.22</v>
      </c>
      <c r="R179" s="175">
        <v>1284.091</v>
      </c>
      <c r="S179" s="187"/>
    </row>
    <row r="180" customFormat="1" ht="20" customHeight="1" spans="1:19">
      <c r="A180" s="180">
        <v>177</v>
      </c>
      <c r="B180" s="181" t="s">
        <v>426</v>
      </c>
      <c r="C180" s="60" t="s">
        <v>427</v>
      </c>
      <c r="D180" s="180" t="s">
        <v>428</v>
      </c>
      <c r="E180" s="151">
        <v>2836.2</v>
      </c>
      <c r="F180" s="151">
        <v>2837</v>
      </c>
      <c r="G180" s="54">
        <v>4990.25</v>
      </c>
      <c r="H180" s="180">
        <v>51.05</v>
      </c>
      <c r="I180" s="151">
        <v>453.792</v>
      </c>
      <c r="J180" s="151">
        <v>19.859</v>
      </c>
      <c r="K180" s="54">
        <v>424.17</v>
      </c>
      <c r="L180" s="13">
        <v>948.871</v>
      </c>
      <c r="M180" s="180">
        <v>0</v>
      </c>
      <c r="N180" s="180">
        <v>226.9</v>
      </c>
      <c r="O180" s="180">
        <v>8.51</v>
      </c>
      <c r="P180" s="54">
        <v>99.81</v>
      </c>
      <c r="Q180" s="180">
        <v>335.22</v>
      </c>
      <c r="R180" s="175">
        <v>1284.091</v>
      </c>
      <c r="S180" s="187"/>
    </row>
    <row r="181" customFormat="1" ht="20" customHeight="1" spans="1:19">
      <c r="A181" s="180">
        <v>178</v>
      </c>
      <c r="B181" s="183"/>
      <c r="C181" s="60" t="s">
        <v>429</v>
      </c>
      <c r="D181" s="180" t="s">
        <v>430</v>
      </c>
      <c r="E181" s="151">
        <v>2836.2</v>
      </c>
      <c r="F181" s="151">
        <v>2837</v>
      </c>
      <c r="G181" s="54">
        <v>4990.25</v>
      </c>
      <c r="H181" s="180">
        <v>51.05</v>
      </c>
      <c r="I181" s="151">
        <v>453.792</v>
      </c>
      <c r="J181" s="151">
        <v>19.859</v>
      </c>
      <c r="K181" s="54">
        <v>424.17</v>
      </c>
      <c r="L181" s="13">
        <v>948.871</v>
      </c>
      <c r="M181" s="180">
        <v>0</v>
      </c>
      <c r="N181" s="180">
        <v>226.9</v>
      </c>
      <c r="O181" s="180">
        <v>8.51</v>
      </c>
      <c r="P181" s="54">
        <v>99.81</v>
      </c>
      <c r="Q181" s="180">
        <v>335.22</v>
      </c>
      <c r="R181" s="175">
        <v>1284.091</v>
      </c>
      <c r="S181" s="187"/>
    </row>
    <row r="182" customFormat="1" ht="20" customHeight="1" spans="1:19">
      <c r="A182" s="180">
        <v>179</v>
      </c>
      <c r="B182" s="183"/>
      <c r="C182" s="60" t="s">
        <v>431</v>
      </c>
      <c r="D182" s="180" t="s">
        <v>432</v>
      </c>
      <c r="E182" s="151">
        <v>2836.2</v>
      </c>
      <c r="F182" s="151">
        <v>2837</v>
      </c>
      <c r="G182" s="54">
        <v>4990.25</v>
      </c>
      <c r="H182" s="180">
        <v>51.05</v>
      </c>
      <c r="I182" s="151">
        <v>453.792</v>
      </c>
      <c r="J182" s="151">
        <v>19.859</v>
      </c>
      <c r="K182" s="54">
        <v>424.17</v>
      </c>
      <c r="L182" s="13">
        <v>948.871</v>
      </c>
      <c r="M182" s="180">
        <v>0</v>
      </c>
      <c r="N182" s="180">
        <v>226.9</v>
      </c>
      <c r="O182" s="180">
        <v>8.51</v>
      </c>
      <c r="P182" s="54">
        <v>99.81</v>
      </c>
      <c r="Q182" s="180">
        <v>335.22</v>
      </c>
      <c r="R182" s="175">
        <v>1284.091</v>
      </c>
      <c r="S182" s="187"/>
    </row>
    <row r="183" customFormat="1" ht="20" customHeight="1" spans="1:19">
      <c r="A183" s="180">
        <v>180</v>
      </c>
      <c r="B183" s="183"/>
      <c r="C183" s="60" t="s">
        <v>433</v>
      </c>
      <c r="D183" s="180" t="s">
        <v>434</v>
      </c>
      <c r="E183" s="151">
        <v>2836.2</v>
      </c>
      <c r="F183" s="151">
        <v>2837</v>
      </c>
      <c r="G183" s="54">
        <v>4990.25</v>
      </c>
      <c r="H183" s="180">
        <v>51.05</v>
      </c>
      <c r="I183" s="151">
        <v>453.792</v>
      </c>
      <c r="J183" s="151">
        <v>19.859</v>
      </c>
      <c r="K183" s="54">
        <v>424.17</v>
      </c>
      <c r="L183" s="13">
        <v>948.871</v>
      </c>
      <c r="M183" s="180">
        <v>0</v>
      </c>
      <c r="N183" s="180">
        <v>226.9</v>
      </c>
      <c r="O183" s="180">
        <v>8.51</v>
      </c>
      <c r="P183" s="54">
        <v>99.81</v>
      </c>
      <c r="Q183" s="180">
        <v>335.22</v>
      </c>
      <c r="R183" s="175">
        <v>1284.091</v>
      </c>
      <c r="S183" s="187"/>
    </row>
    <row r="184" customFormat="1" ht="20" customHeight="1" spans="1:19">
      <c r="A184" s="180">
        <v>181</v>
      </c>
      <c r="B184" s="183"/>
      <c r="C184" s="60" t="s">
        <v>435</v>
      </c>
      <c r="D184" s="180" t="s">
        <v>436</v>
      </c>
      <c r="E184" s="151">
        <v>2836.2</v>
      </c>
      <c r="F184" s="151">
        <v>2837</v>
      </c>
      <c r="G184" s="54">
        <v>4990.25</v>
      </c>
      <c r="H184" s="180">
        <v>51.05</v>
      </c>
      <c r="I184" s="151">
        <v>453.792</v>
      </c>
      <c r="J184" s="151">
        <v>19.859</v>
      </c>
      <c r="K184" s="54">
        <v>424.17</v>
      </c>
      <c r="L184" s="13">
        <v>948.871</v>
      </c>
      <c r="M184" s="180">
        <v>0</v>
      </c>
      <c r="N184" s="180">
        <v>226.9</v>
      </c>
      <c r="O184" s="180">
        <v>8.51</v>
      </c>
      <c r="P184" s="54">
        <v>99.81</v>
      </c>
      <c r="Q184" s="180">
        <v>335.22</v>
      </c>
      <c r="R184" s="175">
        <v>1284.091</v>
      </c>
      <c r="S184" s="187"/>
    </row>
    <row r="185" customFormat="1" ht="20" customHeight="1" spans="1:19">
      <c r="A185" s="180">
        <v>182</v>
      </c>
      <c r="B185" s="181" t="s">
        <v>439</v>
      </c>
      <c r="C185" s="60" t="s">
        <v>440</v>
      </c>
      <c r="D185" s="180" t="s">
        <v>441</v>
      </c>
      <c r="E185" s="151">
        <v>2836.2</v>
      </c>
      <c r="F185" s="151">
        <v>2837</v>
      </c>
      <c r="G185" s="54">
        <v>4990.25</v>
      </c>
      <c r="H185" s="180">
        <v>51.05</v>
      </c>
      <c r="I185" s="151">
        <v>453.792</v>
      </c>
      <c r="J185" s="151">
        <v>19.859</v>
      </c>
      <c r="K185" s="54">
        <v>424.17</v>
      </c>
      <c r="L185" s="13">
        <v>948.871</v>
      </c>
      <c r="M185" s="180">
        <v>0</v>
      </c>
      <c r="N185" s="180">
        <v>226.9</v>
      </c>
      <c r="O185" s="180">
        <v>8.51</v>
      </c>
      <c r="P185" s="54">
        <v>99.81</v>
      </c>
      <c r="Q185" s="180">
        <v>335.22</v>
      </c>
      <c r="R185" s="175">
        <v>1284.091</v>
      </c>
      <c r="S185" s="187"/>
    </row>
    <row r="186" customFormat="1" ht="20" customHeight="1" spans="1:19">
      <c r="A186" s="180">
        <v>183</v>
      </c>
      <c r="B186" s="183"/>
      <c r="C186" s="60" t="s">
        <v>442</v>
      </c>
      <c r="D186" s="180" t="s">
        <v>443</v>
      </c>
      <c r="E186" s="151">
        <v>2836.2</v>
      </c>
      <c r="F186" s="151">
        <v>2837</v>
      </c>
      <c r="G186" s="54">
        <v>4990.25</v>
      </c>
      <c r="H186" s="180">
        <v>51.05</v>
      </c>
      <c r="I186" s="151">
        <v>453.792</v>
      </c>
      <c r="J186" s="151">
        <v>19.859</v>
      </c>
      <c r="K186" s="54">
        <v>424.17</v>
      </c>
      <c r="L186" s="13">
        <v>948.871</v>
      </c>
      <c r="M186" s="180">
        <v>0</v>
      </c>
      <c r="N186" s="180">
        <v>226.9</v>
      </c>
      <c r="O186" s="180">
        <v>8.51</v>
      </c>
      <c r="P186" s="54">
        <v>99.81</v>
      </c>
      <c r="Q186" s="180">
        <v>335.22</v>
      </c>
      <c r="R186" s="175">
        <v>1284.091</v>
      </c>
      <c r="S186" s="187"/>
    </row>
    <row r="187" customFormat="1" ht="20" customHeight="1" spans="1:19">
      <c r="A187" s="180">
        <v>184</v>
      </c>
      <c r="B187" s="183"/>
      <c r="C187" s="60" t="s">
        <v>444</v>
      </c>
      <c r="D187" s="180" t="s">
        <v>445</v>
      </c>
      <c r="E187" s="151">
        <v>2836.2</v>
      </c>
      <c r="F187" s="151">
        <v>2837</v>
      </c>
      <c r="G187" s="54">
        <v>4990.25</v>
      </c>
      <c r="H187" s="180">
        <v>51.05</v>
      </c>
      <c r="I187" s="151">
        <v>453.792</v>
      </c>
      <c r="J187" s="151">
        <v>19.859</v>
      </c>
      <c r="K187" s="54">
        <v>424.17</v>
      </c>
      <c r="L187" s="13">
        <v>948.871</v>
      </c>
      <c r="M187" s="180">
        <v>0</v>
      </c>
      <c r="N187" s="180">
        <v>226.9</v>
      </c>
      <c r="O187" s="180">
        <v>8.51</v>
      </c>
      <c r="P187" s="54">
        <v>99.81</v>
      </c>
      <c r="Q187" s="180">
        <v>335.22</v>
      </c>
      <c r="R187" s="175">
        <v>1284.091</v>
      </c>
      <c r="S187" s="187"/>
    </row>
    <row r="188" customFormat="1" ht="20" customHeight="1" spans="1:19">
      <c r="A188" s="180">
        <v>185</v>
      </c>
      <c r="B188" s="183"/>
      <c r="C188" s="60" t="s">
        <v>446</v>
      </c>
      <c r="D188" s="180" t="s">
        <v>447</v>
      </c>
      <c r="E188" s="151">
        <v>2836.2</v>
      </c>
      <c r="F188" s="151">
        <v>2837</v>
      </c>
      <c r="G188" s="54">
        <v>4990.25</v>
      </c>
      <c r="H188" s="180">
        <v>51.05</v>
      </c>
      <c r="I188" s="151">
        <v>453.792</v>
      </c>
      <c r="J188" s="151">
        <v>19.859</v>
      </c>
      <c r="K188" s="54">
        <v>424.17</v>
      </c>
      <c r="L188" s="13">
        <v>948.871</v>
      </c>
      <c r="M188" s="180">
        <v>0</v>
      </c>
      <c r="N188" s="180">
        <v>226.9</v>
      </c>
      <c r="O188" s="180">
        <v>8.51</v>
      </c>
      <c r="P188" s="54">
        <v>99.81</v>
      </c>
      <c r="Q188" s="180">
        <v>335.22</v>
      </c>
      <c r="R188" s="175">
        <v>1284.091</v>
      </c>
      <c r="S188" s="187"/>
    </row>
    <row r="189" customFormat="1" ht="20" customHeight="1" spans="1:19">
      <c r="A189" s="180">
        <v>186</v>
      </c>
      <c r="B189" s="183"/>
      <c r="C189" s="60" t="s">
        <v>448</v>
      </c>
      <c r="D189" s="180" t="s">
        <v>449</v>
      </c>
      <c r="E189" s="151">
        <v>2836.2</v>
      </c>
      <c r="F189" s="151">
        <v>2837</v>
      </c>
      <c r="G189" s="54">
        <v>4990.25</v>
      </c>
      <c r="H189" s="180">
        <v>51.05</v>
      </c>
      <c r="I189" s="151">
        <v>453.792</v>
      </c>
      <c r="J189" s="151">
        <v>19.859</v>
      </c>
      <c r="K189" s="54">
        <v>424.17</v>
      </c>
      <c r="L189" s="13">
        <v>948.871</v>
      </c>
      <c r="M189" s="180">
        <v>0</v>
      </c>
      <c r="N189" s="180">
        <v>226.9</v>
      </c>
      <c r="O189" s="180">
        <v>8.51</v>
      </c>
      <c r="P189" s="54">
        <v>99.81</v>
      </c>
      <c r="Q189" s="180">
        <v>335.22</v>
      </c>
      <c r="R189" s="175">
        <v>1284.091</v>
      </c>
      <c r="S189" s="187"/>
    </row>
    <row r="190" customFormat="1" ht="20" customHeight="1" spans="1:19">
      <c r="A190" s="180">
        <v>187</v>
      </c>
      <c r="B190" s="183"/>
      <c r="C190" s="60" t="s">
        <v>450</v>
      </c>
      <c r="D190" s="180" t="s">
        <v>451</v>
      </c>
      <c r="E190" s="151">
        <v>2836.2</v>
      </c>
      <c r="F190" s="151">
        <v>2837</v>
      </c>
      <c r="G190" s="54">
        <v>4990.25</v>
      </c>
      <c r="H190" s="180">
        <v>51.05</v>
      </c>
      <c r="I190" s="151">
        <v>453.792</v>
      </c>
      <c r="J190" s="151">
        <v>19.859</v>
      </c>
      <c r="K190" s="54">
        <v>424.17</v>
      </c>
      <c r="L190" s="13">
        <v>948.871</v>
      </c>
      <c r="M190" s="180">
        <v>0</v>
      </c>
      <c r="N190" s="180">
        <v>226.9</v>
      </c>
      <c r="O190" s="180">
        <v>8.51</v>
      </c>
      <c r="P190" s="54">
        <v>99.81</v>
      </c>
      <c r="Q190" s="180">
        <v>335.22</v>
      </c>
      <c r="R190" s="175">
        <v>1284.091</v>
      </c>
      <c r="S190" s="187"/>
    </row>
    <row r="191" customFormat="1" ht="20" customHeight="1" spans="1:19">
      <c r="A191" s="180">
        <v>188</v>
      </c>
      <c r="B191" s="183"/>
      <c r="C191" s="60" t="s">
        <v>452</v>
      </c>
      <c r="D191" s="180" t="s">
        <v>453</v>
      </c>
      <c r="E191" s="151">
        <v>2836.2</v>
      </c>
      <c r="F191" s="151">
        <v>2837</v>
      </c>
      <c r="G191" s="54">
        <v>4990.25</v>
      </c>
      <c r="H191" s="180">
        <v>51.05</v>
      </c>
      <c r="I191" s="151">
        <v>453.792</v>
      </c>
      <c r="J191" s="151">
        <v>19.859</v>
      </c>
      <c r="K191" s="54">
        <v>424.17</v>
      </c>
      <c r="L191" s="13">
        <v>948.871</v>
      </c>
      <c r="M191" s="180">
        <v>0</v>
      </c>
      <c r="N191" s="180">
        <v>226.9</v>
      </c>
      <c r="O191" s="180">
        <v>8.51</v>
      </c>
      <c r="P191" s="54">
        <v>99.81</v>
      </c>
      <c r="Q191" s="180">
        <v>335.22</v>
      </c>
      <c r="R191" s="175">
        <v>1284.091</v>
      </c>
      <c r="S191" s="187"/>
    </row>
    <row r="192" customFormat="1" ht="20" customHeight="1" spans="1:19">
      <c r="A192" s="180">
        <v>189</v>
      </c>
      <c r="B192" s="182"/>
      <c r="C192" s="60" t="s">
        <v>454</v>
      </c>
      <c r="D192" s="180" t="s">
        <v>455</v>
      </c>
      <c r="E192" s="151">
        <v>2836.2</v>
      </c>
      <c r="F192" s="151">
        <v>2837</v>
      </c>
      <c r="G192" s="54">
        <v>4990.25</v>
      </c>
      <c r="H192" s="180">
        <v>51.05</v>
      </c>
      <c r="I192" s="151">
        <v>453.792</v>
      </c>
      <c r="J192" s="151">
        <v>19.859</v>
      </c>
      <c r="K192" s="54">
        <v>424.17</v>
      </c>
      <c r="L192" s="13">
        <v>948.871</v>
      </c>
      <c r="M192" s="180">
        <v>0</v>
      </c>
      <c r="N192" s="180">
        <v>226.9</v>
      </c>
      <c r="O192" s="180">
        <v>8.51</v>
      </c>
      <c r="P192" s="54">
        <v>99.81</v>
      </c>
      <c r="Q192" s="180">
        <v>335.22</v>
      </c>
      <c r="R192" s="175">
        <v>1284.091</v>
      </c>
      <c r="S192" s="187"/>
    </row>
    <row r="193" customFormat="1" ht="20" customHeight="1" spans="1:19">
      <c r="A193" s="180">
        <v>190</v>
      </c>
      <c r="B193" s="181" t="s">
        <v>456</v>
      </c>
      <c r="C193" s="60" t="s">
        <v>457</v>
      </c>
      <c r="D193" s="180" t="s">
        <v>458</v>
      </c>
      <c r="E193" s="151">
        <v>2836.2</v>
      </c>
      <c r="F193" s="151">
        <v>2837</v>
      </c>
      <c r="G193" s="54">
        <v>4990.25</v>
      </c>
      <c r="H193" s="180">
        <v>51.05</v>
      </c>
      <c r="I193" s="151">
        <v>453.792</v>
      </c>
      <c r="J193" s="151">
        <v>19.859</v>
      </c>
      <c r="K193" s="54">
        <v>424.17</v>
      </c>
      <c r="L193" s="13">
        <v>948.871</v>
      </c>
      <c r="M193" s="180">
        <v>0</v>
      </c>
      <c r="N193" s="180">
        <v>226.9</v>
      </c>
      <c r="O193" s="180">
        <v>8.51</v>
      </c>
      <c r="P193" s="54">
        <v>99.81</v>
      </c>
      <c r="Q193" s="180">
        <v>335.22</v>
      </c>
      <c r="R193" s="175">
        <v>1284.091</v>
      </c>
      <c r="S193" s="187"/>
    </row>
    <row r="194" customFormat="1" ht="20" customHeight="1" spans="1:19">
      <c r="A194" s="180">
        <v>191</v>
      </c>
      <c r="B194" s="183"/>
      <c r="C194" s="60" t="s">
        <v>459</v>
      </c>
      <c r="D194" s="180" t="s">
        <v>460</v>
      </c>
      <c r="E194" s="151">
        <v>2836.2</v>
      </c>
      <c r="F194" s="151">
        <v>2837</v>
      </c>
      <c r="G194" s="54">
        <v>4990.25</v>
      </c>
      <c r="H194" s="180">
        <v>51.05</v>
      </c>
      <c r="I194" s="151">
        <v>453.792</v>
      </c>
      <c r="J194" s="151">
        <v>19.859</v>
      </c>
      <c r="K194" s="54">
        <v>424.17</v>
      </c>
      <c r="L194" s="13">
        <v>948.871</v>
      </c>
      <c r="M194" s="180">
        <v>0</v>
      </c>
      <c r="N194" s="180">
        <v>226.9</v>
      </c>
      <c r="O194" s="180">
        <v>8.51</v>
      </c>
      <c r="P194" s="54">
        <v>99.81</v>
      </c>
      <c r="Q194" s="180">
        <v>335.22</v>
      </c>
      <c r="R194" s="175">
        <v>1284.091</v>
      </c>
      <c r="S194" s="187"/>
    </row>
    <row r="195" customFormat="1" ht="20" customHeight="1" spans="1:19">
      <c r="A195" s="180">
        <v>192</v>
      </c>
      <c r="B195" s="183"/>
      <c r="C195" s="60" t="s">
        <v>461</v>
      </c>
      <c r="D195" s="180" t="s">
        <v>462</v>
      </c>
      <c r="E195" s="151">
        <v>2836.2</v>
      </c>
      <c r="F195" s="151">
        <v>2837</v>
      </c>
      <c r="G195" s="54">
        <v>4990.25</v>
      </c>
      <c r="H195" s="180">
        <v>51.05</v>
      </c>
      <c r="I195" s="151">
        <v>453.792</v>
      </c>
      <c r="J195" s="151">
        <v>19.859</v>
      </c>
      <c r="K195" s="54">
        <v>424.17</v>
      </c>
      <c r="L195" s="13">
        <v>948.871</v>
      </c>
      <c r="M195" s="180">
        <v>0</v>
      </c>
      <c r="N195" s="180">
        <v>226.9</v>
      </c>
      <c r="O195" s="180">
        <v>8.51</v>
      </c>
      <c r="P195" s="54">
        <v>99.81</v>
      </c>
      <c r="Q195" s="180">
        <v>335.22</v>
      </c>
      <c r="R195" s="175">
        <v>1284.091</v>
      </c>
      <c r="S195" s="187"/>
    </row>
    <row r="196" customFormat="1" ht="20" customHeight="1" spans="1:19">
      <c r="A196" s="180">
        <v>193</v>
      </c>
      <c r="B196" s="183"/>
      <c r="C196" s="60" t="s">
        <v>463</v>
      </c>
      <c r="D196" s="180" t="s">
        <v>464</v>
      </c>
      <c r="E196" s="151">
        <v>2836.2</v>
      </c>
      <c r="F196" s="151">
        <v>2837</v>
      </c>
      <c r="G196" s="54">
        <v>4990.25</v>
      </c>
      <c r="H196" s="180">
        <v>51.05</v>
      </c>
      <c r="I196" s="151">
        <v>453.792</v>
      </c>
      <c r="J196" s="151">
        <v>19.859</v>
      </c>
      <c r="K196" s="54">
        <v>424.17</v>
      </c>
      <c r="L196" s="13">
        <v>948.871</v>
      </c>
      <c r="M196" s="180">
        <v>0</v>
      </c>
      <c r="N196" s="180">
        <v>226.9</v>
      </c>
      <c r="O196" s="180">
        <v>8.51</v>
      </c>
      <c r="P196" s="54">
        <v>99.81</v>
      </c>
      <c r="Q196" s="180">
        <v>335.22</v>
      </c>
      <c r="R196" s="175">
        <v>1284.091</v>
      </c>
      <c r="S196" s="187"/>
    </row>
    <row r="197" customFormat="1" ht="20" customHeight="1" spans="1:19">
      <c r="A197" s="180">
        <v>194</v>
      </c>
      <c r="B197" s="183"/>
      <c r="C197" s="60" t="s">
        <v>465</v>
      </c>
      <c r="D197" s="180" t="s">
        <v>466</v>
      </c>
      <c r="E197" s="151">
        <v>2836.2</v>
      </c>
      <c r="F197" s="151">
        <v>2837</v>
      </c>
      <c r="G197" s="54">
        <v>4990.25</v>
      </c>
      <c r="H197" s="180">
        <v>51.05</v>
      </c>
      <c r="I197" s="151">
        <v>453.792</v>
      </c>
      <c r="J197" s="151">
        <v>19.859</v>
      </c>
      <c r="K197" s="54">
        <v>424.17</v>
      </c>
      <c r="L197" s="13">
        <v>948.871</v>
      </c>
      <c r="M197" s="180">
        <v>0</v>
      </c>
      <c r="N197" s="180">
        <v>226.9</v>
      </c>
      <c r="O197" s="180">
        <v>8.51</v>
      </c>
      <c r="P197" s="54">
        <v>99.81</v>
      </c>
      <c r="Q197" s="180">
        <v>335.22</v>
      </c>
      <c r="R197" s="175">
        <v>1284.091</v>
      </c>
      <c r="S197" s="187"/>
    </row>
    <row r="198" customFormat="1" ht="20" customHeight="1" spans="1:19">
      <c r="A198" s="180">
        <v>195</v>
      </c>
      <c r="B198" s="183"/>
      <c r="C198" s="60" t="s">
        <v>467</v>
      </c>
      <c r="D198" s="180" t="s">
        <v>468</v>
      </c>
      <c r="E198" s="151">
        <v>2836.2</v>
      </c>
      <c r="F198" s="151">
        <v>2837</v>
      </c>
      <c r="G198" s="54">
        <v>4990.25</v>
      </c>
      <c r="H198" s="180">
        <v>51.05</v>
      </c>
      <c r="I198" s="151">
        <v>453.792</v>
      </c>
      <c r="J198" s="151">
        <v>19.859</v>
      </c>
      <c r="K198" s="54">
        <v>424.17</v>
      </c>
      <c r="L198" s="13">
        <v>948.871</v>
      </c>
      <c r="M198" s="180">
        <v>0</v>
      </c>
      <c r="N198" s="180">
        <v>226.9</v>
      </c>
      <c r="O198" s="180">
        <v>8.51</v>
      </c>
      <c r="P198" s="54">
        <v>99.81</v>
      </c>
      <c r="Q198" s="180">
        <v>335.22</v>
      </c>
      <c r="R198" s="175">
        <v>1284.091</v>
      </c>
      <c r="S198" s="187"/>
    </row>
    <row r="199" customFormat="1" ht="20" customHeight="1" spans="1:19">
      <c r="A199" s="180">
        <v>196</v>
      </c>
      <c r="B199" s="183"/>
      <c r="C199" s="60" t="s">
        <v>469</v>
      </c>
      <c r="D199" s="180" t="s">
        <v>470</v>
      </c>
      <c r="E199" s="151">
        <v>2836.2</v>
      </c>
      <c r="F199" s="151">
        <v>2837</v>
      </c>
      <c r="G199" s="54">
        <v>4990.25</v>
      </c>
      <c r="H199" s="180">
        <v>51.05</v>
      </c>
      <c r="I199" s="151">
        <v>453.792</v>
      </c>
      <c r="J199" s="151">
        <v>19.859</v>
      </c>
      <c r="K199" s="54">
        <v>424.17</v>
      </c>
      <c r="L199" s="13">
        <v>948.871</v>
      </c>
      <c r="M199" s="180">
        <v>0</v>
      </c>
      <c r="N199" s="180">
        <v>226.9</v>
      </c>
      <c r="O199" s="180">
        <v>8.51</v>
      </c>
      <c r="P199" s="54">
        <v>99.81</v>
      </c>
      <c r="Q199" s="180">
        <v>335.22</v>
      </c>
      <c r="R199" s="175">
        <v>1284.091</v>
      </c>
      <c r="S199" s="187"/>
    </row>
    <row r="200" customFormat="1" ht="20" customHeight="1" spans="1:19">
      <c r="A200" s="180">
        <v>197</v>
      </c>
      <c r="B200" s="183"/>
      <c r="C200" s="60" t="s">
        <v>471</v>
      </c>
      <c r="D200" s="180" t="s">
        <v>472</v>
      </c>
      <c r="E200" s="151">
        <v>2836.2</v>
      </c>
      <c r="F200" s="151">
        <v>2837</v>
      </c>
      <c r="G200" s="54">
        <v>4990.25</v>
      </c>
      <c r="H200" s="180">
        <v>51.05</v>
      </c>
      <c r="I200" s="151">
        <v>453.792</v>
      </c>
      <c r="J200" s="151">
        <v>19.859</v>
      </c>
      <c r="K200" s="54">
        <v>424.17</v>
      </c>
      <c r="L200" s="13">
        <v>948.871</v>
      </c>
      <c r="M200" s="180">
        <v>0</v>
      </c>
      <c r="N200" s="180">
        <v>226.9</v>
      </c>
      <c r="O200" s="180">
        <v>8.51</v>
      </c>
      <c r="P200" s="54">
        <v>99.81</v>
      </c>
      <c r="Q200" s="180">
        <v>335.22</v>
      </c>
      <c r="R200" s="175">
        <v>1284.091</v>
      </c>
      <c r="S200" s="187"/>
    </row>
    <row r="201" customFormat="1" ht="20" customHeight="1" spans="1:19">
      <c r="A201" s="180">
        <v>198</v>
      </c>
      <c r="B201" s="183"/>
      <c r="C201" s="60" t="s">
        <v>473</v>
      </c>
      <c r="D201" s="180" t="s">
        <v>474</v>
      </c>
      <c r="E201" s="151">
        <v>2836.2</v>
      </c>
      <c r="F201" s="151">
        <v>2837</v>
      </c>
      <c r="G201" s="54">
        <v>4990.25</v>
      </c>
      <c r="H201" s="180">
        <v>51.05</v>
      </c>
      <c r="I201" s="151">
        <v>453.792</v>
      </c>
      <c r="J201" s="151">
        <v>19.859</v>
      </c>
      <c r="K201" s="54">
        <v>424.17</v>
      </c>
      <c r="L201" s="13">
        <v>948.871</v>
      </c>
      <c r="M201" s="180">
        <v>0</v>
      </c>
      <c r="N201" s="180">
        <v>226.9</v>
      </c>
      <c r="O201" s="180">
        <v>8.51</v>
      </c>
      <c r="P201" s="54">
        <v>99.81</v>
      </c>
      <c r="Q201" s="180">
        <v>335.22</v>
      </c>
      <c r="R201" s="175">
        <v>1284.091</v>
      </c>
      <c r="S201" s="187"/>
    </row>
    <row r="202" customFormat="1" ht="20" customHeight="1" spans="1:19">
      <c r="A202" s="180">
        <v>199</v>
      </c>
      <c r="B202" s="183"/>
      <c r="C202" s="60" t="s">
        <v>475</v>
      </c>
      <c r="D202" s="180" t="s">
        <v>476</v>
      </c>
      <c r="E202" s="151">
        <v>2836.2</v>
      </c>
      <c r="F202" s="151">
        <v>2837</v>
      </c>
      <c r="G202" s="54">
        <v>4990.25</v>
      </c>
      <c r="H202" s="180">
        <v>51.05</v>
      </c>
      <c r="I202" s="151">
        <v>453.792</v>
      </c>
      <c r="J202" s="151">
        <v>19.859</v>
      </c>
      <c r="K202" s="54">
        <v>424.17</v>
      </c>
      <c r="L202" s="13">
        <v>948.871</v>
      </c>
      <c r="M202" s="180">
        <v>0</v>
      </c>
      <c r="N202" s="180">
        <v>226.9</v>
      </c>
      <c r="O202" s="180">
        <v>8.51</v>
      </c>
      <c r="P202" s="54">
        <v>99.81</v>
      </c>
      <c r="Q202" s="180">
        <v>335.22</v>
      </c>
      <c r="R202" s="175">
        <v>1284.091</v>
      </c>
      <c r="S202" s="187"/>
    </row>
    <row r="203" customFormat="1" ht="20" customHeight="1" spans="1:19">
      <c r="A203" s="180">
        <v>200</v>
      </c>
      <c r="B203" s="183"/>
      <c r="C203" s="60" t="s">
        <v>477</v>
      </c>
      <c r="D203" s="180" t="s">
        <v>478</v>
      </c>
      <c r="E203" s="151">
        <v>2836.2</v>
      </c>
      <c r="F203" s="151">
        <v>2837</v>
      </c>
      <c r="G203" s="54">
        <v>4990.25</v>
      </c>
      <c r="H203" s="180">
        <v>51.05</v>
      </c>
      <c r="I203" s="151">
        <v>453.792</v>
      </c>
      <c r="J203" s="151">
        <v>19.859</v>
      </c>
      <c r="K203" s="54">
        <v>424.17</v>
      </c>
      <c r="L203" s="13">
        <v>948.871</v>
      </c>
      <c r="M203" s="180">
        <v>0</v>
      </c>
      <c r="N203" s="180">
        <v>226.9</v>
      </c>
      <c r="O203" s="180">
        <v>8.51</v>
      </c>
      <c r="P203" s="54">
        <v>99.81</v>
      </c>
      <c r="Q203" s="180">
        <v>335.22</v>
      </c>
      <c r="R203" s="175">
        <v>1284.091</v>
      </c>
      <c r="S203" s="187"/>
    </row>
    <row r="204" customFormat="1" ht="20" customHeight="1" spans="1:19">
      <c r="A204" s="180">
        <v>201</v>
      </c>
      <c r="B204" s="183"/>
      <c r="C204" s="60" t="s">
        <v>479</v>
      </c>
      <c r="D204" s="180" t="s">
        <v>480</v>
      </c>
      <c r="E204" s="151">
        <v>2836.2</v>
      </c>
      <c r="F204" s="151">
        <v>2837</v>
      </c>
      <c r="G204" s="54">
        <v>4990.25</v>
      </c>
      <c r="H204" s="180">
        <v>51.05</v>
      </c>
      <c r="I204" s="151">
        <v>453.792</v>
      </c>
      <c r="J204" s="151">
        <v>19.859</v>
      </c>
      <c r="K204" s="54">
        <v>424.17</v>
      </c>
      <c r="L204" s="13">
        <v>948.871</v>
      </c>
      <c r="M204" s="180">
        <v>0</v>
      </c>
      <c r="N204" s="180">
        <v>226.9</v>
      </c>
      <c r="O204" s="180">
        <v>8.51</v>
      </c>
      <c r="P204" s="54">
        <v>99.81</v>
      </c>
      <c r="Q204" s="180">
        <v>335.22</v>
      </c>
      <c r="R204" s="175">
        <v>1284.091</v>
      </c>
      <c r="S204" s="187"/>
    </row>
    <row r="205" customFormat="1" ht="20" customHeight="1" spans="1:19">
      <c r="A205" s="180">
        <v>202</v>
      </c>
      <c r="B205" s="183"/>
      <c r="C205" s="60" t="s">
        <v>481</v>
      </c>
      <c r="D205" s="180" t="s">
        <v>482</v>
      </c>
      <c r="E205" s="151">
        <v>2836.2</v>
      </c>
      <c r="F205" s="151">
        <v>2837</v>
      </c>
      <c r="G205" s="54">
        <v>4990.25</v>
      </c>
      <c r="H205" s="180">
        <v>51.05</v>
      </c>
      <c r="I205" s="151">
        <v>453.792</v>
      </c>
      <c r="J205" s="151">
        <v>19.859</v>
      </c>
      <c r="K205" s="54">
        <v>424.17</v>
      </c>
      <c r="L205" s="13">
        <v>948.871</v>
      </c>
      <c r="M205" s="180">
        <v>0</v>
      </c>
      <c r="N205" s="180">
        <v>226.9</v>
      </c>
      <c r="O205" s="180">
        <v>8.51</v>
      </c>
      <c r="P205" s="54">
        <v>99.81</v>
      </c>
      <c r="Q205" s="180">
        <v>335.22</v>
      </c>
      <c r="R205" s="175">
        <v>1284.091</v>
      </c>
      <c r="S205" s="187"/>
    </row>
    <row r="206" customFormat="1" ht="20" customHeight="1" spans="1:19">
      <c r="A206" s="180">
        <v>203</v>
      </c>
      <c r="B206" s="183"/>
      <c r="C206" s="60" t="s">
        <v>483</v>
      </c>
      <c r="D206" s="180" t="s">
        <v>484</v>
      </c>
      <c r="E206" s="151">
        <v>2836.2</v>
      </c>
      <c r="F206" s="151">
        <v>2837</v>
      </c>
      <c r="G206" s="54">
        <v>4990.25</v>
      </c>
      <c r="H206" s="180">
        <v>51.05</v>
      </c>
      <c r="I206" s="151">
        <v>453.792</v>
      </c>
      <c r="J206" s="151">
        <v>19.859</v>
      </c>
      <c r="K206" s="54">
        <v>424.17</v>
      </c>
      <c r="L206" s="13">
        <v>948.871</v>
      </c>
      <c r="M206" s="180">
        <v>0</v>
      </c>
      <c r="N206" s="180">
        <v>226.9</v>
      </c>
      <c r="O206" s="180">
        <v>8.51</v>
      </c>
      <c r="P206" s="54">
        <v>99.81</v>
      </c>
      <c r="Q206" s="180">
        <v>335.22</v>
      </c>
      <c r="R206" s="175">
        <v>1284.091</v>
      </c>
      <c r="S206" s="187"/>
    </row>
    <row r="207" customFormat="1" ht="20" customHeight="1" spans="1:19">
      <c r="A207" s="180">
        <v>204</v>
      </c>
      <c r="B207" s="183"/>
      <c r="C207" s="60" t="s">
        <v>487</v>
      </c>
      <c r="D207" s="180" t="s">
        <v>488</v>
      </c>
      <c r="E207" s="151">
        <v>2836.2</v>
      </c>
      <c r="F207" s="151">
        <v>2837</v>
      </c>
      <c r="G207" s="54">
        <v>4990.25</v>
      </c>
      <c r="H207" s="180">
        <v>51.05</v>
      </c>
      <c r="I207" s="151">
        <v>453.792</v>
      </c>
      <c r="J207" s="151">
        <v>19.859</v>
      </c>
      <c r="K207" s="54">
        <v>424.17</v>
      </c>
      <c r="L207" s="13">
        <v>948.871</v>
      </c>
      <c r="M207" s="180">
        <v>0</v>
      </c>
      <c r="N207" s="180">
        <v>226.9</v>
      </c>
      <c r="O207" s="180">
        <v>8.51</v>
      </c>
      <c r="P207" s="54">
        <v>99.81</v>
      </c>
      <c r="Q207" s="180">
        <v>335.22</v>
      </c>
      <c r="R207" s="175">
        <v>1284.091</v>
      </c>
      <c r="S207" s="187"/>
    </row>
    <row r="208" customFormat="1" ht="20" customHeight="1" spans="1:19">
      <c r="A208" s="180">
        <v>205</v>
      </c>
      <c r="B208" s="183"/>
      <c r="C208" s="60" t="s">
        <v>489</v>
      </c>
      <c r="D208" s="180" t="s">
        <v>490</v>
      </c>
      <c r="E208" s="151">
        <v>2836.2</v>
      </c>
      <c r="F208" s="151">
        <v>2837</v>
      </c>
      <c r="G208" s="54">
        <v>4990.25</v>
      </c>
      <c r="H208" s="180">
        <v>51.05</v>
      </c>
      <c r="I208" s="151">
        <v>453.792</v>
      </c>
      <c r="J208" s="151">
        <v>19.859</v>
      </c>
      <c r="K208" s="54">
        <v>424.17</v>
      </c>
      <c r="L208" s="13">
        <v>948.871</v>
      </c>
      <c r="M208" s="180">
        <v>0</v>
      </c>
      <c r="N208" s="180">
        <v>226.9</v>
      </c>
      <c r="O208" s="180">
        <v>8.51</v>
      </c>
      <c r="P208" s="54">
        <v>99.81</v>
      </c>
      <c r="Q208" s="180">
        <v>335.22</v>
      </c>
      <c r="R208" s="175">
        <v>1284.091</v>
      </c>
      <c r="S208" s="187"/>
    </row>
    <row r="209" customFormat="1" ht="20" customHeight="1" spans="1:19">
      <c r="A209" s="180">
        <v>206</v>
      </c>
      <c r="B209" s="183"/>
      <c r="C209" s="60" t="s">
        <v>491</v>
      </c>
      <c r="D209" s="180" t="s">
        <v>492</v>
      </c>
      <c r="E209" s="151">
        <v>2836.2</v>
      </c>
      <c r="F209" s="151">
        <v>2837</v>
      </c>
      <c r="G209" s="54">
        <v>4990.25</v>
      </c>
      <c r="H209" s="180">
        <v>51.05</v>
      </c>
      <c r="I209" s="151">
        <v>453.792</v>
      </c>
      <c r="J209" s="151">
        <v>19.859</v>
      </c>
      <c r="K209" s="54">
        <v>424.17</v>
      </c>
      <c r="L209" s="13">
        <v>948.871</v>
      </c>
      <c r="M209" s="180">
        <v>0</v>
      </c>
      <c r="N209" s="180">
        <v>226.9</v>
      </c>
      <c r="O209" s="180">
        <v>8.51</v>
      </c>
      <c r="P209" s="54">
        <v>99.81</v>
      </c>
      <c r="Q209" s="180">
        <v>335.22</v>
      </c>
      <c r="R209" s="175">
        <v>1284.091</v>
      </c>
      <c r="S209" s="187"/>
    </row>
    <row r="210" customFormat="1" ht="20" customHeight="1" spans="1:19">
      <c r="A210" s="180">
        <v>207</v>
      </c>
      <c r="B210" s="183"/>
      <c r="C210" s="60" t="s">
        <v>493</v>
      </c>
      <c r="D210" s="180" t="s">
        <v>494</v>
      </c>
      <c r="E210" s="151">
        <v>2836.2</v>
      </c>
      <c r="F210" s="151">
        <v>2837</v>
      </c>
      <c r="G210" s="54">
        <v>4990.25</v>
      </c>
      <c r="H210" s="180">
        <v>51.05</v>
      </c>
      <c r="I210" s="151">
        <v>453.792</v>
      </c>
      <c r="J210" s="151">
        <v>19.859</v>
      </c>
      <c r="K210" s="54">
        <v>424.17</v>
      </c>
      <c r="L210" s="13">
        <v>948.871</v>
      </c>
      <c r="M210" s="180">
        <v>0</v>
      </c>
      <c r="N210" s="180">
        <v>226.9</v>
      </c>
      <c r="O210" s="180">
        <v>8.51</v>
      </c>
      <c r="P210" s="54">
        <v>99.81</v>
      </c>
      <c r="Q210" s="180">
        <v>335.22</v>
      </c>
      <c r="R210" s="175">
        <v>1284.091</v>
      </c>
      <c r="S210" s="187"/>
    </row>
    <row r="211" customFormat="1" ht="20" customHeight="1" spans="1:19">
      <c r="A211" s="180">
        <v>208</v>
      </c>
      <c r="B211" s="183"/>
      <c r="C211" s="60" t="s">
        <v>495</v>
      </c>
      <c r="D211" s="180" t="s">
        <v>496</v>
      </c>
      <c r="E211" s="151">
        <v>2836.2</v>
      </c>
      <c r="F211" s="151">
        <v>2837</v>
      </c>
      <c r="G211" s="54">
        <v>4990.25</v>
      </c>
      <c r="H211" s="180">
        <v>51.05</v>
      </c>
      <c r="I211" s="151">
        <v>453.792</v>
      </c>
      <c r="J211" s="151">
        <v>19.859</v>
      </c>
      <c r="K211" s="54">
        <v>424.17</v>
      </c>
      <c r="L211" s="13">
        <v>948.871</v>
      </c>
      <c r="M211" s="180">
        <v>0</v>
      </c>
      <c r="N211" s="180">
        <v>226.9</v>
      </c>
      <c r="O211" s="180">
        <v>8.51</v>
      </c>
      <c r="P211" s="54">
        <v>99.81</v>
      </c>
      <c r="Q211" s="180">
        <v>335.22</v>
      </c>
      <c r="R211" s="175">
        <v>1284.091</v>
      </c>
      <c r="S211" s="187"/>
    </row>
    <row r="212" customFormat="1" ht="20" customHeight="1" spans="1:19">
      <c r="A212" s="180">
        <v>209</v>
      </c>
      <c r="B212" s="183"/>
      <c r="C212" s="60" t="s">
        <v>497</v>
      </c>
      <c r="D212" s="180" t="s">
        <v>498</v>
      </c>
      <c r="E212" s="151">
        <v>2836.2</v>
      </c>
      <c r="F212" s="151">
        <v>2837</v>
      </c>
      <c r="G212" s="54">
        <v>4990.25</v>
      </c>
      <c r="H212" s="180">
        <v>51.05</v>
      </c>
      <c r="I212" s="151">
        <v>453.792</v>
      </c>
      <c r="J212" s="151">
        <v>19.859</v>
      </c>
      <c r="K212" s="54">
        <v>424.17</v>
      </c>
      <c r="L212" s="13">
        <v>948.871</v>
      </c>
      <c r="M212" s="180">
        <v>0</v>
      </c>
      <c r="N212" s="180">
        <v>226.9</v>
      </c>
      <c r="O212" s="180">
        <v>8.51</v>
      </c>
      <c r="P212" s="54">
        <v>99.81</v>
      </c>
      <c r="Q212" s="180">
        <v>335.22</v>
      </c>
      <c r="R212" s="175">
        <v>1284.091</v>
      </c>
      <c r="S212" s="187"/>
    </row>
    <row r="213" customFormat="1" ht="20" customHeight="1" spans="1:19">
      <c r="A213" s="180">
        <v>210</v>
      </c>
      <c r="B213" s="183"/>
      <c r="C213" s="60" t="s">
        <v>499</v>
      </c>
      <c r="D213" s="180" t="s">
        <v>500</v>
      </c>
      <c r="E213" s="151">
        <v>2846.5</v>
      </c>
      <c r="F213" s="151">
        <v>2846.5</v>
      </c>
      <c r="G213" s="54">
        <v>4990.25</v>
      </c>
      <c r="H213" s="180">
        <v>51.24</v>
      </c>
      <c r="I213" s="151">
        <v>455.44</v>
      </c>
      <c r="J213" s="151">
        <v>19.9255</v>
      </c>
      <c r="K213" s="54">
        <v>424.17</v>
      </c>
      <c r="L213" s="13">
        <v>950.7755</v>
      </c>
      <c r="M213" s="180">
        <v>0</v>
      </c>
      <c r="N213" s="180">
        <v>227.72</v>
      </c>
      <c r="O213" s="180">
        <v>8.54</v>
      </c>
      <c r="P213" s="54">
        <v>99.81</v>
      </c>
      <c r="Q213" s="180">
        <v>336.07</v>
      </c>
      <c r="R213" s="175">
        <v>1286.8455</v>
      </c>
      <c r="S213" s="187"/>
    </row>
    <row r="214" customFormat="1" ht="20" customHeight="1" spans="1:19">
      <c r="A214" s="180">
        <v>211</v>
      </c>
      <c r="B214" s="183"/>
      <c r="C214" s="60" t="s">
        <v>501</v>
      </c>
      <c r="D214" s="180" t="s">
        <v>502</v>
      </c>
      <c r="E214" s="151">
        <v>2836.2</v>
      </c>
      <c r="F214" s="151">
        <v>2837</v>
      </c>
      <c r="G214" s="54">
        <v>4990.25</v>
      </c>
      <c r="H214" s="180">
        <v>51.05</v>
      </c>
      <c r="I214" s="151">
        <v>453.792</v>
      </c>
      <c r="J214" s="151">
        <v>19.859</v>
      </c>
      <c r="K214" s="54">
        <v>424.17</v>
      </c>
      <c r="L214" s="13">
        <v>948.871</v>
      </c>
      <c r="M214" s="180">
        <v>0</v>
      </c>
      <c r="N214" s="180">
        <v>226.9</v>
      </c>
      <c r="O214" s="180">
        <v>8.51</v>
      </c>
      <c r="P214" s="54">
        <v>99.81</v>
      </c>
      <c r="Q214" s="180">
        <v>335.22</v>
      </c>
      <c r="R214" s="175">
        <v>1284.091</v>
      </c>
      <c r="S214" s="187"/>
    </row>
    <row r="215" customFormat="1" ht="20" customHeight="1" spans="1:19">
      <c r="A215" s="180">
        <v>212</v>
      </c>
      <c r="B215" s="183"/>
      <c r="C215" s="60" t="s">
        <v>503</v>
      </c>
      <c r="D215" s="180" t="s">
        <v>504</v>
      </c>
      <c r="E215" s="151">
        <v>2836.2</v>
      </c>
      <c r="F215" s="151">
        <v>2837</v>
      </c>
      <c r="G215" s="54">
        <v>4990.25</v>
      </c>
      <c r="H215" s="180">
        <v>51.05</v>
      </c>
      <c r="I215" s="151">
        <v>453.792</v>
      </c>
      <c r="J215" s="151">
        <v>19.859</v>
      </c>
      <c r="K215" s="54">
        <v>424.17</v>
      </c>
      <c r="L215" s="13">
        <v>948.871</v>
      </c>
      <c r="M215" s="180">
        <v>0</v>
      </c>
      <c r="N215" s="180">
        <v>226.9</v>
      </c>
      <c r="O215" s="180">
        <v>8.51</v>
      </c>
      <c r="P215" s="54">
        <v>99.81</v>
      </c>
      <c r="Q215" s="180">
        <v>335.22</v>
      </c>
      <c r="R215" s="175">
        <v>1284.091</v>
      </c>
      <c r="S215" s="187"/>
    </row>
    <row r="216" customFormat="1" ht="20" customHeight="1" spans="1:19">
      <c r="A216" s="180">
        <v>213</v>
      </c>
      <c r="B216" s="183"/>
      <c r="C216" s="60" t="s">
        <v>505</v>
      </c>
      <c r="D216" s="180" t="s">
        <v>506</v>
      </c>
      <c r="E216" s="151">
        <v>2836.2</v>
      </c>
      <c r="F216" s="151">
        <v>2837</v>
      </c>
      <c r="G216" s="54">
        <v>4990.25</v>
      </c>
      <c r="H216" s="180">
        <v>51.05</v>
      </c>
      <c r="I216" s="151">
        <v>453.792</v>
      </c>
      <c r="J216" s="151">
        <v>19.859</v>
      </c>
      <c r="K216" s="54">
        <v>424.17</v>
      </c>
      <c r="L216" s="13">
        <v>948.871</v>
      </c>
      <c r="M216" s="180">
        <v>0</v>
      </c>
      <c r="N216" s="180">
        <v>226.9</v>
      </c>
      <c r="O216" s="180">
        <v>8.51</v>
      </c>
      <c r="P216" s="54">
        <v>99.81</v>
      </c>
      <c r="Q216" s="180">
        <v>335.22</v>
      </c>
      <c r="R216" s="175">
        <v>1284.091</v>
      </c>
      <c r="S216" s="187"/>
    </row>
    <row r="217" customFormat="1" ht="20" customHeight="1" spans="1:19">
      <c r="A217" s="180">
        <v>214</v>
      </c>
      <c r="B217" s="182"/>
      <c r="C217" s="60" t="s">
        <v>507</v>
      </c>
      <c r="D217" s="180" t="s">
        <v>508</v>
      </c>
      <c r="E217" s="151">
        <v>2836.2</v>
      </c>
      <c r="F217" s="151">
        <v>2837</v>
      </c>
      <c r="G217" s="54">
        <v>4990.25</v>
      </c>
      <c r="H217" s="180">
        <v>51.05</v>
      </c>
      <c r="I217" s="151">
        <v>453.792</v>
      </c>
      <c r="J217" s="151">
        <v>19.859</v>
      </c>
      <c r="K217" s="54">
        <v>424.17</v>
      </c>
      <c r="L217" s="13">
        <v>948.871</v>
      </c>
      <c r="M217" s="180">
        <v>0</v>
      </c>
      <c r="N217" s="180">
        <v>226.9</v>
      </c>
      <c r="O217" s="180">
        <v>8.51</v>
      </c>
      <c r="P217" s="54">
        <v>99.81</v>
      </c>
      <c r="Q217" s="180">
        <v>335.22</v>
      </c>
      <c r="R217" s="175">
        <v>1284.091</v>
      </c>
      <c r="S217" s="187"/>
    </row>
    <row r="218" customFormat="1" ht="20" customHeight="1" spans="1:19">
      <c r="A218" s="180">
        <v>215</v>
      </c>
      <c r="B218" s="180" t="s">
        <v>509</v>
      </c>
      <c r="C218" s="60" t="s">
        <v>510</v>
      </c>
      <c r="D218" s="180" t="s">
        <v>511</v>
      </c>
      <c r="E218" s="151">
        <v>2836.2</v>
      </c>
      <c r="F218" s="151">
        <v>2837</v>
      </c>
      <c r="G218" s="54">
        <v>4990.25</v>
      </c>
      <c r="H218" s="180">
        <v>51.05</v>
      </c>
      <c r="I218" s="151">
        <v>453.792</v>
      </c>
      <c r="J218" s="151">
        <v>19.859</v>
      </c>
      <c r="K218" s="54">
        <v>424.17</v>
      </c>
      <c r="L218" s="13">
        <v>948.871</v>
      </c>
      <c r="M218" s="180">
        <v>0</v>
      </c>
      <c r="N218" s="180">
        <v>226.9</v>
      </c>
      <c r="O218" s="180">
        <v>8.51</v>
      </c>
      <c r="P218" s="54">
        <v>99.81</v>
      </c>
      <c r="Q218" s="180">
        <v>335.22</v>
      </c>
      <c r="R218" s="175">
        <v>1284.091</v>
      </c>
      <c r="S218" s="187"/>
    </row>
    <row r="219" customFormat="1" ht="20" customHeight="1" spans="1:19">
      <c r="A219" s="180">
        <v>216</v>
      </c>
      <c r="B219" s="180"/>
      <c r="C219" s="60" t="s">
        <v>512</v>
      </c>
      <c r="D219" s="180" t="s">
        <v>513</v>
      </c>
      <c r="E219" s="151">
        <v>2836.2</v>
      </c>
      <c r="F219" s="151">
        <v>2837</v>
      </c>
      <c r="G219" s="54">
        <v>4990.25</v>
      </c>
      <c r="H219" s="180">
        <v>51.05</v>
      </c>
      <c r="I219" s="151">
        <v>453.792</v>
      </c>
      <c r="J219" s="151">
        <v>19.859</v>
      </c>
      <c r="K219" s="54">
        <v>424.17</v>
      </c>
      <c r="L219" s="13">
        <v>948.871</v>
      </c>
      <c r="M219" s="180">
        <v>0</v>
      </c>
      <c r="N219" s="180">
        <v>226.9</v>
      </c>
      <c r="O219" s="180">
        <v>8.51</v>
      </c>
      <c r="P219" s="54">
        <v>99.81</v>
      </c>
      <c r="Q219" s="180">
        <v>335.22</v>
      </c>
      <c r="R219" s="175">
        <v>1284.091</v>
      </c>
      <c r="S219" s="187"/>
    </row>
    <row r="220" customFormat="1" ht="20" customHeight="1" spans="1:19">
      <c r="A220" s="180">
        <v>217</v>
      </c>
      <c r="B220" s="180"/>
      <c r="C220" s="60" t="s">
        <v>514</v>
      </c>
      <c r="D220" s="180" t="s">
        <v>515</v>
      </c>
      <c r="E220" s="151">
        <v>2836.2</v>
      </c>
      <c r="F220" s="151">
        <v>2837</v>
      </c>
      <c r="G220" s="54">
        <v>4990.25</v>
      </c>
      <c r="H220" s="180">
        <v>51.05</v>
      </c>
      <c r="I220" s="151">
        <v>453.792</v>
      </c>
      <c r="J220" s="151">
        <v>19.859</v>
      </c>
      <c r="K220" s="54">
        <v>424.17</v>
      </c>
      <c r="L220" s="13">
        <v>948.871</v>
      </c>
      <c r="M220" s="180">
        <v>0</v>
      </c>
      <c r="N220" s="180">
        <v>226.9</v>
      </c>
      <c r="O220" s="180">
        <v>8.51</v>
      </c>
      <c r="P220" s="54">
        <v>99.81</v>
      </c>
      <c r="Q220" s="180">
        <v>335.22</v>
      </c>
      <c r="R220" s="175">
        <v>1284.091</v>
      </c>
      <c r="S220" s="187"/>
    </row>
    <row r="221" customFormat="1" ht="20" customHeight="1" spans="1:19">
      <c r="A221" s="180">
        <v>218</v>
      </c>
      <c r="B221" s="180"/>
      <c r="C221" s="60" t="s">
        <v>516</v>
      </c>
      <c r="D221" s="180" t="s">
        <v>517</v>
      </c>
      <c r="E221" s="151">
        <v>2836.2</v>
      </c>
      <c r="F221" s="151">
        <v>2837</v>
      </c>
      <c r="G221" s="54">
        <v>4990.25</v>
      </c>
      <c r="H221" s="180">
        <v>51.05</v>
      </c>
      <c r="I221" s="151">
        <v>453.792</v>
      </c>
      <c r="J221" s="151">
        <v>19.859</v>
      </c>
      <c r="K221" s="54">
        <v>424.17</v>
      </c>
      <c r="L221" s="13">
        <v>948.871</v>
      </c>
      <c r="M221" s="180">
        <v>0</v>
      </c>
      <c r="N221" s="180">
        <v>226.9</v>
      </c>
      <c r="O221" s="180">
        <v>8.51</v>
      </c>
      <c r="P221" s="54">
        <v>99.81</v>
      </c>
      <c r="Q221" s="180">
        <v>335.22</v>
      </c>
      <c r="R221" s="175">
        <v>1284.091</v>
      </c>
      <c r="S221" s="187"/>
    </row>
    <row r="222" customFormat="1" ht="20" customHeight="1" spans="1:19">
      <c r="A222" s="180">
        <v>219</v>
      </c>
      <c r="B222" s="180"/>
      <c r="C222" s="60" t="s">
        <v>518</v>
      </c>
      <c r="D222" s="180" t="s">
        <v>519</v>
      </c>
      <c r="E222" s="151">
        <v>2836.2</v>
      </c>
      <c r="F222" s="151">
        <v>2837</v>
      </c>
      <c r="G222" s="54">
        <v>4990.25</v>
      </c>
      <c r="H222" s="180">
        <v>51.05</v>
      </c>
      <c r="I222" s="151">
        <v>453.792</v>
      </c>
      <c r="J222" s="151">
        <v>19.859</v>
      </c>
      <c r="K222" s="54">
        <v>424.17</v>
      </c>
      <c r="L222" s="13">
        <v>948.871</v>
      </c>
      <c r="M222" s="180">
        <v>0</v>
      </c>
      <c r="N222" s="180">
        <v>226.9</v>
      </c>
      <c r="O222" s="180">
        <v>8.51</v>
      </c>
      <c r="P222" s="54">
        <v>99.81</v>
      </c>
      <c r="Q222" s="180">
        <v>335.22</v>
      </c>
      <c r="R222" s="175">
        <v>1284.091</v>
      </c>
      <c r="S222" s="187"/>
    </row>
    <row r="223" customFormat="1" ht="20" customHeight="1" spans="1:19">
      <c r="A223" s="180">
        <v>220</v>
      </c>
      <c r="B223" s="180"/>
      <c r="C223" s="60" t="s">
        <v>520</v>
      </c>
      <c r="D223" s="180" t="s">
        <v>521</v>
      </c>
      <c r="E223" s="151">
        <v>2836.2</v>
      </c>
      <c r="F223" s="151">
        <v>2837</v>
      </c>
      <c r="G223" s="54">
        <v>4990.25</v>
      </c>
      <c r="H223" s="180">
        <v>51.05</v>
      </c>
      <c r="I223" s="151">
        <v>453.792</v>
      </c>
      <c r="J223" s="151">
        <v>19.859</v>
      </c>
      <c r="K223" s="54">
        <v>424.17</v>
      </c>
      <c r="L223" s="13">
        <v>948.871</v>
      </c>
      <c r="M223" s="180">
        <v>0</v>
      </c>
      <c r="N223" s="180">
        <v>226.9</v>
      </c>
      <c r="O223" s="180">
        <v>8.51</v>
      </c>
      <c r="P223" s="54">
        <v>99.81</v>
      </c>
      <c r="Q223" s="180">
        <v>335.22</v>
      </c>
      <c r="R223" s="175">
        <v>1284.091</v>
      </c>
      <c r="S223" s="187"/>
    </row>
    <row r="224" customFormat="1" ht="20" customHeight="1" spans="1:19">
      <c r="A224" s="180">
        <v>221</v>
      </c>
      <c r="B224" s="180"/>
      <c r="C224" s="60" t="s">
        <v>522</v>
      </c>
      <c r="D224" s="180" t="s">
        <v>523</v>
      </c>
      <c r="E224" s="151">
        <v>2836.2</v>
      </c>
      <c r="F224" s="151">
        <v>2837</v>
      </c>
      <c r="G224" s="54">
        <v>4990.25</v>
      </c>
      <c r="H224" s="180">
        <v>51.05</v>
      </c>
      <c r="I224" s="151">
        <v>453.792</v>
      </c>
      <c r="J224" s="151">
        <v>19.859</v>
      </c>
      <c r="K224" s="54">
        <v>424.17</v>
      </c>
      <c r="L224" s="13">
        <v>948.871</v>
      </c>
      <c r="M224" s="180">
        <v>0</v>
      </c>
      <c r="N224" s="180">
        <v>226.9</v>
      </c>
      <c r="O224" s="180">
        <v>8.51</v>
      </c>
      <c r="P224" s="54">
        <v>99.81</v>
      </c>
      <c r="Q224" s="180">
        <v>335.22</v>
      </c>
      <c r="R224" s="175">
        <v>1284.091</v>
      </c>
      <c r="S224" s="187"/>
    </row>
    <row r="225" customFormat="1" ht="20" customHeight="1" spans="1:19">
      <c r="A225" s="180">
        <v>222</v>
      </c>
      <c r="B225" s="180"/>
      <c r="C225" s="60" t="s">
        <v>524</v>
      </c>
      <c r="D225" s="180" t="s">
        <v>525</v>
      </c>
      <c r="E225" s="151">
        <v>2836.2</v>
      </c>
      <c r="F225" s="151">
        <v>2837</v>
      </c>
      <c r="G225" s="54">
        <v>4990.25</v>
      </c>
      <c r="H225" s="180">
        <v>51.05</v>
      </c>
      <c r="I225" s="151">
        <v>453.792</v>
      </c>
      <c r="J225" s="151">
        <v>19.859</v>
      </c>
      <c r="K225" s="54">
        <v>424.17</v>
      </c>
      <c r="L225" s="13">
        <v>948.871</v>
      </c>
      <c r="M225" s="180">
        <v>0</v>
      </c>
      <c r="N225" s="180">
        <v>226.9</v>
      </c>
      <c r="O225" s="180">
        <v>8.51</v>
      </c>
      <c r="P225" s="54">
        <v>99.81</v>
      </c>
      <c r="Q225" s="180">
        <v>335.22</v>
      </c>
      <c r="R225" s="175">
        <v>1284.091</v>
      </c>
      <c r="S225" s="187"/>
    </row>
    <row r="226" customFormat="1" ht="20" customHeight="1" spans="1:19">
      <c r="A226" s="180">
        <v>223</v>
      </c>
      <c r="B226" s="180"/>
      <c r="C226" s="60" t="s">
        <v>526</v>
      </c>
      <c r="D226" s="180" t="s">
        <v>527</v>
      </c>
      <c r="E226" s="151">
        <v>2836.2</v>
      </c>
      <c r="F226" s="151">
        <v>2837</v>
      </c>
      <c r="G226" s="54">
        <v>4990.25</v>
      </c>
      <c r="H226" s="180">
        <v>51.05</v>
      </c>
      <c r="I226" s="151">
        <v>453.792</v>
      </c>
      <c r="J226" s="151">
        <v>19.859</v>
      </c>
      <c r="K226" s="54">
        <v>424.17</v>
      </c>
      <c r="L226" s="13">
        <v>948.871</v>
      </c>
      <c r="M226" s="180">
        <v>0</v>
      </c>
      <c r="N226" s="180">
        <v>226.9</v>
      </c>
      <c r="O226" s="180">
        <v>8.51</v>
      </c>
      <c r="P226" s="54">
        <v>99.81</v>
      </c>
      <c r="Q226" s="180">
        <v>335.22</v>
      </c>
      <c r="R226" s="175">
        <v>1284.091</v>
      </c>
      <c r="S226" s="187"/>
    </row>
    <row r="227" customFormat="1" ht="20" customHeight="1" spans="1:19">
      <c r="A227" s="180">
        <v>224</v>
      </c>
      <c r="B227" s="180"/>
      <c r="C227" s="60" t="s">
        <v>528</v>
      </c>
      <c r="D227" s="180" t="s">
        <v>529</v>
      </c>
      <c r="E227" s="151">
        <v>2836.2</v>
      </c>
      <c r="F227" s="151">
        <v>2837</v>
      </c>
      <c r="G227" s="54">
        <v>4990.25</v>
      </c>
      <c r="H227" s="180">
        <v>51.05</v>
      </c>
      <c r="I227" s="151">
        <v>453.792</v>
      </c>
      <c r="J227" s="151">
        <v>19.859</v>
      </c>
      <c r="K227" s="54">
        <v>424.17</v>
      </c>
      <c r="L227" s="13">
        <v>948.871</v>
      </c>
      <c r="M227" s="180">
        <v>0</v>
      </c>
      <c r="N227" s="180">
        <v>226.9</v>
      </c>
      <c r="O227" s="180">
        <v>8.51</v>
      </c>
      <c r="P227" s="54">
        <v>99.81</v>
      </c>
      <c r="Q227" s="180">
        <v>335.22</v>
      </c>
      <c r="R227" s="175">
        <v>1284.091</v>
      </c>
      <c r="S227" s="187"/>
    </row>
    <row r="228" customFormat="1" ht="20" customHeight="1" spans="1:19">
      <c r="A228" s="180">
        <v>225</v>
      </c>
      <c r="B228" s="180"/>
      <c r="C228" s="60" t="s">
        <v>530</v>
      </c>
      <c r="D228" s="180" t="s">
        <v>531</v>
      </c>
      <c r="E228" s="151">
        <v>2836.2</v>
      </c>
      <c r="F228" s="151">
        <v>2837</v>
      </c>
      <c r="G228" s="54">
        <v>4990.25</v>
      </c>
      <c r="H228" s="180">
        <v>51.05</v>
      </c>
      <c r="I228" s="151">
        <v>453.792</v>
      </c>
      <c r="J228" s="151">
        <v>19.859</v>
      </c>
      <c r="K228" s="54">
        <v>424.17</v>
      </c>
      <c r="L228" s="13">
        <v>948.871</v>
      </c>
      <c r="M228" s="180">
        <v>0</v>
      </c>
      <c r="N228" s="180">
        <v>226.9</v>
      </c>
      <c r="O228" s="180">
        <v>8.51</v>
      </c>
      <c r="P228" s="54">
        <v>99.81</v>
      </c>
      <c r="Q228" s="180">
        <v>335.22</v>
      </c>
      <c r="R228" s="175">
        <v>1284.091</v>
      </c>
      <c r="S228" s="187"/>
    </row>
    <row r="229" customFormat="1" ht="20" customHeight="1" spans="1:19">
      <c r="A229" s="180">
        <v>226</v>
      </c>
      <c r="B229" s="180"/>
      <c r="C229" s="60" t="s">
        <v>532</v>
      </c>
      <c r="D229" s="180" t="s">
        <v>533</v>
      </c>
      <c r="E229" s="151">
        <v>2836.2</v>
      </c>
      <c r="F229" s="151">
        <v>2837</v>
      </c>
      <c r="G229" s="54">
        <v>4990.25</v>
      </c>
      <c r="H229" s="180">
        <v>51.05</v>
      </c>
      <c r="I229" s="151">
        <v>453.792</v>
      </c>
      <c r="J229" s="151">
        <v>19.859</v>
      </c>
      <c r="K229" s="54">
        <v>424.17</v>
      </c>
      <c r="L229" s="13">
        <v>948.871</v>
      </c>
      <c r="M229" s="180">
        <v>0</v>
      </c>
      <c r="N229" s="180">
        <v>226.9</v>
      </c>
      <c r="O229" s="180">
        <v>8.51</v>
      </c>
      <c r="P229" s="54">
        <v>99.81</v>
      </c>
      <c r="Q229" s="180">
        <v>335.22</v>
      </c>
      <c r="R229" s="175">
        <v>1284.091</v>
      </c>
      <c r="S229" s="187"/>
    </row>
    <row r="230" customFormat="1" ht="20" customHeight="1" spans="1:19">
      <c r="A230" s="180">
        <v>227</v>
      </c>
      <c r="B230" s="180"/>
      <c r="C230" s="60" t="s">
        <v>534</v>
      </c>
      <c r="D230" s="180" t="s">
        <v>535</v>
      </c>
      <c r="E230" s="151">
        <v>2836.2</v>
      </c>
      <c r="F230" s="151">
        <v>2837</v>
      </c>
      <c r="G230" s="54">
        <v>4990.25</v>
      </c>
      <c r="H230" s="180">
        <v>51.05</v>
      </c>
      <c r="I230" s="151">
        <v>453.792</v>
      </c>
      <c r="J230" s="151">
        <v>19.859</v>
      </c>
      <c r="K230" s="54">
        <v>424.17</v>
      </c>
      <c r="L230" s="13">
        <v>948.871</v>
      </c>
      <c r="M230" s="180">
        <v>0</v>
      </c>
      <c r="N230" s="180">
        <v>226.9</v>
      </c>
      <c r="O230" s="180">
        <v>8.51</v>
      </c>
      <c r="P230" s="54">
        <v>99.81</v>
      </c>
      <c r="Q230" s="180">
        <v>335.22</v>
      </c>
      <c r="R230" s="175">
        <v>1284.091</v>
      </c>
      <c r="S230" s="187"/>
    </row>
    <row r="231" customFormat="1" ht="20" customHeight="1" spans="1:19">
      <c r="A231" s="180">
        <v>228</v>
      </c>
      <c r="B231" s="180"/>
      <c r="C231" s="60" t="s">
        <v>536</v>
      </c>
      <c r="D231" s="180" t="s">
        <v>537</v>
      </c>
      <c r="E231" s="151">
        <v>2836.2</v>
      </c>
      <c r="F231" s="151">
        <v>2837</v>
      </c>
      <c r="G231" s="54">
        <v>4990.25</v>
      </c>
      <c r="H231" s="180">
        <v>51.05</v>
      </c>
      <c r="I231" s="151">
        <v>453.792</v>
      </c>
      <c r="J231" s="151">
        <v>19.859</v>
      </c>
      <c r="K231" s="54">
        <v>424.17</v>
      </c>
      <c r="L231" s="13">
        <v>948.871</v>
      </c>
      <c r="M231" s="180">
        <v>0</v>
      </c>
      <c r="N231" s="180">
        <v>226.9</v>
      </c>
      <c r="O231" s="180">
        <v>8.51</v>
      </c>
      <c r="P231" s="54">
        <v>99.81</v>
      </c>
      <c r="Q231" s="180">
        <v>335.22</v>
      </c>
      <c r="R231" s="175">
        <v>1284.091</v>
      </c>
      <c r="S231" s="187"/>
    </row>
    <row r="232" customFormat="1" ht="20" customHeight="1" spans="1:19">
      <c r="A232" s="180">
        <v>229</v>
      </c>
      <c r="B232" s="180"/>
      <c r="C232" s="60" t="s">
        <v>538</v>
      </c>
      <c r="D232" s="180" t="s">
        <v>539</v>
      </c>
      <c r="E232" s="151">
        <v>2836.2</v>
      </c>
      <c r="F232" s="151">
        <v>2837</v>
      </c>
      <c r="G232" s="54">
        <v>4990.25</v>
      </c>
      <c r="H232" s="180">
        <v>51.05</v>
      </c>
      <c r="I232" s="151">
        <v>453.792</v>
      </c>
      <c r="J232" s="151">
        <v>19.859</v>
      </c>
      <c r="K232" s="54">
        <v>424.17</v>
      </c>
      <c r="L232" s="13">
        <v>948.871</v>
      </c>
      <c r="M232" s="180">
        <v>0</v>
      </c>
      <c r="N232" s="180">
        <v>226.9</v>
      </c>
      <c r="O232" s="180">
        <v>8.51</v>
      </c>
      <c r="P232" s="54">
        <v>99.81</v>
      </c>
      <c r="Q232" s="180">
        <v>335.22</v>
      </c>
      <c r="R232" s="175">
        <v>1284.091</v>
      </c>
      <c r="S232" s="187"/>
    </row>
    <row r="233" customFormat="1" ht="20" customHeight="1" spans="1:19">
      <c r="A233" s="180">
        <v>230</v>
      </c>
      <c r="B233" s="180"/>
      <c r="C233" s="60" t="s">
        <v>540</v>
      </c>
      <c r="D233" s="180" t="s">
        <v>541</v>
      </c>
      <c r="E233" s="151">
        <v>2836.2</v>
      </c>
      <c r="F233" s="151">
        <v>2837</v>
      </c>
      <c r="G233" s="54">
        <v>4990.25</v>
      </c>
      <c r="H233" s="180">
        <v>51.05</v>
      </c>
      <c r="I233" s="151">
        <v>453.792</v>
      </c>
      <c r="J233" s="151">
        <v>19.859</v>
      </c>
      <c r="K233" s="54">
        <v>424.17</v>
      </c>
      <c r="L233" s="13">
        <v>948.871</v>
      </c>
      <c r="M233" s="180">
        <v>0</v>
      </c>
      <c r="N233" s="180">
        <v>226.9</v>
      </c>
      <c r="O233" s="180">
        <v>8.51</v>
      </c>
      <c r="P233" s="54">
        <v>99.81</v>
      </c>
      <c r="Q233" s="180">
        <v>335.22</v>
      </c>
      <c r="R233" s="175">
        <v>1284.091</v>
      </c>
      <c r="S233" s="187"/>
    </row>
    <row r="234" customFormat="1" ht="20" customHeight="1" spans="1:19">
      <c r="A234" s="180">
        <v>231</v>
      </c>
      <c r="B234" s="180"/>
      <c r="C234" s="60" t="s">
        <v>542</v>
      </c>
      <c r="D234" s="180" t="s">
        <v>543</v>
      </c>
      <c r="E234" s="151">
        <v>2836.2</v>
      </c>
      <c r="F234" s="151">
        <v>2837</v>
      </c>
      <c r="G234" s="54">
        <v>4990.25</v>
      </c>
      <c r="H234" s="180">
        <v>51.05</v>
      </c>
      <c r="I234" s="151">
        <v>453.792</v>
      </c>
      <c r="J234" s="151">
        <v>19.859</v>
      </c>
      <c r="K234" s="54">
        <v>424.17</v>
      </c>
      <c r="L234" s="13">
        <v>948.871</v>
      </c>
      <c r="M234" s="180">
        <v>0</v>
      </c>
      <c r="N234" s="180">
        <v>226.9</v>
      </c>
      <c r="O234" s="180">
        <v>8.51</v>
      </c>
      <c r="P234" s="54">
        <v>99.81</v>
      </c>
      <c r="Q234" s="180">
        <v>335.22</v>
      </c>
      <c r="R234" s="175">
        <v>1284.091</v>
      </c>
      <c r="S234" s="187"/>
    </row>
    <row r="235" customFormat="1" ht="20" customHeight="1" spans="1:19">
      <c r="A235" s="180">
        <v>232</v>
      </c>
      <c r="B235" s="180"/>
      <c r="C235" s="60" t="s">
        <v>544</v>
      </c>
      <c r="D235" s="180" t="s">
        <v>545</v>
      </c>
      <c r="E235" s="151">
        <v>2836.2</v>
      </c>
      <c r="F235" s="151">
        <v>2837</v>
      </c>
      <c r="G235" s="54">
        <v>4990.25</v>
      </c>
      <c r="H235" s="180">
        <v>51.05</v>
      </c>
      <c r="I235" s="151">
        <v>453.792</v>
      </c>
      <c r="J235" s="151">
        <v>19.859</v>
      </c>
      <c r="K235" s="54">
        <v>424.17</v>
      </c>
      <c r="L235" s="13">
        <v>948.871</v>
      </c>
      <c r="M235" s="180">
        <v>0</v>
      </c>
      <c r="N235" s="180">
        <v>226.9</v>
      </c>
      <c r="O235" s="180">
        <v>8.51</v>
      </c>
      <c r="P235" s="54">
        <v>99.81</v>
      </c>
      <c r="Q235" s="180">
        <v>335.22</v>
      </c>
      <c r="R235" s="175">
        <v>1284.091</v>
      </c>
      <c r="S235" s="187"/>
    </row>
    <row r="236" customFormat="1" ht="20" customHeight="1" spans="1:19">
      <c r="A236" s="180">
        <v>233</v>
      </c>
      <c r="B236" s="180"/>
      <c r="C236" s="60" t="s">
        <v>546</v>
      </c>
      <c r="D236" s="180" t="s">
        <v>547</v>
      </c>
      <c r="E236" s="151">
        <v>2836.2</v>
      </c>
      <c r="F236" s="151">
        <v>2837</v>
      </c>
      <c r="G236" s="54">
        <v>4990.25</v>
      </c>
      <c r="H236" s="180">
        <v>51.05</v>
      </c>
      <c r="I236" s="151">
        <v>453.792</v>
      </c>
      <c r="J236" s="151">
        <v>19.859</v>
      </c>
      <c r="K236" s="54">
        <v>424.17</v>
      </c>
      <c r="L236" s="13">
        <v>948.871</v>
      </c>
      <c r="M236" s="180">
        <v>0</v>
      </c>
      <c r="N236" s="180">
        <v>226.9</v>
      </c>
      <c r="O236" s="180">
        <v>8.51</v>
      </c>
      <c r="P236" s="54">
        <v>99.81</v>
      </c>
      <c r="Q236" s="180">
        <v>335.22</v>
      </c>
      <c r="R236" s="175">
        <v>1284.091</v>
      </c>
      <c r="S236" s="187"/>
    </row>
    <row r="237" customFormat="1" ht="20" customHeight="1" spans="1:19">
      <c r="A237" s="180">
        <v>234</v>
      </c>
      <c r="B237" s="180"/>
      <c r="C237" s="60" t="s">
        <v>548</v>
      </c>
      <c r="D237" s="180" t="s">
        <v>549</v>
      </c>
      <c r="E237" s="151">
        <v>2836.2</v>
      </c>
      <c r="F237" s="151">
        <v>2837</v>
      </c>
      <c r="G237" s="54">
        <v>4990.25</v>
      </c>
      <c r="H237" s="180">
        <v>51.05</v>
      </c>
      <c r="I237" s="151">
        <v>453.792</v>
      </c>
      <c r="J237" s="151">
        <v>19.859</v>
      </c>
      <c r="K237" s="54">
        <v>424.17</v>
      </c>
      <c r="L237" s="13">
        <v>948.871</v>
      </c>
      <c r="M237" s="180">
        <v>0</v>
      </c>
      <c r="N237" s="180">
        <v>226.9</v>
      </c>
      <c r="O237" s="180">
        <v>8.51</v>
      </c>
      <c r="P237" s="54">
        <v>99.81</v>
      </c>
      <c r="Q237" s="180">
        <v>335.22</v>
      </c>
      <c r="R237" s="175">
        <v>1284.091</v>
      </c>
      <c r="S237" s="187"/>
    </row>
    <row r="238" customFormat="1" ht="20" customHeight="1" spans="1:19">
      <c r="A238" s="180">
        <v>235</v>
      </c>
      <c r="B238" s="180"/>
      <c r="C238" s="60" t="s">
        <v>550</v>
      </c>
      <c r="D238" s="180" t="s">
        <v>551</v>
      </c>
      <c r="E238" s="151">
        <v>2836.2</v>
      </c>
      <c r="F238" s="151">
        <v>2837</v>
      </c>
      <c r="G238" s="54">
        <v>4990.25</v>
      </c>
      <c r="H238" s="180">
        <v>51.05</v>
      </c>
      <c r="I238" s="151">
        <v>453.792</v>
      </c>
      <c r="J238" s="151">
        <v>19.859</v>
      </c>
      <c r="K238" s="54">
        <v>424.17</v>
      </c>
      <c r="L238" s="13">
        <v>948.871</v>
      </c>
      <c r="M238" s="180">
        <v>0</v>
      </c>
      <c r="N238" s="180">
        <v>226.9</v>
      </c>
      <c r="O238" s="180">
        <v>8.51</v>
      </c>
      <c r="P238" s="54">
        <v>99.81</v>
      </c>
      <c r="Q238" s="180">
        <v>335.22</v>
      </c>
      <c r="R238" s="175">
        <v>1284.091</v>
      </c>
      <c r="S238" s="187"/>
    </row>
    <row r="239" customFormat="1" ht="20" customHeight="1" spans="1:19">
      <c r="A239" s="180">
        <v>236</v>
      </c>
      <c r="B239" s="180"/>
      <c r="C239" s="60" t="s">
        <v>552</v>
      </c>
      <c r="D239" s="180" t="s">
        <v>553</v>
      </c>
      <c r="E239" s="151">
        <v>2836.2</v>
      </c>
      <c r="F239" s="151">
        <v>2837</v>
      </c>
      <c r="G239" s="54">
        <v>4990.25</v>
      </c>
      <c r="H239" s="180">
        <v>51.05</v>
      </c>
      <c r="I239" s="151">
        <v>453.792</v>
      </c>
      <c r="J239" s="151">
        <v>19.859</v>
      </c>
      <c r="K239" s="54">
        <v>424.17</v>
      </c>
      <c r="L239" s="13">
        <v>948.871</v>
      </c>
      <c r="M239" s="180">
        <v>0</v>
      </c>
      <c r="N239" s="180">
        <v>226.9</v>
      </c>
      <c r="O239" s="180">
        <v>8.51</v>
      </c>
      <c r="P239" s="54">
        <v>99.81</v>
      </c>
      <c r="Q239" s="180">
        <v>335.22</v>
      </c>
      <c r="R239" s="175">
        <v>1284.091</v>
      </c>
      <c r="S239" s="187"/>
    </row>
    <row r="240" customFormat="1" ht="20" customHeight="1" spans="1:19">
      <c r="A240" s="180">
        <v>237</v>
      </c>
      <c r="B240" s="180"/>
      <c r="C240" s="60" t="s">
        <v>554</v>
      </c>
      <c r="D240" s="180" t="s">
        <v>555</v>
      </c>
      <c r="E240" s="151">
        <v>2836.2</v>
      </c>
      <c r="F240" s="151">
        <v>2837</v>
      </c>
      <c r="G240" s="54">
        <v>4990.25</v>
      </c>
      <c r="H240" s="180">
        <v>51.05</v>
      </c>
      <c r="I240" s="151">
        <v>453.792</v>
      </c>
      <c r="J240" s="151">
        <v>19.859</v>
      </c>
      <c r="K240" s="54">
        <v>424.17</v>
      </c>
      <c r="L240" s="13">
        <v>948.871</v>
      </c>
      <c r="M240" s="180">
        <v>0</v>
      </c>
      <c r="N240" s="180">
        <v>226.9</v>
      </c>
      <c r="O240" s="180">
        <v>8.51</v>
      </c>
      <c r="P240" s="54">
        <v>99.81</v>
      </c>
      <c r="Q240" s="180">
        <v>335.22</v>
      </c>
      <c r="R240" s="175">
        <v>1284.091</v>
      </c>
      <c r="S240" s="187"/>
    </row>
    <row r="241" customFormat="1" ht="20" customHeight="1" spans="1:19">
      <c r="A241" s="180">
        <v>238</v>
      </c>
      <c r="B241" s="180"/>
      <c r="C241" s="60" t="s">
        <v>556</v>
      </c>
      <c r="D241" s="180" t="s">
        <v>557</v>
      </c>
      <c r="E241" s="151">
        <v>2836.2</v>
      </c>
      <c r="F241" s="151">
        <v>2837</v>
      </c>
      <c r="G241" s="54">
        <v>4990.25</v>
      </c>
      <c r="H241" s="180">
        <v>51.05</v>
      </c>
      <c r="I241" s="151">
        <v>453.792</v>
      </c>
      <c r="J241" s="151">
        <v>19.859</v>
      </c>
      <c r="K241" s="54">
        <v>424.17</v>
      </c>
      <c r="L241" s="13">
        <v>948.871</v>
      </c>
      <c r="M241" s="180">
        <v>0</v>
      </c>
      <c r="N241" s="180">
        <v>226.9</v>
      </c>
      <c r="O241" s="180">
        <v>8.51</v>
      </c>
      <c r="P241" s="54">
        <v>99.81</v>
      </c>
      <c r="Q241" s="180">
        <v>335.22</v>
      </c>
      <c r="R241" s="175">
        <v>1284.091</v>
      </c>
      <c r="S241" s="187"/>
    </row>
    <row r="242" customFormat="1" ht="20" customHeight="1" spans="1:19">
      <c r="A242" s="180">
        <v>239</v>
      </c>
      <c r="B242" s="180"/>
      <c r="C242" s="60" t="s">
        <v>558</v>
      </c>
      <c r="D242" s="180" t="s">
        <v>559</v>
      </c>
      <c r="E242" s="151">
        <v>3042.05</v>
      </c>
      <c r="F242" s="151">
        <v>3043</v>
      </c>
      <c r="G242" s="54">
        <v>4990.25</v>
      </c>
      <c r="H242" s="180">
        <v>54.76</v>
      </c>
      <c r="I242" s="151">
        <v>486.728</v>
      </c>
      <c r="J242" s="151">
        <v>21.301</v>
      </c>
      <c r="K242" s="54">
        <v>424.17</v>
      </c>
      <c r="L242" s="13">
        <v>986.959</v>
      </c>
      <c r="M242" s="180">
        <v>0</v>
      </c>
      <c r="N242" s="180">
        <v>243.36</v>
      </c>
      <c r="O242" s="180">
        <v>9.13</v>
      </c>
      <c r="P242" s="54">
        <v>99.81</v>
      </c>
      <c r="Q242" s="180">
        <v>352.3</v>
      </c>
      <c r="R242" s="175">
        <v>1339.259</v>
      </c>
      <c r="S242" s="192"/>
    </row>
    <row r="243" customFormat="1" ht="20" customHeight="1" spans="1:19">
      <c r="A243" s="180">
        <v>240</v>
      </c>
      <c r="B243" s="180"/>
      <c r="C243" s="60" t="s">
        <v>561</v>
      </c>
      <c r="D243" s="180" t="s">
        <v>562</v>
      </c>
      <c r="E243" s="151">
        <v>3042.05</v>
      </c>
      <c r="F243" s="151">
        <v>3043</v>
      </c>
      <c r="G243" s="54">
        <v>4990.25</v>
      </c>
      <c r="H243" s="180">
        <v>54.76</v>
      </c>
      <c r="I243" s="151">
        <v>486.728</v>
      </c>
      <c r="J243" s="151">
        <v>21.301</v>
      </c>
      <c r="K243" s="54">
        <v>424.17</v>
      </c>
      <c r="L243" s="13">
        <v>986.959</v>
      </c>
      <c r="M243" s="180">
        <v>0</v>
      </c>
      <c r="N243" s="180">
        <v>243.36</v>
      </c>
      <c r="O243" s="180">
        <v>9.13</v>
      </c>
      <c r="P243" s="54">
        <v>99.81</v>
      </c>
      <c r="Q243" s="180">
        <v>352.3</v>
      </c>
      <c r="R243" s="175">
        <v>1339.259</v>
      </c>
      <c r="S243" s="187"/>
    </row>
    <row r="244" customFormat="1" ht="20" customHeight="1" spans="1:19">
      <c r="A244" s="180">
        <v>241</v>
      </c>
      <c r="B244" s="180"/>
      <c r="C244" s="60" t="s">
        <v>563</v>
      </c>
      <c r="D244" s="180" t="s">
        <v>564</v>
      </c>
      <c r="E244" s="151">
        <v>3042.05</v>
      </c>
      <c r="F244" s="151">
        <v>3043</v>
      </c>
      <c r="G244" s="54">
        <v>4990.25</v>
      </c>
      <c r="H244" s="180">
        <v>54.76</v>
      </c>
      <c r="I244" s="151">
        <v>486.728</v>
      </c>
      <c r="J244" s="151">
        <v>21.301</v>
      </c>
      <c r="K244" s="54">
        <v>424.17</v>
      </c>
      <c r="L244" s="13">
        <v>986.959</v>
      </c>
      <c r="M244" s="180">
        <v>0</v>
      </c>
      <c r="N244" s="180">
        <v>243.36</v>
      </c>
      <c r="O244" s="180">
        <v>9.13</v>
      </c>
      <c r="P244" s="54">
        <v>99.81</v>
      </c>
      <c r="Q244" s="180">
        <v>352.3</v>
      </c>
      <c r="R244" s="175">
        <v>1339.259</v>
      </c>
      <c r="S244" s="187"/>
    </row>
    <row r="245" customFormat="1" ht="20" customHeight="1" spans="1:19">
      <c r="A245" s="180">
        <v>242</v>
      </c>
      <c r="B245" s="180"/>
      <c r="C245" s="60" t="s">
        <v>565</v>
      </c>
      <c r="D245" s="180" t="s">
        <v>566</v>
      </c>
      <c r="E245" s="151">
        <v>3042.05</v>
      </c>
      <c r="F245" s="151">
        <v>3043</v>
      </c>
      <c r="G245" s="54">
        <v>4990.25</v>
      </c>
      <c r="H245" s="180">
        <v>54.76</v>
      </c>
      <c r="I245" s="151">
        <v>486.728</v>
      </c>
      <c r="J245" s="151">
        <v>21.301</v>
      </c>
      <c r="K245" s="54">
        <v>424.17</v>
      </c>
      <c r="L245" s="13">
        <v>986.959</v>
      </c>
      <c r="M245" s="180">
        <v>0</v>
      </c>
      <c r="N245" s="180">
        <v>243.36</v>
      </c>
      <c r="O245" s="180">
        <v>9.13</v>
      </c>
      <c r="P245" s="54">
        <v>99.81</v>
      </c>
      <c r="Q245" s="180">
        <v>352.3</v>
      </c>
      <c r="R245" s="175">
        <v>1339.259</v>
      </c>
      <c r="S245" s="187"/>
    </row>
    <row r="246" customFormat="1" ht="20" customHeight="1" spans="1:19">
      <c r="A246" s="180">
        <v>243</v>
      </c>
      <c r="B246" s="180"/>
      <c r="C246" s="60" t="s">
        <v>567</v>
      </c>
      <c r="D246" s="180" t="s">
        <v>568</v>
      </c>
      <c r="E246" s="151">
        <v>3042.05</v>
      </c>
      <c r="F246" s="151">
        <v>3043</v>
      </c>
      <c r="G246" s="54">
        <v>4990.25</v>
      </c>
      <c r="H246" s="180">
        <v>54.76</v>
      </c>
      <c r="I246" s="151">
        <v>486.728</v>
      </c>
      <c r="J246" s="151">
        <v>21.301</v>
      </c>
      <c r="K246" s="54">
        <v>424.17</v>
      </c>
      <c r="L246" s="13">
        <v>986.959</v>
      </c>
      <c r="M246" s="180">
        <v>0</v>
      </c>
      <c r="N246" s="180">
        <v>243.36</v>
      </c>
      <c r="O246" s="180">
        <v>9.13</v>
      </c>
      <c r="P246" s="54">
        <v>99.81</v>
      </c>
      <c r="Q246" s="180">
        <v>352.3</v>
      </c>
      <c r="R246" s="175">
        <v>1339.259</v>
      </c>
      <c r="S246" s="187"/>
    </row>
    <row r="247" customFormat="1" ht="20" customHeight="1" spans="1:19">
      <c r="A247" s="180">
        <v>244</v>
      </c>
      <c r="B247" s="180"/>
      <c r="C247" s="60" t="s">
        <v>569</v>
      </c>
      <c r="D247" s="180" t="s">
        <v>570</v>
      </c>
      <c r="E247" s="151">
        <v>3042.05</v>
      </c>
      <c r="F247" s="151">
        <v>3043</v>
      </c>
      <c r="G247" s="54">
        <v>4990.25</v>
      </c>
      <c r="H247" s="180">
        <v>54.76</v>
      </c>
      <c r="I247" s="151">
        <v>486.728</v>
      </c>
      <c r="J247" s="151">
        <v>21.301</v>
      </c>
      <c r="K247" s="54">
        <v>424.17</v>
      </c>
      <c r="L247" s="13">
        <v>986.959</v>
      </c>
      <c r="M247" s="180">
        <v>0</v>
      </c>
      <c r="N247" s="180">
        <v>243.36</v>
      </c>
      <c r="O247" s="180">
        <v>9.13</v>
      </c>
      <c r="P247" s="54">
        <v>99.81</v>
      </c>
      <c r="Q247" s="180">
        <v>352.3</v>
      </c>
      <c r="R247" s="175">
        <v>1339.259</v>
      </c>
      <c r="S247" s="187"/>
    </row>
    <row r="248" customFormat="1" ht="20" customHeight="1" spans="1:19">
      <c r="A248" s="180">
        <v>245</v>
      </c>
      <c r="B248" s="180"/>
      <c r="C248" s="142" t="s">
        <v>754</v>
      </c>
      <c r="D248" s="180" t="s">
        <v>755</v>
      </c>
      <c r="E248" s="151">
        <v>3042.05</v>
      </c>
      <c r="F248" s="151">
        <v>3043</v>
      </c>
      <c r="G248" s="54">
        <v>4990.25</v>
      </c>
      <c r="H248" s="180">
        <v>54.76</v>
      </c>
      <c r="I248" s="151">
        <v>486.728</v>
      </c>
      <c r="J248" s="151">
        <v>21.301</v>
      </c>
      <c r="K248" s="54">
        <v>424.17</v>
      </c>
      <c r="L248" s="13">
        <v>986.959</v>
      </c>
      <c r="M248" s="180">
        <v>0</v>
      </c>
      <c r="N248" s="180">
        <v>243.36</v>
      </c>
      <c r="O248" s="180">
        <v>9.13</v>
      </c>
      <c r="P248" s="54">
        <v>99.81</v>
      </c>
      <c r="Q248" s="180">
        <v>352.3</v>
      </c>
      <c r="R248" s="175">
        <v>1339.259</v>
      </c>
      <c r="S248" s="187" t="s">
        <v>50</v>
      </c>
    </row>
    <row r="249" customFormat="1" ht="20" customHeight="1" spans="1:19">
      <c r="A249" s="180">
        <v>246</v>
      </c>
      <c r="B249" s="180"/>
      <c r="C249" s="142" t="s">
        <v>756</v>
      </c>
      <c r="D249" s="180" t="s">
        <v>757</v>
      </c>
      <c r="E249" s="151">
        <v>3042.05</v>
      </c>
      <c r="F249" s="151">
        <v>3043</v>
      </c>
      <c r="G249" s="54">
        <v>4990.25</v>
      </c>
      <c r="H249" s="180">
        <v>54.76</v>
      </c>
      <c r="I249" s="151">
        <v>486.728</v>
      </c>
      <c r="J249" s="151">
        <v>21.301</v>
      </c>
      <c r="K249" s="54">
        <v>424.17</v>
      </c>
      <c r="L249" s="13">
        <v>986.959</v>
      </c>
      <c r="M249" s="180">
        <v>0</v>
      </c>
      <c r="N249" s="180">
        <v>243.36</v>
      </c>
      <c r="O249" s="180">
        <v>9.13</v>
      </c>
      <c r="P249" s="54">
        <v>99.81</v>
      </c>
      <c r="Q249" s="180">
        <v>352.3</v>
      </c>
      <c r="R249" s="175">
        <v>1339.259</v>
      </c>
      <c r="S249" s="187" t="s">
        <v>50</v>
      </c>
    </row>
    <row r="250" s="2" customFormat="1" ht="20" customHeight="1" spans="1:19">
      <c r="A250" s="180">
        <v>247</v>
      </c>
      <c r="B250" s="188" t="s">
        <v>571</v>
      </c>
      <c r="C250" s="189" t="s">
        <v>572</v>
      </c>
      <c r="D250" s="57" t="s">
        <v>573</v>
      </c>
      <c r="E250" s="11">
        <v>3042.05</v>
      </c>
      <c r="F250" s="11">
        <v>3043</v>
      </c>
      <c r="G250" s="54">
        <v>4990.25</v>
      </c>
      <c r="H250" s="60">
        <v>54.76</v>
      </c>
      <c r="I250" s="11">
        <v>486.728</v>
      </c>
      <c r="J250" s="11">
        <v>21.301</v>
      </c>
      <c r="K250" s="54">
        <v>424.17</v>
      </c>
      <c r="L250" s="13">
        <v>986.959</v>
      </c>
      <c r="M250" s="60">
        <v>0</v>
      </c>
      <c r="N250" s="60">
        <v>243.36</v>
      </c>
      <c r="O250" s="60">
        <v>9.13</v>
      </c>
      <c r="P250" s="54">
        <v>99.81</v>
      </c>
      <c r="Q250" s="60">
        <v>352.3</v>
      </c>
      <c r="R250" s="72">
        <v>1339.259</v>
      </c>
      <c r="S250" s="193"/>
    </row>
    <row r="251" customFormat="1" ht="20" customHeight="1" spans="1:19">
      <c r="A251" s="180">
        <v>248</v>
      </c>
      <c r="B251" s="188"/>
      <c r="C251" s="190" t="s">
        <v>574</v>
      </c>
      <c r="D251" s="191" t="s">
        <v>575</v>
      </c>
      <c r="E251" s="151">
        <v>3042.05</v>
      </c>
      <c r="F251" s="151">
        <v>3043</v>
      </c>
      <c r="G251" s="54">
        <v>4990.25</v>
      </c>
      <c r="H251" s="180">
        <v>54.76</v>
      </c>
      <c r="I251" s="151">
        <v>486.728</v>
      </c>
      <c r="J251" s="151">
        <v>21.301</v>
      </c>
      <c r="K251" s="54">
        <v>424.17</v>
      </c>
      <c r="L251" s="13">
        <v>986.959</v>
      </c>
      <c r="M251" s="180">
        <v>0</v>
      </c>
      <c r="N251" s="180">
        <v>243.36</v>
      </c>
      <c r="O251" s="180">
        <v>9.13</v>
      </c>
      <c r="P251" s="54">
        <v>99.81</v>
      </c>
      <c r="Q251" s="180">
        <v>352.3</v>
      </c>
      <c r="R251" s="175">
        <v>1339.259</v>
      </c>
      <c r="S251" s="187"/>
    </row>
    <row r="252" customFormat="1" ht="20" customHeight="1" spans="1:19">
      <c r="A252" s="180">
        <v>249</v>
      </c>
      <c r="B252" s="188"/>
      <c r="C252" s="54" t="s">
        <v>576</v>
      </c>
      <c r="D252" s="191" t="s">
        <v>577</v>
      </c>
      <c r="E252" s="151" t="s">
        <v>758</v>
      </c>
      <c r="F252" s="151">
        <v>2837</v>
      </c>
      <c r="G252" s="54">
        <v>4990.25</v>
      </c>
      <c r="H252" s="180">
        <v>51.05</v>
      </c>
      <c r="I252" s="151">
        <v>453.792</v>
      </c>
      <c r="J252" s="151">
        <v>19.859</v>
      </c>
      <c r="K252" s="54">
        <v>424.17</v>
      </c>
      <c r="L252" s="13">
        <v>948.871</v>
      </c>
      <c r="M252" s="180">
        <v>0</v>
      </c>
      <c r="N252" s="180">
        <v>226.9</v>
      </c>
      <c r="O252" s="180">
        <v>8.51</v>
      </c>
      <c r="P252" s="54">
        <v>99.81</v>
      </c>
      <c r="Q252" s="180">
        <v>335.22</v>
      </c>
      <c r="R252" s="175">
        <v>1284.091</v>
      </c>
      <c r="S252" s="187"/>
    </row>
    <row r="253" customFormat="1" ht="20" customHeight="1" spans="1:19">
      <c r="A253" s="180">
        <v>250</v>
      </c>
      <c r="B253" s="188"/>
      <c r="C253" s="54" t="s">
        <v>578</v>
      </c>
      <c r="D253" s="191" t="s">
        <v>579</v>
      </c>
      <c r="E253" s="151" t="s">
        <v>758</v>
      </c>
      <c r="F253" s="151">
        <v>2837</v>
      </c>
      <c r="G253" s="54">
        <v>4990.25</v>
      </c>
      <c r="H253" s="180">
        <v>51.05</v>
      </c>
      <c r="I253" s="151">
        <v>453.792</v>
      </c>
      <c r="J253" s="151">
        <v>19.859</v>
      </c>
      <c r="K253" s="54">
        <v>424.17</v>
      </c>
      <c r="L253" s="13">
        <v>948.871</v>
      </c>
      <c r="M253" s="180">
        <v>0</v>
      </c>
      <c r="N253" s="180">
        <v>226.9</v>
      </c>
      <c r="O253" s="180">
        <v>8.51</v>
      </c>
      <c r="P253" s="54">
        <v>99.81</v>
      </c>
      <c r="Q253" s="180">
        <v>335.22</v>
      </c>
      <c r="R253" s="175">
        <v>1284.091</v>
      </c>
      <c r="S253" s="187"/>
    </row>
    <row r="254" customFormat="1" ht="20" customHeight="1" spans="1:19">
      <c r="A254" s="180">
        <v>251</v>
      </c>
      <c r="B254" s="188"/>
      <c r="C254" s="54" t="s">
        <v>580</v>
      </c>
      <c r="D254" s="191" t="s">
        <v>581</v>
      </c>
      <c r="E254" s="151" t="s">
        <v>759</v>
      </c>
      <c r="F254" s="151">
        <v>3820</v>
      </c>
      <c r="G254" s="54">
        <v>4990.25</v>
      </c>
      <c r="H254" s="180">
        <v>68.76</v>
      </c>
      <c r="I254" s="151">
        <v>611.2</v>
      </c>
      <c r="J254" s="151">
        <v>26.74</v>
      </c>
      <c r="K254" s="54">
        <v>424.17</v>
      </c>
      <c r="L254" s="13">
        <v>1130.87</v>
      </c>
      <c r="M254" s="180">
        <v>0</v>
      </c>
      <c r="N254" s="180">
        <v>305.6</v>
      </c>
      <c r="O254" s="180">
        <v>11.46</v>
      </c>
      <c r="P254" s="54">
        <v>99.81</v>
      </c>
      <c r="Q254" s="180">
        <v>416.87</v>
      </c>
      <c r="R254" s="175">
        <v>1547.74</v>
      </c>
      <c r="S254" s="187"/>
    </row>
    <row r="255" customFormat="1" ht="20" customHeight="1" spans="1:19">
      <c r="A255" s="180">
        <v>252</v>
      </c>
      <c r="B255" s="188"/>
      <c r="C255" s="54" t="s">
        <v>582</v>
      </c>
      <c r="D255" s="191" t="s">
        <v>583</v>
      </c>
      <c r="E255" s="151" t="s">
        <v>758</v>
      </c>
      <c r="F255" s="151">
        <v>2837</v>
      </c>
      <c r="G255" s="54">
        <v>4990.25</v>
      </c>
      <c r="H255" s="180">
        <v>51.05</v>
      </c>
      <c r="I255" s="151">
        <v>453.792</v>
      </c>
      <c r="J255" s="151">
        <v>19.859</v>
      </c>
      <c r="K255" s="54">
        <v>424.17</v>
      </c>
      <c r="L255" s="13">
        <v>948.871</v>
      </c>
      <c r="M255" s="180">
        <v>0</v>
      </c>
      <c r="N255" s="180">
        <v>226.9</v>
      </c>
      <c r="O255" s="180">
        <v>8.51</v>
      </c>
      <c r="P255" s="54">
        <v>99.81</v>
      </c>
      <c r="Q255" s="180">
        <v>335.22</v>
      </c>
      <c r="R255" s="175">
        <v>1284.091</v>
      </c>
      <c r="S255" s="187"/>
    </row>
    <row r="256" customFormat="1" ht="20" customHeight="1" spans="1:19">
      <c r="A256" s="180">
        <v>253</v>
      </c>
      <c r="B256" s="188"/>
      <c r="C256" s="54" t="s">
        <v>584</v>
      </c>
      <c r="D256" s="191" t="s">
        <v>585</v>
      </c>
      <c r="E256" s="151" t="s">
        <v>758</v>
      </c>
      <c r="F256" s="151">
        <v>2837</v>
      </c>
      <c r="G256" s="54">
        <v>4990.25</v>
      </c>
      <c r="H256" s="180">
        <v>51.05</v>
      </c>
      <c r="I256" s="151">
        <v>453.792</v>
      </c>
      <c r="J256" s="151">
        <v>19.859</v>
      </c>
      <c r="K256" s="54">
        <v>424.17</v>
      </c>
      <c r="L256" s="13">
        <v>948.871</v>
      </c>
      <c r="M256" s="180">
        <v>0</v>
      </c>
      <c r="N256" s="180">
        <v>226.9</v>
      </c>
      <c r="O256" s="180">
        <v>8.51</v>
      </c>
      <c r="P256" s="54">
        <v>99.81</v>
      </c>
      <c r="Q256" s="180">
        <v>335.22</v>
      </c>
      <c r="R256" s="175">
        <v>1284.091</v>
      </c>
      <c r="S256" s="187"/>
    </row>
    <row r="257" customFormat="1" ht="20" customHeight="1" spans="1:19">
      <c r="A257" s="180">
        <v>254</v>
      </c>
      <c r="B257" s="188"/>
      <c r="C257" s="54" t="s">
        <v>586</v>
      </c>
      <c r="D257" s="191" t="s">
        <v>587</v>
      </c>
      <c r="E257" s="151" t="s">
        <v>758</v>
      </c>
      <c r="F257" s="151">
        <v>2837</v>
      </c>
      <c r="G257" s="54">
        <v>4990.25</v>
      </c>
      <c r="H257" s="180">
        <v>51.05</v>
      </c>
      <c r="I257" s="151">
        <v>453.792</v>
      </c>
      <c r="J257" s="151">
        <v>19.859</v>
      </c>
      <c r="K257" s="54">
        <v>424.17</v>
      </c>
      <c r="L257" s="13">
        <v>948.871</v>
      </c>
      <c r="M257" s="180">
        <v>0</v>
      </c>
      <c r="N257" s="180">
        <v>226.9</v>
      </c>
      <c r="O257" s="180">
        <v>8.51</v>
      </c>
      <c r="P257" s="54">
        <v>99.81</v>
      </c>
      <c r="Q257" s="180">
        <v>335.22</v>
      </c>
      <c r="R257" s="175">
        <v>1284.091</v>
      </c>
      <c r="S257" s="187"/>
    </row>
    <row r="258" customFormat="1" ht="20" customHeight="1" spans="1:19">
      <c r="A258" s="180">
        <v>255</v>
      </c>
      <c r="B258" s="188"/>
      <c r="C258" s="54" t="s">
        <v>588</v>
      </c>
      <c r="D258" s="191" t="s">
        <v>589</v>
      </c>
      <c r="E258" s="151" t="s">
        <v>758</v>
      </c>
      <c r="F258" s="151">
        <v>2837</v>
      </c>
      <c r="G258" s="54">
        <v>4990.25</v>
      </c>
      <c r="H258" s="180">
        <v>51.05</v>
      </c>
      <c r="I258" s="151">
        <v>453.792</v>
      </c>
      <c r="J258" s="151">
        <v>19.859</v>
      </c>
      <c r="K258" s="54">
        <v>424.17</v>
      </c>
      <c r="L258" s="13">
        <v>948.871</v>
      </c>
      <c r="M258" s="180">
        <v>0</v>
      </c>
      <c r="N258" s="180">
        <v>226.9</v>
      </c>
      <c r="O258" s="180">
        <v>8.51</v>
      </c>
      <c r="P258" s="54">
        <v>99.81</v>
      </c>
      <c r="Q258" s="180">
        <v>335.22</v>
      </c>
      <c r="R258" s="175">
        <v>1284.091</v>
      </c>
      <c r="S258" s="187"/>
    </row>
    <row r="259" customFormat="1" ht="20" customHeight="1" spans="1:19">
      <c r="A259" s="180">
        <v>256</v>
      </c>
      <c r="B259" s="188"/>
      <c r="C259" s="54" t="s">
        <v>590</v>
      </c>
      <c r="D259" s="191" t="s">
        <v>591</v>
      </c>
      <c r="E259" s="151" t="s">
        <v>758</v>
      </c>
      <c r="F259" s="151">
        <v>2837</v>
      </c>
      <c r="G259" s="54">
        <v>4990.25</v>
      </c>
      <c r="H259" s="180">
        <v>51.05</v>
      </c>
      <c r="I259" s="151">
        <v>453.792</v>
      </c>
      <c r="J259" s="151">
        <v>19.859</v>
      </c>
      <c r="K259" s="54">
        <v>424.17</v>
      </c>
      <c r="L259" s="13">
        <v>948.871</v>
      </c>
      <c r="M259" s="180">
        <v>0</v>
      </c>
      <c r="N259" s="180">
        <v>226.9</v>
      </c>
      <c r="O259" s="180">
        <v>8.51</v>
      </c>
      <c r="P259" s="54">
        <v>99.81</v>
      </c>
      <c r="Q259" s="180">
        <v>335.22</v>
      </c>
      <c r="R259" s="175">
        <v>1284.091</v>
      </c>
      <c r="S259" s="187"/>
    </row>
    <row r="260" customFormat="1" ht="20" customHeight="1" spans="1:19">
      <c r="A260" s="180">
        <v>257</v>
      </c>
      <c r="B260" s="188"/>
      <c r="C260" s="54" t="s">
        <v>592</v>
      </c>
      <c r="D260" s="191" t="s">
        <v>593</v>
      </c>
      <c r="E260" s="151" t="s">
        <v>758</v>
      </c>
      <c r="F260" s="151">
        <v>2837</v>
      </c>
      <c r="G260" s="54">
        <v>4990.25</v>
      </c>
      <c r="H260" s="180">
        <v>51.05</v>
      </c>
      <c r="I260" s="151">
        <v>453.792</v>
      </c>
      <c r="J260" s="151">
        <v>19.859</v>
      </c>
      <c r="K260" s="54">
        <v>424.17</v>
      </c>
      <c r="L260" s="13">
        <v>948.871</v>
      </c>
      <c r="M260" s="180">
        <v>0</v>
      </c>
      <c r="N260" s="180">
        <v>226.9</v>
      </c>
      <c r="O260" s="180">
        <v>8.51</v>
      </c>
      <c r="P260" s="54">
        <v>99.81</v>
      </c>
      <c r="Q260" s="180">
        <v>335.22</v>
      </c>
      <c r="R260" s="175">
        <v>1284.091</v>
      </c>
      <c r="S260" s="187"/>
    </row>
    <row r="261" customFormat="1" ht="20" customHeight="1" spans="1:19">
      <c r="A261" s="180">
        <v>258</v>
      </c>
      <c r="B261" s="188"/>
      <c r="C261" s="54" t="s">
        <v>594</v>
      </c>
      <c r="D261" s="191" t="s">
        <v>595</v>
      </c>
      <c r="E261" s="151" t="s">
        <v>758</v>
      </c>
      <c r="F261" s="151">
        <v>2837</v>
      </c>
      <c r="G261" s="54">
        <v>4990.25</v>
      </c>
      <c r="H261" s="180">
        <v>51.05</v>
      </c>
      <c r="I261" s="151">
        <v>453.792</v>
      </c>
      <c r="J261" s="151">
        <v>19.859</v>
      </c>
      <c r="K261" s="54">
        <v>424.17</v>
      </c>
      <c r="L261" s="13">
        <v>948.871</v>
      </c>
      <c r="M261" s="180">
        <v>0</v>
      </c>
      <c r="N261" s="180">
        <v>226.9</v>
      </c>
      <c r="O261" s="180">
        <v>8.51</v>
      </c>
      <c r="P261" s="54">
        <v>99.81</v>
      </c>
      <c r="Q261" s="180">
        <v>335.22</v>
      </c>
      <c r="R261" s="175">
        <v>1284.091</v>
      </c>
      <c r="S261" s="187"/>
    </row>
    <row r="262" customFormat="1" ht="20" customHeight="1" spans="1:19">
      <c r="A262" s="180">
        <v>259</v>
      </c>
      <c r="B262" s="188"/>
      <c r="C262" s="54" t="s">
        <v>596</v>
      </c>
      <c r="D262" s="191" t="s">
        <v>597</v>
      </c>
      <c r="E262" s="151" t="s">
        <v>759</v>
      </c>
      <c r="F262" s="151">
        <v>3820</v>
      </c>
      <c r="G262" s="54">
        <v>4990.25</v>
      </c>
      <c r="H262" s="180">
        <v>68.76</v>
      </c>
      <c r="I262" s="151">
        <v>611.2</v>
      </c>
      <c r="J262" s="151">
        <v>26.74</v>
      </c>
      <c r="K262" s="54">
        <v>424.17</v>
      </c>
      <c r="L262" s="13">
        <v>1130.87</v>
      </c>
      <c r="M262" s="180">
        <v>0</v>
      </c>
      <c r="N262" s="180">
        <v>305.6</v>
      </c>
      <c r="O262" s="180">
        <v>11.46</v>
      </c>
      <c r="P262" s="54">
        <v>99.81</v>
      </c>
      <c r="Q262" s="180">
        <v>416.87</v>
      </c>
      <c r="R262" s="175">
        <v>1547.74</v>
      </c>
      <c r="S262" s="187"/>
    </row>
    <row r="263" customFormat="1" ht="20" customHeight="1" spans="1:19">
      <c r="A263" s="180">
        <v>260</v>
      </c>
      <c r="B263" s="188"/>
      <c r="C263" s="54" t="s">
        <v>598</v>
      </c>
      <c r="D263" s="191" t="s">
        <v>599</v>
      </c>
      <c r="E263" s="151" t="s">
        <v>758</v>
      </c>
      <c r="F263" s="151">
        <v>2837</v>
      </c>
      <c r="G263" s="54">
        <v>4990.25</v>
      </c>
      <c r="H263" s="180">
        <v>51.05</v>
      </c>
      <c r="I263" s="151">
        <v>453.792</v>
      </c>
      <c r="J263" s="151">
        <v>19.859</v>
      </c>
      <c r="K263" s="54">
        <v>424.17</v>
      </c>
      <c r="L263" s="13">
        <v>948.871</v>
      </c>
      <c r="M263" s="180">
        <v>0</v>
      </c>
      <c r="N263" s="180">
        <v>226.9</v>
      </c>
      <c r="O263" s="180">
        <v>8.51</v>
      </c>
      <c r="P263" s="54">
        <v>99.81</v>
      </c>
      <c r="Q263" s="180">
        <v>335.22</v>
      </c>
      <c r="R263" s="175">
        <v>1284.091</v>
      </c>
      <c r="S263" s="187"/>
    </row>
    <row r="264" customFormat="1" ht="20" customHeight="1" spans="1:19">
      <c r="A264" s="180">
        <v>261</v>
      </c>
      <c r="B264" s="188"/>
      <c r="C264" s="110" t="s">
        <v>600</v>
      </c>
      <c r="D264" s="191" t="s">
        <v>601</v>
      </c>
      <c r="E264" s="151" t="s">
        <v>758</v>
      </c>
      <c r="F264" s="151">
        <v>2837</v>
      </c>
      <c r="G264" s="54">
        <v>4990.25</v>
      </c>
      <c r="H264" s="180">
        <v>51.05</v>
      </c>
      <c r="I264" s="151">
        <v>453.792</v>
      </c>
      <c r="J264" s="151">
        <v>19.859</v>
      </c>
      <c r="K264" s="54">
        <v>424.17</v>
      </c>
      <c r="L264" s="13">
        <v>948.871</v>
      </c>
      <c r="M264" s="180">
        <v>0</v>
      </c>
      <c r="N264" s="180">
        <v>226.9</v>
      </c>
      <c r="O264" s="180">
        <v>8.51</v>
      </c>
      <c r="P264" s="54">
        <v>99.81</v>
      </c>
      <c r="Q264" s="180">
        <v>335.22</v>
      </c>
      <c r="R264" s="175">
        <v>1284.091</v>
      </c>
      <c r="S264" s="187"/>
    </row>
    <row r="265" customFormat="1" ht="20" customHeight="1" spans="1:19">
      <c r="A265" s="180">
        <v>262</v>
      </c>
      <c r="B265" s="188"/>
      <c r="C265" s="110" t="s">
        <v>602</v>
      </c>
      <c r="D265" s="191" t="s">
        <v>603</v>
      </c>
      <c r="E265" s="151" t="s">
        <v>758</v>
      </c>
      <c r="F265" s="151">
        <v>2837</v>
      </c>
      <c r="G265" s="54">
        <v>4990.25</v>
      </c>
      <c r="H265" s="180">
        <v>51.05</v>
      </c>
      <c r="I265" s="151">
        <v>453.792</v>
      </c>
      <c r="J265" s="151">
        <v>19.859</v>
      </c>
      <c r="K265" s="54">
        <v>424.17</v>
      </c>
      <c r="L265" s="13">
        <v>948.871</v>
      </c>
      <c r="M265" s="180">
        <v>0</v>
      </c>
      <c r="N265" s="180">
        <v>226.9</v>
      </c>
      <c r="O265" s="180">
        <v>8.51</v>
      </c>
      <c r="P265" s="54">
        <v>99.81</v>
      </c>
      <c r="Q265" s="180">
        <v>335.22</v>
      </c>
      <c r="R265" s="175">
        <v>1284.091</v>
      </c>
      <c r="S265" s="187"/>
    </row>
    <row r="266" customFormat="1" ht="20" customHeight="1" spans="1:19">
      <c r="A266" s="180">
        <v>263</v>
      </c>
      <c r="B266" s="188"/>
      <c r="C266" s="110" t="s">
        <v>604</v>
      </c>
      <c r="D266" s="191" t="s">
        <v>605</v>
      </c>
      <c r="E266" s="151">
        <v>3820</v>
      </c>
      <c r="F266" s="151">
        <v>3820</v>
      </c>
      <c r="G266" s="54">
        <v>4990.25</v>
      </c>
      <c r="H266" s="180">
        <v>68.76</v>
      </c>
      <c r="I266" s="151">
        <v>611.2</v>
      </c>
      <c r="J266" s="151">
        <v>26.74</v>
      </c>
      <c r="K266" s="54">
        <v>424.17</v>
      </c>
      <c r="L266" s="13">
        <v>1130.87</v>
      </c>
      <c r="M266" s="180">
        <v>0</v>
      </c>
      <c r="N266" s="180">
        <v>305.6</v>
      </c>
      <c r="O266" s="180">
        <v>11.46</v>
      </c>
      <c r="P266" s="54">
        <v>99.81</v>
      </c>
      <c r="Q266" s="180">
        <v>416.87</v>
      </c>
      <c r="R266" s="175">
        <v>1547.74</v>
      </c>
      <c r="S266" s="187"/>
    </row>
    <row r="267" customFormat="1" ht="20" customHeight="1" spans="1:19">
      <c r="A267" s="180">
        <v>264</v>
      </c>
      <c r="B267" s="188"/>
      <c r="C267" s="54" t="s">
        <v>606</v>
      </c>
      <c r="D267" s="191" t="s">
        <v>607</v>
      </c>
      <c r="E267" s="151" t="s">
        <v>758</v>
      </c>
      <c r="F267" s="151">
        <v>2837</v>
      </c>
      <c r="G267" s="54">
        <v>4990.25</v>
      </c>
      <c r="H267" s="180">
        <v>51.05</v>
      </c>
      <c r="I267" s="151">
        <v>453.792</v>
      </c>
      <c r="J267" s="151">
        <v>19.859</v>
      </c>
      <c r="K267" s="54">
        <v>424.17</v>
      </c>
      <c r="L267" s="13">
        <v>948.871</v>
      </c>
      <c r="M267" s="180">
        <v>0</v>
      </c>
      <c r="N267" s="180">
        <v>226.9</v>
      </c>
      <c r="O267" s="180">
        <v>8.51</v>
      </c>
      <c r="P267" s="54">
        <v>99.81</v>
      </c>
      <c r="Q267" s="180">
        <v>335.22</v>
      </c>
      <c r="R267" s="175">
        <v>1284.091</v>
      </c>
      <c r="S267" s="187"/>
    </row>
    <row r="268" customFormat="1" ht="20" customHeight="1" spans="1:19">
      <c r="A268" s="180">
        <v>265</v>
      </c>
      <c r="B268" s="188"/>
      <c r="C268" s="54" t="s">
        <v>608</v>
      </c>
      <c r="D268" s="191" t="s">
        <v>609</v>
      </c>
      <c r="E268" s="151" t="s">
        <v>758</v>
      </c>
      <c r="F268" s="151">
        <v>2837</v>
      </c>
      <c r="G268" s="54">
        <v>4990.25</v>
      </c>
      <c r="H268" s="180">
        <v>51.05</v>
      </c>
      <c r="I268" s="151">
        <v>453.792</v>
      </c>
      <c r="J268" s="151">
        <v>19.859</v>
      </c>
      <c r="K268" s="54">
        <v>424.17</v>
      </c>
      <c r="L268" s="13">
        <v>948.871</v>
      </c>
      <c r="M268" s="180">
        <v>0</v>
      </c>
      <c r="N268" s="180">
        <v>226.9</v>
      </c>
      <c r="O268" s="180">
        <v>8.51</v>
      </c>
      <c r="P268" s="54">
        <v>99.81</v>
      </c>
      <c r="Q268" s="180">
        <v>335.22</v>
      </c>
      <c r="R268" s="175">
        <v>1284.091</v>
      </c>
      <c r="S268" s="187"/>
    </row>
    <row r="269" customFormat="1" ht="20" customHeight="1" spans="1:19">
      <c r="A269" s="180">
        <v>266</v>
      </c>
      <c r="B269" s="188"/>
      <c r="C269" s="54" t="s">
        <v>610</v>
      </c>
      <c r="D269" s="191" t="s">
        <v>611</v>
      </c>
      <c r="E269" s="151" t="s">
        <v>758</v>
      </c>
      <c r="F269" s="151">
        <v>2837</v>
      </c>
      <c r="G269" s="54">
        <v>4990.25</v>
      </c>
      <c r="H269" s="180">
        <v>51.05</v>
      </c>
      <c r="I269" s="151">
        <v>453.792</v>
      </c>
      <c r="J269" s="151">
        <v>19.859</v>
      </c>
      <c r="K269" s="54">
        <v>424.17</v>
      </c>
      <c r="L269" s="13">
        <v>948.871</v>
      </c>
      <c r="M269" s="180">
        <v>0</v>
      </c>
      <c r="N269" s="180">
        <v>226.9</v>
      </c>
      <c r="O269" s="180">
        <v>8.51</v>
      </c>
      <c r="P269" s="54">
        <v>99.81</v>
      </c>
      <c r="Q269" s="180">
        <v>335.22</v>
      </c>
      <c r="R269" s="175">
        <v>1284.091</v>
      </c>
      <c r="S269" s="187"/>
    </row>
    <row r="270" customFormat="1" ht="20" customHeight="1" spans="1:19">
      <c r="A270" s="180">
        <v>267</v>
      </c>
      <c r="B270" s="188"/>
      <c r="C270" s="54" t="s">
        <v>612</v>
      </c>
      <c r="D270" s="191" t="s">
        <v>613</v>
      </c>
      <c r="E270" s="151" t="s">
        <v>758</v>
      </c>
      <c r="F270" s="151">
        <v>2837</v>
      </c>
      <c r="G270" s="54">
        <v>4990.25</v>
      </c>
      <c r="H270" s="180">
        <v>51.05</v>
      </c>
      <c r="I270" s="151">
        <v>453.792</v>
      </c>
      <c r="J270" s="151">
        <v>19.859</v>
      </c>
      <c r="K270" s="54">
        <v>424.17</v>
      </c>
      <c r="L270" s="13">
        <v>948.871</v>
      </c>
      <c r="M270" s="180">
        <v>0</v>
      </c>
      <c r="N270" s="180">
        <v>226.9</v>
      </c>
      <c r="O270" s="180">
        <v>8.51</v>
      </c>
      <c r="P270" s="54">
        <v>99.81</v>
      </c>
      <c r="Q270" s="180">
        <v>335.22</v>
      </c>
      <c r="R270" s="175">
        <v>1284.091</v>
      </c>
      <c r="S270" s="187"/>
    </row>
    <row r="271" customFormat="1" ht="20" customHeight="1" spans="1:19">
      <c r="A271" s="180">
        <v>268</v>
      </c>
      <c r="B271" s="188"/>
      <c r="C271" s="54" t="s">
        <v>614</v>
      </c>
      <c r="D271" s="191" t="s">
        <v>615</v>
      </c>
      <c r="E271" s="151" t="s">
        <v>758</v>
      </c>
      <c r="F271" s="151">
        <v>2837</v>
      </c>
      <c r="G271" s="54">
        <v>4990.25</v>
      </c>
      <c r="H271" s="180">
        <v>51.05</v>
      </c>
      <c r="I271" s="151">
        <v>453.792</v>
      </c>
      <c r="J271" s="151">
        <v>19.859</v>
      </c>
      <c r="K271" s="54">
        <v>424.17</v>
      </c>
      <c r="L271" s="13">
        <v>948.871</v>
      </c>
      <c r="M271" s="180">
        <v>0</v>
      </c>
      <c r="N271" s="180">
        <v>226.9</v>
      </c>
      <c r="O271" s="180">
        <v>8.51</v>
      </c>
      <c r="P271" s="54">
        <v>99.81</v>
      </c>
      <c r="Q271" s="180">
        <v>335.22</v>
      </c>
      <c r="R271" s="175">
        <v>1284.091</v>
      </c>
      <c r="S271" s="187"/>
    </row>
    <row r="272" customFormat="1" ht="20" customHeight="1" spans="1:19">
      <c r="A272" s="180">
        <v>269</v>
      </c>
      <c r="B272" s="188"/>
      <c r="C272" s="54" t="s">
        <v>616</v>
      </c>
      <c r="D272" s="191" t="s">
        <v>617</v>
      </c>
      <c r="E272" s="194" t="s">
        <v>758</v>
      </c>
      <c r="F272" s="151">
        <v>2837</v>
      </c>
      <c r="G272" s="54">
        <v>4990.25</v>
      </c>
      <c r="H272" s="180">
        <v>51.05</v>
      </c>
      <c r="I272" s="151">
        <v>453.792</v>
      </c>
      <c r="J272" s="151">
        <v>19.859</v>
      </c>
      <c r="K272" s="54">
        <v>424.17</v>
      </c>
      <c r="L272" s="13">
        <v>948.871</v>
      </c>
      <c r="M272" s="180">
        <v>0</v>
      </c>
      <c r="N272" s="180">
        <v>226.9</v>
      </c>
      <c r="O272" s="180">
        <v>8.51</v>
      </c>
      <c r="P272" s="54">
        <v>99.81</v>
      </c>
      <c r="Q272" s="180">
        <v>335.22</v>
      </c>
      <c r="R272" s="175">
        <v>1284.091</v>
      </c>
      <c r="S272" s="187"/>
    </row>
    <row r="273" customFormat="1" ht="20" customHeight="1" spans="1:19">
      <c r="A273" s="180">
        <v>270</v>
      </c>
      <c r="B273" s="188"/>
      <c r="C273" s="110" t="s">
        <v>620</v>
      </c>
      <c r="D273" s="191" t="s">
        <v>621</v>
      </c>
      <c r="E273" s="151" t="s">
        <v>758</v>
      </c>
      <c r="F273" s="151">
        <v>2837</v>
      </c>
      <c r="G273" s="54">
        <v>4990.25</v>
      </c>
      <c r="H273" s="180">
        <v>51.05</v>
      </c>
      <c r="I273" s="151">
        <v>453.792</v>
      </c>
      <c r="J273" s="151">
        <v>19.859</v>
      </c>
      <c r="K273" s="54">
        <v>424.17</v>
      </c>
      <c r="L273" s="13">
        <v>948.871</v>
      </c>
      <c r="M273" s="180">
        <v>0</v>
      </c>
      <c r="N273" s="180">
        <v>226.9</v>
      </c>
      <c r="O273" s="180">
        <v>8.51</v>
      </c>
      <c r="P273" s="54">
        <v>99.81</v>
      </c>
      <c r="Q273" s="180">
        <v>335.22</v>
      </c>
      <c r="R273" s="175">
        <v>1284.091</v>
      </c>
      <c r="S273" s="187"/>
    </row>
    <row r="274" customFormat="1" ht="20" customHeight="1" spans="1:19">
      <c r="A274" s="180">
        <v>271</v>
      </c>
      <c r="B274" s="188"/>
      <c r="C274" s="110" t="s">
        <v>622</v>
      </c>
      <c r="D274" s="191" t="s">
        <v>623</v>
      </c>
      <c r="E274" s="151" t="s">
        <v>758</v>
      </c>
      <c r="F274" s="151">
        <v>2837</v>
      </c>
      <c r="G274" s="54">
        <v>4990.25</v>
      </c>
      <c r="H274" s="180">
        <v>51.05</v>
      </c>
      <c r="I274" s="151">
        <v>453.792</v>
      </c>
      <c r="J274" s="151">
        <v>19.859</v>
      </c>
      <c r="K274" s="54">
        <v>424.17</v>
      </c>
      <c r="L274" s="13">
        <v>948.871</v>
      </c>
      <c r="M274" s="180">
        <v>0</v>
      </c>
      <c r="N274" s="180">
        <v>226.9</v>
      </c>
      <c r="O274" s="180">
        <v>8.51</v>
      </c>
      <c r="P274" s="54">
        <v>99.81</v>
      </c>
      <c r="Q274" s="180">
        <v>335.22</v>
      </c>
      <c r="R274" s="175">
        <v>1284.091</v>
      </c>
      <c r="S274" s="187"/>
    </row>
    <row r="275" customFormat="1" ht="20" customHeight="1" spans="1:19">
      <c r="A275" s="180">
        <v>272</v>
      </c>
      <c r="B275" s="188"/>
      <c r="C275" s="54" t="s">
        <v>624</v>
      </c>
      <c r="D275" s="191" t="s">
        <v>625</v>
      </c>
      <c r="E275" s="151" t="s">
        <v>758</v>
      </c>
      <c r="F275" s="151">
        <v>2837</v>
      </c>
      <c r="G275" s="54">
        <v>4990.25</v>
      </c>
      <c r="H275" s="180">
        <v>51.05</v>
      </c>
      <c r="I275" s="151">
        <v>453.792</v>
      </c>
      <c r="J275" s="151">
        <v>19.859</v>
      </c>
      <c r="K275" s="54">
        <v>424.17</v>
      </c>
      <c r="L275" s="13">
        <v>948.871</v>
      </c>
      <c r="M275" s="180">
        <v>0</v>
      </c>
      <c r="N275" s="180">
        <v>226.9</v>
      </c>
      <c r="O275" s="180">
        <v>8.51</v>
      </c>
      <c r="P275" s="54">
        <v>99.81</v>
      </c>
      <c r="Q275" s="180">
        <v>335.22</v>
      </c>
      <c r="R275" s="175">
        <v>1284.091</v>
      </c>
      <c r="S275" s="187"/>
    </row>
    <row r="276" customFormat="1" ht="20" customHeight="1" spans="1:19">
      <c r="A276" s="180">
        <v>273</v>
      </c>
      <c r="B276" s="188"/>
      <c r="C276" s="54" t="s">
        <v>626</v>
      </c>
      <c r="D276" s="191" t="s">
        <v>627</v>
      </c>
      <c r="E276" s="151" t="s">
        <v>758</v>
      </c>
      <c r="F276" s="151">
        <v>2837</v>
      </c>
      <c r="G276" s="54">
        <v>4990.25</v>
      </c>
      <c r="H276" s="180">
        <v>51.05</v>
      </c>
      <c r="I276" s="151">
        <v>453.792</v>
      </c>
      <c r="J276" s="151">
        <v>19.859</v>
      </c>
      <c r="K276" s="54">
        <v>424.17</v>
      </c>
      <c r="L276" s="13">
        <v>948.871</v>
      </c>
      <c r="M276" s="180">
        <v>0</v>
      </c>
      <c r="N276" s="180">
        <v>226.9</v>
      </c>
      <c r="O276" s="180">
        <v>8.51</v>
      </c>
      <c r="P276" s="54">
        <v>99.81</v>
      </c>
      <c r="Q276" s="180">
        <v>335.22</v>
      </c>
      <c r="R276" s="175">
        <v>1284.091</v>
      </c>
      <c r="S276" s="187"/>
    </row>
    <row r="277" customFormat="1" ht="20" customHeight="1" spans="1:19">
      <c r="A277" s="180">
        <v>274</v>
      </c>
      <c r="B277" s="188"/>
      <c r="C277" s="54" t="s">
        <v>628</v>
      </c>
      <c r="D277" s="191" t="s">
        <v>629</v>
      </c>
      <c r="E277" s="151" t="s">
        <v>758</v>
      </c>
      <c r="F277" s="151">
        <v>2837</v>
      </c>
      <c r="G277" s="54">
        <v>4990.25</v>
      </c>
      <c r="H277" s="180">
        <v>51.05</v>
      </c>
      <c r="I277" s="151">
        <v>453.792</v>
      </c>
      <c r="J277" s="151">
        <v>19.859</v>
      </c>
      <c r="K277" s="54">
        <v>424.17</v>
      </c>
      <c r="L277" s="13">
        <v>948.871</v>
      </c>
      <c r="M277" s="180">
        <v>0</v>
      </c>
      <c r="N277" s="180">
        <v>226.9</v>
      </c>
      <c r="O277" s="180">
        <v>8.51</v>
      </c>
      <c r="P277" s="54">
        <v>99.81</v>
      </c>
      <c r="Q277" s="180">
        <v>335.22</v>
      </c>
      <c r="R277" s="175">
        <v>1284.091</v>
      </c>
      <c r="S277" s="187"/>
    </row>
    <row r="278" customFormat="1" ht="20" customHeight="1" spans="1:19">
      <c r="A278" s="180">
        <v>275</v>
      </c>
      <c r="B278" s="188"/>
      <c r="C278" s="54" t="s">
        <v>630</v>
      </c>
      <c r="D278" s="191" t="s">
        <v>631</v>
      </c>
      <c r="E278" s="151" t="s">
        <v>758</v>
      </c>
      <c r="F278" s="151">
        <v>2837</v>
      </c>
      <c r="G278" s="54">
        <v>4990.25</v>
      </c>
      <c r="H278" s="180">
        <v>51.05</v>
      </c>
      <c r="I278" s="151">
        <v>453.792</v>
      </c>
      <c r="J278" s="151">
        <v>19.859</v>
      </c>
      <c r="K278" s="54">
        <v>424.17</v>
      </c>
      <c r="L278" s="13">
        <v>948.871</v>
      </c>
      <c r="M278" s="180">
        <v>0</v>
      </c>
      <c r="N278" s="180">
        <v>226.9</v>
      </c>
      <c r="O278" s="180">
        <v>8.51</v>
      </c>
      <c r="P278" s="54">
        <v>99.81</v>
      </c>
      <c r="Q278" s="180">
        <v>335.22</v>
      </c>
      <c r="R278" s="175">
        <v>1284.091</v>
      </c>
      <c r="S278" s="187"/>
    </row>
    <row r="279" customFormat="1" ht="20" customHeight="1" spans="1:19">
      <c r="A279" s="180">
        <v>276</v>
      </c>
      <c r="B279" s="188"/>
      <c r="C279" s="54" t="s">
        <v>632</v>
      </c>
      <c r="D279" s="191" t="s">
        <v>633</v>
      </c>
      <c r="E279" s="151" t="s">
        <v>758</v>
      </c>
      <c r="F279" s="151">
        <v>2837</v>
      </c>
      <c r="G279" s="54">
        <v>4990.25</v>
      </c>
      <c r="H279" s="180">
        <v>51.05</v>
      </c>
      <c r="I279" s="151">
        <v>453.792</v>
      </c>
      <c r="J279" s="151">
        <v>19.859</v>
      </c>
      <c r="K279" s="54">
        <v>424.17</v>
      </c>
      <c r="L279" s="13">
        <v>948.871</v>
      </c>
      <c r="M279" s="180">
        <v>0</v>
      </c>
      <c r="N279" s="180">
        <v>226.9</v>
      </c>
      <c r="O279" s="180">
        <v>8.51</v>
      </c>
      <c r="P279" s="54">
        <v>99.81</v>
      </c>
      <c r="Q279" s="180">
        <v>335.22</v>
      </c>
      <c r="R279" s="175">
        <v>1284.091</v>
      </c>
      <c r="S279" s="187"/>
    </row>
    <row r="280" customFormat="1" ht="20" customHeight="1" spans="1:19">
      <c r="A280" s="180">
        <v>277</v>
      </c>
      <c r="B280" s="188"/>
      <c r="C280" s="54" t="s">
        <v>636</v>
      </c>
      <c r="D280" s="191" t="s">
        <v>637</v>
      </c>
      <c r="E280" s="151" t="s">
        <v>758</v>
      </c>
      <c r="F280" s="151">
        <v>2837</v>
      </c>
      <c r="G280" s="54">
        <v>4990.25</v>
      </c>
      <c r="H280" s="180">
        <v>51.05</v>
      </c>
      <c r="I280" s="151">
        <v>453.792</v>
      </c>
      <c r="J280" s="151">
        <v>19.859</v>
      </c>
      <c r="K280" s="54">
        <v>424.17</v>
      </c>
      <c r="L280" s="13">
        <v>948.871</v>
      </c>
      <c r="M280" s="180">
        <v>0</v>
      </c>
      <c r="N280" s="180">
        <v>226.9</v>
      </c>
      <c r="O280" s="180">
        <v>8.51</v>
      </c>
      <c r="P280" s="54">
        <v>99.81</v>
      </c>
      <c r="Q280" s="180">
        <v>335.22</v>
      </c>
      <c r="R280" s="175">
        <v>1284.091</v>
      </c>
      <c r="S280" s="187"/>
    </row>
    <row r="281" customFormat="1" ht="20" customHeight="1" spans="1:19">
      <c r="A281" s="180">
        <v>278</v>
      </c>
      <c r="B281" s="188"/>
      <c r="C281" s="54" t="s">
        <v>638</v>
      </c>
      <c r="D281" s="191" t="s">
        <v>639</v>
      </c>
      <c r="E281" s="151" t="s">
        <v>758</v>
      </c>
      <c r="F281" s="151">
        <v>2837</v>
      </c>
      <c r="G281" s="54">
        <v>4990.25</v>
      </c>
      <c r="H281" s="180">
        <v>51.05</v>
      </c>
      <c r="I281" s="151">
        <v>453.792</v>
      </c>
      <c r="J281" s="151">
        <v>19.859</v>
      </c>
      <c r="K281" s="54">
        <v>424.17</v>
      </c>
      <c r="L281" s="13">
        <v>948.871</v>
      </c>
      <c r="M281" s="180">
        <v>0</v>
      </c>
      <c r="N281" s="180">
        <v>226.9</v>
      </c>
      <c r="O281" s="180">
        <v>8.51</v>
      </c>
      <c r="P281" s="54">
        <v>99.81</v>
      </c>
      <c r="Q281" s="180">
        <v>335.22</v>
      </c>
      <c r="R281" s="175">
        <v>1284.091</v>
      </c>
      <c r="S281" s="187"/>
    </row>
    <row r="282" customFormat="1" ht="20" customHeight="1" spans="1:19">
      <c r="A282" s="180">
        <v>279</v>
      </c>
      <c r="B282" s="188"/>
      <c r="C282" s="84" t="s">
        <v>640</v>
      </c>
      <c r="D282" s="191" t="s">
        <v>641</v>
      </c>
      <c r="E282" s="151" t="s">
        <v>758</v>
      </c>
      <c r="F282" s="151">
        <v>2837</v>
      </c>
      <c r="G282" s="54">
        <v>4990.25</v>
      </c>
      <c r="H282" s="180">
        <v>51.05</v>
      </c>
      <c r="I282" s="151">
        <v>453.792</v>
      </c>
      <c r="J282" s="151">
        <v>19.859</v>
      </c>
      <c r="K282" s="54">
        <v>424.17</v>
      </c>
      <c r="L282" s="13">
        <v>948.871</v>
      </c>
      <c r="M282" s="180">
        <v>0</v>
      </c>
      <c r="N282" s="180">
        <v>226.9</v>
      </c>
      <c r="O282" s="180">
        <v>8.51</v>
      </c>
      <c r="P282" s="54">
        <v>99.81</v>
      </c>
      <c r="Q282" s="180">
        <v>335.22</v>
      </c>
      <c r="R282" s="175">
        <v>1284.091</v>
      </c>
      <c r="S282" s="187"/>
    </row>
    <row r="283" customFormat="1" ht="20" customHeight="1" spans="1:19">
      <c r="A283" s="180">
        <v>280</v>
      </c>
      <c r="B283" s="188"/>
      <c r="C283" s="54" t="s">
        <v>642</v>
      </c>
      <c r="D283" s="191" t="s">
        <v>643</v>
      </c>
      <c r="E283" s="151" t="s">
        <v>758</v>
      </c>
      <c r="F283" s="151">
        <v>2837</v>
      </c>
      <c r="G283" s="54">
        <v>4990.25</v>
      </c>
      <c r="H283" s="180">
        <v>51.05</v>
      </c>
      <c r="I283" s="151">
        <v>453.792</v>
      </c>
      <c r="J283" s="151">
        <v>19.859</v>
      </c>
      <c r="K283" s="54">
        <v>424.17</v>
      </c>
      <c r="L283" s="13">
        <v>948.871</v>
      </c>
      <c r="M283" s="180">
        <v>0</v>
      </c>
      <c r="N283" s="180">
        <v>226.9</v>
      </c>
      <c r="O283" s="180">
        <v>8.51</v>
      </c>
      <c r="P283" s="54">
        <v>99.81</v>
      </c>
      <c r="Q283" s="180">
        <v>335.22</v>
      </c>
      <c r="R283" s="175">
        <v>1284.091</v>
      </c>
      <c r="S283" s="187"/>
    </row>
    <row r="284" customFormat="1" ht="20" customHeight="1" spans="1:19">
      <c r="A284" s="180">
        <v>281</v>
      </c>
      <c r="B284" s="188"/>
      <c r="C284" s="54" t="s">
        <v>644</v>
      </c>
      <c r="D284" s="191" t="s">
        <v>645</v>
      </c>
      <c r="E284" s="151" t="s">
        <v>758</v>
      </c>
      <c r="F284" s="151">
        <v>2837</v>
      </c>
      <c r="G284" s="54">
        <v>4990.25</v>
      </c>
      <c r="H284" s="180">
        <v>51.05</v>
      </c>
      <c r="I284" s="151">
        <v>453.792</v>
      </c>
      <c r="J284" s="151">
        <v>19.859</v>
      </c>
      <c r="K284" s="54">
        <v>424.17</v>
      </c>
      <c r="L284" s="13">
        <v>948.871</v>
      </c>
      <c r="M284" s="180">
        <v>0</v>
      </c>
      <c r="N284" s="180">
        <v>226.9</v>
      </c>
      <c r="O284" s="180">
        <v>8.51</v>
      </c>
      <c r="P284" s="54">
        <v>99.81</v>
      </c>
      <c r="Q284" s="180">
        <v>335.22</v>
      </c>
      <c r="R284" s="175">
        <v>1284.091</v>
      </c>
      <c r="S284" s="187"/>
    </row>
    <row r="285" customFormat="1" ht="20" customHeight="1" spans="1:19">
      <c r="A285" s="180">
        <v>282</v>
      </c>
      <c r="B285" s="188"/>
      <c r="C285" s="54" t="s">
        <v>646</v>
      </c>
      <c r="D285" s="191" t="s">
        <v>647</v>
      </c>
      <c r="E285" s="151" t="s">
        <v>758</v>
      </c>
      <c r="F285" s="151">
        <v>2837</v>
      </c>
      <c r="G285" s="54">
        <v>4990.25</v>
      </c>
      <c r="H285" s="180">
        <v>51.05</v>
      </c>
      <c r="I285" s="151">
        <v>453.792</v>
      </c>
      <c r="J285" s="151">
        <v>19.859</v>
      </c>
      <c r="K285" s="54">
        <v>424.17</v>
      </c>
      <c r="L285" s="13">
        <v>948.871</v>
      </c>
      <c r="M285" s="180">
        <v>0</v>
      </c>
      <c r="N285" s="180">
        <v>226.9</v>
      </c>
      <c r="O285" s="180">
        <v>8.51</v>
      </c>
      <c r="P285" s="54">
        <v>99.81</v>
      </c>
      <c r="Q285" s="180">
        <v>335.22</v>
      </c>
      <c r="R285" s="175">
        <v>1284.091</v>
      </c>
      <c r="S285" s="187"/>
    </row>
    <row r="286" customFormat="1" ht="20" customHeight="1" spans="1:19">
      <c r="A286" s="180">
        <v>283</v>
      </c>
      <c r="B286" s="188"/>
      <c r="C286" s="54" t="s">
        <v>648</v>
      </c>
      <c r="D286" s="191" t="s">
        <v>649</v>
      </c>
      <c r="E286" s="151" t="s">
        <v>758</v>
      </c>
      <c r="F286" s="151">
        <v>2837</v>
      </c>
      <c r="G286" s="54">
        <v>4990.25</v>
      </c>
      <c r="H286" s="180">
        <v>51.05</v>
      </c>
      <c r="I286" s="151">
        <v>453.792</v>
      </c>
      <c r="J286" s="151">
        <v>19.859</v>
      </c>
      <c r="K286" s="54">
        <v>424.17</v>
      </c>
      <c r="L286" s="13">
        <v>948.871</v>
      </c>
      <c r="M286" s="180">
        <v>0</v>
      </c>
      <c r="N286" s="180">
        <v>226.9</v>
      </c>
      <c r="O286" s="180">
        <v>8.51</v>
      </c>
      <c r="P286" s="54">
        <v>99.81</v>
      </c>
      <c r="Q286" s="180">
        <v>335.22</v>
      </c>
      <c r="R286" s="175">
        <v>1284.091</v>
      </c>
      <c r="S286" s="187"/>
    </row>
    <row r="287" customFormat="1" ht="20" customHeight="1" spans="1:19">
      <c r="A287" s="180">
        <v>284</v>
      </c>
      <c r="B287" s="188"/>
      <c r="C287" s="54" t="s">
        <v>654</v>
      </c>
      <c r="D287" s="191" t="s">
        <v>655</v>
      </c>
      <c r="E287" s="151" t="s">
        <v>758</v>
      </c>
      <c r="F287" s="151">
        <v>2837</v>
      </c>
      <c r="G287" s="54">
        <v>4990.25</v>
      </c>
      <c r="H287" s="180">
        <v>51.05</v>
      </c>
      <c r="I287" s="151">
        <v>453.792</v>
      </c>
      <c r="J287" s="151">
        <v>19.859</v>
      </c>
      <c r="K287" s="54">
        <v>424.17</v>
      </c>
      <c r="L287" s="13">
        <v>948.871</v>
      </c>
      <c r="M287" s="180">
        <v>0</v>
      </c>
      <c r="N287" s="180">
        <v>226.9</v>
      </c>
      <c r="O287" s="180">
        <v>8.51</v>
      </c>
      <c r="P287" s="54">
        <v>99.81</v>
      </c>
      <c r="Q287" s="180">
        <v>335.22</v>
      </c>
      <c r="R287" s="175">
        <v>1284.091</v>
      </c>
      <c r="S287" s="187"/>
    </row>
    <row r="288" customFormat="1" ht="20" customHeight="1" spans="1:19">
      <c r="A288" s="180">
        <v>285</v>
      </c>
      <c r="B288" s="188"/>
      <c r="C288" s="54" t="s">
        <v>656</v>
      </c>
      <c r="D288" s="191" t="s">
        <v>657</v>
      </c>
      <c r="E288" s="151" t="s">
        <v>758</v>
      </c>
      <c r="F288" s="151">
        <v>2837</v>
      </c>
      <c r="G288" s="54">
        <v>4990.25</v>
      </c>
      <c r="H288" s="180">
        <v>51.05</v>
      </c>
      <c r="I288" s="151">
        <v>453.792</v>
      </c>
      <c r="J288" s="151">
        <v>19.859</v>
      </c>
      <c r="K288" s="54">
        <v>424.17</v>
      </c>
      <c r="L288" s="13">
        <v>948.871</v>
      </c>
      <c r="M288" s="180">
        <v>0</v>
      </c>
      <c r="N288" s="180">
        <v>226.9</v>
      </c>
      <c r="O288" s="180">
        <v>8.51</v>
      </c>
      <c r="P288" s="54">
        <v>99.81</v>
      </c>
      <c r="Q288" s="180">
        <v>335.22</v>
      </c>
      <c r="R288" s="175">
        <v>1284.091</v>
      </c>
      <c r="S288" s="187"/>
    </row>
    <row r="289" customFormat="1" ht="20" customHeight="1" spans="1:19">
      <c r="A289" s="180">
        <v>286</v>
      </c>
      <c r="B289" s="188"/>
      <c r="C289" s="110" t="s">
        <v>658</v>
      </c>
      <c r="D289" s="191" t="s">
        <v>659</v>
      </c>
      <c r="E289" s="151" t="s">
        <v>758</v>
      </c>
      <c r="F289" s="151">
        <v>2837</v>
      </c>
      <c r="G289" s="54">
        <v>4990.25</v>
      </c>
      <c r="H289" s="180">
        <v>51.05</v>
      </c>
      <c r="I289" s="151">
        <v>453.792</v>
      </c>
      <c r="J289" s="151">
        <v>19.859</v>
      </c>
      <c r="K289" s="54">
        <v>424.17</v>
      </c>
      <c r="L289" s="13">
        <v>948.871</v>
      </c>
      <c r="M289" s="180">
        <v>0</v>
      </c>
      <c r="N289" s="180">
        <v>226.9</v>
      </c>
      <c r="O289" s="180">
        <v>8.51</v>
      </c>
      <c r="P289" s="54">
        <v>99.81</v>
      </c>
      <c r="Q289" s="180">
        <v>335.22</v>
      </c>
      <c r="R289" s="175">
        <v>1284.091</v>
      </c>
      <c r="S289" s="187"/>
    </row>
    <row r="290" customFormat="1" ht="20" customHeight="1" spans="1:19">
      <c r="A290" s="180">
        <v>287</v>
      </c>
      <c r="B290" s="188"/>
      <c r="C290" s="110" t="s">
        <v>660</v>
      </c>
      <c r="D290" s="191" t="s">
        <v>661</v>
      </c>
      <c r="E290" s="151" t="s">
        <v>758</v>
      </c>
      <c r="F290" s="151">
        <v>2837</v>
      </c>
      <c r="G290" s="54">
        <v>4990.25</v>
      </c>
      <c r="H290" s="180">
        <v>51.05</v>
      </c>
      <c r="I290" s="151">
        <v>453.792</v>
      </c>
      <c r="J290" s="151">
        <v>19.859</v>
      </c>
      <c r="K290" s="54">
        <v>424.17</v>
      </c>
      <c r="L290" s="13">
        <v>948.871</v>
      </c>
      <c r="M290" s="180">
        <v>0</v>
      </c>
      <c r="N290" s="180">
        <v>226.9</v>
      </c>
      <c r="O290" s="180">
        <v>8.51</v>
      </c>
      <c r="P290" s="54">
        <v>99.81</v>
      </c>
      <c r="Q290" s="180">
        <v>335.22</v>
      </c>
      <c r="R290" s="175">
        <v>1284.091</v>
      </c>
      <c r="S290" s="187"/>
    </row>
    <row r="291" customFormat="1" ht="20" customHeight="1" spans="1:19">
      <c r="A291" s="180">
        <v>288</v>
      </c>
      <c r="B291" s="188"/>
      <c r="C291" s="110" t="s">
        <v>664</v>
      </c>
      <c r="D291" s="191" t="s">
        <v>665</v>
      </c>
      <c r="E291" s="151" t="s">
        <v>758</v>
      </c>
      <c r="F291" s="151">
        <v>2837</v>
      </c>
      <c r="G291" s="54">
        <v>4990.25</v>
      </c>
      <c r="H291" s="180">
        <v>51.05</v>
      </c>
      <c r="I291" s="151">
        <v>453.792</v>
      </c>
      <c r="J291" s="151">
        <v>19.859</v>
      </c>
      <c r="K291" s="54">
        <v>424.17</v>
      </c>
      <c r="L291" s="13">
        <v>948.871</v>
      </c>
      <c r="M291" s="180">
        <v>0</v>
      </c>
      <c r="N291" s="180">
        <v>226.9</v>
      </c>
      <c r="O291" s="180">
        <v>8.51</v>
      </c>
      <c r="P291" s="54">
        <v>99.81</v>
      </c>
      <c r="Q291" s="180">
        <v>335.22</v>
      </c>
      <c r="R291" s="175">
        <v>1284.091</v>
      </c>
      <c r="S291" s="187"/>
    </row>
    <row r="292" customFormat="1" ht="20" customHeight="1" spans="1:19">
      <c r="A292" s="180">
        <v>289</v>
      </c>
      <c r="B292" s="188"/>
      <c r="C292" s="54" t="s">
        <v>666</v>
      </c>
      <c r="D292" s="191" t="s">
        <v>667</v>
      </c>
      <c r="E292" s="151" t="s">
        <v>758</v>
      </c>
      <c r="F292" s="151">
        <v>2837</v>
      </c>
      <c r="G292" s="54">
        <v>4990.25</v>
      </c>
      <c r="H292" s="180">
        <v>51.05</v>
      </c>
      <c r="I292" s="151">
        <v>453.792</v>
      </c>
      <c r="J292" s="151">
        <v>19.859</v>
      </c>
      <c r="K292" s="54">
        <v>424.17</v>
      </c>
      <c r="L292" s="13">
        <v>948.871</v>
      </c>
      <c r="M292" s="180">
        <v>0</v>
      </c>
      <c r="N292" s="180">
        <v>226.9</v>
      </c>
      <c r="O292" s="180">
        <v>8.51</v>
      </c>
      <c r="P292" s="54">
        <v>99.81</v>
      </c>
      <c r="Q292" s="180">
        <v>335.22</v>
      </c>
      <c r="R292" s="175">
        <v>1284.091</v>
      </c>
      <c r="S292" s="187"/>
    </row>
    <row r="293" customFormat="1" ht="20" customHeight="1" spans="1:19">
      <c r="A293" s="180">
        <v>290</v>
      </c>
      <c r="B293" s="188"/>
      <c r="C293" s="54" t="s">
        <v>668</v>
      </c>
      <c r="D293" s="191" t="s">
        <v>669</v>
      </c>
      <c r="E293" s="151" t="s">
        <v>758</v>
      </c>
      <c r="F293" s="151">
        <v>2837</v>
      </c>
      <c r="G293" s="54">
        <v>4990.25</v>
      </c>
      <c r="H293" s="180">
        <v>51.05</v>
      </c>
      <c r="I293" s="151">
        <v>453.792</v>
      </c>
      <c r="J293" s="151">
        <v>19.859</v>
      </c>
      <c r="K293" s="54">
        <v>424.17</v>
      </c>
      <c r="L293" s="13">
        <v>948.871</v>
      </c>
      <c r="M293" s="180">
        <v>0</v>
      </c>
      <c r="N293" s="180">
        <v>226.9</v>
      </c>
      <c r="O293" s="180">
        <v>8.51</v>
      </c>
      <c r="P293" s="54">
        <v>99.81</v>
      </c>
      <c r="Q293" s="180">
        <v>335.22</v>
      </c>
      <c r="R293" s="175">
        <v>1284.091</v>
      </c>
      <c r="S293" s="187"/>
    </row>
    <row r="294" customFormat="1" ht="20" customHeight="1" spans="1:19">
      <c r="A294" s="180">
        <v>291</v>
      </c>
      <c r="B294" s="188"/>
      <c r="C294" s="54" t="s">
        <v>670</v>
      </c>
      <c r="D294" s="191" t="s">
        <v>671</v>
      </c>
      <c r="E294" s="151" t="s">
        <v>758</v>
      </c>
      <c r="F294" s="151">
        <v>2837</v>
      </c>
      <c r="G294" s="54">
        <v>4990.25</v>
      </c>
      <c r="H294" s="180">
        <v>51.05</v>
      </c>
      <c r="I294" s="151">
        <v>453.792</v>
      </c>
      <c r="J294" s="151">
        <v>19.859</v>
      </c>
      <c r="K294" s="54">
        <v>424.17</v>
      </c>
      <c r="L294" s="13">
        <v>948.871</v>
      </c>
      <c r="M294" s="180">
        <v>0</v>
      </c>
      <c r="N294" s="180">
        <v>226.9</v>
      </c>
      <c r="O294" s="180">
        <v>8.51</v>
      </c>
      <c r="P294" s="54">
        <v>99.81</v>
      </c>
      <c r="Q294" s="180">
        <v>335.22</v>
      </c>
      <c r="R294" s="175">
        <v>1284.091</v>
      </c>
      <c r="S294" s="187"/>
    </row>
    <row r="295" customFormat="1" ht="20" customHeight="1" spans="1:19">
      <c r="A295" s="180">
        <v>292</v>
      </c>
      <c r="B295" s="188"/>
      <c r="C295" s="54" t="s">
        <v>672</v>
      </c>
      <c r="D295" s="191" t="s">
        <v>673</v>
      </c>
      <c r="E295" s="151" t="s">
        <v>758</v>
      </c>
      <c r="F295" s="151">
        <v>2837</v>
      </c>
      <c r="G295" s="54">
        <v>4990.25</v>
      </c>
      <c r="H295" s="180">
        <v>51.05</v>
      </c>
      <c r="I295" s="151">
        <v>453.792</v>
      </c>
      <c r="J295" s="151">
        <v>19.859</v>
      </c>
      <c r="K295" s="54">
        <v>424.17</v>
      </c>
      <c r="L295" s="13">
        <v>948.871</v>
      </c>
      <c r="M295" s="180">
        <v>0</v>
      </c>
      <c r="N295" s="180">
        <v>226.9</v>
      </c>
      <c r="O295" s="180">
        <v>8.51</v>
      </c>
      <c r="P295" s="54">
        <v>99.81</v>
      </c>
      <c r="Q295" s="180">
        <v>335.22</v>
      </c>
      <c r="R295" s="175">
        <v>1284.091</v>
      </c>
      <c r="S295" s="187"/>
    </row>
    <row r="296" customFormat="1" ht="20" customHeight="1" spans="1:19">
      <c r="A296" s="180">
        <v>293</v>
      </c>
      <c r="B296" s="188"/>
      <c r="C296" s="54" t="s">
        <v>674</v>
      </c>
      <c r="D296" s="191" t="s">
        <v>675</v>
      </c>
      <c r="E296" s="151" t="s">
        <v>758</v>
      </c>
      <c r="F296" s="151">
        <v>2837</v>
      </c>
      <c r="G296" s="54">
        <v>4990.25</v>
      </c>
      <c r="H296" s="180">
        <v>51.05</v>
      </c>
      <c r="I296" s="151">
        <v>453.792</v>
      </c>
      <c r="J296" s="151">
        <v>19.859</v>
      </c>
      <c r="K296" s="54">
        <v>424.17</v>
      </c>
      <c r="L296" s="13">
        <v>948.871</v>
      </c>
      <c r="M296" s="180">
        <v>0</v>
      </c>
      <c r="N296" s="180">
        <v>226.9</v>
      </c>
      <c r="O296" s="180">
        <v>8.51</v>
      </c>
      <c r="P296" s="54">
        <v>99.81</v>
      </c>
      <c r="Q296" s="180">
        <v>335.22</v>
      </c>
      <c r="R296" s="175">
        <v>1284.091</v>
      </c>
      <c r="S296" s="187"/>
    </row>
    <row r="297" customFormat="1" ht="20" customHeight="1" spans="1:19">
      <c r="A297" s="180">
        <v>294</v>
      </c>
      <c r="B297" s="188"/>
      <c r="C297" s="54" t="s">
        <v>676</v>
      </c>
      <c r="D297" s="191" t="s">
        <v>677</v>
      </c>
      <c r="E297" s="151" t="s">
        <v>758</v>
      </c>
      <c r="F297" s="151">
        <v>2837</v>
      </c>
      <c r="G297" s="54">
        <v>4990.25</v>
      </c>
      <c r="H297" s="180">
        <v>51.05</v>
      </c>
      <c r="I297" s="151">
        <v>453.792</v>
      </c>
      <c r="J297" s="151">
        <v>19.859</v>
      </c>
      <c r="K297" s="54">
        <v>424.17</v>
      </c>
      <c r="L297" s="13">
        <v>948.871</v>
      </c>
      <c r="M297" s="180">
        <v>0</v>
      </c>
      <c r="N297" s="180">
        <v>226.9</v>
      </c>
      <c r="O297" s="180">
        <v>8.51</v>
      </c>
      <c r="P297" s="54">
        <v>99.81</v>
      </c>
      <c r="Q297" s="180">
        <v>335.22</v>
      </c>
      <c r="R297" s="175">
        <v>1284.091</v>
      </c>
      <c r="S297" s="187"/>
    </row>
    <row r="298" customFormat="1" ht="20" customHeight="1" spans="1:19">
      <c r="A298" s="180">
        <v>295</v>
      </c>
      <c r="B298" s="188"/>
      <c r="C298" s="54" t="s">
        <v>678</v>
      </c>
      <c r="D298" s="191" t="s">
        <v>679</v>
      </c>
      <c r="E298" s="151" t="s">
        <v>758</v>
      </c>
      <c r="F298" s="151">
        <v>2837</v>
      </c>
      <c r="G298" s="54">
        <v>4990.25</v>
      </c>
      <c r="H298" s="180">
        <v>51.05</v>
      </c>
      <c r="I298" s="151">
        <v>453.792</v>
      </c>
      <c r="J298" s="151">
        <v>19.859</v>
      </c>
      <c r="K298" s="54">
        <v>424.17</v>
      </c>
      <c r="L298" s="13">
        <v>948.871</v>
      </c>
      <c r="M298" s="180">
        <v>0</v>
      </c>
      <c r="N298" s="180">
        <v>226.9</v>
      </c>
      <c r="O298" s="180">
        <v>8.51</v>
      </c>
      <c r="P298" s="54">
        <v>99.81</v>
      </c>
      <c r="Q298" s="180">
        <v>335.22</v>
      </c>
      <c r="R298" s="175">
        <v>1284.091</v>
      </c>
      <c r="S298" s="187"/>
    </row>
    <row r="299" customFormat="1" ht="20" customHeight="1" spans="1:19">
      <c r="A299" s="180">
        <v>296</v>
      </c>
      <c r="B299" s="188"/>
      <c r="C299" s="54" t="s">
        <v>680</v>
      </c>
      <c r="D299" s="191" t="s">
        <v>681</v>
      </c>
      <c r="E299" s="151" t="s">
        <v>758</v>
      </c>
      <c r="F299" s="151">
        <v>2837</v>
      </c>
      <c r="G299" s="54">
        <v>4990.25</v>
      </c>
      <c r="H299" s="180">
        <v>51.05</v>
      </c>
      <c r="I299" s="151">
        <v>453.792</v>
      </c>
      <c r="J299" s="151">
        <v>19.859</v>
      </c>
      <c r="K299" s="54">
        <v>424.17</v>
      </c>
      <c r="L299" s="13">
        <v>948.871</v>
      </c>
      <c r="M299" s="180">
        <v>0</v>
      </c>
      <c r="N299" s="180">
        <v>226.9</v>
      </c>
      <c r="O299" s="180">
        <v>8.51</v>
      </c>
      <c r="P299" s="54">
        <v>99.81</v>
      </c>
      <c r="Q299" s="180">
        <v>335.22</v>
      </c>
      <c r="R299" s="175">
        <v>1284.091</v>
      </c>
      <c r="S299" s="187"/>
    </row>
    <row r="300" customFormat="1" ht="20" customHeight="1" spans="1:19">
      <c r="A300" s="180">
        <v>297</v>
      </c>
      <c r="B300" s="188"/>
      <c r="C300" s="54" t="s">
        <v>682</v>
      </c>
      <c r="D300" s="191" t="s">
        <v>683</v>
      </c>
      <c r="E300" s="151" t="s">
        <v>758</v>
      </c>
      <c r="F300" s="151">
        <v>2837</v>
      </c>
      <c r="G300" s="54">
        <v>4990.25</v>
      </c>
      <c r="H300" s="180">
        <v>51.05</v>
      </c>
      <c r="I300" s="151">
        <v>453.792</v>
      </c>
      <c r="J300" s="151">
        <v>19.859</v>
      </c>
      <c r="K300" s="54">
        <v>424.17</v>
      </c>
      <c r="L300" s="13">
        <v>948.871</v>
      </c>
      <c r="M300" s="180">
        <v>0</v>
      </c>
      <c r="N300" s="180">
        <v>226.9</v>
      </c>
      <c r="O300" s="180">
        <v>8.51</v>
      </c>
      <c r="P300" s="54">
        <v>99.81</v>
      </c>
      <c r="Q300" s="180">
        <v>335.22</v>
      </c>
      <c r="R300" s="175">
        <v>1284.091</v>
      </c>
      <c r="S300" s="187"/>
    </row>
    <row r="301" customFormat="1" ht="20" customHeight="1" spans="1:19">
      <c r="A301" s="180">
        <v>298</v>
      </c>
      <c r="B301" s="188"/>
      <c r="C301" s="54" t="s">
        <v>684</v>
      </c>
      <c r="D301" s="191" t="s">
        <v>685</v>
      </c>
      <c r="E301" s="151" t="s">
        <v>758</v>
      </c>
      <c r="F301" s="151">
        <v>2837</v>
      </c>
      <c r="G301" s="54">
        <v>4990.25</v>
      </c>
      <c r="H301" s="180">
        <v>51.05</v>
      </c>
      <c r="I301" s="151">
        <v>453.792</v>
      </c>
      <c r="J301" s="151">
        <v>19.859</v>
      </c>
      <c r="K301" s="54">
        <v>424.17</v>
      </c>
      <c r="L301" s="13">
        <v>948.871</v>
      </c>
      <c r="M301" s="180">
        <v>0</v>
      </c>
      <c r="N301" s="180">
        <v>226.9</v>
      </c>
      <c r="O301" s="180">
        <v>8.51</v>
      </c>
      <c r="P301" s="54">
        <v>99.81</v>
      </c>
      <c r="Q301" s="180">
        <v>335.22</v>
      </c>
      <c r="R301" s="175">
        <v>1284.091</v>
      </c>
      <c r="S301" s="187"/>
    </row>
    <row r="302" customFormat="1" ht="20" customHeight="1" spans="1:19">
      <c r="A302" s="180">
        <v>299</v>
      </c>
      <c r="B302" s="188"/>
      <c r="C302" s="54" t="s">
        <v>686</v>
      </c>
      <c r="D302" s="191" t="s">
        <v>687</v>
      </c>
      <c r="E302" s="151" t="s">
        <v>758</v>
      </c>
      <c r="F302" s="151">
        <v>2837</v>
      </c>
      <c r="G302" s="54">
        <v>4990.25</v>
      </c>
      <c r="H302" s="180">
        <v>51.05</v>
      </c>
      <c r="I302" s="151">
        <v>453.792</v>
      </c>
      <c r="J302" s="151">
        <v>19.859</v>
      </c>
      <c r="K302" s="54">
        <v>424.17</v>
      </c>
      <c r="L302" s="13">
        <v>948.871</v>
      </c>
      <c r="M302" s="180">
        <v>0</v>
      </c>
      <c r="N302" s="180">
        <v>226.9</v>
      </c>
      <c r="O302" s="180">
        <v>8.51</v>
      </c>
      <c r="P302" s="54">
        <v>99.81</v>
      </c>
      <c r="Q302" s="180">
        <v>335.22</v>
      </c>
      <c r="R302" s="175">
        <v>1284.091</v>
      </c>
      <c r="S302" s="187"/>
    </row>
    <row r="303" customFormat="1" ht="20" customHeight="1" spans="1:19">
      <c r="A303" s="180">
        <v>300</v>
      </c>
      <c r="B303" s="188"/>
      <c r="C303" s="54" t="s">
        <v>688</v>
      </c>
      <c r="D303" s="191" t="s">
        <v>689</v>
      </c>
      <c r="E303" s="151" t="s">
        <v>758</v>
      </c>
      <c r="F303" s="151">
        <v>2837</v>
      </c>
      <c r="G303" s="54">
        <v>4990.25</v>
      </c>
      <c r="H303" s="180">
        <v>51.05</v>
      </c>
      <c r="I303" s="151">
        <v>453.792</v>
      </c>
      <c r="J303" s="151">
        <v>19.859</v>
      </c>
      <c r="K303" s="54">
        <v>424.17</v>
      </c>
      <c r="L303" s="13">
        <v>948.871</v>
      </c>
      <c r="M303" s="180">
        <v>0</v>
      </c>
      <c r="N303" s="180">
        <v>226.9</v>
      </c>
      <c r="O303" s="180">
        <v>8.51</v>
      </c>
      <c r="P303" s="54">
        <v>99.81</v>
      </c>
      <c r="Q303" s="180">
        <v>335.22</v>
      </c>
      <c r="R303" s="175">
        <v>1284.091</v>
      </c>
      <c r="S303" s="187"/>
    </row>
    <row r="304" customFormat="1" ht="20" customHeight="1" spans="1:19">
      <c r="A304" s="180">
        <v>301</v>
      </c>
      <c r="B304" s="188"/>
      <c r="C304" s="54" t="s">
        <v>690</v>
      </c>
      <c r="D304" s="191" t="s">
        <v>691</v>
      </c>
      <c r="E304" s="151" t="s">
        <v>758</v>
      </c>
      <c r="F304" s="151">
        <v>2837</v>
      </c>
      <c r="G304" s="54">
        <v>4990.25</v>
      </c>
      <c r="H304" s="180">
        <v>51.05</v>
      </c>
      <c r="I304" s="151">
        <v>453.792</v>
      </c>
      <c r="J304" s="151">
        <v>19.859</v>
      </c>
      <c r="K304" s="54">
        <v>424.17</v>
      </c>
      <c r="L304" s="13">
        <v>948.871</v>
      </c>
      <c r="M304" s="180">
        <v>0</v>
      </c>
      <c r="N304" s="180">
        <v>226.9</v>
      </c>
      <c r="O304" s="180">
        <v>8.51</v>
      </c>
      <c r="P304" s="54">
        <v>99.81</v>
      </c>
      <c r="Q304" s="180">
        <v>335.22</v>
      </c>
      <c r="R304" s="175">
        <v>1284.091</v>
      </c>
      <c r="S304" s="187"/>
    </row>
    <row r="305" customFormat="1" ht="20" customHeight="1" spans="1:19">
      <c r="A305" s="180">
        <v>302</v>
      </c>
      <c r="B305" s="188"/>
      <c r="C305" s="54" t="s">
        <v>692</v>
      </c>
      <c r="D305" s="191" t="s">
        <v>693</v>
      </c>
      <c r="E305" s="151" t="s">
        <v>758</v>
      </c>
      <c r="F305" s="151">
        <v>2837</v>
      </c>
      <c r="G305" s="54">
        <v>4990.25</v>
      </c>
      <c r="H305" s="180">
        <v>51.05</v>
      </c>
      <c r="I305" s="151">
        <v>453.792</v>
      </c>
      <c r="J305" s="151">
        <v>19.859</v>
      </c>
      <c r="K305" s="54">
        <v>424.17</v>
      </c>
      <c r="L305" s="13">
        <v>948.871</v>
      </c>
      <c r="M305" s="180">
        <v>0</v>
      </c>
      <c r="N305" s="180">
        <v>226.9</v>
      </c>
      <c r="O305" s="180">
        <v>8.51</v>
      </c>
      <c r="P305" s="54">
        <v>99.81</v>
      </c>
      <c r="Q305" s="180">
        <v>335.22</v>
      </c>
      <c r="R305" s="175">
        <v>1284.091</v>
      </c>
      <c r="S305" s="187"/>
    </row>
    <row r="306" customFormat="1" ht="20" customHeight="1" spans="1:19">
      <c r="A306" s="180">
        <v>303</v>
      </c>
      <c r="B306" s="188"/>
      <c r="C306" s="54" t="s">
        <v>694</v>
      </c>
      <c r="D306" s="191" t="s">
        <v>695</v>
      </c>
      <c r="E306" s="151" t="s">
        <v>758</v>
      </c>
      <c r="F306" s="151">
        <v>2837</v>
      </c>
      <c r="G306" s="54">
        <v>4990.25</v>
      </c>
      <c r="H306" s="180">
        <v>51.05</v>
      </c>
      <c r="I306" s="151">
        <v>453.792</v>
      </c>
      <c r="J306" s="151">
        <v>19.859</v>
      </c>
      <c r="K306" s="54">
        <v>424.17</v>
      </c>
      <c r="L306" s="13">
        <v>948.871</v>
      </c>
      <c r="M306" s="180">
        <v>0</v>
      </c>
      <c r="N306" s="180">
        <v>226.9</v>
      </c>
      <c r="O306" s="180">
        <v>8.51</v>
      </c>
      <c r="P306" s="54">
        <v>99.81</v>
      </c>
      <c r="Q306" s="180">
        <v>335.22</v>
      </c>
      <c r="R306" s="175">
        <v>1284.091</v>
      </c>
      <c r="S306" s="187"/>
    </row>
    <row r="307" customFormat="1" ht="20" customHeight="1" spans="1:19">
      <c r="A307" s="180">
        <v>304</v>
      </c>
      <c r="B307" s="188"/>
      <c r="C307" s="54" t="s">
        <v>696</v>
      </c>
      <c r="D307" s="191" t="s">
        <v>697</v>
      </c>
      <c r="E307" s="151" t="s">
        <v>758</v>
      </c>
      <c r="F307" s="151">
        <v>2837</v>
      </c>
      <c r="G307" s="54">
        <v>4990.25</v>
      </c>
      <c r="H307" s="180">
        <v>51.05</v>
      </c>
      <c r="I307" s="151">
        <v>453.792</v>
      </c>
      <c r="J307" s="151">
        <v>19.859</v>
      </c>
      <c r="K307" s="54">
        <v>424.17</v>
      </c>
      <c r="L307" s="13">
        <v>948.871</v>
      </c>
      <c r="M307" s="180">
        <v>0</v>
      </c>
      <c r="N307" s="180">
        <v>226.9</v>
      </c>
      <c r="O307" s="180">
        <v>8.51</v>
      </c>
      <c r="P307" s="54">
        <v>99.81</v>
      </c>
      <c r="Q307" s="180">
        <v>335.22</v>
      </c>
      <c r="R307" s="175">
        <v>1284.091</v>
      </c>
      <c r="S307" s="187"/>
    </row>
    <row r="308" customFormat="1" ht="20" customHeight="1" spans="1:19">
      <c r="A308" s="180">
        <v>305</v>
      </c>
      <c r="B308" s="188"/>
      <c r="C308" s="54" t="s">
        <v>698</v>
      </c>
      <c r="D308" s="191" t="s">
        <v>699</v>
      </c>
      <c r="E308" s="151" t="s">
        <v>758</v>
      </c>
      <c r="F308" s="151">
        <v>2837</v>
      </c>
      <c r="G308" s="54">
        <v>4990.25</v>
      </c>
      <c r="H308" s="180">
        <v>51.05</v>
      </c>
      <c r="I308" s="151">
        <v>453.792</v>
      </c>
      <c r="J308" s="151">
        <v>19.859</v>
      </c>
      <c r="K308" s="54">
        <v>424.17</v>
      </c>
      <c r="L308" s="13">
        <v>948.871</v>
      </c>
      <c r="M308" s="180">
        <v>0</v>
      </c>
      <c r="N308" s="180">
        <v>226.9</v>
      </c>
      <c r="O308" s="180">
        <v>8.51</v>
      </c>
      <c r="P308" s="54">
        <v>99.81</v>
      </c>
      <c r="Q308" s="180">
        <v>335.22</v>
      </c>
      <c r="R308" s="175">
        <v>1284.091</v>
      </c>
      <c r="S308" s="187"/>
    </row>
    <row r="309" customFormat="1" ht="20" customHeight="1" spans="1:19">
      <c r="A309" s="180">
        <v>306</v>
      </c>
      <c r="B309" s="188"/>
      <c r="C309" s="54" t="s">
        <v>702</v>
      </c>
      <c r="D309" s="191" t="s">
        <v>703</v>
      </c>
      <c r="E309" s="151" t="s">
        <v>758</v>
      </c>
      <c r="F309" s="151">
        <v>2837</v>
      </c>
      <c r="G309" s="54">
        <v>4990.25</v>
      </c>
      <c r="H309" s="180">
        <v>51.05</v>
      </c>
      <c r="I309" s="151">
        <v>453.792</v>
      </c>
      <c r="J309" s="151">
        <v>19.859</v>
      </c>
      <c r="K309" s="54">
        <v>424.17</v>
      </c>
      <c r="L309" s="13">
        <v>948.871</v>
      </c>
      <c r="M309" s="180">
        <v>0</v>
      </c>
      <c r="N309" s="180">
        <v>226.9</v>
      </c>
      <c r="O309" s="180">
        <v>8.51</v>
      </c>
      <c r="P309" s="54">
        <v>99.81</v>
      </c>
      <c r="Q309" s="180">
        <v>335.22</v>
      </c>
      <c r="R309" s="175">
        <v>1284.091</v>
      </c>
      <c r="S309" s="187"/>
    </row>
    <row r="310" customFormat="1" ht="20" customHeight="1" spans="1:19">
      <c r="A310" s="180">
        <v>307</v>
      </c>
      <c r="B310" s="188"/>
      <c r="C310" s="54" t="s">
        <v>704</v>
      </c>
      <c r="D310" s="191" t="s">
        <v>705</v>
      </c>
      <c r="E310" s="151" t="s">
        <v>758</v>
      </c>
      <c r="F310" s="151">
        <v>2837</v>
      </c>
      <c r="G310" s="54">
        <v>4990.25</v>
      </c>
      <c r="H310" s="180">
        <v>51.05</v>
      </c>
      <c r="I310" s="151">
        <v>453.792</v>
      </c>
      <c r="J310" s="151">
        <v>19.859</v>
      </c>
      <c r="K310" s="54">
        <v>424.17</v>
      </c>
      <c r="L310" s="13">
        <v>948.871</v>
      </c>
      <c r="M310" s="180">
        <v>0</v>
      </c>
      <c r="N310" s="180">
        <v>226.9</v>
      </c>
      <c r="O310" s="180">
        <v>8.51</v>
      </c>
      <c r="P310" s="54">
        <v>99.81</v>
      </c>
      <c r="Q310" s="180">
        <v>335.22</v>
      </c>
      <c r="R310" s="175">
        <v>1284.091</v>
      </c>
      <c r="S310" s="187"/>
    </row>
    <row r="311" customFormat="1" ht="20" customHeight="1" spans="1:19">
      <c r="A311" s="180">
        <v>308</v>
      </c>
      <c r="B311" s="188"/>
      <c r="C311" s="54" t="s">
        <v>708</v>
      </c>
      <c r="D311" s="191" t="s">
        <v>709</v>
      </c>
      <c r="E311" s="151" t="s">
        <v>758</v>
      </c>
      <c r="F311" s="151">
        <v>2837</v>
      </c>
      <c r="G311" s="54">
        <v>4990.25</v>
      </c>
      <c r="H311" s="180">
        <v>51.05</v>
      </c>
      <c r="I311" s="151">
        <v>453.792</v>
      </c>
      <c r="J311" s="151">
        <v>19.859</v>
      </c>
      <c r="K311" s="54">
        <v>424.17</v>
      </c>
      <c r="L311" s="13">
        <v>948.871</v>
      </c>
      <c r="M311" s="180">
        <v>0</v>
      </c>
      <c r="N311" s="180">
        <v>226.9</v>
      </c>
      <c r="O311" s="180">
        <v>8.51</v>
      </c>
      <c r="P311" s="54">
        <v>99.81</v>
      </c>
      <c r="Q311" s="180">
        <v>335.22</v>
      </c>
      <c r="R311" s="175">
        <v>1284.091</v>
      </c>
      <c r="S311" s="187"/>
    </row>
    <row r="312" customFormat="1" ht="20" customHeight="1" spans="1:19">
      <c r="A312" s="180">
        <v>309</v>
      </c>
      <c r="B312" s="188"/>
      <c r="C312" s="54" t="s">
        <v>710</v>
      </c>
      <c r="D312" s="191" t="s">
        <v>711</v>
      </c>
      <c r="E312" s="151" t="s">
        <v>758</v>
      </c>
      <c r="F312" s="151">
        <v>2837</v>
      </c>
      <c r="G312" s="54">
        <v>4990.25</v>
      </c>
      <c r="H312" s="180">
        <v>51.05</v>
      </c>
      <c r="I312" s="151">
        <v>453.792</v>
      </c>
      <c r="J312" s="151">
        <v>19.859</v>
      </c>
      <c r="K312" s="54">
        <v>424.17</v>
      </c>
      <c r="L312" s="13">
        <v>948.871</v>
      </c>
      <c r="M312" s="180">
        <v>0</v>
      </c>
      <c r="N312" s="180">
        <v>226.9</v>
      </c>
      <c r="O312" s="180">
        <v>8.51</v>
      </c>
      <c r="P312" s="54">
        <v>99.81</v>
      </c>
      <c r="Q312" s="180">
        <v>335.22</v>
      </c>
      <c r="R312" s="175">
        <v>1284.091</v>
      </c>
      <c r="S312" s="187"/>
    </row>
    <row r="313" customFormat="1" ht="20" customHeight="1" spans="1:19">
      <c r="A313" s="180">
        <v>310</v>
      </c>
      <c r="B313" s="188"/>
      <c r="C313" s="144" t="s">
        <v>760</v>
      </c>
      <c r="D313" s="191" t="s">
        <v>761</v>
      </c>
      <c r="E313" s="151">
        <v>3042.05</v>
      </c>
      <c r="F313" s="151">
        <v>3043</v>
      </c>
      <c r="G313" s="54">
        <v>4990.25</v>
      </c>
      <c r="H313" s="180">
        <v>54.76</v>
      </c>
      <c r="I313" s="151">
        <v>486.728</v>
      </c>
      <c r="J313" s="151">
        <v>21.301</v>
      </c>
      <c r="K313" s="54">
        <v>424.17</v>
      </c>
      <c r="L313" s="13">
        <v>986.959</v>
      </c>
      <c r="M313" s="180">
        <v>0</v>
      </c>
      <c r="N313" s="180">
        <v>243.36</v>
      </c>
      <c r="O313" s="180">
        <v>9.13</v>
      </c>
      <c r="P313" s="54">
        <v>99.81</v>
      </c>
      <c r="Q313" s="180">
        <v>352.3</v>
      </c>
      <c r="R313" s="175">
        <v>1339.259</v>
      </c>
      <c r="S313" s="187" t="s">
        <v>50</v>
      </c>
    </row>
    <row r="314" s="146" customFormat="1" spans="1:19">
      <c r="A314" s="195" t="s">
        <v>16</v>
      </c>
      <c r="B314" s="165" t="s">
        <v>762</v>
      </c>
      <c r="C314" s="165"/>
      <c r="D314" s="166"/>
      <c r="E314" s="167">
        <v>726025.679999999</v>
      </c>
      <c r="F314" s="167">
        <v>898404.23</v>
      </c>
      <c r="G314" s="167">
        <v>1546977.5</v>
      </c>
      <c r="H314" s="167">
        <v>16166.6299999999</v>
      </c>
      <c r="I314" s="167">
        <v>143706.4448</v>
      </c>
      <c r="J314" s="167">
        <v>6288.82961000003</v>
      </c>
      <c r="K314" s="167">
        <v>131492.7</v>
      </c>
      <c r="L314" s="167">
        <v>297654.604410001</v>
      </c>
      <c r="M314" s="167">
        <v>0</v>
      </c>
      <c r="N314" s="167">
        <v>71854.2000000001</v>
      </c>
      <c r="O314" s="167">
        <v>2694.97000000001</v>
      </c>
      <c r="P314" s="167">
        <v>30941.1000000002</v>
      </c>
      <c r="Q314" s="167">
        <v>105490.27</v>
      </c>
      <c r="R314" s="167">
        <v>403144.87441</v>
      </c>
      <c r="S314" s="199"/>
    </row>
    <row r="315" customFormat="1" spans="1:4">
      <c r="A315" s="196"/>
      <c r="B315" s="196"/>
      <c r="C315" s="196"/>
      <c r="D315" s="196"/>
    </row>
    <row r="316" customFormat="1" spans="1:17">
      <c r="A316" s="197" t="s">
        <v>713</v>
      </c>
      <c r="B316" s="197"/>
      <c r="C316" s="197">
        <v>16166.6299999999</v>
      </c>
      <c r="D316" s="197"/>
      <c r="L316">
        <f t="shared" ref="L316:Q316" si="0">SUM(L4:L249)</f>
        <v>236266.599410001</v>
      </c>
      <c r="M316">
        <f t="shared" si="0"/>
        <v>0</v>
      </c>
      <c r="N316">
        <f t="shared" si="0"/>
        <v>57047.1200000002</v>
      </c>
      <c r="O316">
        <f t="shared" si="0"/>
        <v>2139.62</v>
      </c>
      <c r="P316">
        <f t="shared" si="0"/>
        <v>24553.2600000001</v>
      </c>
      <c r="Q316">
        <f t="shared" si="0"/>
        <v>83740.0000000002</v>
      </c>
    </row>
    <row r="317" customFormat="1" spans="1:4">
      <c r="A317" s="197" t="s">
        <v>714</v>
      </c>
      <c r="B317" s="197"/>
      <c r="C317" s="169">
        <v>215560.6448</v>
      </c>
      <c r="D317" s="169"/>
    </row>
    <row r="318" customFormat="1" spans="1:4">
      <c r="A318" s="197" t="s">
        <v>715</v>
      </c>
      <c r="B318" s="197"/>
      <c r="C318" s="169">
        <v>8983.79961000004</v>
      </c>
      <c r="D318" s="169"/>
    </row>
    <row r="319" customFormat="1" spans="1:4">
      <c r="A319" s="198" t="s">
        <v>716</v>
      </c>
      <c r="B319" s="198"/>
      <c r="C319" s="198">
        <v>162433.8</v>
      </c>
      <c r="D319" s="198"/>
    </row>
    <row r="320" customFormat="1"/>
    <row r="321" customFormat="1"/>
    <row r="322" customFormat="1" spans="1:18">
      <c r="A322" s="200" t="s">
        <v>717</v>
      </c>
      <c r="B322" s="200"/>
      <c r="C322" s="200"/>
      <c r="D322" s="200"/>
      <c r="E322" s="200"/>
      <c r="F322" s="200"/>
      <c r="G322" s="200"/>
      <c r="H322" s="200"/>
      <c r="I322" s="200"/>
      <c r="J322" s="200"/>
      <c r="K322" s="200"/>
      <c r="L322" s="200"/>
      <c r="M322" s="200"/>
      <c r="N322" s="200"/>
      <c r="O322" s="200"/>
      <c r="P322" s="200"/>
      <c r="Q322" s="200"/>
      <c r="R322" s="200"/>
    </row>
    <row r="323" customFormat="1" spans="1:18">
      <c r="A323" s="200"/>
      <c r="B323" s="200"/>
      <c r="C323" s="200"/>
      <c r="D323" s="200"/>
      <c r="E323" s="200"/>
      <c r="F323" s="200"/>
      <c r="G323" s="200"/>
      <c r="H323" s="200"/>
      <c r="I323" s="200"/>
      <c r="J323" s="200"/>
      <c r="K323" s="200"/>
      <c r="L323" s="200"/>
      <c r="M323" s="200"/>
      <c r="N323" s="200"/>
      <c r="O323" s="200"/>
      <c r="P323" s="200"/>
      <c r="Q323" s="200"/>
      <c r="R323" s="200"/>
    </row>
    <row r="324" customFormat="1" spans="1:18">
      <c r="A324" s="200"/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200"/>
      <c r="N324" s="200"/>
      <c r="O324" s="200"/>
      <c r="P324" s="200"/>
      <c r="Q324" s="200"/>
      <c r="R324" s="200"/>
    </row>
    <row r="325" customFormat="1" spans="1:18">
      <c r="A325" s="200"/>
      <c r="B325" s="200"/>
      <c r="C325" s="200"/>
      <c r="D325" s="200"/>
      <c r="E325" s="200"/>
      <c r="F325" s="200"/>
      <c r="G325" s="200"/>
      <c r="H325" s="200"/>
      <c r="I325" s="200"/>
      <c r="J325" s="200"/>
      <c r="K325" s="200"/>
      <c r="L325" s="200"/>
      <c r="M325" s="200"/>
      <c r="N325" s="200"/>
      <c r="O325" s="200"/>
      <c r="P325" s="200"/>
      <c r="Q325" s="200"/>
      <c r="R325" s="200"/>
    </row>
    <row r="326" customFormat="1" spans="1:18">
      <c r="A326" s="200"/>
      <c r="B326" s="200"/>
      <c r="C326" s="200"/>
      <c r="D326" s="200"/>
      <c r="E326" s="200"/>
      <c r="F326" s="200"/>
      <c r="G326" s="200"/>
      <c r="H326" s="200"/>
      <c r="I326" s="200"/>
      <c r="J326" s="200"/>
      <c r="K326" s="200"/>
      <c r="L326" s="200"/>
      <c r="M326" s="200"/>
      <c r="N326" s="200"/>
      <c r="O326" s="200"/>
      <c r="P326" s="200"/>
      <c r="Q326" s="200"/>
      <c r="R326" s="200"/>
    </row>
    <row r="327" customFormat="1"/>
    <row r="328" customFormat="1"/>
    <row r="329" customFormat="1"/>
    <row r="330" customFormat="1"/>
    <row r="331" customFormat="1"/>
    <row r="332" customFormat="1" spans="1:3">
      <c r="A332" s="201" t="s">
        <v>763</v>
      </c>
      <c r="B332" s="201"/>
      <c r="C332" s="201"/>
    </row>
    <row r="333" customFormat="1" ht="20" customHeight="1" spans="1:19">
      <c r="A333" s="180">
        <v>1</v>
      </c>
      <c r="B333" s="178" t="s">
        <v>64</v>
      </c>
      <c r="C333" s="60" t="s">
        <v>65</v>
      </c>
      <c r="D333" s="180" t="s">
        <v>66</v>
      </c>
      <c r="E333" s="151">
        <v>2836.2</v>
      </c>
      <c r="F333" s="151">
        <v>2837</v>
      </c>
      <c r="G333" s="54">
        <v>4990.25</v>
      </c>
      <c r="H333" s="180">
        <v>51.05</v>
      </c>
      <c r="I333" s="151">
        <v>453.792</v>
      </c>
      <c r="J333" s="151">
        <v>19.859</v>
      </c>
      <c r="K333" s="54">
        <v>424.17</v>
      </c>
      <c r="L333" s="13">
        <v>948.871</v>
      </c>
      <c r="M333" s="180">
        <v>0</v>
      </c>
      <c r="N333" s="180">
        <v>226.9</v>
      </c>
      <c r="O333" s="180">
        <v>8.51</v>
      </c>
      <c r="P333" s="54">
        <v>99.81</v>
      </c>
      <c r="Q333" s="180">
        <v>335.22</v>
      </c>
      <c r="R333" s="175">
        <v>1284.091</v>
      </c>
      <c r="S333" s="187"/>
    </row>
    <row r="334" customFormat="1" ht="20" customHeight="1" spans="1:19">
      <c r="A334" s="180">
        <v>2</v>
      </c>
      <c r="B334" s="180" t="s">
        <v>99</v>
      </c>
      <c r="C334" s="60" t="s">
        <v>100</v>
      </c>
      <c r="D334" s="180" t="s">
        <v>101</v>
      </c>
      <c r="E334" s="151">
        <v>3820</v>
      </c>
      <c r="F334" s="151">
        <v>3820</v>
      </c>
      <c r="G334" s="54">
        <v>4990.25</v>
      </c>
      <c r="H334" s="180">
        <v>68.76</v>
      </c>
      <c r="I334" s="151">
        <v>611.2</v>
      </c>
      <c r="J334" s="151">
        <v>26.74</v>
      </c>
      <c r="K334" s="54">
        <v>424.17</v>
      </c>
      <c r="L334" s="13">
        <v>1130.87</v>
      </c>
      <c r="M334" s="180">
        <v>0</v>
      </c>
      <c r="N334" s="180">
        <v>305.6</v>
      </c>
      <c r="O334" s="180">
        <v>11.46</v>
      </c>
      <c r="P334" s="54">
        <v>99.81</v>
      </c>
      <c r="Q334" s="180">
        <v>416.87</v>
      </c>
      <c r="R334" s="175">
        <v>1547.74</v>
      </c>
      <c r="S334" s="187"/>
    </row>
    <row r="335" customFormat="1" ht="20" customHeight="1" spans="1:19">
      <c r="A335" s="180">
        <v>3</v>
      </c>
      <c r="B335" s="180" t="s">
        <v>146</v>
      </c>
      <c r="C335" s="60" t="s">
        <v>151</v>
      </c>
      <c r="D335" s="180" t="s">
        <v>152</v>
      </c>
      <c r="E335" s="151">
        <v>2836.2</v>
      </c>
      <c r="F335" s="151">
        <v>2837</v>
      </c>
      <c r="G335" s="54">
        <v>4990.25</v>
      </c>
      <c r="H335" s="180">
        <v>51.05</v>
      </c>
      <c r="I335" s="151">
        <v>453.792</v>
      </c>
      <c r="J335" s="151">
        <v>19.859</v>
      </c>
      <c r="K335" s="54">
        <v>424.17</v>
      </c>
      <c r="L335" s="13">
        <v>948.871</v>
      </c>
      <c r="M335" s="180">
        <v>0</v>
      </c>
      <c r="N335" s="180">
        <v>226.9</v>
      </c>
      <c r="O335" s="180">
        <v>8.51</v>
      </c>
      <c r="P335" s="54">
        <v>99.81</v>
      </c>
      <c r="Q335" s="180">
        <v>335.22</v>
      </c>
      <c r="R335" s="175">
        <v>1284.091</v>
      </c>
      <c r="S335" s="187"/>
    </row>
    <row r="336" customFormat="1" ht="20" customHeight="1" spans="1:19">
      <c r="A336" s="180">
        <v>4</v>
      </c>
      <c r="B336" s="180" t="s">
        <v>155</v>
      </c>
      <c r="C336" s="60" t="s">
        <v>200</v>
      </c>
      <c r="D336" s="180" t="s">
        <v>201</v>
      </c>
      <c r="E336" s="151">
        <v>2836.2</v>
      </c>
      <c r="F336" s="151">
        <v>2837</v>
      </c>
      <c r="G336" s="54">
        <v>4990.25</v>
      </c>
      <c r="H336" s="180">
        <v>51.05</v>
      </c>
      <c r="I336" s="151">
        <v>453.792</v>
      </c>
      <c r="J336" s="151">
        <v>19.859</v>
      </c>
      <c r="K336" s="54">
        <v>424.17</v>
      </c>
      <c r="L336" s="13">
        <v>948.871</v>
      </c>
      <c r="M336" s="180">
        <v>0</v>
      </c>
      <c r="N336" s="180">
        <v>226.9</v>
      </c>
      <c r="O336" s="180">
        <v>8.51</v>
      </c>
      <c r="P336" s="54">
        <v>99.81</v>
      </c>
      <c r="Q336" s="180">
        <v>335.22</v>
      </c>
      <c r="R336" s="175">
        <v>1284.091</v>
      </c>
      <c r="S336" s="187"/>
    </row>
    <row r="337" customFormat="1" ht="20" customHeight="1" spans="1:19">
      <c r="A337" s="180">
        <v>5</v>
      </c>
      <c r="B337" s="180" t="s">
        <v>155</v>
      </c>
      <c r="C337" s="60" t="s">
        <v>212</v>
      </c>
      <c r="D337" s="180" t="s">
        <v>213</v>
      </c>
      <c r="E337" s="151">
        <v>2836.2</v>
      </c>
      <c r="F337" s="151">
        <v>2837</v>
      </c>
      <c r="G337" s="54">
        <v>4990.25</v>
      </c>
      <c r="H337" s="180">
        <v>51.05</v>
      </c>
      <c r="I337" s="151">
        <v>453.792</v>
      </c>
      <c r="J337" s="151">
        <v>19.859</v>
      </c>
      <c r="K337" s="54">
        <v>424.17</v>
      </c>
      <c r="L337" s="13">
        <v>948.871</v>
      </c>
      <c r="M337" s="180">
        <v>0</v>
      </c>
      <c r="N337" s="180">
        <v>226.9</v>
      </c>
      <c r="O337" s="180">
        <v>8.51</v>
      </c>
      <c r="P337" s="54">
        <v>99.81</v>
      </c>
      <c r="Q337" s="180">
        <v>335.22</v>
      </c>
      <c r="R337" s="175">
        <v>1284.091</v>
      </c>
      <c r="S337" s="187"/>
    </row>
    <row r="338" customFormat="1" ht="20" customHeight="1" spans="1:19">
      <c r="A338" s="180">
        <v>6</v>
      </c>
      <c r="B338" s="180" t="s">
        <v>222</v>
      </c>
      <c r="C338" s="60" t="s">
        <v>231</v>
      </c>
      <c r="D338" s="180" t="s">
        <v>232</v>
      </c>
      <c r="E338" s="151">
        <v>2836.2</v>
      </c>
      <c r="F338" s="151">
        <v>2837</v>
      </c>
      <c r="G338" s="54">
        <v>4990.25</v>
      </c>
      <c r="H338" s="180">
        <v>51.05</v>
      </c>
      <c r="I338" s="151">
        <v>453.792</v>
      </c>
      <c r="J338" s="151">
        <v>19.859</v>
      </c>
      <c r="K338" s="54">
        <v>424.17</v>
      </c>
      <c r="L338" s="13">
        <v>948.871</v>
      </c>
      <c r="M338" s="180">
        <v>0</v>
      </c>
      <c r="N338" s="180">
        <v>226.9</v>
      </c>
      <c r="O338" s="180">
        <v>8.51</v>
      </c>
      <c r="P338" s="54">
        <v>99.81</v>
      </c>
      <c r="Q338" s="180">
        <v>335.22</v>
      </c>
      <c r="R338" s="175">
        <v>1284.091</v>
      </c>
      <c r="S338" s="187"/>
    </row>
    <row r="339" customFormat="1" ht="20" customHeight="1" spans="1:19">
      <c r="A339" s="180">
        <v>7</v>
      </c>
      <c r="B339" s="180" t="s">
        <v>243</v>
      </c>
      <c r="C339" s="60" t="s">
        <v>252</v>
      </c>
      <c r="D339" s="180" t="s">
        <v>253</v>
      </c>
      <c r="E339" s="151">
        <v>2836.2</v>
      </c>
      <c r="F339" s="151">
        <v>2837</v>
      </c>
      <c r="G339" s="54">
        <v>4990.25</v>
      </c>
      <c r="H339" s="180">
        <v>51.05</v>
      </c>
      <c r="I339" s="151">
        <v>453.792</v>
      </c>
      <c r="J339" s="151">
        <v>19.859</v>
      </c>
      <c r="K339" s="54">
        <v>424.17</v>
      </c>
      <c r="L339" s="13">
        <v>948.871</v>
      </c>
      <c r="M339" s="180">
        <v>0</v>
      </c>
      <c r="N339" s="180">
        <v>226.9</v>
      </c>
      <c r="O339" s="180">
        <v>8.51</v>
      </c>
      <c r="P339" s="54">
        <v>99.81</v>
      </c>
      <c r="Q339" s="180">
        <v>335.22</v>
      </c>
      <c r="R339" s="175">
        <v>1284.091</v>
      </c>
      <c r="S339" s="187"/>
    </row>
    <row r="340" customFormat="1" ht="20" customHeight="1" spans="1:19">
      <c r="A340" s="180">
        <v>8</v>
      </c>
      <c r="B340" s="180" t="s">
        <v>258</v>
      </c>
      <c r="C340" s="60" t="s">
        <v>273</v>
      </c>
      <c r="D340" s="180" t="s">
        <v>274</v>
      </c>
      <c r="E340" s="151">
        <v>2836.2</v>
      </c>
      <c r="F340" s="151">
        <v>2837</v>
      </c>
      <c r="G340" s="54">
        <v>4990.25</v>
      </c>
      <c r="H340" s="180">
        <v>51.05</v>
      </c>
      <c r="I340" s="151">
        <v>453.792</v>
      </c>
      <c r="J340" s="151">
        <v>19.859</v>
      </c>
      <c r="K340" s="54">
        <v>424.17</v>
      </c>
      <c r="L340" s="13">
        <v>948.871</v>
      </c>
      <c r="M340" s="180">
        <v>0</v>
      </c>
      <c r="N340" s="180">
        <v>226.9</v>
      </c>
      <c r="O340" s="180">
        <v>8.51</v>
      </c>
      <c r="P340" s="54">
        <v>99.81</v>
      </c>
      <c r="Q340" s="180">
        <v>335.22</v>
      </c>
      <c r="R340" s="175">
        <v>1284.091</v>
      </c>
      <c r="S340" s="187"/>
    </row>
    <row r="341" customFormat="1" ht="20" customHeight="1" spans="1:19">
      <c r="A341" s="180">
        <v>9</v>
      </c>
      <c r="B341" s="180" t="s">
        <v>258</v>
      </c>
      <c r="C341" s="60" t="s">
        <v>291</v>
      </c>
      <c r="D341" s="180" t="s">
        <v>292</v>
      </c>
      <c r="E341" s="151">
        <v>3042.05</v>
      </c>
      <c r="F341" s="151">
        <v>3043</v>
      </c>
      <c r="G341" s="54">
        <v>4990.25</v>
      </c>
      <c r="H341" s="180">
        <v>54.76</v>
      </c>
      <c r="I341" s="151">
        <v>486.728</v>
      </c>
      <c r="J341" s="151">
        <v>21.301</v>
      </c>
      <c r="K341" s="54">
        <v>424.17</v>
      </c>
      <c r="L341" s="13">
        <v>986.959</v>
      </c>
      <c r="M341" s="180">
        <v>0</v>
      </c>
      <c r="N341" s="180">
        <v>243.36</v>
      </c>
      <c r="O341" s="180">
        <v>9.13</v>
      </c>
      <c r="P341" s="54">
        <v>99.81</v>
      </c>
      <c r="Q341" s="180">
        <v>352.3</v>
      </c>
      <c r="R341" s="175">
        <v>1339.259</v>
      </c>
      <c r="S341" s="187"/>
    </row>
    <row r="342" customFormat="1" ht="20" customHeight="1" spans="1:19">
      <c r="A342" s="180">
        <v>10</v>
      </c>
      <c r="B342" s="180" t="s">
        <v>293</v>
      </c>
      <c r="C342" s="142" t="s">
        <v>296</v>
      </c>
      <c r="D342" s="180" t="s">
        <v>297</v>
      </c>
      <c r="E342" s="151">
        <v>2836.2</v>
      </c>
      <c r="F342" s="151">
        <v>2837</v>
      </c>
      <c r="G342" s="54">
        <v>4990.25</v>
      </c>
      <c r="H342" s="180">
        <v>51.05</v>
      </c>
      <c r="I342" s="151">
        <v>453.792</v>
      </c>
      <c r="J342" s="151">
        <v>19.859</v>
      </c>
      <c r="K342" s="54">
        <v>424.17</v>
      </c>
      <c r="L342" s="13">
        <v>948.871</v>
      </c>
      <c r="M342" s="180">
        <v>0</v>
      </c>
      <c r="N342" s="180">
        <v>226.9</v>
      </c>
      <c r="O342" s="180">
        <v>8.51</v>
      </c>
      <c r="P342" s="54">
        <v>99.81</v>
      </c>
      <c r="Q342" s="180">
        <v>335.22</v>
      </c>
      <c r="R342" s="175">
        <v>1284.091</v>
      </c>
      <c r="S342" s="187"/>
    </row>
    <row r="343" customFormat="1" ht="20" customHeight="1" spans="1:19">
      <c r="A343" s="180">
        <v>11</v>
      </c>
      <c r="B343" s="180" t="s">
        <v>293</v>
      </c>
      <c r="C343" s="142" t="s">
        <v>344</v>
      </c>
      <c r="D343" s="180" t="s">
        <v>345</v>
      </c>
      <c r="E343" s="151">
        <v>2836.2</v>
      </c>
      <c r="F343" s="151">
        <v>2837</v>
      </c>
      <c r="G343" s="54">
        <v>4990.25</v>
      </c>
      <c r="H343" s="180">
        <v>51.05</v>
      </c>
      <c r="I343" s="151">
        <v>453.792</v>
      </c>
      <c r="J343" s="151">
        <v>19.859</v>
      </c>
      <c r="K343" s="54">
        <v>424.17</v>
      </c>
      <c r="L343" s="13">
        <v>948.871</v>
      </c>
      <c r="M343" s="180">
        <v>0</v>
      </c>
      <c r="N343" s="180">
        <v>226.9</v>
      </c>
      <c r="O343" s="180">
        <v>8.51</v>
      </c>
      <c r="P343" s="54">
        <v>99.81</v>
      </c>
      <c r="Q343" s="180">
        <v>335.22</v>
      </c>
      <c r="R343" s="175">
        <v>1284.091</v>
      </c>
      <c r="S343" s="187"/>
    </row>
    <row r="344" customFormat="1" ht="20" customHeight="1" spans="1:19">
      <c r="A344" s="180">
        <v>12</v>
      </c>
      <c r="B344" s="180" t="s">
        <v>293</v>
      </c>
      <c r="C344" s="142" t="s">
        <v>358</v>
      </c>
      <c r="D344" s="180" t="s">
        <v>359</v>
      </c>
      <c r="E344" s="151">
        <v>2836.2</v>
      </c>
      <c r="F344" s="151">
        <v>2837</v>
      </c>
      <c r="G344" s="54">
        <v>4990.25</v>
      </c>
      <c r="H344" s="180">
        <v>51.05</v>
      </c>
      <c r="I344" s="151">
        <v>453.792</v>
      </c>
      <c r="J344" s="151">
        <v>19.859</v>
      </c>
      <c r="K344" s="54">
        <v>424.17</v>
      </c>
      <c r="L344" s="13">
        <v>948.871</v>
      </c>
      <c r="M344" s="180">
        <v>0</v>
      </c>
      <c r="N344" s="180">
        <v>226.9</v>
      </c>
      <c r="O344" s="180">
        <v>8.51</v>
      </c>
      <c r="P344" s="54">
        <v>99.81</v>
      </c>
      <c r="Q344" s="180">
        <v>335.22</v>
      </c>
      <c r="R344" s="175">
        <v>1284.091</v>
      </c>
      <c r="S344" s="187"/>
    </row>
    <row r="345" customFormat="1" ht="20" customHeight="1" spans="1:19">
      <c r="A345" s="180">
        <v>13</v>
      </c>
      <c r="B345" s="180" t="s">
        <v>293</v>
      </c>
      <c r="C345" s="142" t="s">
        <v>368</v>
      </c>
      <c r="D345" s="180" t="s">
        <v>369</v>
      </c>
      <c r="E345" s="151">
        <v>2836.2</v>
      </c>
      <c r="F345" s="151">
        <v>2837</v>
      </c>
      <c r="G345" s="54">
        <v>4990.25</v>
      </c>
      <c r="H345" s="180">
        <v>51.05</v>
      </c>
      <c r="I345" s="151">
        <v>453.792</v>
      </c>
      <c r="J345" s="151">
        <v>19.859</v>
      </c>
      <c r="K345" s="54">
        <v>424.17</v>
      </c>
      <c r="L345" s="13">
        <v>948.871</v>
      </c>
      <c r="M345" s="180">
        <v>0</v>
      </c>
      <c r="N345" s="180">
        <v>226.9</v>
      </c>
      <c r="O345" s="180">
        <v>8.51</v>
      </c>
      <c r="P345" s="54">
        <v>99.81</v>
      </c>
      <c r="Q345" s="180">
        <v>335.22</v>
      </c>
      <c r="R345" s="175">
        <v>1284.091</v>
      </c>
      <c r="S345" s="187"/>
    </row>
    <row r="346" customFormat="1" ht="20" customHeight="1" spans="1:19">
      <c r="A346" s="180">
        <v>14</v>
      </c>
      <c r="B346" s="180" t="s">
        <v>293</v>
      </c>
      <c r="C346" s="142" t="s">
        <v>374</v>
      </c>
      <c r="D346" s="180" t="s">
        <v>375</v>
      </c>
      <c r="E346" s="151">
        <v>2836.2</v>
      </c>
      <c r="F346" s="151">
        <v>2837</v>
      </c>
      <c r="G346" s="54">
        <v>4990.25</v>
      </c>
      <c r="H346" s="180">
        <v>51.05</v>
      </c>
      <c r="I346" s="151">
        <v>453.792</v>
      </c>
      <c r="J346" s="151">
        <v>19.859</v>
      </c>
      <c r="K346" s="54">
        <v>424.17</v>
      </c>
      <c r="L346" s="13">
        <v>948.871</v>
      </c>
      <c r="M346" s="180">
        <v>0</v>
      </c>
      <c r="N346" s="180">
        <v>226.9</v>
      </c>
      <c r="O346" s="180">
        <v>8.51</v>
      </c>
      <c r="P346" s="54">
        <v>99.81</v>
      </c>
      <c r="Q346" s="180">
        <v>335.22</v>
      </c>
      <c r="R346" s="175">
        <v>1284.091</v>
      </c>
      <c r="S346" s="187"/>
    </row>
    <row r="347" customFormat="1" ht="20" customHeight="1" spans="1:19">
      <c r="A347" s="180">
        <v>15</v>
      </c>
      <c r="B347" s="180" t="s">
        <v>293</v>
      </c>
      <c r="C347" s="60" t="s">
        <v>376</v>
      </c>
      <c r="D347" s="180" t="s">
        <v>377</v>
      </c>
      <c r="E347" s="151">
        <v>2836.2</v>
      </c>
      <c r="F347" s="151">
        <v>2837</v>
      </c>
      <c r="G347" s="54">
        <v>4990.25</v>
      </c>
      <c r="H347" s="180">
        <v>51.05</v>
      </c>
      <c r="I347" s="151">
        <v>453.792</v>
      </c>
      <c r="J347" s="151">
        <v>19.859</v>
      </c>
      <c r="K347" s="54">
        <v>424.17</v>
      </c>
      <c r="L347" s="13">
        <v>948.871</v>
      </c>
      <c r="M347" s="180">
        <v>0</v>
      </c>
      <c r="N347" s="180">
        <v>226.9</v>
      </c>
      <c r="O347" s="180">
        <v>8.51</v>
      </c>
      <c r="P347" s="54">
        <v>99.81</v>
      </c>
      <c r="Q347" s="180">
        <v>335.22</v>
      </c>
      <c r="R347" s="175">
        <v>1284.091</v>
      </c>
      <c r="S347" s="187"/>
    </row>
    <row r="348" customFormat="1" ht="20" customHeight="1" spans="1:19">
      <c r="A348" s="180">
        <v>16</v>
      </c>
      <c r="B348" s="180" t="s">
        <v>293</v>
      </c>
      <c r="C348" s="60" t="s">
        <v>380</v>
      </c>
      <c r="D348" s="180" t="s">
        <v>381</v>
      </c>
      <c r="E348" s="151">
        <v>2836.2</v>
      </c>
      <c r="F348" s="151">
        <v>2837</v>
      </c>
      <c r="G348" s="54">
        <v>4990.25</v>
      </c>
      <c r="H348" s="180">
        <v>51.05</v>
      </c>
      <c r="I348" s="151">
        <v>453.792</v>
      </c>
      <c r="J348" s="151">
        <v>19.859</v>
      </c>
      <c r="K348" s="54">
        <v>424.17</v>
      </c>
      <c r="L348" s="13">
        <v>948.871</v>
      </c>
      <c r="M348" s="180">
        <v>0</v>
      </c>
      <c r="N348" s="180">
        <v>226.9</v>
      </c>
      <c r="O348" s="180">
        <v>8.51</v>
      </c>
      <c r="P348" s="54">
        <v>99.81</v>
      </c>
      <c r="Q348" s="180">
        <v>335.22</v>
      </c>
      <c r="R348" s="175">
        <v>1284.091</v>
      </c>
      <c r="S348" s="187"/>
    </row>
    <row r="349" customFormat="1" ht="20" customHeight="1" spans="1:19">
      <c r="A349" s="180">
        <v>17</v>
      </c>
      <c r="B349" s="180" t="s">
        <v>293</v>
      </c>
      <c r="C349" s="60" t="s">
        <v>382</v>
      </c>
      <c r="D349" s="180" t="s">
        <v>383</v>
      </c>
      <c r="E349" s="151">
        <v>2836.2</v>
      </c>
      <c r="F349" s="151">
        <v>2837</v>
      </c>
      <c r="G349" s="54">
        <v>4990.25</v>
      </c>
      <c r="H349" s="180">
        <v>51.05</v>
      </c>
      <c r="I349" s="151">
        <v>453.792</v>
      </c>
      <c r="J349" s="151">
        <v>19.859</v>
      </c>
      <c r="K349" s="54">
        <v>424.17</v>
      </c>
      <c r="L349" s="13">
        <v>948.871</v>
      </c>
      <c r="M349" s="180">
        <v>0</v>
      </c>
      <c r="N349" s="180">
        <v>226.9</v>
      </c>
      <c r="O349" s="180">
        <v>8.51</v>
      </c>
      <c r="P349" s="54">
        <v>99.81</v>
      </c>
      <c r="Q349" s="180">
        <v>335.22</v>
      </c>
      <c r="R349" s="175">
        <v>1284.091</v>
      </c>
      <c r="S349" s="187"/>
    </row>
    <row r="350" customFormat="1" ht="20" customHeight="1" spans="1:19">
      <c r="A350" s="180">
        <v>18</v>
      </c>
      <c r="B350" s="180" t="s">
        <v>293</v>
      </c>
      <c r="C350" s="60" t="s">
        <v>384</v>
      </c>
      <c r="D350" s="180" t="s">
        <v>385</v>
      </c>
      <c r="E350" s="151">
        <v>3042.05</v>
      </c>
      <c r="F350" s="151">
        <v>3043</v>
      </c>
      <c r="G350" s="54">
        <v>4990.25</v>
      </c>
      <c r="H350" s="180">
        <v>54.76</v>
      </c>
      <c r="I350" s="151">
        <v>486.728</v>
      </c>
      <c r="J350" s="151">
        <v>21.301</v>
      </c>
      <c r="K350" s="54">
        <v>424.17</v>
      </c>
      <c r="L350" s="13">
        <v>986.959</v>
      </c>
      <c r="M350" s="180">
        <v>0</v>
      </c>
      <c r="N350" s="180">
        <v>243.36</v>
      </c>
      <c r="O350" s="180">
        <v>9.13</v>
      </c>
      <c r="P350" s="54">
        <v>99.81</v>
      </c>
      <c r="Q350" s="180">
        <v>352.3</v>
      </c>
      <c r="R350" s="175">
        <v>1339.259</v>
      </c>
      <c r="S350" s="187"/>
    </row>
    <row r="351" customFormat="1" ht="20" customHeight="1" spans="1:19">
      <c r="A351" s="180">
        <v>19</v>
      </c>
      <c r="B351" s="180" t="s">
        <v>293</v>
      </c>
      <c r="C351" s="60" t="s">
        <v>386</v>
      </c>
      <c r="D351" s="180" t="s">
        <v>387</v>
      </c>
      <c r="E351" s="151">
        <v>3042.05</v>
      </c>
      <c r="F351" s="151">
        <v>3043</v>
      </c>
      <c r="G351" s="54">
        <v>4990.25</v>
      </c>
      <c r="H351" s="180">
        <v>54.76</v>
      </c>
      <c r="I351" s="151">
        <v>486.728</v>
      </c>
      <c r="J351" s="151">
        <v>21.301</v>
      </c>
      <c r="K351" s="54">
        <v>424.17</v>
      </c>
      <c r="L351" s="13">
        <v>986.959</v>
      </c>
      <c r="M351" s="180">
        <v>0</v>
      </c>
      <c r="N351" s="180">
        <v>243.36</v>
      </c>
      <c r="O351" s="180">
        <v>9.13</v>
      </c>
      <c r="P351" s="54">
        <v>99.81</v>
      </c>
      <c r="Q351" s="180">
        <v>352.3</v>
      </c>
      <c r="R351" s="175">
        <v>1339.259</v>
      </c>
      <c r="S351" s="187"/>
    </row>
    <row r="352" customFormat="1" ht="20" customHeight="1" spans="1:19">
      <c r="A352" s="180">
        <v>20</v>
      </c>
      <c r="B352" s="180" t="s">
        <v>391</v>
      </c>
      <c r="C352" s="60" t="s">
        <v>400</v>
      </c>
      <c r="D352" s="180" t="s">
        <v>401</v>
      </c>
      <c r="E352" s="151">
        <v>2836.2</v>
      </c>
      <c r="F352" s="151">
        <v>2837</v>
      </c>
      <c r="G352" s="54">
        <v>4990.25</v>
      </c>
      <c r="H352" s="180">
        <v>51.05</v>
      </c>
      <c r="I352" s="151">
        <v>453.792</v>
      </c>
      <c r="J352" s="151">
        <v>19.859</v>
      </c>
      <c r="K352" s="54">
        <v>424.17</v>
      </c>
      <c r="L352" s="13">
        <v>948.871</v>
      </c>
      <c r="M352" s="180">
        <v>0</v>
      </c>
      <c r="N352" s="180">
        <v>226.9</v>
      </c>
      <c r="O352" s="180">
        <v>8.51</v>
      </c>
      <c r="P352" s="54">
        <v>99.81</v>
      </c>
      <c r="Q352" s="180">
        <v>335.22</v>
      </c>
      <c r="R352" s="175">
        <v>1284.091</v>
      </c>
      <c r="S352" s="187"/>
    </row>
    <row r="353" customFormat="1" ht="20" customHeight="1" spans="1:19">
      <c r="A353" s="180">
        <v>21</v>
      </c>
      <c r="B353" s="180" t="s">
        <v>391</v>
      </c>
      <c r="C353" s="142" t="s">
        <v>406</v>
      </c>
      <c r="D353" s="180" t="s">
        <v>407</v>
      </c>
      <c r="E353" s="151">
        <v>2836.2</v>
      </c>
      <c r="F353" s="151">
        <v>2837</v>
      </c>
      <c r="G353" s="54">
        <v>4990.25</v>
      </c>
      <c r="H353" s="180">
        <v>51.05</v>
      </c>
      <c r="I353" s="151">
        <v>453.792</v>
      </c>
      <c r="J353" s="151">
        <v>19.859</v>
      </c>
      <c r="K353" s="54">
        <v>424.17</v>
      </c>
      <c r="L353" s="13">
        <v>948.871</v>
      </c>
      <c r="M353" s="180">
        <v>0</v>
      </c>
      <c r="N353" s="180">
        <v>226.9</v>
      </c>
      <c r="O353" s="180">
        <v>8.51</v>
      </c>
      <c r="P353" s="54">
        <v>99.81</v>
      </c>
      <c r="Q353" s="180">
        <v>335.22</v>
      </c>
      <c r="R353" s="175">
        <v>1284.091</v>
      </c>
      <c r="S353" s="187"/>
    </row>
    <row r="354" customFormat="1" ht="20" customHeight="1" spans="1:19">
      <c r="A354" s="180">
        <v>22</v>
      </c>
      <c r="B354" s="180" t="s">
        <v>426</v>
      </c>
      <c r="C354" s="60" t="s">
        <v>437</v>
      </c>
      <c r="D354" s="180" t="s">
        <v>438</v>
      </c>
      <c r="E354" s="151">
        <v>3042.05</v>
      </c>
      <c r="F354" s="151">
        <v>3043</v>
      </c>
      <c r="G354" s="54">
        <v>4990.25</v>
      </c>
      <c r="H354" s="180">
        <v>54.76</v>
      </c>
      <c r="I354" s="151">
        <v>486.728</v>
      </c>
      <c r="J354" s="151">
        <v>21.301</v>
      </c>
      <c r="K354" s="54">
        <v>424.17</v>
      </c>
      <c r="L354" s="13">
        <v>986.959</v>
      </c>
      <c r="M354" s="180">
        <v>0</v>
      </c>
      <c r="N354" s="180">
        <v>243.36</v>
      </c>
      <c r="O354" s="180">
        <v>9.13</v>
      </c>
      <c r="P354" s="54">
        <v>99.81</v>
      </c>
      <c r="Q354" s="180">
        <v>352.3</v>
      </c>
      <c r="R354" s="175">
        <v>1339.259</v>
      </c>
      <c r="S354" s="187"/>
    </row>
    <row r="355" customFormat="1" ht="20" customHeight="1" spans="1:19">
      <c r="A355" s="180">
        <v>23</v>
      </c>
      <c r="B355" s="186" t="s">
        <v>456</v>
      </c>
      <c r="C355" s="142" t="s">
        <v>485</v>
      </c>
      <c r="D355" s="180" t="s">
        <v>486</v>
      </c>
      <c r="E355" s="151">
        <v>2836.2</v>
      </c>
      <c r="F355" s="151">
        <v>2837</v>
      </c>
      <c r="G355" s="54">
        <v>4990.25</v>
      </c>
      <c r="H355" s="180">
        <v>51.05</v>
      </c>
      <c r="I355" s="151">
        <v>453.792</v>
      </c>
      <c r="J355" s="151">
        <v>19.859</v>
      </c>
      <c r="K355" s="54">
        <v>424.17</v>
      </c>
      <c r="L355" s="13">
        <v>948.871</v>
      </c>
      <c r="M355" s="180">
        <v>0</v>
      </c>
      <c r="N355" s="180">
        <v>226.9</v>
      </c>
      <c r="O355" s="180">
        <v>8.51</v>
      </c>
      <c r="P355" s="54">
        <v>99.81</v>
      </c>
      <c r="Q355" s="180">
        <v>335.22</v>
      </c>
      <c r="R355" s="175">
        <v>1284.091</v>
      </c>
      <c r="S355" s="187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9"/>
  <sheetViews>
    <sheetView zoomScale="90" zoomScaleNormal="90" workbookViewId="0">
      <pane xSplit="4" ySplit="3" topLeftCell="E4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3.5"/>
  <cols>
    <col min="1" max="1" width="6.375" style="147" customWidth="1"/>
    <col min="2" max="3" width="9" style="147"/>
    <col min="4" max="4" width="17.875" style="147" customWidth="1"/>
    <col min="5" max="6" width="10.375" style="147" customWidth="1"/>
    <col min="7" max="7" width="11.5" style="147" customWidth="1"/>
    <col min="8" max="8" width="11.625" style="147"/>
    <col min="9" max="9" width="10.625" style="147" customWidth="1"/>
    <col min="10" max="10" width="11.5" style="147"/>
    <col min="11" max="12" width="12.875" style="147"/>
    <col min="13" max="13" width="7.875" style="147" customWidth="1"/>
    <col min="14" max="14" width="11.625" style="147"/>
    <col min="15" max="15" width="10.375" style="147"/>
    <col min="16" max="16" width="11.625" style="147"/>
    <col min="17" max="18" width="12.875" style="147"/>
    <col min="19" max="19" width="9" style="147"/>
  </cols>
  <sheetData>
    <row r="1" ht="20" customHeight="1" spans="1:18">
      <c r="A1" s="148" t="s">
        <v>764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ht="20" customHeight="1" spans="1:19">
      <c r="A2" s="149" t="s">
        <v>1</v>
      </c>
      <c r="B2" s="149" t="s">
        <v>2</v>
      </c>
      <c r="C2" s="149" t="s">
        <v>3</v>
      </c>
      <c r="D2" s="149" t="s">
        <v>4</v>
      </c>
      <c r="E2" s="149" t="s">
        <v>5</v>
      </c>
      <c r="F2" s="149" t="s">
        <v>6</v>
      </c>
      <c r="G2" s="149" t="s">
        <v>7</v>
      </c>
      <c r="H2" s="149" t="s">
        <v>8</v>
      </c>
      <c r="I2" s="149"/>
      <c r="J2" s="149"/>
      <c r="K2" s="149"/>
      <c r="L2" s="149"/>
      <c r="M2" s="149" t="s">
        <v>9</v>
      </c>
      <c r="N2" s="149"/>
      <c r="O2" s="149"/>
      <c r="P2" s="149"/>
      <c r="Q2" s="149"/>
      <c r="R2" s="159" t="s">
        <v>10</v>
      </c>
      <c r="S2" s="159" t="s">
        <v>11</v>
      </c>
    </row>
    <row r="3" ht="24" spans="1:19">
      <c r="A3" s="149"/>
      <c r="B3" s="149"/>
      <c r="C3" s="149"/>
      <c r="D3" s="149"/>
      <c r="E3" s="149"/>
      <c r="F3" s="149"/>
      <c r="G3" s="149"/>
      <c r="H3" s="149" t="s">
        <v>765</v>
      </c>
      <c r="I3" s="149" t="s">
        <v>766</v>
      </c>
      <c r="J3" s="149" t="s">
        <v>767</v>
      </c>
      <c r="K3" s="149" t="s">
        <v>768</v>
      </c>
      <c r="L3" s="149" t="s">
        <v>16</v>
      </c>
      <c r="M3" s="149" t="s">
        <v>769</v>
      </c>
      <c r="N3" s="149" t="s">
        <v>770</v>
      </c>
      <c r="O3" s="149" t="s">
        <v>771</v>
      </c>
      <c r="P3" s="149" t="s">
        <v>772</v>
      </c>
      <c r="Q3" s="149" t="s">
        <v>16</v>
      </c>
      <c r="R3" s="159"/>
      <c r="S3" s="159"/>
    </row>
    <row r="4" ht="20" customHeight="1" spans="1:20">
      <c r="A4" s="150">
        <f>ROW()-3</f>
        <v>1</v>
      </c>
      <c r="B4" s="151" t="s">
        <v>21</v>
      </c>
      <c r="C4" s="11" t="s">
        <v>22</v>
      </c>
      <c r="D4" s="151">
        <v>1.20104199211167e+17</v>
      </c>
      <c r="E4" s="151">
        <v>2836.2</v>
      </c>
      <c r="F4" s="151">
        <v>2837</v>
      </c>
      <c r="G4" s="13">
        <v>4990.25</v>
      </c>
      <c r="H4" s="151">
        <f t="shared" ref="H4:H17" si="0">ROUND(E4*0.018,2)</f>
        <v>51.05</v>
      </c>
      <c r="I4" s="151">
        <f t="shared" ref="I4:I17" si="1">E4*0.16</f>
        <v>453.792</v>
      </c>
      <c r="J4" s="151">
        <f t="shared" ref="J4:J17" si="2">F4*0.007</f>
        <v>19.859</v>
      </c>
      <c r="K4" s="13">
        <f t="shared" ref="K4:K17" si="3">ROUND(G4*0.085,2)</f>
        <v>424.17</v>
      </c>
      <c r="L4" s="13">
        <f t="shared" ref="L4:L17" si="4">SUM(H4:K4)</f>
        <v>948.871</v>
      </c>
      <c r="M4" s="151">
        <v>0</v>
      </c>
      <c r="N4" s="151">
        <f t="shared" ref="N4:N17" si="5">ROUND(E4*0.08,2)</f>
        <v>226.9</v>
      </c>
      <c r="O4" s="151">
        <f t="shared" ref="O4:O17" si="6">ROUND(F4*0.003,2)</f>
        <v>8.51</v>
      </c>
      <c r="P4" s="13">
        <f t="shared" ref="P4:P17" si="7">ROUND(G4*0.02,2)</f>
        <v>99.81</v>
      </c>
      <c r="Q4" s="151">
        <f t="shared" ref="Q4:Q17" si="8">SUM(M4:P4)</f>
        <v>335.22</v>
      </c>
      <c r="R4" s="151">
        <f>L4+Q4</f>
        <v>1284.091</v>
      </c>
      <c r="S4" s="151"/>
      <c r="T4" t="e">
        <f>VLOOKUP(D4,[2]汇总!I$2:J$312,2,0)</f>
        <v>#N/A</v>
      </c>
    </row>
    <row r="5" ht="20" customHeight="1" spans="1:20">
      <c r="A5" s="150">
        <f t="shared" ref="A5:A17" si="9">ROW()-3</f>
        <v>2</v>
      </c>
      <c r="B5" s="151" t="s">
        <v>24</v>
      </c>
      <c r="C5" s="11" t="s">
        <v>25</v>
      </c>
      <c r="D5" s="151" t="s">
        <v>26</v>
      </c>
      <c r="E5" s="151">
        <v>2836.2</v>
      </c>
      <c r="F5" s="151">
        <v>2837</v>
      </c>
      <c r="G5" s="13">
        <v>4990.25</v>
      </c>
      <c r="H5" s="151">
        <f t="shared" si="0"/>
        <v>51.05</v>
      </c>
      <c r="I5" s="151">
        <f t="shared" si="1"/>
        <v>453.792</v>
      </c>
      <c r="J5" s="151">
        <f t="shared" si="2"/>
        <v>19.859</v>
      </c>
      <c r="K5" s="13">
        <f t="shared" si="3"/>
        <v>424.17</v>
      </c>
      <c r="L5" s="13">
        <f t="shared" si="4"/>
        <v>948.871</v>
      </c>
      <c r="M5" s="151">
        <v>0</v>
      </c>
      <c r="N5" s="151">
        <f t="shared" si="5"/>
        <v>226.9</v>
      </c>
      <c r="O5" s="151">
        <f t="shared" si="6"/>
        <v>8.51</v>
      </c>
      <c r="P5" s="13">
        <f t="shared" si="7"/>
        <v>99.81</v>
      </c>
      <c r="Q5" s="151">
        <f t="shared" si="8"/>
        <v>335.22</v>
      </c>
      <c r="R5" s="151">
        <f t="shared" ref="R4:R17" si="10">L5+Q5</f>
        <v>1284.091</v>
      </c>
      <c r="S5" s="151"/>
      <c r="T5" t="str">
        <f>VLOOKUP(D5,[2]汇总!I$2:J$312,2,0)</f>
        <v>√</v>
      </c>
    </row>
    <row r="6" ht="20" customHeight="1" spans="1:20">
      <c r="A6" s="150">
        <f t="shared" si="9"/>
        <v>3</v>
      </c>
      <c r="B6" s="151"/>
      <c r="C6" s="11" t="s">
        <v>27</v>
      </c>
      <c r="D6" s="151" t="s">
        <v>28</v>
      </c>
      <c r="E6" s="151">
        <v>2836.2</v>
      </c>
      <c r="F6" s="151">
        <v>2837</v>
      </c>
      <c r="G6" s="13">
        <v>4990.25</v>
      </c>
      <c r="H6" s="151">
        <f t="shared" si="0"/>
        <v>51.05</v>
      </c>
      <c r="I6" s="151">
        <f t="shared" si="1"/>
        <v>453.792</v>
      </c>
      <c r="J6" s="151">
        <f t="shared" si="2"/>
        <v>19.859</v>
      </c>
      <c r="K6" s="13">
        <f t="shared" si="3"/>
        <v>424.17</v>
      </c>
      <c r="L6" s="13">
        <f t="shared" si="4"/>
        <v>948.871</v>
      </c>
      <c r="M6" s="151">
        <v>0</v>
      </c>
      <c r="N6" s="151">
        <f t="shared" si="5"/>
        <v>226.9</v>
      </c>
      <c r="O6" s="151">
        <f t="shared" si="6"/>
        <v>8.51</v>
      </c>
      <c r="P6" s="13">
        <f t="shared" si="7"/>
        <v>99.81</v>
      </c>
      <c r="Q6" s="151">
        <f t="shared" si="8"/>
        <v>335.22</v>
      </c>
      <c r="R6" s="151">
        <f t="shared" si="10"/>
        <v>1284.091</v>
      </c>
      <c r="S6" s="151"/>
      <c r="T6" t="str">
        <f>VLOOKUP(D6,[2]汇总!I$2:J$312,2,0)</f>
        <v>√</v>
      </c>
    </row>
    <row r="7" ht="20" customHeight="1" spans="1:19">
      <c r="A7" s="150">
        <f t="shared" si="9"/>
        <v>4</v>
      </c>
      <c r="B7" s="151"/>
      <c r="C7" s="12" t="s">
        <v>773</v>
      </c>
      <c r="D7" s="209" t="s">
        <v>774</v>
      </c>
      <c r="E7" s="17">
        <v>3042.05</v>
      </c>
      <c r="F7" s="17">
        <v>3043</v>
      </c>
      <c r="G7" s="13">
        <v>4990.25</v>
      </c>
      <c r="H7" s="151">
        <f t="shared" si="0"/>
        <v>54.76</v>
      </c>
      <c r="I7" s="151">
        <f t="shared" si="1"/>
        <v>486.728</v>
      </c>
      <c r="J7" s="151">
        <f t="shared" si="2"/>
        <v>21.301</v>
      </c>
      <c r="K7" s="13">
        <f t="shared" si="3"/>
        <v>424.17</v>
      </c>
      <c r="L7" s="13">
        <f t="shared" si="4"/>
        <v>986.959</v>
      </c>
      <c r="M7" s="151">
        <v>0</v>
      </c>
      <c r="N7" s="151">
        <f t="shared" si="5"/>
        <v>243.36</v>
      </c>
      <c r="O7" s="151">
        <f t="shared" si="6"/>
        <v>9.13</v>
      </c>
      <c r="P7" s="13">
        <f t="shared" si="7"/>
        <v>99.81</v>
      </c>
      <c r="Q7" s="151">
        <f t="shared" si="8"/>
        <v>352.3</v>
      </c>
      <c r="R7" s="151">
        <f t="shared" si="10"/>
        <v>1339.259</v>
      </c>
      <c r="S7" s="151" t="s">
        <v>50</v>
      </c>
    </row>
    <row r="8" ht="20" customHeight="1" spans="1:20">
      <c r="A8" s="150">
        <f t="shared" si="9"/>
        <v>5</v>
      </c>
      <c r="B8" s="151" t="s">
        <v>29</v>
      </c>
      <c r="C8" s="11" t="s">
        <v>30</v>
      </c>
      <c r="D8" s="151" t="s">
        <v>31</v>
      </c>
      <c r="E8" s="151">
        <v>2836.2</v>
      </c>
      <c r="F8" s="151">
        <v>2837</v>
      </c>
      <c r="G8" s="13">
        <v>4990.25</v>
      </c>
      <c r="H8" s="151">
        <f t="shared" si="0"/>
        <v>51.05</v>
      </c>
      <c r="I8" s="151">
        <f t="shared" si="1"/>
        <v>453.792</v>
      </c>
      <c r="J8" s="151">
        <f t="shared" si="2"/>
        <v>19.859</v>
      </c>
      <c r="K8" s="13">
        <f t="shared" si="3"/>
        <v>424.17</v>
      </c>
      <c r="L8" s="13">
        <f t="shared" si="4"/>
        <v>948.871</v>
      </c>
      <c r="M8" s="151">
        <v>0</v>
      </c>
      <c r="N8" s="151">
        <f t="shared" si="5"/>
        <v>226.9</v>
      </c>
      <c r="O8" s="151">
        <f t="shared" si="6"/>
        <v>8.51</v>
      </c>
      <c r="P8" s="13">
        <f t="shared" si="7"/>
        <v>99.81</v>
      </c>
      <c r="Q8" s="151">
        <f t="shared" si="8"/>
        <v>335.22</v>
      </c>
      <c r="R8" s="151">
        <f t="shared" si="10"/>
        <v>1284.091</v>
      </c>
      <c r="S8" s="151"/>
      <c r="T8" t="str">
        <f>VLOOKUP(D8,[2]汇总!I$2:J$312,2,0)</f>
        <v>√</v>
      </c>
    </row>
    <row r="9" ht="20" customHeight="1" spans="1:20">
      <c r="A9" s="150">
        <f t="shared" si="9"/>
        <v>6</v>
      </c>
      <c r="B9" s="151"/>
      <c r="C9" s="11" t="s">
        <v>32</v>
      </c>
      <c r="D9" s="151" t="s">
        <v>33</v>
      </c>
      <c r="E9" s="151">
        <v>2836.2</v>
      </c>
      <c r="F9" s="151">
        <v>2837</v>
      </c>
      <c r="G9" s="13">
        <v>4990.25</v>
      </c>
      <c r="H9" s="151">
        <f t="shared" si="0"/>
        <v>51.05</v>
      </c>
      <c r="I9" s="151">
        <f t="shared" si="1"/>
        <v>453.792</v>
      </c>
      <c r="J9" s="151">
        <f t="shared" si="2"/>
        <v>19.859</v>
      </c>
      <c r="K9" s="13">
        <f t="shared" si="3"/>
        <v>424.17</v>
      </c>
      <c r="L9" s="13">
        <f t="shared" si="4"/>
        <v>948.871</v>
      </c>
      <c r="M9" s="151">
        <v>0</v>
      </c>
      <c r="N9" s="151">
        <f t="shared" si="5"/>
        <v>226.9</v>
      </c>
      <c r="O9" s="151">
        <f t="shared" si="6"/>
        <v>8.51</v>
      </c>
      <c r="P9" s="13">
        <f t="shared" si="7"/>
        <v>99.81</v>
      </c>
      <c r="Q9" s="151">
        <f t="shared" si="8"/>
        <v>335.22</v>
      </c>
      <c r="R9" s="151">
        <f t="shared" si="10"/>
        <v>1284.091</v>
      </c>
      <c r="S9" s="151"/>
      <c r="T9" t="str">
        <f>VLOOKUP(D9,[2]汇总!I$2:J$312,2,0)</f>
        <v>√</v>
      </c>
    </row>
    <row r="10" ht="20" customHeight="1" spans="1:20">
      <c r="A10" s="150">
        <f t="shared" si="9"/>
        <v>7</v>
      </c>
      <c r="B10" s="151"/>
      <c r="C10" s="11" t="s">
        <v>34</v>
      </c>
      <c r="D10" s="151" t="s">
        <v>35</v>
      </c>
      <c r="E10" s="151">
        <v>2836.2</v>
      </c>
      <c r="F10" s="151">
        <v>2837</v>
      </c>
      <c r="G10" s="13">
        <v>4990.25</v>
      </c>
      <c r="H10" s="151">
        <f t="shared" si="0"/>
        <v>51.05</v>
      </c>
      <c r="I10" s="151">
        <f t="shared" si="1"/>
        <v>453.792</v>
      </c>
      <c r="J10" s="151">
        <f t="shared" si="2"/>
        <v>19.859</v>
      </c>
      <c r="K10" s="13">
        <f t="shared" si="3"/>
        <v>424.17</v>
      </c>
      <c r="L10" s="13">
        <f t="shared" si="4"/>
        <v>948.871</v>
      </c>
      <c r="M10" s="151">
        <v>0</v>
      </c>
      <c r="N10" s="151">
        <f t="shared" si="5"/>
        <v>226.9</v>
      </c>
      <c r="O10" s="151">
        <f t="shared" si="6"/>
        <v>8.51</v>
      </c>
      <c r="P10" s="13">
        <f t="shared" si="7"/>
        <v>99.81</v>
      </c>
      <c r="Q10" s="151">
        <f t="shared" si="8"/>
        <v>335.22</v>
      </c>
      <c r="R10" s="151">
        <f t="shared" si="10"/>
        <v>1284.091</v>
      </c>
      <c r="S10" s="151"/>
      <c r="T10" t="str">
        <f>VLOOKUP(D10,[2]汇总!I$2:J$312,2,0)</f>
        <v>√</v>
      </c>
    </row>
    <row r="11" ht="20" customHeight="1" spans="1:20">
      <c r="A11" s="150">
        <f t="shared" si="9"/>
        <v>8</v>
      </c>
      <c r="B11" s="151"/>
      <c r="C11" s="11" t="s">
        <v>36</v>
      </c>
      <c r="D11" s="151" t="s">
        <v>37</v>
      </c>
      <c r="E11" s="151">
        <v>3820</v>
      </c>
      <c r="F11" s="151">
        <v>3820</v>
      </c>
      <c r="G11" s="13">
        <v>4990.25</v>
      </c>
      <c r="H11" s="151">
        <f t="shared" si="0"/>
        <v>68.76</v>
      </c>
      <c r="I11" s="151">
        <f t="shared" si="1"/>
        <v>611.2</v>
      </c>
      <c r="J11" s="151">
        <f t="shared" si="2"/>
        <v>26.74</v>
      </c>
      <c r="K11" s="13">
        <f t="shared" si="3"/>
        <v>424.17</v>
      </c>
      <c r="L11" s="13">
        <f t="shared" si="4"/>
        <v>1130.87</v>
      </c>
      <c r="M11" s="151">
        <v>0</v>
      </c>
      <c r="N11" s="151">
        <f t="shared" si="5"/>
        <v>305.6</v>
      </c>
      <c r="O11" s="151">
        <f t="shared" si="6"/>
        <v>11.46</v>
      </c>
      <c r="P11" s="13">
        <f t="shared" si="7"/>
        <v>99.81</v>
      </c>
      <c r="Q11" s="151">
        <f t="shared" si="8"/>
        <v>416.87</v>
      </c>
      <c r="R11" s="151">
        <f t="shared" si="10"/>
        <v>1547.74</v>
      </c>
      <c r="S11" s="151"/>
      <c r="T11" t="str">
        <f>VLOOKUP(D11,[2]汇总!I$2:J$312,2,0)</f>
        <v>√</v>
      </c>
    </row>
    <row r="12" ht="20" customHeight="1" spans="1:20">
      <c r="A12" s="150">
        <f t="shared" si="9"/>
        <v>9</v>
      </c>
      <c r="B12" s="151"/>
      <c r="C12" s="11" t="s">
        <v>38</v>
      </c>
      <c r="D12" s="151" t="s">
        <v>39</v>
      </c>
      <c r="E12" s="151">
        <v>2836.2</v>
      </c>
      <c r="F12" s="151">
        <v>2837</v>
      </c>
      <c r="G12" s="13">
        <v>4990.25</v>
      </c>
      <c r="H12" s="151">
        <f t="shared" si="0"/>
        <v>51.05</v>
      </c>
      <c r="I12" s="151">
        <f t="shared" si="1"/>
        <v>453.792</v>
      </c>
      <c r="J12" s="151">
        <f t="shared" si="2"/>
        <v>19.859</v>
      </c>
      <c r="K12" s="13">
        <f t="shared" si="3"/>
        <v>424.17</v>
      </c>
      <c r="L12" s="13">
        <f t="shared" si="4"/>
        <v>948.871</v>
      </c>
      <c r="M12" s="151">
        <v>0</v>
      </c>
      <c r="N12" s="151">
        <f t="shared" si="5"/>
        <v>226.9</v>
      </c>
      <c r="O12" s="151">
        <f t="shared" si="6"/>
        <v>8.51</v>
      </c>
      <c r="P12" s="13">
        <f t="shared" si="7"/>
        <v>99.81</v>
      </c>
      <c r="Q12" s="151">
        <f t="shared" si="8"/>
        <v>335.22</v>
      </c>
      <c r="R12" s="151">
        <f t="shared" si="10"/>
        <v>1284.091</v>
      </c>
      <c r="S12" s="151"/>
      <c r="T12" t="str">
        <f>VLOOKUP(D12,[2]汇总!I$2:J$312,2,0)</f>
        <v>√</v>
      </c>
    </row>
    <row r="13" ht="20" customHeight="1" spans="1:20">
      <c r="A13" s="150">
        <f t="shared" si="9"/>
        <v>10</v>
      </c>
      <c r="B13" s="151"/>
      <c r="C13" s="11" t="s">
        <v>40</v>
      </c>
      <c r="D13" s="151" t="s">
        <v>41</v>
      </c>
      <c r="E13" s="151">
        <v>2836.2</v>
      </c>
      <c r="F13" s="151">
        <v>2837</v>
      </c>
      <c r="G13" s="13">
        <v>4990.25</v>
      </c>
      <c r="H13" s="151">
        <f t="shared" si="0"/>
        <v>51.05</v>
      </c>
      <c r="I13" s="151">
        <f t="shared" si="1"/>
        <v>453.792</v>
      </c>
      <c r="J13" s="151">
        <f t="shared" si="2"/>
        <v>19.859</v>
      </c>
      <c r="K13" s="13">
        <f t="shared" si="3"/>
        <v>424.17</v>
      </c>
      <c r="L13" s="13">
        <f t="shared" si="4"/>
        <v>948.871</v>
      </c>
      <c r="M13" s="151">
        <v>0</v>
      </c>
      <c r="N13" s="151">
        <f t="shared" si="5"/>
        <v>226.9</v>
      </c>
      <c r="O13" s="151">
        <f t="shared" si="6"/>
        <v>8.51</v>
      </c>
      <c r="P13" s="13">
        <f t="shared" si="7"/>
        <v>99.81</v>
      </c>
      <c r="Q13" s="151">
        <f t="shared" si="8"/>
        <v>335.22</v>
      </c>
      <c r="R13" s="151">
        <f t="shared" si="10"/>
        <v>1284.091</v>
      </c>
      <c r="S13" s="151"/>
      <c r="T13" t="str">
        <f>VLOOKUP(D13,[2]汇总!I$2:J$312,2,0)</f>
        <v>√</v>
      </c>
    </row>
    <row r="14" ht="20" customHeight="1" spans="1:20">
      <c r="A14" s="150">
        <f t="shared" si="9"/>
        <v>11</v>
      </c>
      <c r="B14" s="151"/>
      <c r="C14" s="11" t="s">
        <v>44</v>
      </c>
      <c r="D14" s="151" t="s">
        <v>45</v>
      </c>
      <c r="E14" s="151">
        <v>2836.2</v>
      </c>
      <c r="F14" s="151">
        <v>2837</v>
      </c>
      <c r="G14" s="13">
        <v>4990.25</v>
      </c>
      <c r="H14" s="151">
        <f t="shared" si="0"/>
        <v>51.05</v>
      </c>
      <c r="I14" s="151">
        <f t="shared" si="1"/>
        <v>453.792</v>
      </c>
      <c r="J14" s="151">
        <f t="shared" si="2"/>
        <v>19.859</v>
      </c>
      <c r="K14" s="13">
        <f t="shared" si="3"/>
        <v>424.17</v>
      </c>
      <c r="L14" s="13">
        <f t="shared" si="4"/>
        <v>948.871</v>
      </c>
      <c r="M14" s="151">
        <v>0</v>
      </c>
      <c r="N14" s="151">
        <f t="shared" si="5"/>
        <v>226.9</v>
      </c>
      <c r="O14" s="151">
        <f t="shared" si="6"/>
        <v>8.51</v>
      </c>
      <c r="P14" s="13">
        <f t="shared" si="7"/>
        <v>99.81</v>
      </c>
      <c r="Q14" s="151">
        <f t="shared" si="8"/>
        <v>335.22</v>
      </c>
      <c r="R14" s="151">
        <f t="shared" si="10"/>
        <v>1284.091</v>
      </c>
      <c r="S14" s="151"/>
      <c r="T14" t="str">
        <f>VLOOKUP(D14,[2]汇总!I$2:J$312,2,0)</f>
        <v>√</v>
      </c>
    </row>
    <row r="15" ht="20" customHeight="1" spans="1:20">
      <c r="A15" s="150">
        <f t="shared" si="9"/>
        <v>12</v>
      </c>
      <c r="B15" s="151"/>
      <c r="C15" s="11" t="s">
        <v>46</v>
      </c>
      <c r="D15" s="151" t="s">
        <v>47</v>
      </c>
      <c r="E15" s="151">
        <v>2836.2</v>
      </c>
      <c r="F15" s="151">
        <v>2837</v>
      </c>
      <c r="G15" s="13">
        <v>4990.25</v>
      </c>
      <c r="H15" s="151">
        <f t="shared" si="0"/>
        <v>51.05</v>
      </c>
      <c r="I15" s="151">
        <f t="shared" si="1"/>
        <v>453.792</v>
      </c>
      <c r="J15" s="151">
        <f t="shared" si="2"/>
        <v>19.859</v>
      </c>
      <c r="K15" s="13">
        <f t="shared" si="3"/>
        <v>424.17</v>
      </c>
      <c r="L15" s="13">
        <f t="shared" si="4"/>
        <v>948.871</v>
      </c>
      <c r="M15" s="151">
        <v>0</v>
      </c>
      <c r="N15" s="151">
        <f t="shared" si="5"/>
        <v>226.9</v>
      </c>
      <c r="O15" s="151">
        <f t="shared" si="6"/>
        <v>8.51</v>
      </c>
      <c r="P15" s="13">
        <f t="shared" si="7"/>
        <v>99.81</v>
      </c>
      <c r="Q15" s="151">
        <f t="shared" si="8"/>
        <v>335.22</v>
      </c>
      <c r="R15" s="151">
        <f t="shared" si="10"/>
        <v>1284.091</v>
      </c>
      <c r="S15" s="151"/>
      <c r="T15" t="str">
        <f>VLOOKUP(D15,[2]汇总!I$2:J$312,2,0)</f>
        <v>√</v>
      </c>
    </row>
    <row r="16" ht="20" customHeight="1" spans="1:20">
      <c r="A16" s="150">
        <f t="shared" si="9"/>
        <v>13</v>
      </c>
      <c r="B16" s="151"/>
      <c r="C16" s="11" t="s">
        <v>48</v>
      </c>
      <c r="D16" s="151" t="s">
        <v>49</v>
      </c>
      <c r="E16" s="151">
        <v>3820</v>
      </c>
      <c r="F16" s="151">
        <v>3820</v>
      </c>
      <c r="G16" s="13">
        <v>4990.25</v>
      </c>
      <c r="H16" s="151">
        <f t="shared" si="0"/>
        <v>68.76</v>
      </c>
      <c r="I16" s="151">
        <f t="shared" si="1"/>
        <v>611.2</v>
      </c>
      <c r="J16" s="151">
        <f t="shared" si="2"/>
        <v>26.74</v>
      </c>
      <c r="K16" s="13">
        <f t="shared" si="3"/>
        <v>424.17</v>
      </c>
      <c r="L16" s="13">
        <f t="shared" si="4"/>
        <v>1130.87</v>
      </c>
      <c r="M16" s="151">
        <v>0</v>
      </c>
      <c r="N16" s="151">
        <f t="shared" si="5"/>
        <v>305.6</v>
      </c>
      <c r="O16" s="151">
        <f t="shared" si="6"/>
        <v>11.46</v>
      </c>
      <c r="P16" s="13">
        <f t="shared" si="7"/>
        <v>99.81</v>
      </c>
      <c r="Q16" s="151">
        <f t="shared" si="8"/>
        <v>416.87</v>
      </c>
      <c r="R16" s="151">
        <f t="shared" si="10"/>
        <v>1547.74</v>
      </c>
      <c r="S16" s="151"/>
      <c r="T16" t="str">
        <f>VLOOKUP(D16,[2]汇总!I$2:J$312,2,0)</f>
        <v>√</v>
      </c>
    </row>
    <row r="17" ht="20" customHeight="1" spans="1:19">
      <c r="A17" s="150">
        <f t="shared" si="9"/>
        <v>14</v>
      </c>
      <c r="B17" s="151"/>
      <c r="C17" s="12" t="s">
        <v>775</v>
      </c>
      <c r="D17" s="151" t="s">
        <v>776</v>
      </c>
      <c r="E17" s="151">
        <v>3820</v>
      </c>
      <c r="F17" s="151">
        <v>3820</v>
      </c>
      <c r="G17" s="13">
        <v>4990.25</v>
      </c>
      <c r="H17" s="151">
        <f t="shared" si="0"/>
        <v>68.76</v>
      </c>
      <c r="I17" s="151">
        <f t="shared" si="1"/>
        <v>611.2</v>
      </c>
      <c r="J17" s="151">
        <f t="shared" si="2"/>
        <v>26.74</v>
      </c>
      <c r="K17" s="13">
        <f t="shared" si="3"/>
        <v>424.17</v>
      </c>
      <c r="L17" s="13">
        <f t="shared" si="4"/>
        <v>1130.87</v>
      </c>
      <c r="M17" s="151">
        <v>0</v>
      </c>
      <c r="N17" s="151">
        <f t="shared" si="5"/>
        <v>305.6</v>
      </c>
      <c r="O17" s="151">
        <f t="shared" si="6"/>
        <v>11.46</v>
      </c>
      <c r="P17" s="13">
        <f t="shared" si="7"/>
        <v>99.81</v>
      </c>
      <c r="Q17" s="151">
        <f t="shared" si="8"/>
        <v>416.87</v>
      </c>
      <c r="R17" s="151">
        <f t="shared" si="10"/>
        <v>1547.74</v>
      </c>
      <c r="S17" s="151" t="s">
        <v>50</v>
      </c>
    </row>
    <row r="18" ht="20" customHeight="1" spans="1:19">
      <c r="A18" s="150">
        <f t="shared" ref="A18:A24" si="11">ROW()-3</f>
        <v>15</v>
      </c>
      <c r="B18" s="151"/>
      <c r="C18" s="12" t="s">
        <v>777</v>
      </c>
      <c r="D18" s="151" t="s">
        <v>778</v>
      </c>
      <c r="E18" s="151">
        <v>3820</v>
      </c>
      <c r="F18" s="151">
        <v>3820</v>
      </c>
      <c r="G18" s="13">
        <v>4990.25</v>
      </c>
      <c r="H18" s="151">
        <f t="shared" ref="H18:H70" si="12">ROUND(E18*0.018,2)</f>
        <v>68.76</v>
      </c>
      <c r="I18" s="151">
        <f t="shared" ref="I18:I70" si="13">E18*0.16</f>
        <v>611.2</v>
      </c>
      <c r="J18" s="151">
        <f t="shared" ref="J18:J70" si="14">F18*0.007</f>
        <v>26.74</v>
      </c>
      <c r="K18" s="13">
        <f t="shared" ref="K18:K70" si="15">ROUND(G18*0.085,2)</f>
        <v>424.17</v>
      </c>
      <c r="L18" s="13">
        <f t="shared" ref="L18:L70" si="16">SUM(H18:K18)</f>
        <v>1130.87</v>
      </c>
      <c r="M18" s="151">
        <v>0</v>
      </c>
      <c r="N18" s="151">
        <f t="shared" ref="N18:N68" si="17">ROUND(E18*0.08,2)</f>
        <v>305.6</v>
      </c>
      <c r="O18" s="151">
        <f t="shared" ref="O18:O68" si="18">ROUND(F18*0.003,2)</f>
        <v>11.46</v>
      </c>
      <c r="P18" s="13">
        <f t="shared" ref="P18:P68" si="19">ROUND(G18*0.02,2)</f>
        <v>99.81</v>
      </c>
      <c r="Q18" s="151">
        <f t="shared" ref="Q18:Q68" si="20">SUM(M18:P18)</f>
        <v>416.87</v>
      </c>
      <c r="R18" s="151">
        <f t="shared" ref="R18:R68" si="21">L18+Q18</f>
        <v>1547.74</v>
      </c>
      <c r="S18" s="151" t="s">
        <v>50</v>
      </c>
    </row>
    <row r="19" ht="20" customHeight="1" spans="1:20">
      <c r="A19" s="150">
        <f t="shared" si="11"/>
        <v>16</v>
      </c>
      <c r="B19" s="151" t="s">
        <v>51</v>
      </c>
      <c r="C19" s="11" t="s">
        <v>52</v>
      </c>
      <c r="D19" s="151" t="s">
        <v>53</v>
      </c>
      <c r="E19" s="151">
        <v>2836.2</v>
      </c>
      <c r="F19" s="151">
        <v>2837</v>
      </c>
      <c r="G19" s="13">
        <v>4990.25</v>
      </c>
      <c r="H19" s="151">
        <f t="shared" si="12"/>
        <v>51.05</v>
      </c>
      <c r="I19" s="151">
        <f t="shared" si="13"/>
        <v>453.792</v>
      </c>
      <c r="J19" s="151">
        <f t="shared" si="14"/>
        <v>19.859</v>
      </c>
      <c r="K19" s="13">
        <f t="shared" si="15"/>
        <v>424.17</v>
      </c>
      <c r="L19" s="13">
        <f t="shared" si="16"/>
        <v>948.871</v>
      </c>
      <c r="M19" s="151">
        <v>0</v>
      </c>
      <c r="N19" s="151">
        <f t="shared" si="17"/>
        <v>226.9</v>
      </c>
      <c r="O19" s="151">
        <f t="shared" si="18"/>
        <v>8.51</v>
      </c>
      <c r="P19" s="13">
        <f t="shared" si="19"/>
        <v>99.81</v>
      </c>
      <c r="Q19" s="151">
        <f t="shared" si="20"/>
        <v>335.22</v>
      </c>
      <c r="R19" s="151">
        <f t="shared" si="21"/>
        <v>1284.091</v>
      </c>
      <c r="S19" s="151"/>
      <c r="T19" t="str">
        <f>VLOOKUP(D19,[2]汇总!I$2:J$312,2,0)</f>
        <v>√</v>
      </c>
    </row>
    <row r="20" ht="20" customHeight="1" spans="1:20">
      <c r="A20" s="150">
        <f t="shared" si="11"/>
        <v>17</v>
      </c>
      <c r="B20" s="151"/>
      <c r="C20" s="11" t="s">
        <v>56</v>
      </c>
      <c r="D20" s="151" t="s">
        <v>57</v>
      </c>
      <c r="E20" s="151">
        <v>2836.2</v>
      </c>
      <c r="F20" s="151">
        <v>2837</v>
      </c>
      <c r="G20" s="13">
        <v>4990.25</v>
      </c>
      <c r="H20" s="151">
        <f t="shared" si="12"/>
        <v>51.05</v>
      </c>
      <c r="I20" s="151">
        <f t="shared" si="13"/>
        <v>453.792</v>
      </c>
      <c r="J20" s="151">
        <f t="shared" si="14"/>
        <v>19.859</v>
      </c>
      <c r="K20" s="13">
        <f t="shared" si="15"/>
        <v>424.17</v>
      </c>
      <c r="L20" s="13">
        <f t="shared" si="16"/>
        <v>948.871</v>
      </c>
      <c r="M20" s="151">
        <v>0</v>
      </c>
      <c r="N20" s="151">
        <f t="shared" si="17"/>
        <v>226.9</v>
      </c>
      <c r="O20" s="151">
        <f t="shared" si="18"/>
        <v>8.51</v>
      </c>
      <c r="P20" s="13">
        <f t="shared" si="19"/>
        <v>99.81</v>
      </c>
      <c r="Q20" s="151">
        <f t="shared" si="20"/>
        <v>335.22</v>
      </c>
      <c r="R20" s="151">
        <f t="shared" si="21"/>
        <v>1284.091</v>
      </c>
      <c r="S20" s="151"/>
      <c r="T20" t="str">
        <f>VLOOKUP(D20,[2]汇总!I$2:J$312,2,0)</f>
        <v>√</v>
      </c>
    </row>
    <row r="21" ht="20" customHeight="1" spans="1:20">
      <c r="A21" s="150">
        <f t="shared" si="11"/>
        <v>18</v>
      </c>
      <c r="B21" s="151"/>
      <c r="C21" s="11" t="s">
        <v>58</v>
      </c>
      <c r="D21" s="151" t="s">
        <v>59</v>
      </c>
      <c r="E21" s="151">
        <v>2836.2</v>
      </c>
      <c r="F21" s="151">
        <v>2837</v>
      </c>
      <c r="G21" s="13">
        <v>4990.25</v>
      </c>
      <c r="H21" s="151">
        <f t="shared" si="12"/>
        <v>51.05</v>
      </c>
      <c r="I21" s="151">
        <f t="shared" si="13"/>
        <v>453.792</v>
      </c>
      <c r="J21" s="151">
        <f t="shared" si="14"/>
        <v>19.859</v>
      </c>
      <c r="K21" s="13">
        <f t="shared" si="15"/>
        <v>424.17</v>
      </c>
      <c r="L21" s="13">
        <f t="shared" si="16"/>
        <v>948.871</v>
      </c>
      <c r="M21" s="151">
        <v>0</v>
      </c>
      <c r="N21" s="151">
        <f t="shared" si="17"/>
        <v>226.9</v>
      </c>
      <c r="O21" s="151">
        <f t="shared" si="18"/>
        <v>8.51</v>
      </c>
      <c r="P21" s="13">
        <f t="shared" si="19"/>
        <v>99.81</v>
      </c>
      <c r="Q21" s="151">
        <f t="shared" si="20"/>
        <v>335.22</v>
      </c>
      <c r="R21" s="151">
        <f t="shared" si="21"/>
        <v>1284.091</v>
      </c>
      <c r="S21" s="151"/>
      <c r="T21" t="str">
        <f>VLOOKUP(D21,[2]汇总!I$2:J$312,2,0)</f>
        <v>√</v>
      </c>
    </row>
    <row r="22" ht="20" customHeight="1" spans="1:20">
      <c r="A22" s="150">
        <f t="shared" si="11"/>
        <v>19</v>
      </c>
      <c r="B22" s="151"/>
      <c r="C22" s="11" t="s">
        <v>60</v>
      </c>
      <c r="D22" s="151" t="s">
        <v>61</v>
      </c>
      <c r="E22" s="151">
        <v>2836.2</v>
      </c>
      <c r="F22" s="151">
        <v>2837</v>
      </c>
      <c r="G22" s="13">
        <v>4990.25</v>
      </c>
      <c r="H22" s="151">
        <f t="shared" si="12"/>
        <v>51.05</v>
      </c>
      <c r="I22" s="151">
        <f t="shared" si="13"/>
        <v>453.792</v>
      </c>
      <c r="J22" s="151">
        <f t="shared" si="14"/>
        <v>19.859</v>
      </c>
      <c r="K22" s="13">
        <f t="shared" si="15"/>
        <v>424.17</v>
      </c>
      <c r="L22" s="13">
        <f t="shared" si="16"/>
        <v>948.871</v>
      </c>
      <c r="M22" s="151">
        <v>0</v>
      </c>
      <c r="N22" s="151">
        <f t="shared" si="17"/>
        <v>226.9</v>
      </c>
      <c r="O22" s="151">
        <f t="shared" si="18"/>
        <v>8.51</v>
      </c>
      <c r="P22" s="13">
        <f t="shared" si="19"/>
        <v>99.81</v>
      </c>
      <c r="Q22" s="151">
        <f t="shared" si="20"/>
        <v>335.22</v>
      </c>
      <c r="R22" s="151">
        <f t="shared" si="21"/>
        <v>1284.091</v>
      </c>
      <c r="S22" s="151"/>
      <c r="T22" t="str">
        <f>VLOOKUP(D22,[2]汇总!I$2:J$312,2,0)</f>
        <v>√</v>
      </c>
    </row>
    <row r="23" ht="20" customHeight="1" spans="1:20">
      <c r="A23" s="150">
        <f t="shared" si="11"/>
        <v>20</v>
      </c>
      <c r="B23" s="151"/>
      <c r="C23" s="11" t="s">
        <v>62</v>
      </c>
      <c r="D23" s="151" t="s">
        <v>63</v>
      </c>
      <c r="E23" s="151">
        <v>2849.73</v>
      </c>
      <c r="F23" s="151">
        <v>2849.73</v>
      </c>
      <c r="G23" s="13">
        <v>4990.25</v>
      </c>
      <c r="H23" s="151">
        <f t="shared" si="12"/>
        <v>51.3</v>
      </c>
      <c r="I23" s="151">
        <f t="shared" si="13"/>
        <v>455.9568</v>
      </c>
      <c r="J23" s="151">
        <f t="shared" si="14"/>
        <v>19.94811</v>
      </c>
      <c r="K23" s="13">
        <f t="shared" si="15"/>
        <v>424.17</v>
      </c>
      <c r="L23" s="13">
        <f t="shared" si="16"/>
        <v>951.37491</v>
      </c>
      <c r="M23" s="151">
        <v>0</v>
      </c>
      <c r="N23" s="151">
        <f t="shared" si="17"/>
        <v>227.98</v>
      </c>
      <c r="O23" s="151">
        <f t="shared" si="18"/>
        <v>8.55</v>
      </c>
      <c r="P23" s="13">
        <f t="shared" si="19"/>
        <v>99.81</v>
      </c>
      <c r="Q23" s="151">
        <f t="shared" si="20"/>
        <v>336.34</v>
      </c>
      <c r="R23" s="151">
        <f t="shared" si="21"/>
        <v>1287.71491</v>
      </c>
      <c r="S23" s="151"/>
      <c r="T23" t="str">
        <f>VLOOKUP(D23,[2]汇总!I$2:J$312,2,0)</f>
        <v>√</v>
      </c>
    </row>
    <row r="24" ht="20" customHeight="1" spans="1:20">
      <c r="A24" s="150">
        <f t="shared" si="11"/>
        <v>21</v>
      </c>
      <c r="B24" s="160" t="s">
        <v>64</v>
      </c>
      <c r="C24" s="11" t="s">
        <v>67</v>
      </c>
      <c r="D24" s="151" t="s">
        <v>68</v>
      </c>
      <c r="E24" s="151">
        <v>2836.2</v>
      </c>
      <c r="F24" s="151">
        <v>2837</v>
      </c>
      <c r="G24" s="13">
        <v>4990.25</v>
      </c>
      <c r="H24" s="151">
        <f t="shared" si="12"/>
        <v>51.05</v>
      </c>
      <c r="I24" s="151">
        <f t="shared" si="13"/>
        <v>453.792</v>
      </c>
      <c r="J24" s="151">
        <f t="shared" si="14"/>
        <v>19.859</v>
      </c>
      <c r="K24" s="13">
        <f t="shared" si="15"/>
        <v>424.17</v>
      </c>
      <c r="L24" s="13">
        <f t="shared" si="16"/>
        <v>948.871</v>
      </c>
      <c r="M24" s="151">
        <v>0</v>
      </c>
      <c r="N24" s="151">
        <f t="shared" si="17"/>
        <v>226.9</v>
      </c>
      <c r="O24" s="151">
        <f t="shared" si="18"/>
        <v>8.51</v>
      </c>
      <c r="P24" s="13">
        <f t="shared" si="19"/>
        <v>99.81</v>
      </c>
      <c r="Q24" s="151">
        <f t="shared" si="20"/>
        <v>335.22</v>
      </c>
      <c r="R24" s="151">
        <f t="shared" si="21"/>
        <v>1284.091</v>
      </c>
      <c r="S24" s="151"/>
      <c r="T24" t="str">
        <f>VLOOKUP(D24,[2]汇总!I$2:J$312,2,0)</f>
        <v>√</v>
      </c>
    </row>
    <row r="25" ht="20" customHeight="1" spans="1:20">
      <c r="A25" s="150">
        <f t="shared" ref="A25:A34" si="22">ROW()-3</f>
        <v>22</v>
      </c>
      <c r="B25" s="160"/>
      <c r="C25" s="11" t="s">
        <v>69</v>
      </c>
      <c r="D25" s="209" t="s">
        <v>70</v>
      </c>
      <c r="E25" s="151">
        <v>2836.2</v>
      </c>
      <c r="F25" s="151">
        <v>2837</v>
      </c>
      <c r="G25" s="13">
        <v>4990.25</v>
      </c>
      <c r="H25" s="151">
        <f t="shared" si="12"/>
        <v>51.05</v>
      </c>
      <c r="I25" s="151">
        <f t="shared" si="13"/>
        <v>453.792</v>
      </c>
      <c r="J25" s="151">
        <f t="shared" si="14"/>
        <v>19.859</v>
      </c>
      <c r="K25" s="13">
        <f t="shared" si="15"/>
        <v>424.17</v>
      </c>
      <c r="L25" s="13">
        <f t="shared" si="16"/>
        <v>948.871</v>
      </c>
      <c r="M25" s="151">
        <v>0</v>
      </c>
      <c r="N25" s="151">
        <f t="shared" si="17"/>
        <v>226.9</v>
      </c>
      <c r="O25" s="151">
        <f t="shared" si="18"/>
        <v>8.51</v>
      </c>
      <c r="P25" s="13">
        <f t="shared" si="19"/>
        <v>99.81</v>
      </c>
      <c r="Q25" s="151">
        <f t="shared" si="20"/>
        <v>335.22</v>
      </c>
      <c r="R25" s="151">
        <f t="shared" si="21"/>
        <v>1284.091</v>
      </c>
      <c r="S25" s="151"/>
      <c r="T25" t="str">
        <f>VLOOKUP(D25,[2]汇总!I$2:J$312,2,0)</f>
        <v>√</v>
      </c>
    </row>
    <row r="26" ht="20" customHeight="1" spans="1:20">
      <c r="A26" s="150">
        <f t="shared" si="22"/>
        <v>23</v>
      </c>
      <c r="B26" s="160"/>
      <c r="C26" s="11" t="s">
        <v>71</v>
      </c>
      <c r="D26" s="151" t="s">
        <v>72</v>
      </c>
      <c r="E26" s="151">
        <v>2836.2</v>
      </c>
      <c r="F26" s="151">
        <v>2837</v>
      </c>
      <c r="G26" s="13">
        <v>4990.25</v>
      </c>
      <c r="H26" s="151">
        <f t="shared" si="12"/>
        <v>51.05</v>
      </c>
      <c r="I26" s="151">
        <f t="shared" si="13"/>
        <v>453.792</v>
      </c>
      <c r="J26" s="151">
        <f t="shared" si="14"/>
        <v>19.859</v>
      </c>
      <c r="K26" s="13">
        <f t="shared" si="15"/>
        <v>424.17</v>
      </c>
      <c r="L26" s="13">
        <f t="shared" si="16"/>
        <v>948.871</v>
      </c>
      <c r="M26" s="151">
        <v>0</v>
      </c>
      <c r="N26" s="151">
        <f t="shared" si="17"/>
        <v>226.9</v>
      </c>
      <c r="O26" s="151">
        <f t="shared" si="18"/>
        <v>8.51</v>
      </c>
      <c r="P26" s="13">
        <f t="shared" si="19"/>
        <v>99.81</v>
      </c>
      <c r="Q26" s="151">
        <f t="shared" si="20"/>
        <v>335.22</v>
      </c>
      <c r="R26" s="151">
        <f t="shared" si="21"/>
        <v>1284.091</v>
      </c>
      <c r="S26" s="151"/>
      <c r="T26" t="str">
        <f>VLOOKUP(D26,[2]汇总!I$2:J$312,2,0)</f>
        <v>√</v>
      </c>
    </row>
    <row r="27" ht="20" customHeight="1" spans="1:19">
      <c r="A27" s="150">
        <f t="shared" si="22"/>
        <v>24</v>
      </c>
      <c r="B27" s="151" t="s">
        <v>73</v>
      </c>
      <c r="C27" s="12" t="s">
        <v>779</v>
      </c>
      <c r="D27" s="151" t="s">
        <v>780</v>
      </c>
      <c r="E27" s="151">
        <v>3820</v>
      </c>
      <c r="F27" s="151">
        <v>3820</v>
      </c>
      <c r="G27" s="13">
        <v>4990.25</v>
      </c>
      <c r="H27" s="151">
        <f t="shared" si="12"/>
        <v>68.76</v>
      </c>
      <c r="I27" s="151">
        <f t="shared" si="13"/>
        <v>611.2</v>
      </c>
      <c r="J27" s="151">
        <f t="shared" si="14"/>
        <v>26.74</v>
      </c>
      <c r="K27" s="13">
        <f t="shared" si="15"/>
        <v>424.17</v>
      </c>
      <c r="L27" s="13">
        <f t="shared" si="16"/>
        <v>1130.87</v>
      </c>
      <c r="M27" s="151">
        <v>0</v>
      </c>
      <c r="N27" s="151">
        <f t="shared" si="17"/>
        <v>305.6</v>
      </c>
      <c r="O27" s="151">
        <f t="shared" si="18"/>
        <v>11.46</v>
      </c>
      <c r="P27" s="13">
        <f t="shared" si="19"/>
        <v>99.81</v>
      </c>
      <c r="Q27" s="151">
        <f t="shared" si="20"/>
        <v>416.87</v>
      </c>
      <c r="R27" s="151">
        <f t="shared" si="21"/>
        <v>1547.74</v>
      </c>
      <c r="S27" s="151" t="s">
        <v>50</v>
      </c>
    </row>
    <row r="28" ht="20" customHeight="1" spans="1:20">
      <c r="A28" s="150">
        <f t="shared" si="22"/>
        <v>25</v>
      </c>
      <c r="B28" s="151"/>
      <c r="C28" s="11" t="s">
        <v>74</v>
      </c>
      <c r="D28" s="151" t="s">
        <v>75</v>
      </c>
      <c r="E28" s="151">
        <v>2836.2</v>
      </c>
      <c r="F28" s="151">
        <v>2837</v>
      </c>
      <c r="G28" s="13">
        <v>4990.25</v>
      </c>
      <c r="H28" s="151">
        <f t="shared" si="12"/>
        <v>51.05</v>
      </c>
      <c r="I28" s="151">
        <f t="shared" si="13"/>
        <v>453.792</v>
      </c>
      <c r="J28" s="151">
        <f t="shared" si="14"/>
        <v>19.859</v>
      </c>
      <c r="K28" s="13">
        <f t="shared" si="15"/>
        <v>424.17</v>
      </c>
      <c r="L28" s="13">
        <f t="shared" si="16"/>
        <v>948.871</v>
      </c>
      <c r="M28" s="151">
        <v>0</v>
      </c>
      <c r="N28" s="151">
        <f t="shared" si="17"/>
        <v>226.9</v>
      </c>
      <c r="O28" s="151">
        <f t="shared" si="18"/>
        <v>8.51</v>
      </c>
      <c r="P28" s="13">
        <f t="shared" si="19"/>
        <v>99.81</v>
      </c>
      <c r="Q28" s="151">
        <f t="shared" si="20"/>
        <v>335.22</v>
      </c>
      <c r="R28" s="151">
        <f t="shared" si="21"/>
        <v>1284.091</v>
      </c>
      <c r="S28" s="151"/>
      <c r="T28" t="str">
        <f>VLOOKUP(D28,[2]汇总!I$2:J$312,2,0)</f>
        <v>√</v>
      </c>
    </row>
    <row r="29" ht="20" customHeight="1" spans="1:20">
      <c r="A29" s="150">
        <f t="shared" si="22"/>
        <v>26</v>
      </c>
      <c r="B29" s="151"/>
      <c r="C29" s="11" t="s">
        <v>76</v>
      </c>
      <c r="D29" s="151" t="s">
        <v>77</v>
      </c>
      <c r="E29" s="151">
        <v>2836.2</v>
      </c>
      <c r="F29" s="151">
        <v>2837</v>
      </c>
      <c r="G29" s="13">
        <v>4990.25</v>
      </c>
      <c r="H29" s="151">
        <f t="shared" si="12"/>
        <v>51.05</v>
      </c>
      <c r="I29" s="151">
        <f t="shared" si="13"/>
        <v>453.792</v>
      </c>
      <c r="J29" s="151">
        <f t="shared" si="14"/>
        <v>19.859</v>
      </c>
      <c r="K29" s="13">
        <f t="shared" si="15"/>
        <v>424.17</v>
      </c>
      <c r="L29" s="13">
        <f t="shared" si="16"/>
        <v>948.871</v>
      </c>
      <c r="M29" s="151">
        <v>0</v>
      </c>
      <c r="N29" s="151">
        <f t="shared" si="17"/>
        <v>226.9</v>
      </c>
      <c r="O29" s="151">
        <f t="shared" si="18"/>
        <v>8.51</v>
      </c>
      <c r="P29" s="13">
        <f t="shared" si="19"/>
        <v>99.81</v>
      </c>
      <c r="Q29" s="151">
        <f t="shared" si="20"/>
        <v>335.22</v>
      </c>
      <c r="R29" s="151">
        <f t="shared" si="21"/>
        <v>1284.091</v>
      </c>
      <c r="S29" s="151"/>
      <c r="T29" t="str">
        <f>VLOOKUP(D29,[2]汇总!I$2:J$312,2,0)</f>
        <v>√</v>
      </c>
    </row>
    <row r="30" ht="20" customHeight="1" spans="1:20">
      <c r="A30" s="150">
        <f t="shared" si="22"/>
        <v>27</v>
      </c>
      <c r="B30" s="151"/>
      <c r="C30" s="11" t="s">
        <v>78</v>
      </c>
      <c r="D30" s="151" t="s">
        <v>79</v>
      </c>
      <c r="E30" s="151">
        <v>2836.2</v>
      </c>
      <c r="F30" s="151">
        <v>2837</v>
      </c>
      <c r="G30" s="13">
        <v>4990.25</v>
      </c>
      <c r="H30" s="151">
        <f t="shared" si="12"/>
        <v>51.05</v>
      </c>
      <c r="I30" s="151">
        <f t="shared" si="13"/>
        <v>453.792</v>
      </c>
      <c r="J30" s="151">
        <f t="shared" si="14"/>
        <v>19.859</v>
      </c>
      <c r="K30" s="13">
        <f t="shared" si="15"/>
        <v>424.17</v>
      </c>
      <c r="L30" s="13">
        <f t="shared" si="16"/>
        <v>948.871</v>
      </c>
      <c r="M30" s="151">
        <v>0</v>
      </c>
      <c r="N30" s="151">
        <f t="shared" si="17"/>
        <v>226.9</v>
      </c>
      <c r="O30" s="151">
        <f t="shared" si="18"/>
        <v>8.51</v>
      </c>
      <c r="P30" s="13">
        <f t="shared" si="19"/>
        <v>99.81</v>
      </c>
      <c r="Q30" s="151">
        <f t="shared" si="20"/>
        <v>335.22</v>
      </c>
      <c r="R30" s="151">
        <f t="shared" si="21"/>
        <v>1284.091</v>
      </c>
      <c r="S30" s="151"/>
      <c r="T30" t="str">
        <f>VLOOKUP(D30,[2]汇总!I$2:J$312,2,0)</f>
        <v>√</v>
      </c>
    </row>
    <row r="31" ht="20" customHeight="1" spans="1:20">
      <c r="A31" s="150">
        <f t="shared" si="22"/>
        <v>28</v>
      </c>
      <c r="B31" s="151"/>
      <c r="C31" s="11" t="s">
        <v>80</v>
      </c>
      <c r="D31" s="151" t="s">
        <v>81</v>
      </c>
      <c r="E31" s="151">
        <v>2836.2</v>
      </c>
      <c r="F31" s="151">
        <v>2837</v>
      </c>
      <c r="G31" s="13">
        <v>4990.25</v>
      </c>
      <c r="H31" s="151">
        <f t="shared" si="12"/>
        <v>51.05</v>
      </c>
      <c r="I31" s="151">
        <f t="shared" si="13"/>
        <v>453.792</v>
      </c>
      <c r="J31" s="151">
        <f t="shared" si="14"/>
        <v>19.859</v>
      </c>
      <c r="K31" s="13">
        <f t="shared" si="15"/>
        <v>424.17</v>
      </c>
      <c r="L31" s="13">
        <f t="shared" si="16"/>
        <v>948.871</v>
      </c>
      <c r="M31" s="151">
        <v>0</v>
      </c>
      <c r="N31" s="151">
        <f t="shared" si="17"/>
        <v>226.9</v>
      </c>
      <c r="O31" s="151">
        <f t="shared" si="18"/>
        <v>8.51</v>
      </c>
      <c r="P31" s="13">
        <f t="shared" si="19"/>
        <v>99.81</v>
      </c>
      <c r="Q31" s="151">
        <f t="shared" si="20"/>
        <v>335.22</v>
      </c>
      <c r="R31" s="151">
        <f t="shared" si="21"/>
        <v>1284.091</v>
      </c>
      <c r="S31" s="151"/>
      <c r="T31" t="str">
        <f>VLOOKUP(D31,[2]汇总!I$2:J$312,2,0)</f>
        <v>√</v>
      </c>
    </row>
    <row r="32" ht="20" customHeight="1" spans="1:20">
      <c r="A32" s="150">
        <f t="shared" si="22"/>
        <v>29</v>
      </c>
      <c r="B32" s="151"/>
      <c r="C32" s="11" t="s">
        <v>82</v>
      </c>
      <c r="D32" s="151" t="s">
        <v>83</v>
      </c>
      <c r="E32" s="151">
        <v>2836.2</v>
      </c>
      <c r="F32" s="151">
        <v>2837</v>
      </c>
      <c r="G32" s="13">
        <v>4990.25</v>
      </c>
      <c r="H32" s="151">
        <f t="shared" si="12"/>
        <v>51.05</v>
      </c>
      <c r="I32" s="151">
        <f t="shared" si="13"/>
        <v>453.792</v>
      </c>
      <c r="J32" s="151">
        <f t="shared" si="14"/>
        <v>19.859</v>
      </c>
      <c r="K32" s="13">
        <f t="shared" si="15"/>
        <v>424.17</v>
      </c>
      <c r="L32" s="13">
        <f t="shared" si="16"/>
        <v>948.871</v>
      </c>
      <c r="M32" s="151">
        <v>0</v>
      </c>
      <c r="N32" s="151">
        <f t="shared" si="17"/>
        <v>226.9</v>
      </c>
      <c r="O32" s="151">
        <f t="shared" si="18"/>
        <v>8.51</v>
      </c>
      <c r="P32" s="13">
        <f t="shared" si="19"/>
        <v>99.81</v>
      </c>
      <c r="Q32" s="151">
        <f t="shared" si="20"/>
        <v>335.22</v>
      </c>
      <c r="R32" s="151">
        <f t="shared" si="21"/>
        <v>1284.091</v>
      </c>
      <c r="S32" s="151"/>
      <c r="T32" t="str">
        <f>VLOOKUP(D32,[2]汇总!I$2:J$312,2,0)</f>
        <v>√</v>
      </c>
    </row>
    <row r="33" ht="20" customHeight="1" spans="1:20">
      <c r="A33" s="150">
        <f t="shared" si="22"/>
        <v>30</v>
      </c>
      <c r="B33" s="151"/>
      <c r="C33" s="11" t="s">
        <v>84</v>
      </c>
      <c r="D33" s="151" t="s">
        <v>85</v>
      </c>
      <c r="E33" s="151">
        <v>2836.2</v>
      </c>
      <c r="F33" s="151">
        <v>2837</v>
      </c>
      <c r="G33" s="13">
        <v>4990.25</v>
      </c>
      <c r="H33" s="151">
        <f t="shared" si="12"/>
        <v>51.05</v>
      </c>
      <c r="I33" s="151">
        <f t="shared" si="13"/>
        <v>453.792</v>
      </c>
      <c r="J33" s="151">
        <f t="shared" si="14"/>
        <v>19.859</v>
      </c>
      <c r="K33" s="13">
        <f t="shared" si="15"/>
        <v>424.17</v>
      </c>
      <c r="L33" s="13">
        <f t="shared" si="16"/>
        <v>948.871</v>
      </c>
      <c r="M33" s="151">
        <v>0</v>
      </c>
      <c r="N33" s="151">
        <f t="shared" si="17"/>
        <v>226.9</v>
      </c>
      <c r="O33" s="151">
        <f t="shared" si="18"/>
        <v>8.51</v>
      </c>
      <c r="P33" s="13">
        <f t="shared" si="19"/>
        <v>99.81</v>
      </c>
      <c r="Q33" s="151">
        <f t="shared" si="20"/>
        <v>335.22</v>
      </c>
      <c r="R33" s="151">
        <f t="shared" si="21"/>
        <v>1284.091</v>
      </c>
      <c r="S33" s="151"/>
      <c r="T33" t="str">
        <f>VLOOKUP(D33,[2]汇总!I$2:J$312,2,0)</f>
        <v>√</v>
      </c>
    </row>
    <row r="34" ht="20" customHeight="1" spans="1:20">
      <c r="A34" s="150">
        <f t="shared" si="22"/>
        <v>31</v>
      </c>
      <c r="B34" s="151"/>
      <c r="C34" s="11" t="s">
        <v>86</v>
      </c>
      <c r="D34" s="151" t="s">
        <v>87</v>
      </c>
      <c r="E34" s="151">
        <v>2836.2</v>
      </c>
      <c r="F34" s="151">
        <v>2837</v>
      </c>
      <c r="G34" s="13">
        <v>4990.25</v>
      </c>
      <c r="H34" s="151">
        <f t="shared" si="12"/>
        <v>51.05</v>
      </c>
      <c r="I34" s="151">
        <f t="shared" si="13"/>
        <v>453.792</v>
      </c>
      <c r="J34" s="151">
        <f t="shared" si="14"/>
        <v>19.859</v>
      </c>
      <c r="K34" s="13">
        <f t="shared" si="15"/>
        <v>424.17</v>
      </c>
      <c r="L34" s="13">
        <f t="shared" si="16"/>
        <v>948.871</v>
      </c>
      <c r="M34" s="151">
        <v>0</v>
      </c>
      <c r="N34" s="151">
        <f t="shared" si="17"/>
        <v>226.9</v>
      </c>
      <c r="O34" s="151">
        <f t="shared" si="18"/>
        <v>8.51</v>
      </c>
      <c r="P34" s="13">
        <f t="shared" si="19"/>
        <v>99.81</v>
      </c>
      <c r="Q34" s="151">
        <f t="shared" si="20"/>
        <v>335.22</v>
      </c>
      <c r="R34" s="151">
        <f t="shared" si="21"/>
        <v>1284.091</v>
      </c>
      <c r="S34" s="151"/>
      <c r="T34" t="str">
        <f>VLOOKUP(D34,[2]汇总!I$2:J$312,2,0)</f>
        <v>√</v>
      </c>
    </row>
    <row r="35" ht="20" customHeight="1" spans="1:20">
      <c r="A35" s="150">
        <f t="shared" ref="A35:A53" si="23">ROW()-3</f>
        <v>32</v>
      </c>
      <c r="B35" s="151"/>
      <c r="C35" s="11" t="s">
        <v>88</v>
      </c>
      <c r="D35" s="151" t="s">
        <v>89</v>
      </c>
      <c r="E35" s="151">
        <v>3042.05</v>
      </c>
      <c r="F35" s="151">
        <v>3043</v>
      </c>
      <c r="G35" s="13">
        <v>4990.25</v>
      </c>
      <c r="H35" s="151">
        <f t="shared" si="12"/>
        <v>54.76</v>
      </c>
      <c r="I35" s="151">
        <f t="shared" si="13"/>
        <v>486.728</v>
      </c>
      <c r="J35" s="151">
        <f t="shared" si="14"/>
        <v>21.301</v>
      </c>
      <c r="K35" s="13">
        <f t="shared" si="15"/>
        <v>424.17</v>
      </c>
      <c r="L35" s="13">
        <f t="shared" si="16"/>
        <v>986.959</v>
      </c>
      <c r="M35" s="151">
        <v>0</v>
      </c>
      <c r="N35" s="151">
        <f t="shared" si="17"/>
        <v>243.36</v>
      </c>
      <c r="O35" s="151">
        <f t="shared" si="18"/>
        <v>9.13</v>
      </c>
      <c r="P35" s="13">
        <f t="shared" si="19"/>
        <v>99.81</v>
      </c>
      <c r="Q35" s="151">
        <f t="shared" si="20"/>
        <v>352.3</v>
      </c>
      <c r="R35" s="151">
        <f t="shared" si="21"/>
        <v>1339.259</v>
      </c>
      <c r="S35" s="151"/>
      <c r="T35" t="str">
        <f>VLOOKUP(D35,[2]汇总!I$2:J$312,2,0)</f>
        <v>√</v>
      </c>
    </row>
    <row r="36" ht="20" customHeight="1" spans="1:20">
      <c r="A36" s="150">
        <f t="shared" si="23"/>
        <v>33</v>
      </c>
      <c r="B36" s="151" t="s">
        <v>90</v>
      </c>
      <c r="C36" s="11" t="s">
        <v>91</v>
      </c>
      <c r="D36" s="151" t="s">
        <v>92</v>
      </c>
      <c r="E36" s="151">
        <v>2836.2</v>
      </c>
      <c r="F36" s="151">
        <v>2837</v>
      </c>
      <c r="G36" s="13">
        <v>4990.25</v>
      </c>
      <c r="H36" s="151">
        <f t="shared" si="12"/>
        <v>51.05</v>
      </c>
      <c r="I36" s="151">
        <f t="shared" si="13"/>
        <v>453.792</v>
      </c>
      <c r="J36" s="151">
        <f t="shared" si="14"/>
        <v>19.859</v>
      </c>
      <c r="K36" s="13">
        <f t="shared" si="15"/>
        <v>424.17</v>
      </c>
      <c r="L36" s="13">
        <f t="shared" si="16"/>
        <v>948.871</v>
      </c>
      <c r="M36" s="151">
        <v>0</v>
      </c>
      <c r="N36" s="151">
        <f t="shared" si="17"/>
        <v>226.9</v>
      </c>
      <c r="O36" s="151">
        <f t="shared" si="18"/>
        <v>8.51</v>
      </c>
      <c r="P36" s="13">
        <f t="shared" si="19"/>
        <v>99.81</v>
      </c>
      <c r="Q36" s="151">
        <f t="shared" si="20"/>
        <v>335.22</v>
      </c>
      <c r="R36" s="151">
        <f t="shared" si="21"/>
        <v>1284.091</v>
      </c>
      <c r="S36" s="151"/>
      <c r="T36" t="str">
        <f>VLOOKUP(D36,[2]汇总!I$2:J$312,2,0)</f>
        <v>√</v>
      </c>
    </row>
    <row r="37" ht="20" customHeight="1" spans="1:19">
      <c r="A37" s="150">
        <f t="shared" si="23"/>
        <v>34</v>
      </c>
      <c r="B37" s="151"/>
      <c r="C37" s="12" t="s">
        <v>781</v>
      </c>
      <c r="D37" s="151" t="s">
        <v>782</v>
      </c>
      <c r="E37" s="17">
        <v>3042.05</v>
      </c>
      <c r="F37" s="17">
        <v>3043</v>
      </c>
      <c r="G37" s="13">
        <v>4990.25</v>
      </c>
      <c r="H37" s="151">
        <f t="shared" si="12"/>
        <v>54.76</v>
      </c>
      <c r="I37" s="151">
        <f t="shared" si="13"/>
        <v>486.728</v>
      </c>
      <c r="J37" s="151">
        <f t="shared" si="14"/>
        <v>21.301</v>
      </c>
      <c r="K37" s="13">
        <f t="shared" si="15"/>
        <v>424.17</v>
      </c>
      <c r="L37" s="13">
        <f t="shared" si="16"/>
        <v>986.959</v>
      </c>
      <c r="M37" s="151">
        <v>0</v>
      </c>
      <c r="N37" s="151">
        <f t="shared" si="17"/>
        <v>243.36</v>
      </c>
      <c r="O37" s="151">
        <f t="shared" si="18"/>
        <v>9.13</v>
      </c>
      <c r="P37" s="13">
        <f t="shared" si="19"/>
        <v>99.81</v>
      </c>
      <c r="Q37" s="151">
        <f t="shared" si="20"/>
        <v>352.3</v>
      </c>
      <c r="R37" s="151">
        <f t="shared" si="21"/>
        <v>1339.259</v>
      </c>
      <c r="S37" s="151" t="s">
        <v>50</v>
      </c>
    </row>
    <row r="38" ht="20" customHeight="1" spans="1:20">
      <c r="A38" s="150">
        <f t="shared" si="23"/>
        <v>35</v>
      </c>
      <c r="B38" s="151"/>
      <c r="C38" s="11" t="s">
        <v>93</v>
      </c>
      <c r="D38" s="151" t="s">
        <v>94</v>
      </c>
      <c r="E38" s="151">
        <v>2836.2</v>
      </c>
      <c r="F38" s="151">
        <v>2837</v>
      </c>
      <c r="G38" s="13">
        <v>4990.25</v>
      </c>
      <c r="H38" s="151">
        <f t="shared" si="12"/>
        <v>51.05</v>
      </c>
      <c r="I38" s="151">
        <f t="shared" si="13"/>
        <v>453.792</v>
      </c>
      <c r="J38" s="151">
        <f t="shared" si="14"/>
        <v>19.859</v>
      </c>
      <c r="K38" s="13">
        <f t="shared" si="15"/>
        <v>424.17</v>
      </c>
      <c r="L38" s="13">
        <f t="shared" si="16"/>
        <v>948.871</v>
      </c>
      <c r="M38" s="151">
        <v>0</v>
      </c>
      <c r="N38" s="151">
        <f t="shared" si="17"/>
        <v>226.9</v>
      </c>
      <c r="O38" s="151">
        <f t="shared" si="18"/>
        <v>8.51</v>
      </c>
      <c r="P38" s="13">
        <f t="shared" si="19"/>
        <v>99.81</v>
      </c>
      <c r="Q38" s="151">
        <f t="shared" si="20"/>
        <v>335.22</v>
      </c>
      <c r="R38" s="151">
        <f t="shared" si="21"/>
        <v>1284.091</v>
      </c>
      <c r="S38" s="151"/>
      <c r="T38" t="str">
        <f>VLOOKUP(D38,[2]汇总!I$2:J$312,2,0)</f>
        <v>√</v>
      </c>
    </row>
    <row r="39" ht="20" customHeight="1" spans="1:20">
      <c r="A39" s="150">
        <f t="shared" si="23"/>
        <v>36</v>
      </c>
      <c r="B39" s="151"/>
      <c r="C39" s="11" t="s">
        <v>95</v>
      </c>
      <c r="D39" s="151" t="s">
        <v>96</v>
      </c>
      <c r="E39" s="151">
        <v>2836.2</v>
      </c>
      <c r="F39" s="151">
        <v>2837</v>
      </c>
      <c r="G39" s="13">
        <v>4990.25</v>
      </c>
      <c r="H39" s="151">
        <f t="shared" si="12"/>
        <v>51.05</v>
      </c>
      <c r="I39" s="151">
        <f t="shared" si="13"/>
        <v>453.792</v>
      </c>
      <c r="J39" s="151">
        <f t="shared" si="14"/>
        <v>19.859</v>
      </c>
      <c r="K39" s="13">
        <f t="shared" si="15"/>
        <v>424.17</v>
      </c>
      <c r="L39" s="13">
        <f t="shared" si="16"/>
        <v>948.871</v>
      </c>
      <c r="M39" s="151">
        <v>0</v>
      </c>
      <c r="N39" s="151">
        <f t="shared" si="17"/>
        <v>226.9</v>
      </c>
      <c r="O39" s="151">
        <f t="shared" si="18"/>
        <v>8.51</v>
      </c>
      <c r="P39" s="13">
        <f t="shared" si="19"/>
        <v>99.81</v>
      </c>
      <c r="Q39" s="151">
        <f t="shared" si="20"/>
        <v>335.22</v>
      </c>
      <c r="R39" s="151">
        <f t="shared" si="21"/>
        <v>1284.091</v>
      </c>
      <c r="S39" s="151"/>
      <c r="T39" t="str">
        <f>VLOOKUP(D39,[2]汇总!I$2:J$312,2,0)</f>
        <v>√</v>
      </c>
    </row>
    <row r="40" ht="20" customHeight="1" spans="1:20">
      <c r="A40" s="150">
        <f t="shared" si="23"/>
        <v>37</v>
      </c>
      <c r="B40" s="151"/>
      <c r="C40" s="11" t="s">
        <v>97</v>
      </c>
      <c r="D40" s="151" t="s">
        <v>98</v>
      </c>
      <c r="E40" s="151">
        <v>2836.2</v>
      </c>
      <c r="F40" s="151">
        <v>2837</v>
      </c>
      <c r="G40" s="13">
        <v>4990.25</v>
      </c>
      <c r="H40" s="151">
        <f t="shared" si="12"/>
        <v>51.05</v>
      </c>
      <c r="I40" s="151">
        <f t="shared" si="13"/>
        <v>453.792</v>
      </c>
      <c r="J40" s="151">
        <f t="shared" si="14"/>
        <v>19.859</v>
      </c>
      <c r="K40" s="13">
        <f t="shared" si="15"/>
        <v>424.17</v>
      </c>
      <c r="L40" s="13">
        <f t="shared" si="16"/>
        <v>948.871</v>
      </c>
      <c r="M40" s="151">
        <v>0</v>
      </c>
      <c r="N40" s="151">
        <f t="shared" si="17"/>
        <v>226.9</v>
      </c>
      <c r="O40" s="151">
        <f t="shared" si="18"/>
        <v>8.51</v>
      </c>
      <c r="P40" s="13">
        <f t="shared" si="19"/>
        <v>99.81</v>
      </c>
      <c r="Q40" s="151">
        <f t="shared" si="20"/>
        <v>335.22</v>
      </c>
      <c r="R40" s="151">
        <f t="shared" si="21"/>
        <v>1284.091</v>
      </c>
      <c r="S40" s="151"/>
      <c r="T40" t="str">
        <f>VLOOKUP(D40,[2]汇总!I$2:J$312,2,0)</f>
        <v>√</v>
      </c>
    </row>
    <row r="41" ht="20" customHeight="1" spans="1:20">
      <c r="A41" s="150">
        <f t="shared" si="23"/>
        <v>38</v>
      </c>
      <c r="B41" s="151" t="s">
        <v>99</v>
      </c>
      <c r="C41" s="11" t="s">
        <v>102</v>
      </c>
      <c r="D41" s="151" t="s">
        <v>103</v>
      </c>
      <c r="E41" s="151">
        <v>2836.2</v>
      </c>
      <c r="F41" s="151">
        <v>2837</v>
      </c>
      <c r="G41" s="13">
        <v>4990.25</v>
      </c>
      <c r="H41" s="151">
        <f t="shared" si="12"/>
        <v>51.05</v>
      </c>
      <c r="I41" s="151">
        <f t="shared" si="13"/>
        <v>453.792</v>
      </c>
      <c r="J41" s="151">
        <f t="shared" si="14"/>
        <v>19.859</v>
      </c>
      <c r="K41" s="13">
        <f t="shared" si="15"/>
        <v>424.17</v>
      </c>
      <c r="L41" s="13">
        <f t="shared" si="16"/>
        <v>948.871</v>
      </c>
      <c r="M41" s="151">
        <v>0</v>
      </c>
      <c r="N41" s="151">
        <f t="shared" si="17"/>
        <v>226.9</v>
      </c>
      <c r="O41" s="151">
        <f t="shared" si="18"/>
        <v>8.51</v>
      </c>
      <c r="P41" s="13">
        <f t="shared" si="19"/>
        <v>99.81</v>
      </c>
      <c r="Q41" s="151">
        <f t="shared" si="20"/>
        <v>335.22</v>
      </c>
      <c r="R41" s="151">
        <f t="shared" si="21"/>
        <v>1284.091</v>
      </c>
      <c r="S41" s="151"/>
      <c r="T41" t="str">
        <f>VLOOKUP(D41,[2]汇总!I$2:J$312,2,0)</f>
        <v>√</v>
      </c>
    </row>
    <row r="42" ht="20" customHeight="1" spans="1:20">
      <c r="A42" s="150">
        <f t="shared" si="23"/>
        <v>39</v>
      </c>
      <c r="B42" s="151"/>
      <c r="C42" s="11" t="s">
        <v>104</v>
      </c>
      <c r="D42" s="151" t="s">
        <v>105</v>
      </c>
      <c r="E42" s="151">
        <v>2836.2</v>
      </c>
      <c r="F42" s="151">
        <v>2837</v>
      </c>
      <c r="G42" s="13">
        <v>4990.25</v>
      </c>
      <c r="H42" s="151">
        <f t="shared" si="12"/>
        <v>51.05</v>
      </c>
      <c r="I42" s="151">
        <f t="shared" si="13"/>
        <v>453.792</v>
      </c>
      <c r="J42" s="151">
        <f t="shared" si="14"/>
        <v>19.859</v>
      </c>
      <c r="K42" s="13">
        <f t="shared" si="15"/>
        <v>424.17</v>
      </c>
      <c r="L42" s="13">
        <f t="shared" si="16"/>
        <v>948.871</v>
      </c>
      <c r="M42" s="151">
        <v>0</v>
      </c>
      <c r="N42" s="151">
        <f t="shared" si="17"/>
        <v>226.9</v>
      </c>
      <c r="O42" s="151">
        <f t="shared" si="18"/>
        <v>8.51</v>
      </c>
      <c r="P42" s="13">
        <f t="shared" si="19"/>
        <v>99.81</v>
      </c>
      <c r="Q42" s="151">
        <f t="shared" si="20"/>
        <v>335.22</v>
      </c>
      <c r="R42" s="151">
        <f t="shared" si="21"/>
        <v>1284.091</v>
      </c>
      <c r="S42" s="151"/>
      <c r="T42" t="str">
        <f>VLOOKUP(D42,[2]汇总!I$2:J$312,2,0)</f>
        <v>√</v>
      </c>
    </row>
    <row r="43" ht="20" customHeight="1" spans="1:20">
      <c r="A43" s="150">
        <f t="shared" si="23"/>
        <v>40</v>
      </c>
      <c r="B43" s="151"/>
      <c r="C43" s="11" t="s">
        <v>106</v>
      </c>
      <c r="D43" s="151" t="s">
        <v>107</v>
      </c>
      <c r="E43" s="151">
        <v>2836.2</v>
      </c>
      <c r="F43" s="151">
        <v>2837</v>
      </c>
      <c r="G43" s="13">
        <v>4990.25</v>
      </c>
      <c r="H43" s="151">
        <f t="shared" si="12"/>
        <v>51.05</v>
      </c>
      <c r="I43" s="151">
        <f t="shared" si="13"/>
        <v>453.792</v>
      </c>
      <c r="J43" s="151">
        <f t="shared" si="14"/>
        <v>19.859</v>
      </c>
      <c r="K43" s="13">
        <f t="shared" si="15"/>
        <v>424.17</v>
      </c>
      <c r="L43" s="13">
        <f t="shared" si="16"/>
        <v>948.871</v>
      </c>
      <c r="M43" s="151">
        <v>0</v>
      </c>
      <c r="N43" s="151">
        <f t="shared" si="17"/>
        <v>226.9</v>
      </c>
      <c r="O43" s="151">
        <f t="shared" si="18"/>
        <v>8.51</v>
      </c>
      <c r="P43" s="13">
        <f t="shared" si="19"/>
        <v>99.81</v>
      </c>
      <c r="Q43" s="151">
        <f t="shared" si="20"/>
        <v>335.22</v>
      </c>
      <c r="R43" s="151">
        <f t="shared" si="21"/>
        <v>1284.091</v>
      </c>
      <c r="S43" s="151"/>
      <c r="T43" t="str">
        <f>VLOOKUP(D43,[2]汇总!I$2:J$312,2,0)</f>
        <v>√</v>
      </c>
    </row>
    <row r="44" ht="20" customHeight="1" spans="1:20">
      <c r="A44" s="150">
        <f t="shared" si="23"/>
        <v>41</v>
      </c>
      <c r="B44" s="151"/>
      <c r="C44" s="11" t="s">
        <v>108</v>
      </c>
      <c r="D44" s="151" t="s">
        <v>109</v>
      </c>
      <c r="E44" s="151">
        <v>2836.2</v>
      </c>
      <c r="F44" s="151">
        <v>2837</v>
      </c>
      <c r="G44" s="13">
        <v>4990.25</v>
      </c>
      <c r="H44" s="151">
        <f t="shared" si="12"/>
        <v>51.05</v>
      </c>
      <c r="I44" s="151">
        <f t="shared" si="13"/>
        <v>453.792</v>
      </c>
      <c r="J44" s="151">
        <f t="shared" si="14"/>
        <v>19.859</v>
      </c>
      <c r="K44" s="13">
        <f t="shared" si="15"/>
        <v>424.17</v>
      </c>
      <c r="L44" s="13">
        <f t="shared" si="16"/>
        <v>948.871</v>
      </c>
      <c r="M44" s="151">
        <v>0</v>
      </c>
      <c r="N44" s="151">
        <f t="shared" si="17"/>
        <v>226.9</v>
      </c>
      <c r="O44" s="151">
        <f t="shared" si="18"/>
        <v>8.51</v>
      </c>
      <c r="P44" s="13">
        <f t="shared" si="19"/>
        <v>99.81</v>
      </c>
      <c r="Q44" s="151">
        <f t="shared" si="20"/>
        <v>335.22</v>
      </c>
      <c r="R44" s="151">
        <f t="shared" si="21"/>
        <v>1284.091</v>
      </c>
      <c r="S44" s="151"/>
      <c r="T44" t="str">
        <f>VLOOKUP(D44,[2]汇总!I$2:J$312,2,0)</f>
        <v>√</v>
      </c>
    </row>
    <row r="45" ht="20" customHeight="1" spans="1:20">
      <c r="A45" s="150">
        <f t="shared" si="23"/>
        <v>42</v>
      </c>
      <c r="B45" s="151"/>
      <c r="C45" s="11" t="s">
        <v>110</v>
      </c>
      <c r="D45" s="151" t="s">
        <v>111</v>
      </c>
      <c r="E45" s="151">
        <v>2836.2</v>
      </c>
      <c r="F45" s="151">
        <v>2837</v>
      </c>
      <c r="G45" s="13">
        <v>4990.25</v>
      </c>
      <c r="H45" s="151">
        <f t="shared" si="12"/>
        <v>51.05</v>
      </c>
      <c r="I45" s="151">
        <f t="shared" si="13"/>
        <v>453.792</v>
      </c>
      <c r="J45" s="151">
        <f t="shared" si="14"/>
        <v>19.859</v>
      </c>
      <c r="K45" s="13">
        <f t="shared" si="15"/>
        <v>424.17</v>
      </c>
      <c r="L45" s="13">
        <f t="shared" si="16"/>
        <v>948.871</v>
      </c>
      <c r="M45" s="151">
        <v>0</v>
      </c>
      <c r="N45" s="151">
        <f t="shared" si="17"/>
        <v>226.9</v>
      </c>
      <c r="O45" s="151">
        <f t="shared" si="18"/>
        <v>8.51</v>
      </c>
      <c r="P45" s="13">
        <f t="shared" si="19"/>
        <v>99.81</v>
      </c>
      <c r="Q45" s="151">
        <f t="shared" si="20"/>
        <v>335.22</v>
      </c>
      <c r="R45" s="151">
        <f t="shared" si="21"/>
        <v>1284.091</v>
      </c>
      <c r="S45" s="151"/>
      <c r="T45" t="str">
        <f>VLOOKUP(D45,[2]汇总!I$2:J$312,2,0)</f>
        <v>√</v>
      </c>
    </row>
    <row r="46" ht="20" customHeight="1" spans="1:20">
      <c r="A46" s="150">
        <f t="shared" si="23"/>
        <v>43</v>
      </c>
      <c r="B46" s="153" t="s">
        <v>112</v>
      </c>
      <c r="C46" s="11" t="s">
        <v>113</v>
      </c>
      <c r="D46" s="151" t="s">
        <v>114</v>
      </c>
      <c r="E46" s="151">
        <v>2836.2</v>
      </c>
      <c r="F46" s="151">
        <v>2837</v>
      </c>
      <c r="G46" s="13">
        <v>4990.25</v>
      </c>
      <c r="H46" s="151">
        <f t="shared" si="12"/>
        <v>51.05</v>
      </c>
      <c r="I46" s="151">
        <f t="shared" si="13"/>
        <v>453.792</v>
      </c>
      <c r="J46" s="151">
        <f t="shared" si="14"/>
        <v>19.859</v>
      </c>
      <c r="K46" s="13">
        <f t="shared" si="15"/>
        <v>424.17</v>
      </c>
      <c r="L46" s="13">
        <f t="shared" si="16"/>
        <v>948.871</v>
      </c>
      <c r="M46" s="151">
        <v>0</v>
      </c>
      <c r="N46" s="151">
        <f t="shared" si="17"/>
        <v>226.9</v>
      </c>
      <c r="O46" s="151">
        <f t="shared" si="18"/>
        <v>8.51</v>
      </c>
      <c r="P46" s="13">
        <f t="shared" si="19"/>
        <v>99.81</v>
      </c>
      <c r="Q46" s="151">
        <f t="shared" si="20"/>
        <v>335.22</v>
      </c>
      <c r="R46" s="151">
        <f t="shared" si="21"/>
        <v>1284.091</v>
      </c>
      <c r="S46" s="151"/>
      <c r="T46" t="str">
        <f>VLOOKUP(D46,[2]汇总!I$2:J$312,2,0)</f>
        <v>√</v>
      </c>
    </row>
    <row r="47" ht="20" customHeight="1" spans="1:20">
      <c r="A47" s="150">
        <f t="shared" si="23"/>
        <v>44</v>
      </c>
      <c r="B47" s="154"/>
      <c r="C47" s="11" t="s">
        <v>115</v>
      </c>
      <c r="D47" s="151" t="s">
        <v>116</v>
      </c>
      <c r="E47" s="151">
        <v>2836.2</v>
      </c>
      <c r="F47" s="151">
        <v>2837</v>
      </c>
      <c r="G47" s="13">
        <v>4990.25</v>
      </c>
      <c r="H47" s="151">
        <f t="shared" si="12"/>
        <v>51.05</v>
      </c>
      <c r="I47" s="151">
        <f t="shared" si="13"/>
        <v>453.792</v>
      </c>
      <c r="J47" s="151">
        <f t="shared" si="14"/>
        <v>19.859</v>
      </c>
      <c r="K47" s="13">
        <f t="shared" si="15"/>
        <v>424.17</v>
      </c>
      <c r="L47" s="13">
        <f t="shared" si="16"/>
        <v>948.871</v>
      </c>
      <c r="M47" s="151">
        <v>0</v>
      </c>
      <c r="N47" s="151">
        <f t="shared" si="17"/>
        <v>226.9</v>
      </c>
      <c r="O47" s="151">
        <f t="shared" si="18"/>
        <v>8.51</v>
      </c>
      <c r="P47" s="13">
        <f t="shared" si="19"/>
        <v>99.81</v>
      </c>
      <c r="Q47" s="151">
        <f t="shared" si="20"/>
        <v>335.22</v>
      </c>
      <c r="R47" s="151">
        <f t="shared" si="21"/>
        <v>1284.091</v>
      </c>
      <c r="S47" s="151"/>
      <c r="T47" t="str">
        <f>VLOOKUP(D47,[2]汇总!I$2:J$312,2,0)</f>
        <v>√</v>
      </c>
    </row>
    <row r="48" ht="20" customHeight="1" spans="1:20">
      <c r="A48" s="150">
        <f t="shared" si="23"/>
        <v>45</v>
      </c>
      <c r="B48" s="154"/>
      <c r="C48" s="11" t="s">
        <v>117</v>
      </c>
      <c r="D48" s="151" t="s">
        <v>118</v>
      </c>
      <c r="E48" s="151">
        <v>2836.2</v>
      </c>
      <c r="F48" s="151">
        <v>2837</v>
      </c>
      <c r="G48" s="13">
        <v>4990.25</v>
      </c>
      <c r="H48" s="151">
        <f t="shared" si="12"/>
        <v>51.05</v>
      </c>
      <c r="I48" s="151">
        <f t="shared" si="13"/>
        <v>453.792</v>
      </c>
      <c r="J48" s="151">
        <f t="shared" si="14"/>
        <v>19.859</v>
      </c>
      <c r="K48" s="13">
        <f t="shared" si="15"/>
        <v>424.17</v>
      </c>
      <c r="L48" s="13">
        <f t="shared" si="16"/>
        <v>948.871</v>
      </c>
      <c r="M48" s="151">
        <v>0</v>
      </c>
      <c r="N48" s="151">
        <f t="shared" si="17"/>
        <v>226.9</v>
      </c>
      <c r="O48" s="151">
        <f t="shared" si="18"/>
        <v>8.51</v>
      </c>
      <c r="P48" s="13">
        <f t="shared" si="19"/>
        <v>99.81</v>
      </c>
      <c r="Q48" s="151">
        <f t="shared" si="20"/>
        <v>335.22</v>
      </c>
      <c r="R48" s="151">
        <f t="shared" si="21"/>
        <v>1284.091</v>
      </c>
      <c r="S48" s="151"/>
      <c r="T48" t="str">
        <f>VLOOKUP(D48,[2]汇总!I$2:J$312,2,0)</f>
        <v>√</v>
      </c>
    </row>
    <row r="49" ht="20" customHeight="1" spans="1:20">
      <c r="A49" s="150">
        <f t="shared" si="23"/>
        <v>46</v>
      </c>
      <c r="B49" s="154"/>
      <c r="C49" s="11" t="s">
        <v>119</v>
      </c>
      <c r="D49" s="151" t="s">
        <v>120</v>
      </c>
      <c r="E49" s="151">
        <v>3820</v>
      </c>
      <c r="F49" s="151">
        <v>3820</v>
      </c>
      <c r="G49" s="13">
        <v>4990.25</v>
      </c>
      <c r="H49" s="151">
        <f t="shared" si="12"/>
        <v>68.76</v>
      </c>
      <c r="I49" s="151">
        <f t="shared" si="13"/>
        <v>611.2</v>
      </c>
      <c r="J49" s="151">
        <f t="shared" si="14"/>
        <v>26.74</v>
      </c>
      <c r="K49" s="13">
        <f t="shared" si="15"/>
        <v>424.17</v>
      </c>
      <c r="L49" s="13">
        <f t="shared" si="16"/>
        <v>1130.87</v>
      </c>
      <c r="M49" s="151">
        <v>0</v>
      </c>
      <c r="N49" s="151">
        <f t="shared" si="17"/>
        <v>305.6</v>
      </c>
      <c r="O49" s="151">
        <f t="shared" si="18"/>
        <v>11.46</v>
      </c>
      <c r="P49" s="13">
        <f t="shared" si="19"/>
        <v>99.81</v>
      </c>
      <c r="Q49" s="151">
        <f t="shared" si="20"/>
        <v>416.87</v>
      </c>
      <c r="R49" s="151">
        <f t="shared" si="21"/>
        <v>1547.74</v>
      </c>
      <c r="S49" s="151"/>
      <c r="T49" t="str">
        <f>VLOOKUP(D49,[2]汇总!I$2:J$312,2,0)</f>
        <v>√</v>
      </c>
    </row>
    <row r="50" ht="20" customHeight="1" spans="1:20">
      <c r="A50" s="150">
        <f t="shared" si="23"/>
        <v>47</v>
      </c>
      <c r="B50" s="154"/>
      <c r="C50" s="11" t="s">
        <v>123</v>
      </c>
      <c r="D50" s="151" t="s">
        <v>124</v>
      </c>
      <c r="E50" s="151">
        <v>2836.2</v>
      </c>
      <c r="F50" s="151">
        <v>2837</v>
      </c>
      <c r="G50" s="13">
        <v>4990.25</v>
      </c>
      <c r="H50" s="151">
        <f t="shared" si="12"/>
        <v>51.05</v>
      </c>
      <c r="I50" s="151">
        <f t="shared" si="13"/>
        <v>453.792</v>
      </c>
      <c r="J50" s="151">
        <f t="shared" si="14"/>
        <v>19.859</v>
      </c>
      <c r="K50" s="13">
        <f t="shared" si="15"/>
        <v>424.17</v>
      </c>
      <c r="L50" s="13">
        <f t="shared" si="16"/>
        <v>948.871</v>
      </c>
      <c r="M50" s="151">
        <v>0</v>
      </c>
      <c r="N50" s="151">
        <f t="shared" si="17"/>
        <v>226.9</v>
      </c>
      <c r="O50" s="151">
        <f t="shared" si="18"/>
        <v>8.51</v>
      </c>
      <c r="P50" s="13">
        <f t="shared" si="19"/>
        <v>99.81</v>
      </c>
      <c r="Q50" s="151">
        <f t="shared" si="20"/>
        <v>335.22</v>
      </c>
      <c r="R50" s="151">
        <f t="shared" si="21"/>
        <v>1284.091</v>
      </c>
      <c r="S50" s="151"/>
      <c r="T50" t="str">
        <f>VLOOKUP(D50,[2]汇总!I$2:J$312,2,0)</f>
        <v>√</v>
      </c>
    </row>
    <row r="51" ht="20" customHeight="1" spans="1:20">
      <c r="A51" s="150">
        <f t="shared" si="23"/>
        <v>48</v>
      </c>
      <c r="B51" s="154"/>
      <c r="C51" s="11" t="s">
        <v>125</v>
      </c>
      <c r="D51" s="151" t="s">
        <v>126</v>
      </c>
      <c r="E51" s="151">
        <v>3820</v>
      </c>
      <c r="F51" s="151">
        <v>3820</v>
      </c>
      <c r="G51" s="13">
        <v>4990.25</v>
      </c>
      <c r="H51" s="151">
        <f t="shared" si="12"/>
        <v>68.76</v>
      </c>
      <c r="I51" s="151">
        <f t="shared" si="13"/>
        <v>611.2</v>
      </c>
      <c r="J51" s="151">
        <f t="shared" si="14"/>
        <v>26.74</v>
      </c>
      <c r="K51" s="13">
        <f t="shared" si="15"/>
        <v>424.17</v>
      </c>
      <c r="L51" s="13">
        <f t="shared" si="16"/>
        <v>1130.87</v>
      </c>
      <c r="M51" s="151">
        <v>0</v>
      </c>
      <c r="N51" s="151">
        <f t="shared" si="17"/>
        <v>305.6</v>
      </c>
      <c r="O51" s="151">
        <f t="shared" si="18"/>
        <v>11.46</v>
      </c>
      <c r="P51" s="13">
        <f t="shared" si="19"/>
        <v>99.81</v>
      </c>
      <c r="Q51" s="151">
        <f t="shared" si="20"/>
        <v>416.87</v>
      </c>
      <c r="R51" s="151">
        <f t="shared" si="21"/>
        <v>1547.74</v>
      </c>
      <c r="S51" s="151"/>
      <c r="T51" t="str">
        <f>VLOOKUP(D51,[2]汇总!I$2:J$312,2,0)</f>
        <v>√</v>
      </c>
    </row>
    <row r="52" ht="20" customHeight="1" spans="1:20">
      <c r="A52" s="150">
        <f t="shared" si="23"/>
        <v>49</v>
      </c>
      <c r="B52" s="154"/>
      <c r="C52" s="11" t="s">
        <v>127</v>
      </c>
      <c r="D52" s="151" t="s">
        <v>128</v>
      </c>
      <c r="E52" s="151">
        <v>3042.05</v>
      </c>
      <c r="F52" s="151">
        <v>3043</v>
      </c>
      <c r="G52" s="13">
        <v>4990.25</v>
      </c>
      <c r="H52" s="151">
        <f t="shared" si="12"/>
        <v>54.76</v>
      </c>
      <c r="I52" s="151">
        <f t="shared" si="13"/>
        <v>486.728</v>
      </c>
      <c r="J52" s="151">
        <f t="shared" si="14"/>
        <v>21.301</v>
      </c>
      <c r="K52" s="13">
        <f t="shared" si="15"/>
        <v>424.17</v>
      </c>
      <c r="L52" s="13">
        <f t="shared" si="16"/>
        <v>986.959</v>
      </c>
      <c r="M52" s="151">
        <v>0</v>
      </c>
      <c r="N52" s="151">
        <f t="shared" si="17"/>
        <v>243.36</v>
      </c>
      <c r="O52" s="151">
        <f t="shared" si="18"/>
        <v>9.13</v>
      </c>
      <c r="P52" s="13">
        <f t="shared" si="19"/>
        <v>99.81</v>
      </c>
      <c r="Q52" s="151">
        <f t="shared" si="20"/>
        <v>352.3</v>
      </c>
      <c r="R52" s="151">
        <f t="shared" si="21"/>
        <v>1339.259</v>
      </c>
      <c r="S52" s="151"/>
      <c r="T52" t="str">
        <f>VLOOKUP(D52,[2]汇总!I$2:J$312,2,0)</f>
        <v>√</v>
      </c>
    </row>
    <row r="53" ht="20" customHeight="1" spans="1:20">
      <c r="A53" s="150">
        <f t="shared" si="23"/>
        <v>50</v>
      </c>
      <c r="B53" s="155"/>
      <c r="C53" s="11" t="s">
        <v>129</v>
      </c>
      <c r="D53" s="151" t="s">
        <v>130</v>
      </c>
      <c r="E53" s="151">
        <v>3042.05</v>
      </c>
      <c r="F53" s="151">
        <v>3043</v>
      </c>
      <c r="G53" s="13">
        <v>4990.25</v>
      </c>
      <c r="H53" s="151">
        <f t="shared" si="12"/>
        <v>54.76</v>
      </c>
      <c r="I53" s="151">
        <f t="shared" si="13"/>
        <v>486.728</v>
      </c>
      <c r="J53" s="151">
        <f t="shared" si="14"/>
        <v>21.301</v>
      </c>
      <c r="K53" s="13">
        <f t="shared" si="15"/>
        <v>424.17</v>
      </c>
      <c r="L53" s="13">
        <f t="shared" si="16"/>
        <v>986.959</v>
      </c>
      <c r="M53" s="151">
        <v>0</v>
      </c>
      <c r="N53" s="151">
        <f t="shared" si="17"/>
        <v>243.36</v>
      </c>
      <c r="O53" s="151">
        <f t="shared" si="18"/>
        <v>9.13</v>
      </c>
      <c r="P53" s="13">
        <f t="shared" si="19"/>
        <v>99.81</v>
      </c>
      <c r="Q53" s="151">
        <f t="shared" si="20"/>
        <v>352.3</v>
      </c>
      <c r="R53" s="151">
        <f t="shared" si="21"/>
        <v>1339.259</v>
      </c>
      <c r="S53" s="151"/>
      <c r="T53" t="str">
        <f>VLOOKUP(D53,[2]汇总!I$2:J$312,2,0)</f>
        <v>√</v>
      </c>
    </row>
    <row r="54" ht="20" customHeight="1" spans="1:20">
      <c r="A54" s="150">
        <f t="shared" ref="A54:A63" si="24">ROW()-3</f>
        <v>51</v>
      </c>
      <c r="B54" s="151" t="s">
        <v>131</v>
      </c>
      <c r="C54" s="11" t="s">
        <v>132</v>
      </c>
      <c r="D54" s="151" t="s">
        <v>133</v>
      </c>
      <c r="E54" s="151">
        <v>2836.2</v>
      </c>
      <c r="F54" s="151">
        <v>2837</v>
      </c>
      <c r="G54" s="13">
        <v>4990.25</v>
      </c>
      <c r="H54" s="151">
        <f t="shared" si="12"/>
        <v>51.05</v>
      </c>
      <c r="I54" s="151">
        <f t="shared" si="13"/>
        <v>453.792</v>
      </c>
      <c r="J54" s="151">
        <f t="shared" si="14"/>
        <v>19.859</v>
      </c>
      <c r="K54" s="13">
        <f t="shared" si="15"/>
        <v>424.17</v>
      </c>
      <c r="L54" s="13">
        <f t="shared" si="16"/>
        <v>948.871</v>
      </c>
      <c r="M54" s="151">
        <v>0</v>
      </c>
      <c r="N54" s="151">
        <f t="shared" si="17"/>
        <v>226.9</v>
      </c>
      <c r="O54" s="151">
        <f t="shared" si="18"/>
        <v>8.51</v>
      </c>
      <c r="P54" s="13">
        <f t="shared" si="19"/>
        <v>99.81</v>
      </c>
      <c r="Q54" s="151">
        <f t="shared" si="20"/>
        <v>335.22</v>
      </c>
      <c r="R54" s="151">
        <f t="shared" si="21"/>
        <v>1284.091</v>
      </c>
      <c r="S54" s="151"/>
      <c r="T54" t="str">
        <f>VLOOKUP(D54,[2]汇总!I$2:J$312,2,0)</f>
        <v>√</v>
      </c>
    </row>
    <row r="55" ht="20" customHeight="1" spans="1:20">
      <c r="A55" s="150">
        <f t="shared" si="24"/>
        <v>52</v>
      </c>
      <c r="B55" s="151"/>
      <c r="C55" s="11" t="s">
        <v>134</v>
      </c>
      <c r="D55" s="151" t="s">
        <v>135</v>
      </c>
      <c r="E55" s="151">
        <v>2836.2</v>
      </c>
      <c r="F55" s="151">
        <v>2837</v>
      </c>
      <c r="G55" s="13">
        <v>4990.25</v>
      </c>
      <c r="H55" s="151">
        <f t="shared" si="12"/>
        <v>51.05</v>
      </c>
      <c r="I55" s="151">
        <f t="shared" si="13"/>
        <v>453.792</v>
      </c>
      <c r="J55" s="151">
        <f t="shared" si="14"/>
        <v>19.859</v>
      </c>
      <c r="K55" s="13">
        <f t="shared" si="15"/>
        <v>424.17</v>
      </c>
      <c r="L55" s="13">
        <f t="shared" si="16"/>
        <v>948.871</v>
      </c>
      <c r="M55" s="151">
        <v>0</v>
      </c>
      <c r="N55" s="151">
        <f t="shared" si="17"/>
        <v>226.9</v>
      </c>
      <c r="O55" s="151">
        <f t="shared" si="18"/>
        <v>8.51</v>
      </c>
      <c r="P55" s="13">
        <f t="shared" si="19"/>
        <v>99.81</v>
      </c>
      <c r="Q55" s="151">
        <f t="shared" si="20"/>
        <v>335.22</v>
      </c>
      <c r="R55" s="151">
        <f t="shared" si="21"/>
        <v>1284.091</v>
      </c>
      <c r="S55" s="151"/>
      <c r="T55" t="str">
        <f>VLOOKUP(D55,[2]汇总!I$2:J$312,2,0)</f>
        <v>√</v>
      </c>
    </row>
    <row r="56" ht="20" customHeight="1" spans="1:20">
      <c r="A56" s="150">
        <f t="shared" si="24"/>
        <v>53</v>
      </c>
      <c r="B56" s="151"/>
      <c r="C56" s="11" t="s">
        <v>136</v>
      </c>
      <c r="D56" s="151" t="s">
        <v>137</v>
      </c>
      <c r="E56" s="151">
        <v>2836.2</v>
      </c>
      <c r="F56" s="151">
        <v>2837</v>
      </c>
      <c r="G56" s="13">
        <v>4990.25</v>
      </c>
      <c r="H56" s="151">
        <f t="shared" si="12"/>
        <v>51.05</v>
      </c>
      <c r="I56" s="151">
        <f t="shared" si="13"/>
        <v>453.792</v>
      </c>
      <c r="J56" s="151">
        <f t="shared" si="14"/>
        <v>19.859</v>
      </c>
      <c r="K56" s="13">
        <f t="shared" si="15"/>
        <v>424.17</v>
      </c>
      <c r="L56" s="13">
        <f t="shared" si="16"/>
        <v>948.871</v>
      </c>
      <c r="M56" s="151">
        <v>0</v>
      </c>
      <c r="N56" s="151">
        <f t="shared" si="17"/>
        <v>226.9</v>
      </c>
      <c r="O56" s="151">
        <f t="shared" si="18"/>
        <v>8.51</v>
      </c>
      <c r="P56" s="13">
        <f t="shared" si="19"/>
        <v>99.81</v>
      </c>
      <c r="Q56" s="151">
        <f t="shared" si="20"/>
        <v>335.22</v>
      </c>
      <c r="R56" s="151">
        <f t="shared" si="21"/>
        <v>1284.091</v>
      </c>
      <c r="S56" s="151"/>
      <c r="T56" t="str">
        <f>VLOOKUP(D56,[2]汇总!I$2:J$312,2,0)</f>
        <v>√</v>
      </c>
    </row>
    <row r="57" ht="20" customHeight="1" spans="1:20">
      <c r="A57" s="150">
        <f t="shared" si="24"/>
        <v>54</v>
      </c>
      <c r="B57" s="151"/>
      <c r="C57" s="11" t="s">
        <v>138</v>
      </c>
      <c r="D57" s="151" t="s">
        <v>139</v>
      </c>
      <c r="E57" s="151">
        <v>2836.2</v>
      </c>
      <c r="F57" s="151">
        <v>2837</v>
      </c>
      <c r="G57" s="13">
        <v>4990.25</v>
      </c>
      <c r="H57" s="151">
        <f t="shared" si="12"/>
        <v>51.05</v>
      </c>
      <c r="I57" s="151">
        <f t="shared" si="13"/>
        <v>453.792</v>
      </c>
      <c r="J57" s="151">
        <f t="shared" si="14"/>
        <v>19.859</v>
      </c>
      <c r="K57" s="13">
        <f t="shared" si="15"/>
        <v>424.17</v>
      </c>
      <c r="L57" s="13">
        <f t="shared" si="16"/>
        <v>948.871</v>
      </c>
      <c r="M57" s="151">
        <v>0</v>
      </c>
      <c r="N57" s="151">
        <f t="shared" si="17"/>
        <v>226.9</v>
      </c>
      <c r="O57" s="151">
        <f t="shared" si="18"/>
        <v>8.51</v>
      </c>
      <c r="P57" s="13">
        <f t="shared" si="19"/>
        <v>99.81</v>
      </c>
      <c r="Q57" s="151">
        <f t="shared" si="20"/>
        <v>335.22</v>
      </c>
      <c r="R57" s="151">
        <f t="shared" si="21"/>
        <v>1284.091</v>
      </c>
      <c r="S57" s="151"/>
      <c r="T57" t="str">
        <f>VLOOKUP(D57,[2]汇总!I$2:J$312,2,0)</f>
        <v>√</v>
      </c>
    </row>
    <row r="58" ht="20" customHeight="1" spans="1:20">
      <c r="A58" s="150">
        <f t="shared" si="24"/>
        <v>55</v>
      </c>
      <c r="B58" s="151"/>
      <c r="C58" s="11" t="s">
        <v>140</v>
      </c>
      <c r="D58" s="151" t="s">
        <v>141</v>
      </c>
      <c r="E58" s="151">
        <v>2836.2</v>
      </c>
      <c r="F58" s="151">
        <v>2837</v>
      </c>
      <c r="G58" s="13">
        <v>4990.25</v>
      </c>
      <c r="H58" s="151">
        <f t="shared" si="12"/>
        <v>51.05</v>
      </c>
      <c r="I58" s="151">
        <f t="shared" si="13"/>
        <v>453.792</v>
      </c>
      <c r="J58" s="151">
        <f t="shared" si="14"/>
        <v>19.859</v>
      </c>
      <c r="K58" s="13">
        <f t="shared" si="15"/>
        <v>424.17</v>
      </c>
      <c r="L58" s="13">
        <f t="shared" si="16"/>
        <v>948.871</v>
      </c>
      <c r="M58" s="151">
        <v>0</v>
      </c>
      <c r="N58" s="151">
        <f t="shared" si="17"/>
        <v>226.9</v>
      </c>
      <c r="O58" s="151">
        <f t="shared" si="18"/>
        <v>8.51</v>
      </c>
      <c r="P58" s="13">
        <f t="shared" si="19"/>
        <v>99.81</v>
      </c>
      <c r="Q58" s="151">
        <f t="shared" si="20"/>
        <v>335.22</v>
      </c>
      <c r="R58" s="151">
        <f t="shared" si="21"/>
        <v>1284.091</v>
      </c>
      <c r="S58" s="151"/>
      <c r="T58" t="str">
        <f>VLOOKUP(D58,[2]汇总!I$2:J$312,2,0)</f>
        <v>√</v>
      </c>
    </row>
    <row r="59" ht="20" customHeight="1" spans="1:20">
      <c r="A59" s="150">
        <f t="shared" si="24"/>
        <v>56</v>
      </c>
      <c r="B59" s="151"/>
      <c r="C59" s="11" t="s">
        <v>142</v>
      </c>
      <c r="D59" s="151" t="s">
        <v>143</v>
      </c>
      <c r="E59" s="151">
        <v>2836.2</v>
      </c>
      <c r="F59" s="151">
        <v>2837</v>
      </c>
      <c r="G59" s="13">
        <v>4990.25</v>
      </c>
      <c r="H59" s="151">
        <f t="shared" si="12"/>
        <v>51.05</v>
      </c>
      <c r="I59" s="151">
        <f t="shared" si="13"/>
        <v>453.792</v>
      </c>
      <c r="J59" s="151">
        <f t="shared" si="14"/>
        <v>19.859</v>
      </c>
      <c r="K59" s="13">
        <f t="shared" si="15"/>
        <v>424.17</v>
      </c>
      <c r="L59" s="13">
        <f t="shared" si="16"/>
        <v>948.871</v>
      </c>
      <c r="M59" s="151">
        <v>0</v>
      </c>
      <c r="N59" s="151">
        <f t="shared" si="17"/>
        <v>226.9</v>
      </c>
      <c r="O59" s="151">
        <f t="shared" si="18"/>
        <v>8.51</v>
      </c>
      <c r="P59" s="13">
        <f t="shared" si="19"/>
        <v>99.81</v>
      </c>
      <c r="Q59" s="151">
        <f t="shared" si="20"/>
        <v>335.22</v>
      </c>
      <c r="R59" s="151">
        <f t="shared" si="21"/>
        <v>1284.091</v>
      </c>
      <c r="S59" s="151"/>
      <c r="T59" t="str">
        <f>VLOOKUP(D59,[2]汇总!I$2:J$312,2,0)</f>
        <v>√</v>
      </c>
    </row>
    <row r="60" ht="20" customHeight="1" spans="1:20">
      <c r="A60" s="150">
        <f t="shared" si="24"/>
        <v>57</v>
      </c>
      <c r="B60" s="151"/>
      <c r="C60" s="11" t="s">
        <v>144</v>
      </c>
      <c r="D60" s="151" t="s">
        <v>145</v>
      </c>
      <c r="E60" s="151">
        <v>2836.2</v>
      </c>
      <c r="F60" s="151">
        <v>2837</v>
      </c>
      <c r="G60" s="13">
        <v>4990.25</v>
      </c>
      <c r="H60" s="151">
        <f t="shared" si="12"/>
        <v>51.05</v>
      </c>
      <c r="I60" s="151">
        <f t="shared" si="13"/>
        <v>453.792</v>
      </c>
      <c r="J60" s="151">
        <f t="shared" si="14"/>
        <v>19.859</v>
      </c>
      <c r="K60" s="13">
        <f t="shared" si="15"/>
        <v>424.17</v>
      </c>
      <c r="L60" s="13">
        <f t="shared" si="16"/>
        <v>948.871</v>
      </c>
      <c r="M60" s="151">
        <v>0</v>
      </c>
      <c r="N60" s="151">
        <f t="shared" si="17"/>
        <v>226.9</v>
      </c>
      <c r="O60" s="151">
        <f t="shared" si="18"/>
        <v>8.51</v>
      </c>
      <c r="P60" s="13">
        <f t="shared" si="19"/>
        <v>99.81</v>
      </c>
      <c r="Q60" s="151">
        <f t="shared" si="20"/>
        <v>335.22</v>
      </c>
      <c r="R60" s="151">
        <f t="shared" si="21"/>
        <v>1284.091</v>
      </c>
      <c r="S60" s="151"/>
      <c r="T60" t="str">
        <f>VLOOKUP(D60,[2]汇总!I$2:J$312,2,0)</f>
        <v>√</v>
      </c>
    </row>
    <row r="61" ht="20" customHeight="1" spans="1:20">
      <c r="A61" s="150">
        <f t="shared" si="24"/>
        <v>58</v>
      </c>
      <c r="B61" s="151" t="s">
        <v>146</v>
      </c>
      <c r="C61" s="11" t="s">
        <v>147</v>
      </c>
      <c r="D61" s="151" t="s">
        <v>148</v>
      </c>
      <c r="E61" s="151">
        <v>3820</v>
      </c>
      <c r="F61" s="151">
        <v>3820</v>
      </c>
      <c r="G61" s="13">
        <v>4990.25</v>
      </c>
      <c r="H61" s="151">
        <f t="shared" si="12"/>
        <v>68.76</v>
      </c>
      <c r="I61" s="151">
        <f t="shared" si="13"/>
        <v>611.2</v>
      </c>
      <c r="J61" s="151">
        <f t="shared" si="14"/>
        <v>26.74</v>
      </c>
      <c r="K61" s="13">
        <f t="shared" si="15"/>
        <v>424.17</v>
      </c>
      <c r="L61" s="13">
        <f t="shared" si="16"/>
        <v>1130.87</v>
      </c>
      <c r="M61" s="151">
        <v>0</v>
      </c>
      <c r="N61" s="151">
        <f t="shared" si="17"/>
        <v>305.6</v>
      </c>
      <c r="O61" s="151">
        <f t="shared" si="18"/>
        <v>11.46</v>
      </c>
      <c r="P61" s="13">
        <f t="shared" si="19"/>
        <v>99.81</v>
      </c>
      <c r="Q61" s="151">
        <f t="shared" si="20"/>
        <v>416.87</v>
      </c>
      <c r="R61" s="151">
        <f t="shared" si="21"/>
        <v>1547.74</v>
      </c>
      <c r="S61" s="151"/>
      <c r="T61" t="str">
        <f>VLOOKUP(D61,[2]汇总!I$2:J$312,2,0)</f>
        <v>√</v>
      </c>
    </row>
    <row r="62" ht="20" customHeight="1" spans="1:19">
      <c r="A62" s="150">
        <f t="shared" si="24"/>
        <v>59</v>
      </c>
      <c r="B62" s="151"/>
      <c r="C62" s="12" t="s">
        <v>783</v>
      </c>
      <c r="D62" s="151" t="s">
        <v>784</v>
      </c>
      <c r="E62" s="17">
        <v>3042.05</v>
      </c>
      <c r="F62" s="17">
        <v>3043</v>
      </c>
      <c r="G62" s="13">
        <v>4990.25</v>
      </c>
      <c r="H62" s="151">
        <f t="shared" si="12"/>
        <v>54.76</v>
      </c>
      <c r="I62" s="151">
        <f t="shared" si="13"/>
        <v>486.728</v>
      </c>
      <c r="J62" s="151">
        <f t="shared" si="14"/>
        <v>21.301</v>
      </c>
      <c r="K62" s="13">
        <f t="shared" si="15"/>
        <v>424.17</v>
      </c>
      <c r="L62" s="13">
        <f t="shared" si="16"/>
        <v>986.959</v>
      </c>
      <c r="M62" s="151">
        <v>0</v>
      </c>
      <c r="N62" s="151">
        <f t="shared" si="17"/>
        <v>243.36</v>
      </c>
      <c r="O62" s="151">
        <f t="shared" si="18"/>
        <v>9.13</v>
      </c>
      <c r="P62" s="13">
        <f t="shared" si="19"/>
        <v>99.81</v>
      </c>
      <c r="Q62" s="151">
        <f t="shared" si="20"/>
        <v>352.3</v>
      </c>
      <c r="R62" s="151">
        <f t="shared" si="21"/>
        <v>1339.259</v>
      </c>
      <c r="S62" s="151" t="s">
        <v>50</v>
      </c>
    </row>
    <row r="63" ht="20" customHeight="1" spans="1:19">
      <c r="A63" s="150">
        <f t="shared" si="24"/>
        <v>60</v>
      </c>
      <c r="B63" s="151"/>
      <c r="C63" s="12" t="s">
        <v>785</v>
      </c>
      <c r="D63" s="151" t="s">
        <v>786</v>
      </c>
      <c r="E63" s="17">
        <v>3042.05</v>
      </c>
      <c r="F63" s="17">
        <v>3043</v>
      </c>
      <c r="G63" s="13">
        <v>4990.25</v>
      </c>
      <c r="H63" s="151">
        <f t="shared" si="12"/>
        <v>54.76</v>
      </c>
      <c r="I63" s="151">
        <f t="shared" si="13"/>
        <v>486.728</v>
      </c>
      <c r="J63" s="151">
        <f t="shared" si="14"/>
        <v>21.301</v>
      </c>
      <c r="K63" s="13">
        <f t="shared" si="15"/>
        <v>424.17</v>
      </c>
      <c r="L63" s="13">
        <f t="shared" si="16"/>
        <v>986.959</v>
      </c>
      <c r="M63" s="151">
        <v>0</v>
      </c>
      <c r="N63" s="151">
        <f t="shared" si="17"/>
        <v>243.36</v>
      </c>
      <c r="O63" s="151">
        <f t="shared" si="18"/>
        <v>9.13</v>
      </c>
      <c r="P63" s="13">
        <f t="shared" si="19"/>
        <v>99.81</v>
      </c>
      <c r="Q63" s="151">
        <f t="shared" si="20"/>
        <v>352.3</v>
      </c>
      <c r="R63" s="151">
        <f t="shared" si="21"/>
        <v>1339.259</v>
      </c>
      <c r="S63" s="151" t="s">
        <v>50</v>
      </c>
    </row>
    <row r="64" ht="20" customHeight="1" spans="1:20">
      <c r="A64" s="150">
        <f t="shared" ref="A64:A73" si="25">ROW()-3</f>
        <v>61</v>
      </c>
      <c r="B64" s="153" t="s">
        <v>155</v>
      </c>
      <c r="C64" s="11" t="s">
        <v>156</v>
      </c>
      <c r="D64" s="151" t="s">
        <v>157</v>
      </c>
      <c r="E64" s="151">
        <v>2836.2</v>
      </c>
      <c r="F64" s="151">
        <v>2837</v>
      </c>
      <c r="G64" s="13">
        <v>4990.25</v>
      </c>
      <c r="H64" s="151">
        <f t="shared" si="12"/>
        <v>51.05</v>
      </c>
      <c r="I64" s="151">
        <f t="shared" si="13"/>
        <v>453.792</v>
      </c>
      <c r="J64" s="151">
        <f t="shared" si="14"/>
        <v>19.859</v>
      </c>
      <c r="K64" s="13">
        <f t="shared" si="15"/>
        <v>424.17</v>
      </c>
      <c r="L64" s="13">
        <f t="shared" si="16"/>
        <v>948.871</v>
      </c>
      <c r="M64" s="151">
        <v>0</v>
      </c>
      <c r="N64" s="151">
        <f t="shared" si="17"/>
        <v>226.9</v>
      </c>
      <c r="O64" s="151">
        <f t="shared" si="18"/>
        <v>8.51</v>
      </c>
      <c r="P64" s="13">
        <f t="shared" si="19"/>
        <v>99.81</v>
      </c>
      <c r="Q64" s="151">
        <f t="shared" si="20"/>
        <v>335.22</v>
      </c>
      <c r="R64" s="151">
        <f t="shared" si="21"/>
        <v>1284.091</v>
      </c>
      <c r="S64" s="151"/>
      <c r="T64" t="str">
        <f>VLOOKUP(D64,[2]汇总!I$2:J$312,2,0)</f>
        <v>√</v>
      </c>
    </row>
    <row r="65" ht="20" customHeight="1" spans="1:20">
      <c r="A65" s="150">
        <f t="shared" si="25"/>
        <v>62</v>
      </c>
      <c r="B65" s="154"/>
      <c r="C65" s="11" t="s">
        <v>158</v>
      </c>
      <c r="D65" s="151" t="s">
        <v>159</v>
      </c>
      <c r="E65" s="151">
        <v>3820</v>
      </c>
      <c r="F65" s="151">
        <v>3820</v>
      </c>
      <c r="G65" s="13">
        <v>4990.25</v>
      </c>
      <c r="H65" s="151">
        <f t="shared" si="12"/>
        <v>68.76</v>
      </c>
      <c r="I65" s="151">
        <f t="shared" si="13"/>
        <v>611.2</v>
      </c>
      <c r="J65" s="151">
        <f t="shared" si="14"/>
        <v>26.74</v>
      </c>
      <c r="K65" s="13">
        <f t="shared" si="15"/>
        <v>424.17</v>
      </c>
      <c r="L65" s="13">
        <f t="shared" si="16"/>
        <v>1130.87</v>
      </c>
      <c r="M65" s="151">
        <v>0</v>
      </c>
      <c r="N65" s="151">
        <f t="shared" si="17"/>
        <v>305.6</v>
      </c>
      <c r="O65" s="151">
        <f t="shared" si="18"/>
        <v>11.46</v>
      </c>
      <c r="P65" s="13">
        <f t="shared" si="19"/>
        <v>99.81</v>
      </c>
      <c r="Q65" s="151">
        <f t="shared" si="20"/>
        <v>416.87</v>
      </c>
      <c r="R65" s="151">
        <f t="shared" si="21"/>
        <v>1547.74</v>
      </c>
      <c r="S65" s="151"/>
      <c r="T65" t="str">
        <f>VLOOKUP(D65,[2]汇总!I$2:J$312,2,0)</f>
        <v>√</v>
      </c>
    </row>
    <row r="66" ht="20" customHeight="1" spans="1:20">
      <c r="A66" s="150">
        <f t="shared" si="25"/>
        <v>63</v>
      </c>
      <c r="B66" s="154"/>
      <c r="C66" s="11" t="s">
        <v>160</v>
      </c>
      <c r="D66" s="151" t="s">
        <v>161</v>
      </c>
      <c r="E66" s="151">
        <v>2836.2</v>
      </c>
      <c r="F66" s="151">
        <v>2837</v>
      </c>
      <c r="G66" s="13">
        <v>4990.25</v>
      </c>
      <c r="H66" s="151">
        <f t="shared" si="12"/>
        <v>51.05</v>
      </c>
      <c r="I66" s="151">
        <f t="shared" si="13"/>
        <v>453.792</v>
      </c>
      <c r="J66" s="151">
        <f t="shared" si="14"/>
        <v>19.859</v>
      </c>
      <c r="K66" s="13">
        <f t="shared" si="15"/>
        <v>424.17</v>
      </c>
      <c r="L66" s="13">
        <f t="shared" si="16"/>
        <v>948.871</v>
      </c>
      <c r="M66" s="151">
        <v>0</v>
      </c>
      <c r="N66" s="151">
        <f t="shared" si="17"/>
        <v>226.9</v>
      </c>
      <c r="O66" s="151">
        <f t="shared" si="18"/>
        <v>8.51</v>
      </c>
      <c r="P66" s="13">
        <f t="shared" si="19"/>
        <v>99.81</v>
      </c>
      <c r="Q66" s="151">
        <f t="shared" si="20"/>
        <v>335.22</v>
      </c>
      <c r="R66" s="151">
        <f t="shared" si="21"/>
        <v>1284.091</v>
      </c>
      <c r="S66" s="151"/>
      <c r="T66" t="str">
        <f>VLOOKUP(D66,[2]汇总!I$2:J$312,2,0)</f>
        <v>√</v>
      </c>
    </row>
    <row r="67" ht="20" customHeight="1" spans="1:20">
      <c r="A67" s="150">
        <f t="shared" si="25"/>
        <v>64</v>
      </c>
      <c r="B67" s="154"/>
      <c r="C67" s="11" t="s">
        <v>162</v>
      </c>
      <c r="D67" s="151" t="s">
        <v>163</v>
      </c>
      <c r="E67" s="151">
        <v>2836.2</v>
      </c>
      <c r="F67" s="151">
        <v>2837</v>
      </c>
      <c r="G67" s="13">
        <v>4990.25</v>
      </c>
      <c r="H67" s="151">
        <f t="shared" si="12"/>
        <v>51.05</v>
      </c>
      <c r="I67" s="151">
        <f t="shared" si="13"/>
        <v>453.792</v>
      </c>
      <c r="J67" s="151">
        <f t="shared" si="14"/>
        <v>19.859</v>
      </c>
      <c r="K67" s="13">
        <f t="shared" si="15"/>
        <v>424.17</v>
      </c>
      <c r="L67" s="13">
        <f t="shared" si="16"/>
        <v>948.871</v>
      </c>
      <c r="M67" s="151">
        <v>0</v>
      </c>
      <c r="N67" s="151">
        <f t="shared" si="17"/>
        <v>226.9</v>
      </c>
      <c r="O67" s="151">
        <f t="shared" si="18"/>
        <v>8.51</v>
      </c>
      <c r="P67" s="13">
        <f t="shared" si="19"/>
        <v>99.81</v>
      </c>
      <c r="Q67" s="151">
        <f t="shared" si="20"/>
        <v>335.22</v>
      </c>
      <c r="R67" s="151">
        <f t="shared" si="21"/>
        <v>1284.091</v>
      </c>
      <c r="S67" s="151"/>
      <c r="T67" t="str">
        <f>VLOOKUP(D67,[2]汇总!I$2:J$312,2,0)</f>
        <v>√</v>
      </c>
    </row>
    <row r="68" ht="20" customHeight="1" spans="1:20">
      <c r="A68" s="150">
        <f t="shared" si="25"/>
        <v>65</v>
      </c>
      <c r="B68" s="154"/>
      <c r="C68" s="11" t="s">
        <v>164</v>
      </c>
      <c r="D68" s="151" t="s">
        <v>165</v>
      </c>
      <c r="E68" s="151">
        <v>2836.2</v>
      </c>
      <c r="F68" s="151">
        <v>2837</v>
      </c>
      <c r="G68" s="13">
        <v>4990.25</v>
      </c>
      <c r="H68" s="151">
        <f t="shared" si="12"/>
        <v>51.05</v>
      </c>
      <c r="I68" s="151">
        <f t="shared" si="13"/>
        <v>453.792</v>
      </c>
      <c r="J68" s="151">
        <f t="shared" si="14"/>
        <v>19.859</v>
      </c>
      <c r="K68" s="13">
        <f t="shared" si="15"/>
        <v>424.17</v>
      </c>
      <c r="L68" s="13">
        <f t="shared" si="16"/>
        <v>948.871</v>
      </c>
      <c r="M68" s="151">
        <v>0</v>
      </c>
      <c r="N68" s="151">
        <f t="shared" ref="N68:N131" si="26">ROUND(E68*0.08,2)</f>
        <v>226.9</v>
      </c>
      <c r="O68" s="151">
        <f t="shared" ref="O68:O131" si="27">ROUND(F68*0.003,2)</f>
        <v>8.51</v>
      </c>
      <c r="P68" s="13">
        <f t="shared" ref="P68:P131" si="28">ROUND(G68*0.02,2)</f>
        <v>99.81</v>
      </c>
      <c r="Q68" s="151">
        <f t="shared" ref="Q68:Q131" si="29">SUM(M68:P68)</f>
        <v>335.22</v>
      </c>
      <c r="R68" s="151">
        <f t="shared" ref="R68:R131" si="30">L68+Q68</f>
        <v>1284.091</v>
      </c>
      <c r="S68" s="151"/>
      <c r="T68" t="str">
        <f>VLOOKUP(D68,[2]汇总!I$2:J$312,2,0)</f>
        <v>√</v>
      </c>
    </row>
    <row r="69" ht="20" customHeight="1" spans="1:20">
      <c r="A69" s="150">
        <f t="shared" si="25"/>
        <v>66</v>
      </c>
      <c r="B69" s="154"/>
      <c r="C69" s="11" t="s">
        <v>166</v>
      </c>
      <c r="D69" s="151" t="s">
        <v>167</v>
      </c>
      <c r="E69" s="151">
        <v>2836.2</v>
      </c>
      <c r="F69" s="151">
        <v>2837</v>
      </c>
      <c r="G69" s="13">
        <v>4990.25</v>
      </c>
      <c r="H69" s="151">
        <f t="shared" si="12"/>
        <v>51.05</v>
      </c>
      <c r="I69" s="151">
        <f t="shared" si="13"/>
        <v>453.792</v>
      </c>
      <c r="J69" s="151">
        <f t="shared" si="14"/>
        <v>19.859</v>
      </c>
      <c r="K69" s="13">
        <f t="shared" si="15"/>
        <v>424.17</v>
      </c>
      <c r="L69" s="13">
        <f t="shared" si="16"/>
        <v>948.871</v>
      </c>
      <c r="M69" s="151">
        <v>0</v>
      </c>
      <c r="N69" s="151">
        <f t="shared" si="26"/>
        <v>226.9</v>
      </c>
      <c r="O69" s="151">
        <f t="shared" si="27"/>
        <v>8.51</v>
      </c>
      <c r="P69" s="13">
        <f t="shared" si="28"/>
        <v>99.81</v>
      </c>
      <c r="Q69" s="151">
        <f t="shared" si="29"/>
        <v>335.22</v>
      </c>
      <c r="R69" s="151">
        <f t="shared" si="30"/>
        <v>1284.091</v>
      </c>
      <c r="S69" s="151"/>
      <c r="T69" t="str">
        <f>VLOOKUP(D69,[2]汇总!I$2:J$312,2,0)</f>
        <v>√</v>
      </c>
    </row>
    <row r="70" ht="20" customHeight="1" spans="1:20">
      <c r="A70" s="150">
        <f t="shared" si="25"/>
        <v>67</v>
      </c>
      <c r="B70" s="154"/>
      <c r="C70" s="11" t="s">
        <v>168</v>
      </c>
      <c r="D70" s="151" t="s">
        <v>169</v>
      </c>
      <c r="E70" s="151">
        <v>2836.2</v>
      </c>
      <c r="F70" s="151">
        <v>2837</v>
      </c>
      <c r="G70" s="13">
        <v>4990.25</v>
      </c>
      <c r="H70" s="151">
        <f t="shared" ref="H70:H133" si="31">ROUND(E70*0.018,2)</f>
        <v>51.05</v>
      </c>
      <c r="I70" s="151">
        <f t="shared" ref="I70:I133" si="32">E70*0.16</f>
        <v>453.792</v>
      </c>
      <c r="J70" s="151">
        <f t="shared" ref="J70:J133" si="33">F70*0.007</f>
        <v>19.859</v>
      </c>
      <c r="K70" s="13">
        <f t="shared" ref="K70:K133" si="34">ROUND(G70*0.085,2)</f>
        <v>424.17</v>
      </c>
      <c r="L70" s="13">
        <f t="shared" ref="L70:L133" si="35">SUM(H70:K70)</f>
        <v>948.871</v>
      </c>
      <c r="M70" s="151">
        <v>0</v>
      </c>
      <c r="N70" s="151">
        <f t="shared" si="26"/>
        <v>226.9</v>
      </c>
      <c r="O70" s="151">
        <f t="shared" si="27"/>
        <v>8.51</v>
      </c>
      <c r="P70" s="13">
        <f t="shared" si="28"/>
        <v>99.81</v>
      </c>
      <c r="Q70" s="151">
        <f t="shared" si="29"/>
        <v>335.22</v>
      </c>
      <c r="R70" s="151">
        <f t="shared" si="30"/>
        <v>1284.091</v>
      </c>
      <c r="S70" s="151"/>
      <c r="T70" t="str">
        <f>VLOOKUP(D70,[2]汇总!I$2:J$312,2,0)</f>
        <v>√</v>
      </c>
    </row>
    <row r="71" ht="20" customHeight="1" spans="1:20">
      <c r="A71" s="150">
        <f t="shared" si="25"/>
        <v>68</v>
      </c>
      <c r="B71" s="154"/>
      <c r="C71" s="11" t="s">
        <v>170</v>
      </c>
      <c r="D71" s="151" t="s">
        <v>171</v>
      </c>
      <c r="E71" s="151">
        <v>2836.2</v>
      </c>
      <c r="F71" s="151">
        <v>2837</v>
      </c>
      <c r="G71" s="13">
        <v>4990.25</v>
      </c>
      <c r="H71" s="151">
        <f t="shared" si="31"/>
        <v>51.05</v>
      </c>
      <c r="I71" s="151">
        <f t="shared" si="32"/>
        <v>453.792</v>
      </c>
      <c r="J71" s="151">
        <f t="shared" si="33"/>
        <v>19.859</v>
      </c>
      <c r="K71" s="13">
        <f t="shared" si="34"/>
        <v>424.17</v>
      </c>
      <c r="L71" s="13">
        <f t="shared" si="35"/>
        <v>948.871</v>
      </c>
      <c r="M71" s="151">
        <v>0</v>
      </c>
      <c r="N71" s="151">
        <f t="shared" si="26"/>
        <v>226.9</v>
      </c>
      <c r="O71" s="151">
        <f t="shared" si="27"/>
        <v>8.51</v>
      </c>
      <c r="P71" s="13">
        <f t="shared" si="28"/>
        <v>99.81</v>
      </c>
      <c r="Q71" s="151">
        <f t="shared" si="29"/>
        <v>335.22</v>
      </c>
      <c r="R71" s="151">
        <f t="shared" si="30"/>
        <v>1284.091</v>
      </c>
      <c r="S71" s="151"/>
      <c r="T71" t="str">
        <f>VLOOKUP(D71,[2]汇总!I$2:J$312,2,0)</f>
        <v>√</v>
      </c>
    </row>
    <row r="72" ht="20" customHeight="1" spans="1:20">
      <c r="A72" s="150">
        <f t="shared" si="25"/>
        <v>69</v>
      </c>
      <c r="B72" s="154"/>
      <c r="C72" s="11" t="s">
        <v>172</v>
      </c>
      <c r="D72" s="151" t="s">
        <v>173</v>
      </c>
      <c r="E72" s="151">
        <v>2836.2</v>
      </c>
      <c r="F72" s="151">
        <v>2837</v>
      </c>
      <c r="G72" s="13">
        <v>4990.25</v>
      </c>
      <c r="H72" s="151">
        <f t="shared" si="31"/>
        <v>51.05</v>
      </c>
      <c r="I72" s="151">
        <f t="shared" si="32"/>
        <v>453.792</v>
      </c>
      <c r="J72" s="151">
        <f t="shared" si="33"/>
        <v>19.859</v>
      </c>
      <c r="K72" s="13">
        <f t="shared" si="34"/>
        <v>424.17</v>
      </c>
      <c r="L72" s="13">
        <f t="shared" si="35"/>
        <v>948.871</v>
      </c>
      <c r="M72" s="151">
        <v>0</v>
      </c>
      <c r="N72" s="151">
        <f t="shared" si="26"/>
        <v>226.9</v>
      </c>
      <c r="O72" s="151">
        <f t="shared" si="27"/>
        <v>8.51</v>
      </c>
      <c r="P72" s="13">
        <f t="shared" si="28"/>
        <v>99.81</v>
      </c>
      <c r="Q72" s="151">
        <f t="shared" si="29"/>
        <v>335.22</v>
      </c>
      <c r="R72" s="151">
        <f t="shared" si="30"/>
        <v>1284.091</v>
      </c>
      <c r="S72" s="151"/>
      <c r="T72" t="str">
        <f>VLOOKUP(D72,[2]汇总!I$2:J$312,2,0)</f>
        <v>√</v>
      </c>
    </row>
    <row r="73" ht="20" customHeight="1" spans="1:20">
      <c r="A73" s="150">
        <f t="shared" si="25"/>
        <v>70</v>
      </c>
      <c r="B73" s="154"/>
      <c r="C73" s="11" t="s">
        <v>174</v>
      </c>
      <c r="D73" s="151" t="s">
        <v>175</v>
      </c>
      <c r="E73" s="151">
        <v>2836.2</v>
      </c>
      <c r="F73" s="151">
        <v>2837</v>
      </c>
      <c r="G73" s="13">
        <v>4990.25</v>
      </c>
      <c r="H73" s="151">
        <f t="shared" si="31"/>
        <v>51.05</v>
      </c>
      <c r="I73" s="151">
        <f t="shared" si="32"/>
        <v>453.792</v>
      </c>
      <c r="J73" s="151">
        <f t="shared" si="33"/>
        <v>19.859</v>
      </c>
      <c r="K73" s="13">
        <f t="shared" si="34"/>
        <v>424.17</v>
      </c>
      <c r="L73" s="13">
        <f t="shared" si="35"/>
        <v>948.871</v>
      </c>
      <c r="M73" s="151">
        <v>0</v>
      </c>
      <c r="N73" s="151">
        <f t="shared" si="26"/>
        <v>226.9</v>
      </c>
      <c r="O73" s="151">
        <f t="shared" si="27"/>
        <v>8.51</v>
      </c>
      <c r="P73" s="13">
        <f t="shared" si="28"/>
        <v>99.81</v>
      </c>
      <c r="Q73" s="151">
        <f t="shared" si="29"/>
        <v>335.22</v>
      </c>
      <c r="R73" s="151">
        <f t="shared" si="30"/>
        <v>1284.091</v>
      </c>
      <c r="S73" s="151"/>
      <c r="T73" t="str">
        <f>VLOOKUP(D73,[2]汇总!I$2:J$312,2,0)</f>
        <v>√</v>
      </c>
    </row>
    <row r="74" ht="20" customHeight="1" spans="1:20">
      <c r="A74" s="150">
        <f t="shared" ref="A74:A83" si="36">ROW()-3</f>
        <v>71</v>
      </c>
      <c r="B74" s="154"/>
      <c r="C74" s="11" t="s">
        <v>176</v>
      </c>
      <c r="D74" s="151" t="s">
        <v>177</v>
      </c>
      <c r="E74" s="151">
        <v>2836.2</v>
      </c>
      <c r="F74" s="151">
        <v>2837</v>
      </c>
      <c r="G74" s="13">
        <v>4990.25</v>
      </c>
      <c r="H74" s="151">
        <f t="shared" si="31"/>
        <v>51.05</v>
      </c>
      <c r="I74" s="151">
        <f t="shared" si="32"/>
        <v>453.792</v>
      </c>
      <c r="J74" s="151">
        <f t="shared" si="33"/>
        <v>19.859</v>
      </c>
      <c r="K74" s="13">
        <f t="shared" si="34"/>
        <v>424.17</v>
      </c>
      <c r="L74" s="13">
        <f t="shared" si="35"/>
        <v>948.871</v>
      </c>
      <c r="M74" s="151">
        <v>0</v>
      </c>
      <c r="N74" s="151">
        <f t="shared" si="26"/>
        <v>226.9</v>
      </c>
      <c r="O74" s="151">
        <f t="shared" si="27"/>
        <v>8.51</v>
      </c>
      <c r="P74" s="13">
        <f t="shared" si="28"/>
        <v>99.81</v>
      </c>
      <c r="Q74" s="151">
        <f t="shared" si="29"/>
        <v>335.22</v>
      </c>
      <c r="R74" s="151">
        <f t="shared" si="30"/>
        <v>1284.091</v>
      </c>
      <c r="S74" s="151"/>
      <c r="T74" t="str">
        <f>VLOOKUP(D74,[2]汇总!I$2:J$312,2,0)</f>
        <v>√</v>
      </c>
    </row>
    <row r="75" ht="20" customHeight="1" spans="1:20">
      <c r="A75" s="150">
        <f t="shared" si="36"/>
        <v>72</v>
      </c>
      <c r="B75" s="154"/>
      <c r="C75" s="11" t="s">
        <v>178</v>
      </c>
      <c r="D75" s="151" t="s">
        <v>179</v>
      </c>
      <c r="E75" s="151">
        <v>2836.2</v>
      </c>
      <c r="F75" s="151">
        <v>2837</v>
      </c>
      <c r="G75" s="13">
        <v>4990.25</v>
      </c>
      <c r="H75" s="151">
        <f t="shared" si="31"/>
        <v>51.05</v>
      </c>
      <c r="I75" s="151">
        <f t="shared" si="32"/>
        <v>453.792</v>
      </c>
      <c r="J75" s="151">
        <f t="shared" si="33"/>
        <v>19.859</v>
      </c>
      <c r="K75" s="13">
        <f t="shared" si="34"/>
        <v>424.17</v>
      </c>
      <c r="L75" s="13">
        <f t="shared" si="35"/>
        <v>948.871</v>
      </c>
      <c r="M75" s="151">
        <v>0</v>
      </c>
      <c r="N75" s="151">
        <f t="shared" si="26"/>
        <v>226.9</v>
      </c>
      <c r="O75" s="151">
        <f t="shared" si="27"/>
        <v>8.51</v>
      </c>
      <c r="P75" s="13">
        <f t="shared" si="28"/>
        <v>99.81</v>
      </c>
      <c r="Q75" s="151">
        <f t="shared" si="29"/>
        <v>335.22</v>
      </c>
      <c r="R75" s="151">
        <f t="shared" si="30"/>
        <v>1284.091</v>
      </c>
      <c r="S75" s="151"/>
      <c r="T75" t="str">
        <f>VLOOKUP(D75,[2]汇总!I$2:J$312,2,0)</f>
        <v>√</v>
      </c>
    </row>
    <row r="76" ht="20" customHeight="1" spans="1:20">
      <c r="A76" s="150">
        <f t="shared" si="36"/>
        <v>73</v>
      </c>
      <c r="B76" s="154"/>
      <c r="C76" s="11" t="s">
        <v>180</v>
      </c>
      <c r="D76" s="151" t="s">
        <v>181</v>
      </c>
      <c r="E76" s="151">
        <v>2836.2</v>
      </c>
      <c r="F76" s="151">
        <v>2837</v>
      </c>
      <c r="G76" s="13">
        <v>4990.25</v>
      </c>
      <c r="H76" s="151">
        <f t="shared" si="31"/>
        <v>51.05</v>
      </c>
      <c r="I76" s="151">
        <f t="shared" si="32"/>
        <v>453.792</v>
      </c>
      <c r="J76" s="151">
        <f t="shared" si="33"/>
        <v>19.859</v>
      </c>
      <c r="K76" s="13">
        <f t="shared" si="34"/>
        <v>424.17</v>
      </c>
      <c r="L76" s="13">
        <f t="shared" si="35"/>
        <v>948.871</v>
      </c>
      <c r="M76" s="151">
        <v>0</v>
      </c>
      <c r="N76" s="151">
        <f t="shared" si="26"/>
        <v>226.9</v>
      </c>
      <c r="O76" s="151">
        <f t="shared" si="27"/>
        <v>8.51</v>
      </c>
      <c r="P76" s="13">
        <f t="shared" si="28"/>
        <v>99.81</v>
      </c>
      <c r="Q76" s="151">
        <f t="shared" si="29"/>
        <v>335.22</v>
      </c>
      <c r="R76" s="151">
        <f t="shared" si="30"/>
        <v>1284.091</v>
      </c>
      <c r="S76" s="151"/>
      <c r="T76" t="str">
        <f>VLOOKUP(D76,[2]汇总!I$2:J$312,2,0)</f>
        <v>√</v>
      </c>
    </row>
    <row r="77" ht="20" customHeight="1" spans="1:20">
      <c r="A77" s="150">
        <f t="shared" si="36"/>
        <v>74</v>
      </c>
      <c r="B77" s="154"/>
      <c r="C77" s="11" t="s">
        <v>184</v>
      </c>
      <c r="D77" s="151" t="s">
        <v>185</v>
      </c>
      <c r="E77" s="151">
        <v>2836.2</v>
      </c>
      <c r="F77" s="151">
        <v>2837</v>
      </c>
      <c r="G77" s="13">
        <v>4990.25</v>
      </c>
      <c r="H77" s="151">
        <f t="shared" si="31"/>
        <v>51.05</v>
      </c>
      <c r="I77" s="151">
        <f t="shared" si="32"/>
        <v>453.792</v>
      </c>
      <c r="J77" s="151">
        <f t="shared" si="33"/>
        <v>19.859</v>
      </c>
      <c r="K77" s="13">
        <f t="shared" si="34"/>
        <v>424.17</v>
      </c>
      <c r="L77" s="13">
        <f t="shared" si="35"/>
        <v>948.871</v>
      </c>
      <c r="M77" s="151">
        <v>0</v>
      </c>
      <c r="N77" s="151">
        <f t="shared" si="26"/>
        <v>226.9</v>
      </c>
      <c r="O77" s="151">
        <f t="shared" si="27"/>
        <v>8.51</v>
      </c>
      <c r="P77" s="13">
        <f t="shared" si="28"/>
        <v>99.81</v>
      </c>
      <c r="Q77" s="151">
        <f t="shared" si="29"/>
        <v>335.22</v>
      </c>
      <c r="R77" s="151">
        <f t="shared" si="30"/>
        <v>1284.091</v>
      </c>
      <c r="S77" s="151"/>
      <c r="T77" t="str">
        <f>VLOOKUP(D77,[2]汇总!I$2:J$312,2,0)</f>
        <v>√</v>
      </c>
    </row>
    <row r="78" ht="20" customHeight="1" spans="1:20">
      <c r="A78" s="150">
        <f t="shared" si="36"/>
        <v>75</v>
      </c>
      <c r="B78" s="154"/>
      <c r="C78" s="11" t="s">
        <v>186</v>
      </c>
      <c r="D78" s="151" t="s">
        <v>187</v>
      </c>
      <c r="E78" s="151">
        <v>2836.2</v>
      </c>
      <c r="F78" s="151">
        <v>2837</v>
      </c>
      <c r="G78" s="13">
        <v>4990.25</v>
      </c>
      <c r="H78" s="151">
        <f t="shared" si="31"/>
        <v>51.05</v>
      </c>
      <c r="I78" s="151">
        <f t="shared" si="32"/>
        <v>453.792</v>
      </c>
      <c r="J78" s="151">
        <f t="shared" si="33"/>
        <v>19.859</v>
      </c>
      <c r="K78" s="13">
        <f t="shared" si="34"/>
        <v>424.17</v>
      </c>
      <c r="L78" s="13">
        <f t="shared" si="35"/>
        <v>948.871</v>
      </c>
      <c r="M78" s="151">
        <v>0</v>
      </c>
      <c r="N78" s="151">
        <f t="shared" si="26"/>
        <v>226.9</v>
      </c>
      <c r="O78" s="151">
        <f t="shared" si="27"/>
        <v>8.51</v>
      </c>
      <c r="P78" s="13">
        <f t="shared" si="28"/>
        <v>99.81</v>
      </c>
      <c r="Q78" s="151">
        <f t="shared" si="29"/>
        <v>335.22</v>
      </c>
      <c r="R78" s="151">
        <f t="shared" si="30"/>
        <v>1284.091</v>
      </c>
      <c r="S78" s="151"/>
      <c r="T78" t="str">
        <f>VLOOKUP(D78,[2]汇总!I$2:J$312,2,0)</f>
        <v>√</v>
      </c>
    </row>
    <row r="79" ht="20" customHeight="1" spans="1:20">
      <c r="A79" s="150">
        <f t="shared" si="36"/>
        <v>76</v>
      </c>
      <c r="B79" s="154"/>
      <c r="C79" s="11" t="s">
        <v>188</v>
      </c>
      <c r="D79" s="151" t="s">
        <v>189</v>
      </c>
      <c r="E79" s="151">
        <v>2836.2</v>
      </c>
      <c r="F79" s="151">
        <v>2837</v>
      </c>
      <c r="G79" s="13">
        <v>4990.25</v>
      </c>
      <c r="H79" s="151">
        <f t="shared" si="31"/>
        <v>51.05</v>
      </c>
      <c r="I79" s="151">
        <f t="shared" si="32"/>
        <v>453.792</v>
      </c>
      <c r="J79" s="151">
        <f t="shared" si="33"/>
        <v>19.859</v>
      </c>
      <c r="K79" s="13">
        <f t="shared" si="34"/>
        <v>424.17</v>
      </c>
      <c r="L79" s="13">
        <f t="shared" si="35"/>
        <v>948.871</v>
      </c>
      <c r="M79" s="151">
        <v>0</v>
      </c>
      <c r="N79" s="151">
        <f t="shared" si="26"/>
        <v>226.9</v>
      </c>
      <c r="O79" s="151">
        <f t="shared" si="27"/>
        <v>8.51</v>
      </c>
      <c r="P79" s="13">
        <f t="shared" si="28"/>
        <v>99.81</v>
      </c>
      <c r="Q79" s="151">
        <f t="shared" si="29"/>
        <v>335.22</v>
      </c>
      <c r="R79" s="151">
        <f t="shared" si="30"/>
        <v>1284.091</v>
      </c>
      <c r="S79" s="151"/>
      <c r="T79" t="str">
        <f>VLOOKUP(D79,[2]汇总!I$2:J$312,2,0)</f>
        <v>√</v>
      </c>
    </row>
    <row r="80" ht="20" customHeight="1" spans="1:20">
      <c r="A80" s="150">
        <f t="shared" si="36"/>
        <v>77</v>
      </c>
      <c r="B80" s="154"/>
      <c r="C80" s="11" t="s">
        <v>190</v>
      </c>
      <c r="D80" s="151" t="s">
        <v>191</v>
      </c>
      <c r="E80" s="151">
        <v>2836.2</v>
      </c>
      <c r="F80" s="151">
        <v>2837</v>
      </c>
      <c r="G80" s="13">
        <v>4990.25</v>
      </c>
      <c r="H80" s="151">
        <f t="shared" si="31"/>
        <v>51.05</v>
      </c>
      <c r="I80" s="151">
        <f t="shared" si="32"/>
        <v>453.792</v>
      </c>
      <c r="J80" s="151">
        <f t="shared" si="33"/>
        <v>19.859</v>
      </c>
      <c r="K80" s="13">
        <f t="shared" si="34"/>
        <v>424.17</v>
      </c>
      <c r="L80" s="13">
        <f t="shared" si="35"/>
        <v>948.871</v>
      </c>
      <c r="M80" s="151">
        <v>0</v>
      </c>
      <c r="N80" s="151">
        <f t="shared" si="26"/>
        <v>226.9</v>
      </c>
      <c r="O80" s="151">
        <f t="shared" si="27"/>
        <v>8.51</v>
      </c>
      <c r="P80" s="13">
        <f t="shared" si="28"/>
        <v>99.81</v>
      </c>
      <c r="Q80" s="151">
        <f t="shared" si="29"/>
        <v>335.22</v>
      </c>
      <c r="R80" s="151">
        <f t="shared" si="30"/>
        <v>1284.091</v>
      </c>
      <c r="S80" s="151"/>
      <c r="T80" t="str">
        <f>VLOOKUP(D80,[2]汇总!I$2:J$312,2,0)</f>
        <v>√</v>
      </c>
    </row>
    <row r="81" ht="20" customHeight="1" spans="1:20">
      <c r="A81" s="150">
        <f t="shared" si="36"/>
        <v>78</v>
      </c>
      <c r="B81" s="154"/>
      <c r="C81" s="11" t="s">
        <v>192</v>
      </c>
      <c r="D81" s="151" t="s">
        <v>193</v>
      </c>
      <c r="E81" s="151">
        <v>3820</v>
      </c>
      <c r="F81" s="151">
        <v>3820</v>
      </c>
      <c r="G81" s="13">
        <v>4990.25</v>
      </c>
      <c r="H81" s="151">
        <f t="shared" si="31"/>
        <v>68.76</v>
      </c>
      <c r="I81" s="151">
        <f t="shared" si="32"/>
        <v>611.2</v>
      </c>
      <c r="J81" s="151">
        <f t="shared" si="33"/>
        <v>26.74</v>
      </c>
      <c r="K81" s="13">
        <f t="shared" si="34"/>
        <v>424.17</v>
      </c>
      <c r="L81" s="13">
        <f t="shared" si="35"/>
        <v>1130.87</v>
      </c>
      <c r="M81" s="151">
        <v>0</v>
      </c>
      <c r="N81" s="151">
        <f t="shared" si="26"/>
        <v>305.6</v>
      </c>
      <c r="O81" s="151">
        <f t="shared" si="27"/>
        <v>11.46</v>
      </c>
      <c r="P81" s="13">
        <f t="shared" si="28"/>
        <v>99.81</v>
      </c>
      <c r="Q81" s="151">
        <f t="shared" si="29"/>
        <v>416.87</v>
      </c>
      <c r="R81" s="151">
        <f t="shared" si="30"/>
        <v>1547.74</v>
      </c>
      <c r="S81" s="151"/>
      <c r="T81" t="str">
        <f>VLOOKUP(D81,[2]汇总!I$2:J$312,2,0)</f>
        <v>√</v>
      </c>
    </row>
    <row r="82" ht="20" customHeight="1" spans="1:20">
      <c r="A82" s="150">
        <f t="shared" si="36"/>
        <v>79</v>
      </c>
      <c r="B82" s="154"/>
      <c r="C82" s="11" t="s">
        <v>194</v>
      </c>
      <c r="D82" s="151" t="s">
        <v>195</v>
      </c>
      <c r="E82" s="151">
        <v>3820</v>
      </c>
      <c r="F82" s="151">
        <v>3820</v>
      </c>
      <c r="G82" s="13">
        <v>4990.25</v>
      </c>
      <c r="H82" s="151">
        <f t="shared" si="31"/>
        <v>68.76</v>
      </c>
      <c r="I82" s="151">
        <f t="shared" si="32"/>
        <v>611.2</v>
      </c>
      <c r="J82" s="151">
        <f t="shared" si="33"/>
        <v>26.74</v>
      </c>
      <c r="K82" s="13">
        <f t="shared" si="34"/>
        <v>424.17</v>
      </c>
      <c r="L82" s="13">
        <f t="shared" si="35"/>
        <v>1130.87</v>
      </c>
      <c r="M82" s="151">
        <v>0</v>
      </c>
      <c r="N82" s="151">
        <f t="shared" si="26"/>
        <v>305.6</v>
      </c>
      <c r="O82" s="151">
        <f t="shared" si="27"/>
        <v>11.46</v>
      </c>
      <c r="P82" s="13">
        <f t="shared" si="28"/>
        <v>99.81</v>
      </c>
      <c r="Q82" s="151">
        <f t="shared" si="29"/>
        <v>416.87</v>
      </c>
      <c r="R82" s="151">
        <f t="shared" si="30"/>
        <v>1547.74</v>
      </c>
      <c r="S82" s="151"/>
      <c r="T82" t="str">
        <f>VLOOKUP(D82,[2]汇总!I$2:J$312,2,0)</f>
        <v>√</v>
      </c>
    </row>
    <row r="83" ht="20" customHeight="1" spans="1:20">
      <c r="A83" s="150">
        <f t="shared" si="36"/>
        <v>80</v>
      </c>
      <c r="B83" s="154"/>
      <c r="C83" s="11" t="s">
        <v>196</v>
      </c>
      <c r="D83" s="151" t="s">
        <v>197</v>
      </c>
      <c r="E83" s="151">
        <v>2836.2</v>
      </c>
      <c r="F83" s="151">
        <v>2837</v>
      </c>
      <c r="G83" s="13">
        <v>4990.25</v>
      </c>
      <c r="H83" s="151">
        <f t="shared" si="31"/>
        <v>51.05</v>
      </c>
      <c r="I83" s="151">
        <f t="shared" si="32"/>
        <v>453.792</v>
      </c>
      <c r="J83" s="151">
        <f t="shared" si="33"/>
        <v>19.859</v>
      </c>
      <c r="K83" s="13">
        <f t="shared" si="34"/>
        <v>424.17</v>
      </c>
      <c r="L83" s="13">
        <f t="shared" si="35"/>
        <v>948.871</v>
      </c>
      <c r="M83" s="151">
        <v>0</v>
      </c>
      <c r="N83" s="151">
        <f t="shared" si="26"/>
        <v>226.9</v>
      </c>
      <c r="O83" s="151">
        <f t="shared" si="27"/>
        <v>8.51</v>
      </c>
      <c r="P83" s="13">
        <f t="shared" si="28"/>
        <v>99.81</v>
      </c>
      <c r="Q83" s="151">
        <f t="shared" si="29"/>
        <v>335.22</v>
      </c>
      <c r="R83" s="151">
        <f t="shared" si="30"/>
        <v>1284.091</v>
      </c>
      <c r="S83" s="151"/>
      <c r="T83" t="str">
        <f>VLOOKUP(D83,[2]汇总!I$2:J$312,2,0)</f>
        <v>√</v>
      </c>
    </row>
    <row r="84" ht="20" customHeight="1" spans="1:20">
      <c r="A84" s="150">
        <f t="shared" ref="A84:A93" si="37">ROW()-3</f>
        <v>81</v>
      </c>
      <c r="B84" s="154"/>
      <c r="C84" s="11" t="s">
        <v>198</v>
      </c>
      <c r="D84" s="151" t="s">
        <v>199</v>
      </c>
      <c r="E84" s="151">
        <v>2836.2</v>
      </c>
      <c r="F84" s="151">
        <v>2837</v>
      </c>
      <c r="G84" s="13">
        <v>4990.25</v>
      </c>
      <c r="H84" s="151">
        <f t="shared" si="31"/>
        <v>51.05</v>
      </c>
      <c r="I84" s="151">
        <f t="shared" si="32"/>
        <v>453.792</v>
      </c>
      <c r="J84" s="151">
        <f t="shared" si="33"/>
        <v>19.859</v>
      </c>
      <c r="K84" s="13">
        <f t="shared" si="34"/>
        <v>424.17</v>
      </c>
      <c r="L84" s="13">
        <f t="shared" si="35"/>
        <v>948.871</v>
      </c>
      <c r="M84" s="151">
        <v>0</v>
      </c>
      <c r="N84" s="151">
        <f t="shared" si="26"/>
        <v>226.9</v>
      </c>
      <c r="O84" s="151">
        <f t="shared" si="27"/>
        <v>8.51</v>
      </c>
      <c r="P84" s="13">
        <f t="shared" si="28"/>
        <v>99.81</v>
      </c>
      <c r="Q84" s="151">
        <f t="shared" si="29"/>
        <v>335.22</v>
      </c>
      <c r="R84" s="151">
        <f t="shared" si="30"/>
        <v>1284.091</v>
      </c>
      <c r="S84" s="151"/>
      <c r="T84" t="str">
        <f>VLOOKUP(D84,[2]汇总!I$2:J$312,2,0)</f>
        <v>√</v>
      </c>
    </row>
    <row r="85" ht="20" customHeight="1" spans="1:20">
      <c r="A85" s="150">
        <f t="shared" si="37"/>
        <v>82</v>
      </c>
      <c r="B85" s="154"/>
      <c r="C85" s="11" t="s">
        <v>202</v>
      </c>
      <c r="D85" s="151" t="s">
        <v>203</v>
      </c>
      <c r="E85" s="151">
        <v>2836.2</v>
      </c>
      <c r="F85" s="151">
        <v>2837</v>
      </c>
      <c r="G85" s="13">
        <v>4990.25</v>
      </c>
      <c r="H85" s="151">
        <f t="shared" si="31"/>
        <v>51.05</v>
      </c>
      <c r="I85" s="151">
        <f t="shared" si="32"/>
        <v>453.792</v>
      </c>
      <c r="J85" s="151">
        <f t="shared" si="33"/>
        <v>19.859</v>
      </c>
      <c r="K85" s="13">
        <f t="shared" si="34"/>
        <v>424.17</v>
      </c>
      <c r="L85" s="13">
        <f t="shared" si="35"/>
        <v>948.871</v>
      </c>
      <c r="M85" s="151">
        <v>0</v>
      </c>
      <c r="N85" s="151">
        <f t="shared" si="26"/>
        <v>226.9</v>
      </c>
      <c r="O85" s="151">
        <f t="shared" si="27"/>
        <v>8.51</v>
      </c>
      <c r="P85" s="13">
        <f t="shared" si="28"/>
        <v>99.81</v>
      </c>
      <c r="Q85" s="151">
        <f t="shared" si="29"/>
        <v>335.22</v>
      </c>
      <c r="R85" s="151">
        <f t="shared" si="30"/>
        <v>1284.091</v>
      </c>
      <c r="S85" s="151"/>
      <c r="T85" t="str">
        <f>VLOOKUP(D85,[2]汇总!I$2:J$312,2,0)</f>
        <v>√</v>
      </c>
    </row>
    <row r="86" ht="20" customHeight="1" spans="1:20">
      <c r="A86" s="150">
        <f t="shared" si="37"/>
        <v>83</v>
      </c>
      <c r="B86" s="154"/>
      <c r="C86" s="11" t="s">
        <v>204</v>
      </c>
      <c r="D86" s="151" t="s">
        <v>205</v>
      </c>
      <c r="E86" s="151">
        <v>2836.2</v>
      </c>
      <c r="F86" s="151">
        <v>2837</v>
      </c>
      <c r="G86" s="13">
        <v>4990.25</v>
      </c>
      <c r="H86" s="151">
        <f t="shared" si="31"/>
        <v>51.05</v>
      </c>
      <c r="I86" s="151">
        <f t="shared" si="32"/>
        <v>453.792</v>
      </c>
      <c r="J86" s="151">
        <f t="shared" si="33"/>
        <v>19.859</v>
      </c>
      <c r="K86" s="13">
        <f t="shared" si="34"/>
        <v>424.17</v>
      </c>
      <c r="L86" s="13">
        <f t="shared" si="35"/>
        <v>948.871</v>
      </c>
      <c r="M86" s="151">
        <v>0</v>
      </c>
      <c r="N86" s="151">
        <f t="shared" si="26"/>
        <v>226.9</v>
      </c>
      <c r="O86" s="151">
        <f t="shared" si="27"/>
        <v>8.51</v>
      </c>
      <c r="P86" s="13">
        <f t="shared" si="28"/>
        <v>99.81</v>
      </c>
      <c r="Q86" s="151">
        <f t="shared" si="29"/>
        <v>335.22</v>
      </c>
      <c r="R86" s="151">
        <f t="shared" si="30"/>
        <v>1284.091</v>
      </c>
      <c r="S86" s="151"/>
      <c r="T86" t="str">
        <f>VLOOKUP(D86,[2]汇总!I$2:J$312,2,0)</f>
        <v>√</v>
      </c>
    </row>
    <row r="87" ht="20" customHeight="1" spans="1:20">
      <c r="A87" s="150">
        <f t="shared" si="37"/>
        <v>84</v>
      </c>
      <c r="B87" s="154"/>
      <c r="C87" s="11" t="s">
        <v>206</v>
      </c>
      <c r="D87" s="151" t="s">
        <v>207</v>
      </c>
      <c r="E87" s="151">
        <v>2836.2</v>
      </c>
      <c r="F87" s="151">
        <v>2837</v>
      </c>
      <c r="G87" s="13">
        <v>4990.25</v>
      </c>
      <c r="H87" s="151">
        <f t="shared" si="31"/>
        <v>51.05</v>
      </c>
      <c r="I87" s="151">
        <f t="shared" si="32"/>
        <v>453.792</v>
      </c>
      <c r="J87" s="151">
        <f t="shared" si="33"/>
        <v>19.859</v>
      </c>
      <c r="K87" s="13">
        <f t="shared" si="34"/>
        <v>424.17</v>
      </c>
      <c r="L87" s="13">
        <f t="shared" si="35"/>
        <v>948.871</v>
      </c>
      <c r="M87" s="151">
        <v>0</v>
      </c>
      <c r="N87" s="151">
        <f t="shared" si="26"/>
        <v>226.9</v>
      </c>
      <c r="O87" s="151">
        <f t="shared" si="27"/>
        <v>8.51</v>
      </c>
      <c r="P87" s="13">
        <f t="shared" si="28"/>
        <v>99.81</v>
      </c>
      <c r="Q87" s="151">
        <f t="shared" si="29"/>
        <v>335.22</v>
      </c>
      <c r="R87" s="151">
        <f t="shared" si="30"/>
        <v>1284.091</v>
      </c>
      <c r="S87" s="151"/>
      <c r="T87" t="str">
        <f>VLOOKUP(D87,[2]汇总!I$2:J$312,2,0)</f>
        <v>√</v>
      </c>
    </row>
    <row r="88" ht="20" customHeight="1" spans="1:20">
      <c r="A88" s="150">
        <f t="shared" si="37"/>
        <v>85</v>
      </c>
      <c r="B88" s="154"/>
      <c r="C88" s="11" t="s">
        <v>208</v>
      </c>
      <c r="D88" s="151" t="s">
        <v>209</v>
      </c>
      <c r="E88" s="151">
        <v>2836.2</v>
      </c>
      <c r="F88" s="151">
        <v>2837</v>
      </c>
      <c r="G88" s="13">
        <v>4990.25</v>
      </c>
      <c r="H88" s="151">
        <f t="shared" si="31"/>
        <v>51.05</v>
      </c>
      <c r="I88" s="151">
        <f t="shared" si="32"/>
        <v>453.792</v>
      </c>
      <c r="J88" s="151">
        <f t="shared" si="33"/>
        <v>19.859</v>
      </c>
      <c r="K88" s="13">
        <f t="shared" si="34"/>
        <v>424.17</v>
      </c>
      <c r="L88" s="13">
        <f t="shared" si="35"/>
        <v>948.871</v>
      </c>
      <c r="M88" s="151">
        <v>0</v>
      </c>
      <c r="N88" s="151">
        <f t="shared" si="26"/>
        <v>226.9</v>
      </c>
      <c r="O88" s="151">
        <f t="shared" si="27"/>
        <v>8.51</v>
      </c>
      <c r="P88" s="13">
        <f t="shared" si="28"/>
        <v>99.81</v>
      </c>
      <c r="Q88" s="151">
        <f t="shared" si="29"/>
        <v>335.22</v>
      </c>
      <c r="R88" s="151">
        <f t="shared" si="30"/>
        <v>1284.091</v>
      </c>
      <c r="S88" s="151"/>
      <c r="T88" t="str">
        <f>VLOOKUP(D88,[2]汇总!I$2:J$312,2,0)</f>
        <v>√</v>
      </c>
    </row>
    <row r="89" ht="20" customHeight="1" spans="1:20">
      <c r="A89" s="150">
        <f t="shared" si="37"/>
        <v>86</v>
      </c>
      <c r="B89" s="154"/>
      <c r="C89" s="11" t="s">
        <v>210</v>
      </c>
      <c r="D89" s="151" t="s">
        <v>211</v>
      </c>
      <c r="E89" s="151">
        <v>2836.2</v>
      </c>
      <c r="F89" s="151">
        <v>2837</v>
      </c>
      <c r="G89" s="13">
        <v>4990.25</v>
      </c>
      <c r="H89" s="151">
        <f t="shared" si="31"/>
        <v>51.05</v>
      </c>
      <c r="I89" s="151">
        <f t="shared" si="32"/>
        <v>453.792</v>
      </c>
      <c r="J89" s="151">
        <f t="shared" si="33"/>
        <v>19.859</v>
      </c>
      <c r="K89" s="13">
        <f t="shared" si="34"/>
        <v>424.17</v>
      </c>
      <c r="L89" s="13">
        <f t="shared" si="35"/>
        <v>948.871</v>
      </c>
      <c r="M89" s="151">
        <v>0</v>
      </c>
      <c r="N89" s="151">
        <f t="shared" si="26"/>
        <v>226.9</v>
      </c>
      <c r="O89" s="151">
        <f t="shared" si="27"/>
        <v>8.51</v>
      </c>
      <c r="P89" s="13">
        <f t="shared" si="28"/>
        <v>99.81</v>
      </c>
      <c r="Q89" s="151">
        <f t="shared" si="29"/>
        <v>335.22</v>
      </c>
      <c r="R89" s="151">
        <f t="shared" si="30"/>
        <v>1284.091</v>
      </c>
      <c r="S89" s="151"/>
      <c r="T89" t="str">
        <f>VLOOKUP(D89,[2]汇总!I$2:J$312,2,0)</f>
        <v>√</v>
      </c>
    </row>
    <row r="90" ht="20" customHeight="1" spans="1:20">
      <c r="A90" s="150">
        <f t="shared" si="37"/>
        <v>87</v>
      </c>
      <c r="B90" s="154"/>
      <c r="C90" s="11" t="s">
        <v>218</v>
      </c>
      <c r="D90" s="151" t="s">
        <v>219</v>
      </c>
      <c r="E90" s="151">
        <v>3042.05</v>
      </c>
      <c r="F90" s="151">
        <v>3043</v>
      </c>
      <c r="G90" s="13">
        <v>4990.25</v>
      </c>
      <c r="H90" s="151">
        <f t="shared" si="31"/>
        <v>54.76</v>
      </c>
      <c r="I90" s="151">
        <f t="shared" si="32"/>
        <v>486.728</v>
      </c>
      <c r="J90" s="151">
        <f t="shared" si="33"/>
        <v>21.301</v>
      </c>
      <c r="K90" s="13">
        <f t="shared" si="34"/>
        <v>424.17</v>
      </c>
      <c r="L90" s="13">
        <f t="shared" si="35"/>
        <v>986.959</v>
      </c>
      <c r="M90" s="151">
        <v>0</v>
      </c>
      <c r="N90" s="151">
        <f t="shared" si="26"/>
        <v>243.36</v>
      </c>
      <c r="O90" s="151">
        <f t="shared" si="27"/>
        <v>9.13</v>
      </c>
      <c r="P90" s="13">
        <f t="shared" si="28"/>
        <v>99.81</v>
      </c>
      <c r="Q90" s="151">
        <f t="shared" si="29"/>
        <v>352.3</v>
      </c>
      <c r="R90" s="151">
        <f t="shared" si="30"/>
        <v>1339.259</v>
      </c>
      <c r="S90" s="151"/>
      <c r="T90" t="str">
        <f>VLOOKUP(D90,[2]汇总!I$2:J$312,2,0)</f>
        <v>√</v>
      </c>
    </row>
    <row r="91" ht="20" customHeight="1" spans="1:20">
      <c r="A91" s="150">
        <f t="shared" si="37"/>
        <v>88</v>
      </c>
      <c r="B91" s="154"/>
      <c r="C91" s="11" t="s">
        <v>220</v>
      </c>
      <c r="D91" s="151" t="s">
        <v>221</v>
      </c>
      <c r="E91" s="151">
        <v>3042.05</v>
      </c>
      <c r="F91" s="151">
        <v>3043</v>
      </c>
      <c r="G91" s="13">
        <v>4990.25</v>
      </c>
      <c r="H91" s="151">
        <f t="shared" si="31"/>
        <v>54.76</v>
      </c>
      <c r="I91" s="151">
        <f t="shared" si="32"/>
        <v>486.728</v>
      </c>
      <c r="J91" s="151">
        <f t="shared" si="33"/>
        <v>21.301</v>
      </c>
      <c r="K91" s="13">
        <f t="shared" si="34"/>
        <v>424.17</v>
      </c>
      <c r="L91" s="13">
        <f t="shared" si="35"/>
        <v>986.959</v>
      </c>
      <c r="M91" s="151">
        <v>0</v>
      </c>
      <c r="N91" s="151">
        <f t="shared" si="26"/>
        <v>243.36</v>
      </c>
      <c r="O91" s="151">
        <f t="shared" si="27"/>
        <v>9.13</v>
      </c>
      <c r="P91" s="13">
        <f t="shared" si="28"/>
        <v>99.81</v>
      </c>
      <c r="Q91" s="151">
        <f t="shared" si="29"/>
        <v>352.3</v>
      </c>
      <c r="R91" s="151">
        <f t="shared" si="30"/>
        <v>1339.259</v>
      </c>
      <c r="S91" s="151"/>
      <c r="T91" t="str">
        <f>VLOOKUP(D91,[2]汇总!I$2:J$312,2,0)</f>
        <v>√</v>
      </c>
    </row>
    <row r="92" ht="20" customHeight="1" spans="1:20">
      <c r="A92" s="150">
        <f t="shared" si="37"/>
        <v>89</v>
      </c>
      <c r="B92" s="154"/>
      <c r="C92" s="11" t="s">
        <v>746</v>
      </c>
      <c r="D92" s="151" t="s">
        <v>747</v>
      </c>
      <c r="E92" s="151">
        <v>3042.05</v>
      </c>
      <c r="F92" s="151">
        <v>3043</v>
      </c>
      <c r="G92" s="13">
        <v>4990.25</v>
      </c>
      <c r="H92" s="151">
        <f t="shared" si="31"/>
        <v>54.76</v>
      </c>
      <c r="I92" s="151">
        <f t="shared" si="32"/>
        <v>486.728</v>
      </c>
      <c r="J92" s="151">
        <f t="shared" si="33"/>
        <v>21.301</v>
      </c>
      <c r="K92" s="13">
        <f t="shared" si="34"/>
        <v>424.17</v>
      </c>
      <c r="L92" s="13">
        <f t="shared" si="35"/>
        <v>986.959</v>
      </c>
      <c r="M92" s="151">
        <v>0</v>
      </c>
      <c r="N92" s="151">
        <f t="shared" si="26"/>
        <v>243.36</v>
      </c>
      <c r="O92" s="151">
        <f t="shared" si="27"/>
        <v>9.13</v>
      </c>
      <c r="P92" s="13">
        <f t="shared" si="28"/>
        <v>99.81</v>
      </c>
      <c r="Q92" s="151">
        <f t="shared" si="29"/>
        <v>352.3</v>
      </c>
      <c r="R92" s="151">
        <f t="shared" si="30"/>
        <v>1339.259</v>
      </c>
      <c r="S92" s="151"/>
      <c r="T92" t="str">
        <f>VLOOKUP(D92,[2]汇总!I$2:J$312,2,0)</f>
        <v>√</v>
      </c>
    </row>
    <row r="93" ht="20" customHeight="1" spans="1:20">
      <c r="A93" s="150">
        <f t="shared" si="37"/>
        <v>90</v>
      </c>
      <c r="B93" s="154"/>
      <c r="C93" s="11" t="s">
        <v>748</v>
      </c>
      <c r="D93" s="209" t="s">
        <v>749</v>
      </c>
      <c r="E93" s="151">
        <v>3042.05</v>
      </c>
      <c r="F93" s="151">
        <v>3043</v>
      </c>
      <c r="G93" s="13">
        <v>4990.25</v>
      </c>
      <c r="H93" s="151">
        <f t="shared" si="31"/>
        <v>54.76</v>
      </c>
      <c r="I93" s="151">
        <f t="shared" si="32"/>
        <v>486.728</v>
      </c>
      <c r="J93" s="151">
        <f t="shared" si="33"/>
        <v>21.301</v>
      </c>
      <c r="K93" s="13">
        <f t="shared" si="34"/>
        <v>424.17</v>
      </c>
      <c r="L93" s="13">
        <f t="shared" si="35"/>
        <v>986.959</v>
      </c>
      <c r="M93" s="151">
        <v>0</v>
      </c>
      <c r="N93" s="151">
        <f t="shared" si="26"/>
        <v>243.36</v>
      </c>
      <c r="O93" s="151">
        <f t="shared" si="27"/>
        <v>9.13</v>
      </c>
      <c r="P93" s="13">
        <f t="shared" si="28"/>
        <v>99.81</v>
      </c>
      <c r="Q93" s="151">
        <f t="shared" si="29"/>
        <v>352.3</v>
      </c>
      <c r="R93" s="151">
        <f t="shared" si="30"/>
        <v>1339.259</v>
      </c>
      <c r="S93" s="151"/>
      <c r="T93" t="str">
        <f>VLOOKUP(D93,[2]汇总!I$2:J$312,2,0)</f>
        <v>√</v>
      </c>
    </row>
    <row r="94" ht="20" customHeight="1" spans="1:20">
      <c r="A94" s="150">
        <f t="shared" ref="A94:A113" si="38">ROW()-3</f>
        <v>91</v>
      </c>
      <c r="B94" s="154"/>
      <c r="C94" s="11" t="s">
        <v>750</v>
      </c>
      <c r="D94" s="209" t="s">
        <v>751</v>
      </c>
      <c r="E94" s="151">
        <v>3042.05</v>
      </c>
      <c r="F94" s="151">
        <v>3043</v>
      </c>
      <c r="G94" s="13">
        <v>4990.25</v>
      </c>
      <c r="H94" s="151">
        <f t="shared" si="31"/>
        <v>54.76</v>
      </c>
      <c r="I94" s="151">
        <f t="shared" si="32"/>
        <v>486.728</v>
      </c>
      <c r="J94" s="151">
        <f t="shared" si="33"/>
        <v>21.301</v>
      </c>
      <c r="K94" s="13">
        <f t="shared" si="34"/>
        <v>424.17</v>
      </c>
      <c r="L94" s="13">
        <f t="shared" si="35"/>
        <v>986.959</v>
      </c>
      <c r="M94" s="151">
        <v>0</v>
      </c>
      <c r="N94" s="151">
        <f t="shared" si="26"/>
        <v>243.36</v>
      </c>
      <c r="O94" s="151">
        <f t="shared" si="27"/>
        <v>9.13</v>
      </c>
      <c r="P94" s="13">
        <f t="shared" si="28"/>
        <v>99.81</v>
      </c>
      <c r="Q94" s="151">
        <f t="shared" si="29"/>
        <v>352.3</v>
      </c>
      <c r="R94" s="151">
        <f t="shared" si="30"/>
        <v>1339.259</v>
      </c>
      <c r="S94" s="151"/>
      <c r="T94" t="str">
        <f>VLOOKUP(D94,[2]汇总!I$2:J$312,2,0)</f>
        <v>√</v>
      </c>
    </row>
    <row r="95" ht="20" customHeight="1" spans="1:19">
      <c r="A95" s="150">
        <f t="shared" si="38"/>
        <v>92</v>
      </c>
      <c r="B95" s="154"/>
      <c r="C95" s="12" t="s">
        <v>787</v>
      </c>
      <c r="D95" s="151" t="s">
        <v>788</v>
      </c>
      <c r="E95" s="17">
        <v>3042.05</v>
      </c>
      <c r="F95" s="17">
        <v>3043</v>
      </c>
      <c r="G95" s="13">
        <v>4990.25</v>
      </c>
      <c r="H95" s="151">
        <f t="shared" si="31"/>
        <v>54.76</v>
      </c>
      <c r="I95" s="151">
        <f t="shared" si="32"/>
        <v>486.728</v>
      </c>
      <c r="J95" s="151">
        <f t="shared" si="33"/>
        <v>21.301</v>
      </c>
      <c r="K95" s="13">
        <f t="shared" si="34"/>
        <v>424.17</v>
      </c>
      <c r="L95" s="13">
        <f t="shared" si="35"/>
        <v>986.959</v>
      </c>
      <c r="M95" s="151">
        <v>0</v>
      </c>
      <c r="N95" s="151">
        <f t="shared" si="26"/>
        <v>243.36</v>
      </c>
      <c r="O95" s="151">
        <f t="shared" si="27"/>
        <v>9.13</v>
      </c>
      <c r="P95" s="13">
        <f t="shared" si="28"/>
        <v>99.81</v>
      </c>
      <c r="Q95" s="151">
        <f t="shared" si="29"/>
        <v>352.3</v>
      </c>
      <c r="R95" s="151">
        <f t="shared" si="30"/>
        <v>1339.259</v>
      </c>
      <c r="S95" s="151" t="s">
        <v>50</v>
      </c>
    </row>
    <row r="96" ht="20" customHeight="1" spans="1:19">
      <c r="A96" s="150">
        <f t="shared" si="38"/>
        <v>93</v>
      </c>
      <c r="B96" s="154"/>
      <c r="C96" s="12" t="s">
        <v>789</v>
      </c>
      <c r="D96" s="151" t="s">
        <v>790</v>
      </c>
      <c r="E96" s="17">
        <v>3042.05</v>
      </c>
      <c r="F96" s="17">
        <v>3043</v>
      </c>
      <c r="G96" s="13">
        <v>4990.25</v>
      </c>
      <c r="H96" s="151">
        <f t="shared" si="31"/>
        <v>54.76</v>
      </c>
      <c r="I96" s="151">
        <f t="shared" si="32"/>
        <v>486.728</v>
      </c>
      <c r="J96" s="151">
        <f t="shared" si="33"/>
        <v>21.301</v>
      </c>
      <c r="K96" s="13">
        <f t="shared" si="34"/>
        <v>424.17</v>
      </c>
      <c r="L96" s="13">
        <f t="shared" si="35"/>
        <v>986.959</v>
      </c>
      <c r="M96" s="151">
        <v>0</v>
      </c>
      <c r="N96" s="151">
        <f t="shared" si="26"/>
        <v>243.36</v>
      </c>
      <c r="O96" s="151">
        <f t="shared" si="27"/>
        <v>9.13</v>
      </c>
      <c r="P96" s="13">
        <f t="shared" si="28"/>
        <v>99.81</v>
      </c>
      <c r="Q96" s="151">
        <f t="shared" si="29"/>
        <v>352.3</v>
      </c>
      <c r="R96" s="151">
        <f t="shared" si="30"/>
        <v>1339.259</v>
      </c>
      <c r="S96" s="151" t="s">
        <v>50</v>
      </c>
    </row>
    <row r="97" ht="20" customHeight="1" spans="1:19">
      <c r="A97" s="150">
        <f t="shared" si="38"/>
        <v>94</v>
      </c>
      <c r="B97" s="154"/>
      <c r="C97" s="12" t="s">
        <v>791</v>
      </c>
      <c r="D97" s="151" t="s">
        <v>792</v>
      </c>
      <c r="E97" s="17">
        <v>3042.05</v>
      </c>
      <c r="F97" s="17">
        <v>3043</v>
      </c>
      <c r="G97" s="13">
        <v>4990.25</v>
      </c>
      <c r="H97" s="151">
        <f t="shared" si="31"/>
        <v>54.76</v>
      </c>
      <c r="I97" s="151">
        <f t="shared" si="32"/>
        <v>486.728</v>
      </c>
      <c r="J97" s="151">
        <f t="shared" si="33"/>
        <v>21.301</v>
      </c>
      <c r="K97" s="13">
        <f t="shared" si="34"/>
        <v>424.17</v>
      </c>
      <c r="L97" s="13">
        <f t="shared" si="35"/>
        <v>986.959</v>
      </c>
      <c r="M97" s="151">
        <v>0</v>
      </c>
      <c r="N97" s="151">
        <f t="shared" si="26"/>
        <v>243.36</v>
      </c>
      <c r="O97" s="151">
        <f t="shared" si="27"/>
        <v>9.13</v>
      </c>
      <c r="P97" s="13">
        <f t="shared" si="28"/>
        <v>99.81</v>
      </c>
      <c r="Q97" s="151">
        <f t="shared" si="29"/>
        <v>352.3</v>
      </c>
      <c r="R97" s="151">
        <f t="shared" si="30"/>
        <v>1339.259</v>
      </c>
      <c r="S97" s="151" t="s">
        <v>50</v>
      </c>
    </row>
    <row r="98" ht="20" customHeight="1" spans="1:19">
      <c r="A98" s="150">
        <f t="shared" si="38"/>
        <v>95</v>
      </c>
      <c r="B98" s="154"/>
      <c r="C98" s="12" t="s">
        <v>793</v>
      </c>
      <c r="D98" s="151" t="s">
        <v>794</v>
      </c>
      <c r="E98" s="17">
        <v>3042.05</v>
      </c>
      <c r="F98" s="17">
        <v>3043</v>
      </c>
      <c r="G98" s="13">
        <v>4990.25</v>
      </c>
      <c r="H98" s="151">
        <f t="shared" si="31"/>
        <v>54.76</v>
      </c>
      <c r="I98" s="151">
        <f t="shared" si="32"/>
        <v>486.728</v>
      </c>
      <c r="J98" s="151">
        <f t="shared" si="33"/>
        <v>21.301</v>
      </c>
      <c r="K98" s="13">
        <f t="shared" si="34"/>
        <v>424.17</v>
      </c>
      <c r="L98" s="13">
        <f t="shared" si="35"/>
        <v>986.959</v>
      </c>
      <c r="M98" s="151">
        <v>0</v>
      </c>
      <c r="N98" s="151">
        <f t="shared" si="26"/>
        <v>243.36</v>
      </c>
      <c r="O98" s="151">
        <f t="shared" si="27"/>
        <v>9.13</v>
      </c>
      <c r="P98" s="13">
        <f t="shared" si="28"/>
        <v>99.81</v>
      </c>
      <c r="Q98" s="151">
        <f t="shared" si="29"/>
        <v>352.3</v>
      </c>
      <c r="R98" s="151">
        <f t="shared" si="30"/>
        <v>1339.259</v>
      </c>
      <c r="S98" s="151" t="s">
        <v>50</v>
      </c>
    </row>
    <row r="99" ht="20" customHeight="1" spans="1:19">
      <c r="A99" s="150">
        <f t="shared" si="38"/>
        <v>96</v>
      </c>
      <c r="B99" s="155"/>
      <c r="C99" s="12" t="s">
        <v>795</v>
      </c>
      <c r="D99" s="151" t="s">
        <v>796</v>
      </c>
      <c r="E99" s="17">
        <v>3042.05</v>
      </c>
      <c r="F99" s="17">
        <v>3043</v>
      </c>
      <c r="G99" s="13">
        <v>4990.25</v>
      </c>
      <c r="H99" s="151">
        <f t="shared" si="31"/>
        <v>54.76</v>
      </c>
      <c r="I99" s="151">
        <f t="shared" si="32"/>
        <v>486.728</v>
      </c>
      <c r="J99" s="151">
        <f t="shared" si="33"/>
        <v>21.301</v>
      </c>
      <c r="K99" s="13">
        <f t="shared" si="34"/>
        <v>424.17</v>
      </c>
      <c r="L99" s="13">
        <f t="shared" si="35"/>
        <v>986.959</v>
      </c>
      <c r="M99" s="151">
        <v>0</v>
      </c>
      <c r="N99" s="151">
        <f t="shared" si="26"/>
        <v>243.36</v>
      </c>
      <c r="O99" s="151">
        <f t="shared" si="27"/>
        <v>9.13</v>
      </c>
      <c r="P99" s="13">
        <f t="shared" si="28"/>
        <v>99.81</v>
      </c>
      <c r="Q99" s="151">
        <f t="shared" si="29"/>
        <v>352.3</v>
      </c>
      <c r="R99" s="151">
        <f t="shared" si="30"/>
        <v>1339.259</v>
      </c>
      <c r="S99" s="151" t="s">
        <v>50</v>
      </c>
    </row>
    <row r="100" ht="20" customHeight="1" spans="1:20">
      <c r="A100" s="150">
        <f t="shared" si="38"/>
        <v>97</v>
      </c>
      <c r="B100" s="153" t="s">
        <v>222</v>
      </c>
      <c r="C100" s="11" t="s">
        <v>223</v>
      </c>
      <c r="D100" s="151" t="s">
        <v>224</v>
      </c>
      <c r="E100" s="151">
        <v>3820</v>
      </c>
      <c r="F100" s="151">
        <v>3820</v>
      </c>
      <c r="G100" s="13">
        <v>4990.25</v>
      </c>
      <c r="H100" s="151">
        <f t="shared" si="31"/>
        <v>68.76</v>
      </c>
      <c r="I100" s="151">
        <f t="shared" si="32"/>
        <v>611.2</v>
      </c>
      <c r="J100" s="151">
        <f t="shared" si="33"/>
        <v>26.74</v>
      </c>
      <c r="K100" s="13">
        <f t="shared" si="34"/>
        <v>424.17</v>
      </c>
      <c r="L100" s="13">
        <f t="shared" si="35"/>
        <v>1130.87</v>
      </c>
      <c r="M100" s="151">
        <v>0</v>
      </c>
      <c r="N100" s="151">
        <f t="shared" si="26"/>
        <v>305.6</v>
      </c>
      <c r="O100" s="151">
        <f t="shared" si="27"/>
        <v>11.46</v>
      </c>
      <c r="P100" s="13">
        <f t="shared" si="28"/>
        <v>99.81</v>
      </c>
      <c r="Q100" s="151">
        <f t="shared" si="29"/>
        <v>416.87</v>
      </c>
      <c r="R100" s="151">
        <f t="shared" si="30"/>
        <v>1547.74</v>
      </c>
      <c r="S100" s="151"/>
      <c r="T100" t="str">
        <f>VLOOKUP(D100,[2]汇总!I$2:J$312,2,0)</f>
        <v>√</v>
      </c>
    </row>
    <row r="101" ht="20" customHeight="1" spans="1:19">
      <c r="A101" s="150">
        <f t="shared" si="38"/>
        <v>98</v>
      </c>
      <c r="B101" s="154"/>
      <c r="C101" s="12" t="s">
        <v>797</v>
      </c>
      <c r="D101" s="151" t="s">
        <v>798</v>
      </c>
      <c r="E101" s="151">
        <v>3820</v>
      </c>
      <c r="F101" s="151">
        <v>3820</v>
      </c>
      <c r="G101" s="13">
        <v>4990.25</v>
      </c>
      <c r="H101" s="151">
        <f t="shared" si="31"/>
        <v>68.76</v>
      </c>
      <c r="I101" s="151">
        <f t="shared" si="32"/>
        <v>611.2</v>
      </c>
      <c r="J101" s="151">
        <f t="shared" si="33"/>
        <v>26.74</v>
      </c>
      <c r="K101" s="13">
        <f t="shared" si="34"/>
        <v>424.17</v>
      </c>
      <c r="L101" s="13">
        <f t="shared" si="35"/>
        <v>1130.87</v>
      </c>
      <c r="M101" s="151">
        <v>0</v>
      </c>
      <c r="N101" s="151">
        <f t="shared" si="26"/>
        <v>305.6</v>
      </c>
      <c r="O101" s="151">
        <f t="shared" si="27"/>
        <v>11.46</v>
      </c>
      <c r="P101" s="13">
        <f t="shared" si="28"/>
        <v>99.81</v>
      </c>
      <c r="Q101" s="151">
        <f t="shared" si="29"/>
        <v>416.87</v>
      </c>
      <c r="R101" s="151">
        <f t="shared" si="30"/>
        <v>1547.74</v>
      </c>
      <c r="S101" s="151" t="s">
        <v>50</v>
      </c>
    </row>
    <row r="102" ht="20" customHeight="1" spans="1:20">
      <c r="A102" s="150">
        <f t="shared" si="38"/>
        <v>99</v>
      </c>
      <c r="B102" s="154"/>
      <c r="C102" s="11" t="s">
        <v>225</v>
      </c>
      <c r="D102" s="151" t="s">
        <v>226</v>
      </c>
      <c r="E102" s="151">
        <v>2836.2</v>
      </c>
      <c r="F102" s="151">
        <v>2837</v>
      </c>
      <c r="G102" s="13">
        <v>4990.25</v>
      </c>
      <c r="H102" s="151">
        <f t="shared" si="31"/>
        <v>51.05</v>
      </c>
      <c r="I102" s="151">
        <f t="shared" si="32"/>
        <v>453.792</v>
      </c>
      <c r="J102" s="151">
        <f t="shared" si="33"/>
        <v>19.859</v>
      </c>
      <c r="K102" s="13">
        <f t="shared" si="34"/>
        <v>424.17</v>
      </c>
      <c r="L102" s="13">
        <f t="shared" si="35"/>
        <v>948.871</v>
      </c>
      <c r="M102" s="151">
        <v>0</v>
      </c>
      <c r="N102" s="151">
        <f t="shared" si="26"/>
        <v>226.9</v>
      </c>
      <c r="O102" s="151">
        <f t="shared" si="27"/>
        <v>8.51</v>
      </c>
      <c r="P102" s="13">
        <f t="shared" si="28"/>
        <v>99.81</v>
      </c>
      <c r="Q102" s="151">
        <f t="shared" si="29"/>
        <v>335.22</v>
      </c>
      <c r="R102" s="151">
        <f t="shared" si="30"/>
        <v>1284.091</v>
      </c>
      <c r="S102" s="151"/>
      <c r="T102" t="str">
        <f>VLOOKUP(D102,[2]汇总!I$2:J$312,2,0)</f>
        <v>√</v>
      </c>
    </row>
    <row r="103" ht="20" customHeight="1" spans="1:20">
      <c r="A103" s="150">
        <f t="shared" si="38"/>
        <v>100</v>
      </c>
      <c r="B103" s="154"/>
      <c r="C103" s="11" t="s">
        <v>227</v>
      </c>
      <c r="D103" s="151" t="s">
        <v>228</v>
      </c>
      <c r="E103" s="151">
        <v>2836.2</v>
      </c>
      <c r="F103" s="151">
        <v>2837</v>
      </c>
      <c r="G103" s="13">
        <v>4990.25</v>
      </c>
      <c r="H103" s="151">
        <f t="shared" si="31"/>
        <v>51.05</v>
      </c>
      <c r="I103" s="151">
        <f t="shared" si="32"/>
        <v>453.792</v>
      </c>
      <c r="J103" s="151">
        <f t="shared" si="33"/>
        <v>19.859</v>
      </c>
      <c r="K103" s="13">
        <f t="shared" si="34"/>
        <v>424.17</v>
      </c>
      <c r="L103" s="13">
        <f t="shared" si="35"/>
        <v>948.871</v>
      </c>
      <c r="M103" s="151">
        <v>0</v>
      </c>
      <c r="N103" s="151">
        <f t="shared" si="26"/>
        <v>226.9</v>
      </c>
      <c r="O103" s="151">
        <f t="shared" si="27"/>
        <v>8.51</v>
      </c>
      <c r="P103" s="13">
        <f t="shared" si="28"/>
        <v>99.81</v>
      </c>
      <c r="Q103" s="151">
        <f t="shared" si="29"/>
        <v>335.22</v>
      </c>
      <c r="R103" s="151">
        <f t="shared" si="30"/>
        <v>1284.091</v>
      </c>
      <c r="S103" s="151"/>
      <c r="T103" t="str">
        <f>VLOOKUP(D103,[2]汇总!I$2:J$312,2,0)</f>
        <v>√</v>
      </c>
    </row>
    <row r="104" ht="20" customHeight="1" spans="1:20">
      <c r="A104" s="150">
        <f t="shared" si="38"/>
        <v>101</v>
      </c>
      <c r="B104" s="154"/>
      <c r="C104" s="11" t="s">
        <v>229</v>
      </c>
      <c r="D104" s="151" t="s">
        <v>230</v>
      </c>
      <c r="E104" s="151">
        <v>2836.2</v>
      </c>
      <c r="F104" s="151">
        <v>2837</v>
      </c>
      <c r="G104" s="13">
        <v>4990.25</v>
      </c>
      <c r="H104" s="151">
        <f t="shared" si="31"/>
        <v>51.05</v>
      </c>
      <c r="I104" s="151">
        <f t="shared" si="32"/>
        <v>453.792</v>
      </c>
      <c r="J104" s="151">
        <f t="shared" si="33"/>
        <v>19.859</v>
      </c>
      <c r="K104" s="13">
        <f t="shared" si="34"/>
        <v>424.17</v>
      </c>
      <c r="L104" s="13">
        <f t="shared" si="35"/>
        <v>948.871</v>
      </c>
      <c r="M104" s="151">
        <v>0</v>
      </c>
      <c r="N104" s="151">
        <f t="shared" si="26"/>
        <v>226.9</v>
      </c>
      <c r="O104" s="151">
        <f t="shared" si="27"/>
        <v>8.51</v>
      </c>
      <c r="P104" s="13">
        <f t="shared" si="28"/>
        <v>99.81</v>
      </c>
      <c r="Q104" s="151">
        <f t="shared" si="29"/>
        <v>335.22</v>
      </c>
      <c r="R104" s="151">
        <f t="shared" si="30"/>
        <v>1284.091</v>
      </c>
      <c r="S104" s="151"/>
      <c r="T104" t="str">
        <f>VLOOKUP(D104,[2]汇总!I$2:J$312,2,0)</f>
        <v>√</v>
      </c>
    </row>
    <row r="105" ht="20" customHeight="1" spans="1:20">
      <c r="A105" s="150">
        <f t="shared" si="38"/>
        <v>102</v>
      </c>
      <c r="B105" s="154"/>
      <c r="C105" s="11" t="s">
        <v>233</v>
      </c>
      <c r="D105" s="151" t="s">
        <v>234</v>
      </c>
      <c r="E105" s="151">
        <v>3820</v>
      </c>
      <c r="F105" s="151">
        <v>3820</v>
      </c>
      <c r="G105" s="13">
        <v>4990.25</v>
      </c>
      <c r="H105" s="151">
        <f t="shared" si="31"/>
        <v>68.76</v>
      </c>
      <c r="I105" s="151">
        <f t="shared" si="32"/>
        <v>611.2</v>
      </c>
      <c r="J105" s="151">
        <f t="shared" si="33"/>
        <v>26.74</v>
      </c>
      <c r="K105" s="13">
        <f t="shared" si="34"/>
        <v>424.17</v>
      </c>
      <c r="L105" s="13">
        <f t="shared" si="35"/>
        <v>1130.87</v>
      </c>
      <c r="M105" s="151">
        <v>0</v>
      </c>
      <c r="N105" s="151">
        <f t="shared" si="26"/>
        <v>305.6</v>
      </c>
      <c r="O105" s="151">
        <f t="shared" si="27"/>
        <v>11.46</v>
      </c>
      <c r="P105" s="13">
        <f t="shared" si="28"/>
        <v>99.81</v>
      </c>
      <c r="Q105" s="151">
        <f t="shared" si="29"/>
        <v>416.87</v>
      </c>
      <c r="R105" s="151">
        <f t="shared" si="30"/>
        <v>1547.74</v>
      </c>
      <c r="S105" s="151"/>
      <c r="T105" t="str">
        <f>VLOOKUP(D105,[2]汇总!I$2:J$312,2,0)</f>
        <v>√</v>
      </c>
    </row>
    <row r="106" ht="20" customHeight="1" spans="1:20">
      <c r="A106" s="150">
        <f t="shared" si="38"/>
        <v>103</v>
      </c>
      <c r="B106" s="154"/>
      <c r="C106" s="11" t="s">
        <v>235</v>
      </c>
      <c r="D106" s="151" t="s">
        <v>236</v>
      </c>
      <c r="E106" s="151">
        <v>2836.2</v>
      </c>
      <c r="F106" s="151">
        <v>2837</v>
      </c>
      <c r="G106" s="13">
        <v>4990.25</v>
      </c>
      <c r="H106" s="151">
        <f t="shared" si="31"/>
        <v>51.05</v>
      </c>
      <c r="I106" s="151">
        <f t="shared" si="32"/>
        <v>453.792</v>
      </c>
      <c r="J106" s="151">
        <f t="shared" si="33"/>
        <v>19.859</v>
      </c>
      <c r="K106" s="13">
        <f t="shared" si="34"/>
        <v>424.17</v>
      </c>
      <c r="L106" s="13">
        <f t="shared" si="35"/>
        <v>948.871</v>
      </c>
      <c r="M106" s="151">
        <v>0</v>
      </c>
      <c r="N106" s="151">
        <f t="shared" si="26"/>
        <v>226.9</v>
      </c>
      <c r="O106" s="151">
        <f t="shared" si="27"/>
        <v>8.51</v>
      </c>
      <c r="P106" s="13">
        <f t="shared" si="28"/>
        <v>99.81</v>
      </c>
      <c r="Q106" s="151">
        <f t="shared" si="29"/>
        <v>335.22</v>
      </c>
      <c r="R106" s="151">
        <f t="shared" si="30"/>
        <v>1284.091</v>
      </c>
      <c r="S106" s="151"/>
      <c r="T106" t="str">
        <f>VLOOKUP(D106,[2]汇总!I$2:J$312,2,0)</f>
        <v>√</v>
      </c>
    </row>
    <row r="107" ht="20" customHeight="1" spans="1:20">
      <c r="A107" s="150">
        <f t="shared" si="38"/>
        <v>104</v>
      </c>
      <c r="B107" s="154"/>
      <c r="C107" s="11" t="s">
        <v>237</v>
      </c>
      <c r="D107" s="151" t="s">
        <v>238</v>
      </c>
      <c r="E107" s="151">
        <v>2836.2</v>
      </c>
      <c r="F107" s="151">
        <v>2837</v>
      </c>
      <c r="G107" s="13">
        <v>4990.25</v>
      </c>
      <c r="H107" s="151">
        <f t="shared" si="31"/>
        <v>51.05</v>
      </c>
      <c r="I107" s="151">
        <f t="shared" si="32"/>
        <v>453.792</v>
      </c>
      <c r="J107" s="151">
        <f t="shared" si="33"/>
        <v>19.859</v>
      </c>
      <c r="K107" s="13">
        <f t="shared" si="34"/>
        <v>424.17</v>
      </c>
      <c r="L107" s="13">
        <f t="shared" si="35"/>
        <v>948.871</v>
      </c>
      <c r="M107" s="151">
        <v>0</v>
      </c>
      <c r="N107" s="151">
        <f t="shared" si="26"/>
        <v>226.9</v>
      </c>
      <c r="O107" s="151">
        <f t="shared" si="27"/>
        <v>8.51</v>
      </c>
      <c r="P107" s="13">
        <f t="shared" si="28"/>
        <v>99.81</v>
      </c>
      <c r="Q107" s="151">
        <f t="shared" si="29"/>
        <v>335.22</v>
      </c>
      <c r="R107" s="151">
        <f t="shared" si="30"/>
        <v>1284.091</v>
      </c>
      <c r="S107" s="151"/>
      <c r="T107" t="str">
        <f>VLOOKUP(D107,[2]汇总!I$2:J$312,2,0)</f>
        <v>√</v>
      </c>
    </row>
    <row r="108" ht="20" customHeight="1" spans="1:20">
      <c r="A108" s="150">
        <f t="shared" si="38"/>
        <v>105</v>
      </c>
      <c r="B108" s="154"/>
      <c r="C108" s="11" t="s">
        <v>239</v>
      </c>
      <c r="D108" s="151" t="s">
        <v>240</v>
      </c>
      <c r="E108" s="151">
        <v>3042.05</v>
      </c>
      <c r="F108" s="151">
        <v>3043</v>
      </c>
      <c r="G108" s="13">
        <v>4990.25</v>
      </c>
      <c r="H108" s="151">
        <f t="shared" si="31"/>
        <v>54.76</v>
      </c>
      <c r="I108" s="151">
        <f t="shared" si="32"/>
        <v>486.728</v>
      </c>
      <c r="J108" s="151">
        <f t="shared" si="33"/>
        <v>21.301</v>
      </c>
      <c r="K108" s="13">
        <f t="shared" si="34"/>
        <v>424.17</v>
      </c>
      <c r="L108" s="13">
        <f t="shared" si="35"/>
        <v>986.959</v>
      </c>
      <c r="M108" s="151">
        <v>0</v>
      </c>
      <c r="N108" s="151">
        <f t="shared" si="26"/>
        <v>243.36</v>
      </c>
      <c r="O108" s="151">
        <f t="shared" si="27"/>
        <v>9.13</v>
      </c>
      <c r="P108" s="13">
        <f t="shared" si="28"/>
        <v>99.81</v>
      </c>
      <c r="Q108" s="151">
        <f t="shared" si="29"/>
        <v>352.3</v>
      </c>
      <c r="R108" s="151">
        <f t="shared" si="30"/>
        <v>1339.259</v>
      </c>
      <c r="S108" s="151"/>
      <c r="T108" t="str">
        <f>VLOOKUP(D108,[2]汇总!I$2:J$312,2,0)</f>
        <v>√</v>
      </c>
    </row>
    <row r="109" ht="20" customHeight="1" spans="1:20">
      <c r="A109" s="150">
        <f t="shared" si="38"/>
        <v>106</v>
      </c>
      <c r="B109" s="155"/>
      <c r="C109" s="11" t="s">
        <v>241</v>
      </c>
      <c r="D109" s="151" t="s">
        <v>242</v>
      </c>
      <c r="E109" s="151">
        <v>3820</v>
      </c>
      <c r="F109" s="151">
        <v>3820</v>
      </c>
      <c r="G109" s="13">
        <v>4990.25</v>
      </c>
      <c r="H109" s="151">
        <f t="shared" si="31"/>
        <v>68.76</v>
      </c>
      <c r="I109" s="151">
        <f t="shared" si="32"/>
        <v>611.2</v>
      </c>
      <c r="J109" s="151">
        <f t="shared" si="33"/>
        <v>26.74</v>
      </c>
      <c r="K109" s="13">
        <f t="shared" si="34"/>
        <v>424.17</v>
      </c>
      <c r="L109" s="13">
        <f t="shared" si="35"/>
        <v>1130.87</v>
      </c>
      <c r="M109" s="151">
        <v>0</v>
      </c>
      <c r="N109" s="151">
        <f t="shared" si="26"/>
        <v>305.6</v>
      </c>
      <c r="O109" s="151">
        <f t="shared" si="27"/>
        <v>11.46</v>
      </c>
      <c r="P109" s="13">
        <f t="shared" si="28"/>
        <v>99.81</v>
      </c>
      <c r="Q109" s="151">
        <f t="shared" si="29"/>
        <v>416.87</v>
      </c>
      <c r="R109" s="151">
        <f t="shared" si="30"/>
        <v>1547.74</v>
      </c>
      <c r="S109" s="151"/>
      <c r="T109" t="str">
        <f>VLOOKUP(D109,[2]汇总!I$2:J$312,2,0)</f>
        <v>√</v>
      </c>
    </row>
    <row r="110" ht="20" customHeight="1" spans="1:20">
      <c r="A110" s="150">
        <f t="shared" si="38"/>
        <v>107</v>
      </c>
      <c r="B110" s="151" t="s">
        <v>243</v>
      </c>
      <c r="C110" s="11" t="s">
        <v>244</v>
      </c>
      <c r="D110" s="151" t="s">
        <v>245</v>
      </c>
      <c r="E110" s="151">
        <v>2836.2</v>
      </c>
      <c r="F110" s="151">
        <v>2837</v>
      </c>
      <c r="G110" s="13">
        <v>4990.25</v>
      </c>
      <c r="H110" s="151">
        <f t="shared" si="31"/>
        <v>51.05</v>
      </c>
      <c r="I110" s="151">
        <f t="shared" si="32"/>
        <v>453.792</v>
      </c>
      <c r="J110" s="151">
        <f t="shared" si="33"/>
        <v>19.859</v>
      </c>
      <c r="K110" s="13">
        <f t="shared" si="34"/>
        <v>424.17</v>
      </c>
      <c r="L110" s="13">
        <f t="shared" si="35"/>
        <v>948.871</v>
      </c>
      <c r="M110" s="151">
        <v>0</v>
      </c>
      <c r="N110" s="151">
        <f t="shared" si="26"/>
        <v>226.9</v>
      </c>
      <c r="O110" s="151">
        <f t="shared" si="27"/>
        <v>8.51</v>
      </c>
      <c r="P110" s="13">
        <f t="shared" si="28"/>
        <v>99.81</v>
      </c>
      <c r="Q110" s="151">
        <f t="shared" si="29"/>
        <v>335.22</v>
      </c>
      <c r="R110" s="151">
        <f t="shared" si="30"/>
        <v>1284.091</v>
      </c>
      <c r="S110" s="151"/>
      <c r="T110" t="str">
        <f>VLOOKUP(D110,[2]汇总!I$2:J$312,2,0)</f>
        <v>√</v>
      </c>
    </row>
    <row r="111" ht="20" customHeight="1" spans="1:20">
      <c r="A111" s="150">
        <f t="shared" si="38"/>
        <v>108</v>
      </c>
      <c r="B111" s="151"/>
      <c r="C111" s="11" t="s">
        <v>246</v>
      </c>
      <c r="D111" s="151" t="s">
        <v>247</v>
      </c>
      <c r="E111" s="151">
        <v>2836.2</v>
      </c>
      <c r="F111" s="151">
        <v>2837</v>
      </c>
      <c r="G111" s="13">
        <v>4990.25</v>
      </c>
      <c r="H111" s="151">
        <f t="shared" si="31"/>
        <v>51.05</v>
      </c>
      <c r="I111" s="151">
        <f t="shared" si="32"/>
        <v>453.792</v>
      </c>
      <c r="J111" s="151">
        <f t="shared" si="33"/>
        <v>19.859</v>
      </c>
      <c r="K111" s="13">
        <f t="shared" si="34"/>
        <v>424.17</v>
      </c>
      <c r="L111" s="13">
        <f t="shared" si="35"/>
        <v>948.871</v>
      </c>
      <c r="M111" s="151">
        <v>0</v>
      </c>
      <c r="N111" s="151">
        <f t="shared" si="26"/>
        <v>226.9</v>
      </c>
      <c r="O111" s="151">
        <f t="shared" si="27"/>
        <v>8.51</v>
      </c>
      <c r="P111" s="13">
        <f t="shared" si="28"/>
        <v>99.81</v>
      </c>
      <c r="Q111" s="151">
        <f t="shared" si="29"/>
        <v>335.22</v>
      </c>
      <c r="R111" s="151">
        <f t="shared" si="30"/>
        <v>1284.091</v>
      </c>
      <c r="S111" s="151"/>
      <c r="T111" t="str">
        <f>VLOOKUP(D111,[2]汇总!I$2:J$312,2,0)</f>
        <v>√</v>
      </c>
    </row>
    <row r="112" ht="20" customHeight="1" spans="1:20">
      <c r="A112" s="150">
        <f t="shared" si="38"/>
        <v>109</v>
      </c>
      <c r="B112" s="151"/>
      <c r="C112" s="11" t="s">
        <v>248</v>
      </c>
      <c r="D112" s="151" t="s">
        <v>249</v>
      </c>
      <c r="E112" s="151">
        <v>2836.2</v>
      </c>
      <c r="F112" s="151">
        <v>2837</v>
      </c>
      <c r="G112" s="13">
        <v>4990.25</v>
      </c>
      <c r="H112" s="151">
        <f t="shared" si="31"/>
        <v>51.05</v>
      </c>
      <c r="I112" s="151">
        <f t="shared" si="32"/>
        <v>453.792</v>
      </c>
      <c r="J112" s="151">
        <f t="shared" si="33"/>
        <v>19.859</v>
      </c>
      <c r="K112" s="13">
        <f t="shared" si="34"/>
        <v>424.17</v>
      </c>
      <c r="L112" s="13">
        <f t="shared" si="35"/>
        <v>948.871</v>
      </c>
      <c r="M112" s="151">
        <v>0</v>
      </c>
      <c r="N112" s="151">
        <f t="shared" si="26"/>
        <v>226.9</v>
      </c>
      <c r="O112" s="151">
        <f t="shared" si="27"/>
        <v>8.51</v>
      </c>
      <c r="P112" s="13">
        <f t="shared" si="28"/>
        <v>99.81</v>
      </c>
      <c r="Q112" s="151">
        <f t="shared" si="29"/>
        <v>335.22</v>
      </c>
      <c r="R112" s="151">
        <f t="shared" si="30"/>
        <v>1284.091</v>
      </c>
      <c r="S112" s="151"/>
      <c r="T112" t="str">
        <f>VLOOKUP(D112,[2]汇总!I$2:J$312,2,0)</f>
        <v>√</v>
      </c>
    </row>
    <row r="113" ht="20" customHeight="1" spans="1:20">
      <c r="A113" s="150">
        <f t="shared" si="38"/>
        <v>110</v>
      </c>
      <c r="B113" s="151"/>
      <c r="C113" s="11" t="s">
        <v>250</v>
      </c>
      <c r="D113" s="151" t="s">
        <v>251</v>
      </c>
      <c r="E113" s="151">
        <v>2836.2</v>
      </c>
      <c r="F113" s="151">
        <v>2837</v>
      </c>
      <c r="G113" s="13">
        <v>4990.25</v>
      </c>
      <c r="H113" s="151">
        <f t="shared" si="31"/>
        <v>51.05</v>
      </c>
      <c r="I113" s="151">
        <f t="shared" si="32"/>
        <v>453.792</v>
      </c>
      <c r="J113" s="151">
        <f t="shared" si="33"/>
        <v>19.859</v>
      </c>
      <c r="K113" s="13">
        <f t="shared" si="34"/>
        <v>424.17</v>
      </c>
      <c r="L113" s="13">
        <f t="shared" si="35"/>
        <v>948.871</v>
      </c>
      <c r="M113" s="151">
        <v>0</v>
      </c>
      <c r="N113" s="151">
        <f t="shared" si="26"/>
        <v>226.9</v>
      </c>
      <c r="O113" s="151">
        <f t="shared" si="27"/>
        <v>8.51</v>
      </c>
      <c r="P113" s="13">
        <f t="shared" si="28"/>
        <v>99.81</v>
      </c>
      <c r="Q113" s="151">
        <f t="shared" si="29"/>
        <v>335.22</v>
      </c>
      <c r="R113" s="151">
        <f t="shared" si="30"/>
        <v>1284.091</v>
      </c>
      <c r="S113" s="151"/>
      <c r="T113" t="str">
        <f>VLOOKUP(D113,[2]汇总!I$2:J$312,2,0)</f>
        <v>√</v>
      </c>
    </row>
    <row r="114" ht="20" customHeight="1" spans="1:20">
      <c r="A114" s="150">
        <f t="shared" ref="A114:A123" si="39">ROW()-3</f>
        <v>111</v>
      </c>
      <c r="B114" s="151"/>
      <c r="C114" s="11" t="s">
        <v>254</v>
      </c>
      <c r="D114" s="151" t="s">
        <v>255</v>
      </c>
      <c r="E114" s="151">
        <v>2836.2</v>
      </c>
      <c r="F114" s="151">
        <v>2837</v>
      </c>
      <c r="G114" s="13">
        <v>4990.25</v>
      </c>
      <c r="H114" s="151">
        <f t="shared" si="31"/>
        <v>51.05</v>
      </c>
      <c r="I114" s="151">
        <f t="shared" si="32"/>
        <v>453.792</v>
      </c>
      <c r="J114" s="151">
        <f t="shared" si="33"/>
        <v>19.859</v>
      </c>
      <c r="K114" s="13">
        <f t="shared" si="34"/>
        <v>424.17</v>
      </c>
      <c r="L114" s="13">
        <f t="shared" si="35"/>
        <v>948.871</v>
      </c>
      <c r="M114" s="151">
        <v>0</v>
      </c>
      <c r="N114" s="151">
        <f t="shared" si="26"/>
        <v>226.9</v>
      </c>
      <c r="O114" s="151">
        <f t="shared" si="27"/>
        <v>8.51</v>
      </c>
      <c r="P114" s="13">
        <f t="shared" si="28"/>
        <v>99.81</v>
      </c>
      <c r="Q114" s="151">
        <f t="shared" si="29"/>
        <v>335.22</v>
      </c>
      <c r="R114" s="151">
        <f t="shared" si="30"/>
        <v>1284.091</v>
      </c>
      <c r="S114" s="151"/>
      <c r="T114" t="str">
        <f>VLOOKUP(D114,[2]汇总!I$2:J$312,2,0)</f>
        <v>√</v>
      </c>
    </row>
    <row r="115" ht="20" customHeight="1" spans="1:20">
      <c r="A115" s="150">
        <f t="shared" si="39"/>
        <v>112</v>
      </c>
      <c r="B115" s="151"/>
      <c r="C115" s="11" t="s">
        <v>256</v>
      </c>
      <c r="D115" s="209" t="s">
        <v>257</v>
      </c>
      <c r="E115" s="151">
        <v>3042.05</v>
      </c>
      <c r="F115" s="151">
        <v>3043</v>
      </c>
      <c r="G115" s="13">
        <v>4990.25</v>
      </c>
      <c r="H115" s="151">
        <f t="shared" si="31"/>
        <v>54.76</v>
      </c>
      <c r="I115" s="151">
        <f t="shared" si="32"/>
        <v>486.728</v>
      </c>
      <c r="J115" s="151">
        <f t="shared" si="33"/>
        <v>21.301</v>
      </c>
      <c r="K115" s="13">
        <f t="shared" si="34"/>
        <v>424.17</v>
      </c>
      <c r="L115" s="13">
        <f t="shared" si="35"/>
        <v>986.959</v>
      </c>
      <c r="M115" s="151">
        <v>0</v>
      </c>
      <c r="N115" s="151">
        <f t="shared" si="26"/>
        <v>243.36</v>
      </c>
      <c r="O115" s="151">
        <f t="shared" si="27"/>
        <v>9.13</v>
      </c>
      <c r="P115" s="13">
        <f t="shared" si="28"/>
        <v>99.81</v>
      </c>
      <c r="Q115" s="151">
        <f t="shared" si="29"/>
        <v>352.3</v>
      </c>
      <c r="R115" s="151">
        <f t="shared" si="30"/>
        <v>1339.259</v>
      </c>
      <c r="S115" s="151"/>
      <c r="T115" t="str">
        <f>VLOOKUP(D115,[2]汇总!I$2:J$312,2,0)</f>
        <v>√</v>
      </c>
    </row>
    <row r="116" ht="20" customHeight="1" spans="1:19">
      <c r="A116" s="150">
        <f t="shared" si="39"/>
        <v>113</v>
      </c>
      <c r="B116" s="151"/>
      <c r="C116" s="12" t="s">
        <v>799</v>
      </c>
      <c r="D116" s="209" t="s">
        <v>800</v>
      </c>
      <c r="E116" s="151">
        <v>3820</v>
      </c>
      <c r="F116" s="151">
        <v>3820</v>
      </c>
      <c r="G116" s="13">
        <v>4990.25</v>
      </c>
      <c r="H116" s="151">
        <f t="shared" si="31"/>
        <v>68.76</v>
      </c>
      <c r="I116" s="151">
        <f t="shared" si="32"/>
        <v>611.2</v>
      </c>
      <c r="J116" s="151">
        <f t="shared" si="33"/>
        <v>26.74</v>
      </c>
      <c r="K116" s="13">
        <f t="shared" si="34"/>
        <v>424.17</v>
      </c>
      <c r="L116" s="13">
        <f t="shared" si="35"/>
        <v>1130.87</v>
      </c>
      <c r="M116" s="151">
        <v>0</v>
      </c>
      <c r="N116" s="151">
        <f t="shared" si="26"/>
        <v>305.6</v>
      </c>
      <c r="O116" s="151">
        <f t="shared" si="27"/>
        <v>11.46</v>
      </c>
      <c r="P116" s="13">
        <f t="shared" si="28"/>
        <v>99.81</v>
      </c>
      <c r="Q116" s="151">
        <f t="shared" si="29"/>
        <v>416.87</v>
      </c>
      <c r="R116" s="151">
        <f t="shared" si="30"/>
        <v>1547.74</v>
      </c>
      <c r="S116" s="151" t="s">
        <v>50</v>
      </c>
    </row>
    <row r="117" ht="20" customHeight="1" spans="1:20">
      <c r="A117" s="150">
        <f t="shared" si="39"/>
        <v>114</v>
      </c>
      <c r="B117" s="151" t="s">
        <v>258</v>
      </c>
      <c r="C117" s="11" t="s">
        <v>259</v>
      </c>
      <c r="D117" s="151" t="s">
        <v>260</v>
      </c>
      <c r="E117" s="151">
        <v>2836.2</v>
      </c>
      <c r="F117" s="151">
        <v>2837</v>
      </c>
      <c r="G117" s="13">
        <v>4990.25</v>
      </c>
      <c r="H117" s="151">
        <f t="shared" si="31"/>
        <v>51.05</v>
      </c>
      <c r="I117" s="151">
        <f t="shared" si="32"/>
        <v>453.792</v>
      </c>
      <c r="J117" s="151">
        <f t="shared" si="33"/>
        <v>19.859</v>
      </c>
      <c r="K117" s="13">
        <f t="shared" si="34"/>
        <v>424.17</v>
      </c>
      <c r="L117" s="13">
        <f t="shared" si="35"/>
        <v>948.871</v>
      </c>
      <c r="M117" s="151">
        <v>0</v>
      </c>
      <c r="N117" s="151">
        <f t="shared" si="26"/>
        <v>226.9</v>
      </c>
      <c r="O117" s="151">
        <f t="shared" si="27"/>
        <v>8.51</v>
      </c>
      <c r="P117" s="13">
        <f t="shared" si="28"/>
        <v>99.81</v>
      </c>
      <c r="Q117" s="151">
        <f t="shared" si="29"/>
        <v>335.22</v>
      </c>
      <c r="R117" s="151">
        <f t="shared" si="30"/>
        <v>1284.091</v>
      </c>
      <c r="S117" s="151"/>
      <c r="T117" t="str">
        <f>VLOOKUP(D117,[2]汇总!I$2:J$312,2,0)</f>
        <v>√</v>
      </c>
    </row>
    <row r="118" ht="20" customHeight="1" spans="1:20">
      <c r="A118" s="150">
        <f t="shared" si="39"/>
        <v>115</v>
      </c>
      <c r="B118" s="151"/>
      <c r="C118" s="11" t="s">
        <v>261</v>
      </c>
      <c r="D118" s="151" t="s">
        <v>262</v>
      </c>
      <c r="E118" s="151">
        <v>2836.2</v>
      </c>
      <c r="F118" s="151">
        <v>2837</v>
      </c>
      <c r="G118" s="13">
        <v>4990.25</v>
      </c>
      <c r="H118" s="151">
        <f t="shared" si="31"/>
        <v>51.05</v>
      </c>
      <c r="I118" s="151">
        <f t="shared" si="32"/>
        <v>453.792</v>
      </c>
      <c r="J118" s="151">
        <f t="shared" si="33"/>
        <v>19.859</v>
      </c>
      <c r="K118" s="13">
        <f t="shared" si="34"/>
        <v>424.17</v>
      </c>
      <c r="L118" s="13">
        <f t="shared" si="35"/>
        <v>948.871</v>
      </c>
      <c r="M118" s="151">
        <v>0</v>
      </c>
      <c r="N118" s="151">
        <f t="shared" si="26"/>
        <v>226.9</v>
      </c>
      <c r="O118" s="151">
        <f t="shared" si="27"/>
        <v>8.51</v>
      </c>
      <c r="P118" s="13">
        <f t="shared" si="28"/>
        <v>99.81</v>
      </c>
      <c r="Q118" s="151">
        <f t="shared" si="29"/>
        <v>335.22</v>
      </c>
      <c r="R118" s="151">
        <f t="shared" si="30"/>
        <v>1284.091</v>
      </c>
      <c r="S118" s="151"/>
      <c r="T118" t="str">
        <f>VLOOKUP(D118,[2]汇总!I$2:J$312,2,0)</f>
        <v>√</v>
      </c>
    </row>
    <row r="119" ht="20" customHeight="1" spans="1:20">
      <c r="A119" s="150">
        <f t="shared" si="39"/>
        <v>116</v>
      </c>
      <c r="B119" s="151"/>
      <c r="C119" s="11" t="s">
        <v>263</v>
      </c>
      <c r="D119" s="151" t="s">
        <v>264</v>
      </c>
      <c r="E119" s="151">
        <v>2836.2</v>
      </c>
      <c r="F119" s="151">
        <v>2837</v>
      </c>
      <c r="G119" s="13">
        <v>4990.25</v>
      </c>
      <c r="H119" s="151">
        <f t="shared" si="31"/>
        <v>51.05</v>
      </c>
      <c r="I119" s="151">
        <f t="shared" si="32"/>
        <v>453.792</v>
      </c>
      <c r="J119" s="151">
        <f t="shared" si="33"/>
        <v>19.859</v>
      </c>
      <c r="K119" s="13">
        <f t="shared" si="34"/>
        <v>424.17</v>
      </c>
      <c r="L119" s="13">
        <f t="shared" si="35"/>
        <v>948.871</v>
      </c>
      <c r="M119" s="151">
        <v>0</v>
      </c>
      <c r="N119" s="151">
        <f t="shared" si="26"/>
        <v>226.9</v>
      </c>
      <c r="O119" s="151">
        <f t="shared" si="27"/>
        <v>8.51</v>
      </c>
      <c r="P119" s="13">
        <f t="shared" si="28"/>
        <v>99.81</v>
      </c>
      <c r="Q119" s="151">
        <f t="shared" si="29"/>
        <v>335.22</v>
      </c>
      <c r="R119" s="151">
        <f t="shared" si="30"/>
        <v>1284.091</v>
      </c>
      <c r="S119" s="151"/>
      <c r="T119" t="str">
        <f>VLOOKUP(D119,[2]汇总!I$2:J$312,2,0)</f>
        <v>√</v>
      </c>
    </row>
    <row r="120" ht="20" customHeight="1" spans="1:20">
      <c r="A120" s="150">
        <f t="shared" si="39"/>
        <v>117</v>
      </c>
      <c r="B120" s="151"/>
      <c r="C120" s="11" t="s">
        <v>265</v>
      </c>
      <c r="D120" s="151" t="s">
        <v>266</v>
      </c>
      <c r="E120" s="151">
        <v>2836.2</v>
      </c>
      <c r="F120" s="151">
        <v>2837</v>
      </c>
      <c r="G120" s="13">
        <v>4990.25</v>
      </c>
      <c r="H120" s="151">
        <f t="shared" si="31"/>
        <v>51.05</v>
      </c>
      <c r="I120" s="151">
        <f t="shared" si="32"/>
        <v>453.792</v>
      </c>
      <c r="J120" s="151">
        <f t="shared" si="33"/>
        <v>19.859</v>
      </c>
      <c r="K120" s="13">
        <f t="shared" si="34"/>
        <v>424.17</v>
      </c>
      <c r="L120" s="13">
        <f t="shared" si="35"/>
        <v>948.871</v>
      </c>
      <c r="M120" s="151">
        <v>0</v>
      </c>
      <c r="N120" s="151">
        <f t="shared" si="26"/>
        <v>226.9</v>
      </c>
      <c r="O120" s="151">
        <f t="shared" si="27"/>
        <v>8.51</v>
      </c>
      <c r="P120" s="13">
        <f t="shared" si="28"/>
        <v>99.81</v>
      </c>
      <c r="Q120" s="151">
        <f t="shared" si="29"/>
        <v>335.22</v>
      </c>
      <c r="R120" s="151">
        <f t="shared" si="30"/>
        <v>1284.091</v>
      </c>
      <c r="S120" s="151"/>
      <c r="T120" t="str">
        <f>VLOOKUP(D120,[2]汇总!I$2:J$312,2,0)</f>
        <v>√</v>
      </c>
    </row>
    <row r="121" ht="20" customHeight="1" spans="1:20">
      <c r="A121" s="150">
        <f t="shared" si="39"/>
        <v>118</v>
      </c>
      <c r="B121" s="151"/>
      <c r="C121" s="11" t="s">
        <v>267</v>
      </c>
      <c r="D121" s="151" t="s">
        <v>268</v>
      </c>
      <c r="E121" s="151">
        <v>2836.2</v>
      </c>
      <c r="F121" s="151">
        <v>2837</v>
      </c>
      <c r="G121" s="13">
        <v>4990.25</v>
      </c>
      <c r="H121" s="151">
        <f t="shared" si="31"/>
        <v>51.05</v>
      </c>
      <c r="I121" s="151">
        <f t="shared" si="32"/>
        <v>453.792</v>
      </c>
      <c r="J121" s="151">
        <f t="shared" si="33"/>
        <v>19.859</v>
      </c>
      <c r="K121" s="13">
        <f t="shared" si="34"/>
        <v>424.17</v>
      </c>
      <c r="L121" s="13">
        <f t="shared" si="35"/>
        <v>948.871</v>
      </c>
      <c r="M121" s="151">
        <v>0</v>
      </c>
      <c r="N121" s="151">
        <f t="shared" si="26"/>
        <v>226.9</v>
      </c>
      <c r="O121" s="151">
        <f t="shared" si="27"/>
        <v>8.51</v>
      </c>
      <c r="P121" s="13">
        <f t="shared" si="28"/>
        <v>99.81</v>
      </c>
      <c r="Q121" s="151">
        <f t="shared" si="29"/>
        <v>335.22</v>
      </c>
      <c r="R121" s="151">
        <f t="shared" si="30"/>
        <v>1284.091</v>
      </c>
      <c r="S121" s="151"/>
      <c r="T121" t="str">
        <f>VLOOKUP(D121,[2]汇总!I$2:J$312,2,0)</f>
        <v>√</v>
      </c>
    </row>
    <row r="122" ht="20" customHeight="1" spans="1:20">
      <c r="A122" s="150">
        <f t="shared" si="39"/>
        <v>119</v>
      </c>
      <c r="B122" s="151"/>
      <c r="C122" s="11" t="s">
        <v>269</v>
      </c>
      <c r="D122" s="151" t="s">
        <v>270</v>
      </c>
      <c r="E122" s="151">
        <v>2836.2</v>
      </c>
      <c r="F122" s="151">
        <v>2837</v>
      </c>
      <c r="G122" s="13">
        <v>4990.25</v>
      </c>
      <c r="H122" s="151">
        <f t="shared" si="31"/>
        <v>51.05</v>
      </c>
      <c r="I122" s="151">
        <f t="shared" si="32"/>
        <v>453.792</v>
      </c>
      <c r="J122" s="151">
        <f t="shared" si="33"/>
        <v>19.859</v>
      </c>
      <c r="K122" s="13">
        <f t="shared" si="34"/>
        <v>424.17</v>
      </c>
      <c r="L122" s="13">
        <f t="shared" si="35"/>
        <v>948.871</v>
      </c>
      <c r="M122" s="151">
        <v>0</v>
      </c>
      <c r="N122" s="151">
        <f t="shared" si="26"/>
        <v>226.9</v>
      </c>
      <c r="O122" s="151">
        <f t="shared" si="27"/>
        <v>8.51</v>
      </c>
      <c r="P122" s="13">
        <f t="shared" si="28"/>
        <v>99.81</v>
      </c>
      <c r="Q122" s="151">
        <f t="shared" si="29"/>
        <v>335.22</v>
      </c>
      <c r="R122" s="151">
        <f t="shared" si="30"/>
        <v>1284.091</v>
      </c>
      <c r="S122" s="151"/>
      <c r="T122" t="str">
        <f>VLOOKUP(D122,[2]汇总!I$2:J$312,2,0)</f>
        <v>√</v>
      </c>
    </row>
    <row r="123" ht="20" customHeight="1" spans="1:20">
      <c r="A123" s="150">
        <f t="shared" si="39"/>
        <v>120</v>
      </c>
      <c r="B123" s="151"/>
      <c r="C123" s="11" t="s">
        <v>271</v>
      </c>
      <c r="D123" s="151" t="s">
        <v>272</v>
      </c>
      <c r="E123" s="151">
        <v>2836.2</v>
      </c>
      <c r="F123" s="151">
        <v>2837</v>
      </c>
      <c r="G123" s="13">
        <v>4990.25</v>
      </c>
      <c r="H123" s="151">
        <f t="shared" si="31"/>
        <v>51.05</v>
      </c>
      <c r="I123" s="151">
        <f t="shared" si="32"/>
        <v>453.792</v>
      </c>
      <c r="J123" s="151">
        <f t="shared" si="33"/>
        <v>19.859</v>
      </c>
      <c r="K123" s="13">
        <f t="shared" si="34"/>
        <v>424.17</v>
      </c>
      <c r="L123" s="13">
        <f t="shared" si="35"/>
        <v>948.871</v>
      </c>
      <c r="M123" s="151">
        <v>0</v>
      </c>
      <c r="N123" s="151">
        <f t="shared" si="26"/>
        <v>226.9</v>
      </c>
      <c r="O123" s="151">
        <f t="shared" si="27"/>
        <v>8.51</v>
      </c>
      <c r="P123" s="13">
        <f t="shared" si="28"/>
        <v>99.81</v>
      </c>
      <c r="Q123" s="151">
        <f t="shared" si="29"/>
        <v>335.22</v>
      </c>
      <c r="R123" s="151">
        <f t="shared" si="30"/>
        <v>1284.091</v>
      </c>
      <c r="S123" s="151"/>
      <c r="T123" t="str">
        <f>VLOOKUP(D123,[2]汇总!I$2:J$312,2,0)</f>
        <v>√</v>
      </c>
    </row>
    <row r="124" ht="20" customHeight="1" spans="1:20">
      <c r="A124" s="150">
        <f t="shared" ref="A124:A133" si="40">ROW()-3</f>
        <v>121</v>
      </c>
      <c r="B124" s="151"/>
      <c r="C124" s="11" t="s">
        <v>275</v>
      </c>
      <c r="D124" s="151" t="s">
        <v>276</v>
      </c>
      <c r="E124" s="151">
        <v>2836.2</v>
      </c>
      <c r="F124" s="151">
        <v>2837</v>
      </c>
      <c r="G124" s="13">
        <v>4990.25</v>
      </c>
      <c r="H124" s="151">
        <f t="shared" si="31"/>
        <v>51.05</v>
      </c>
      <c r="I124" s="151">
        <f t="shared" si="32"/>
        <v>453.792</v>
      </c>
      <c r="J124" s="151">
        <f t="shared" si="33"/>
        <v>19.859</v>
      </c>
      <c r="K124" s="13">
        <f t="shared" si="34"/>
        <v>424.17</v>
      </c>
      <c r="L124" s="13">
        <f t="shared" si="35"/>
        <v>948.871</v>
      </c>
      <c r="M124" s="151">
        <v>0</v>
      </c>
      <c r="N124" s="151">
        <f t="shared" si="26"/>
        <v>226.9</v>
      </c>
      <c r="O124" s="151">
        <f t="shared" si="27"/>
        <v>8.51</v>
      </c>
      <c r="P124" s="13">
        <f t="shared" si="28"/>
        <v>99.81</v>
      </c>
      <c r="Q124" s="151">
        <f t="shared" si="29"/>
        <v>335.22</v>
      </c>
      <c r="R124" s="151">
        <f t="shared" si="30"/>
        <v>1284.091</v>
      </c>
      <c r="S124" s="151"/>
      <c r="T124" t="str">
        <f>VLOOKUP(D124,[2]汇总!I$2:J$312,2,0)</f>
        <v>√</v>
      </c>
    </row>
    <row r="125" ht="20" customHeight="1" spans="1:20">
      <c r="A125" s="150">
        <f t="shared" si="40"/>
        <v>122</v>
      </c>
      <c r="B125" s="151"/>
      <c r="C125" s="11" t="s">
        <v>277</v>
      </c>
      <c r="D125" s="151" t="s">
        <v>278</v>
      </c>
      <c r="E125" s="151">
        <v>2836.2</v>
      </c>
      <c r="F125" s="151">
        <v>2837</v>
      </c>
      <c r="G125" s="13">
        <v>4990.25</v>
      </c>
      <c r="H125" s="151">
        <f t="shared" si="31"/>
        <v>51.05</v>
      </c>
      <c r="I125" s="151">
        <f t="shared" si="32"/>
        <v>453.792</v>
      </c>
      <c r="J125" s="151">
        <f t="shared" si="33"/>
        <v>19.859</v>
      </c>
      <c r="K125" s="13">
        <f t="shared" si="34"/>
        <v>424.17</v>
      </c>
      <c r="L125" s="13">
        <f t="shared" si="35"/>
        <v>948.871</v>
      </c>
      <c r="M125" s="151">
        <v>0</v>
      </c>
      <c r="N125" s="151">
        <f t="shared" si="26"/>
        <v>226.9</v>
      </c>
      <c r="O125" s="151">
        <f t="shared" si="27"/>
        <v>8.51</v>
      </c>
      <c r="P125" s="13">
        <f t="shared" si="28"/>
        <v>99.81</v>
      </c>
      <c r="Q125" s="151">
        <f t="shared" si="29"/>
        <v>335.22</v>
      </c>
      <c r="R125" s="151">
        <f t="shared" si="30"/>
        <v>1284.091</v>
      </c>
      <c r="S125" s="151"/>
      <c r="T125" t="str">
        <f>VLOOKUP(D125,[2]汇总!I$2:J$312,2,0)</f>
        <v>√</v>
      </c>
    </row>
    <row r="126" ht="20" customHeight="1" spans="1:20">
      <c r="A126" s="150">
        <f t="shared" si="40"/>
        <v>123</v>
      </c>
      <c r="B126" s="151"/>
      <c r="C126" s="11" t="s">
        <v>279</v>
      </c>
      <c r="D126" s="151" t="s">
        <v>280</v>
      </c>
      <c r="E126" s="151">
        <v>2836.2</v>
      </c>
      <c r="F126" s="151">
        <v>2837</v>
      </c>
      <c r="G126" s="13">
        <v>4990.25</v>
      </c>
      <c r="H126" s="151">
        <f t="shared" si="31"/>
        <v>51.05</v>
      </c>
      <c r="I126" s="151">
        <f t="shared" si="32"/>
        <v>453.792</v>
      </c>
      <c r="J126" s="151">
        <f t="shared" si="33"/>
        <v>19.859</v>
      </c>
      <c r="K126" s="13">
        <f t="shared" si="34"/>
        <v>424.17</v>
      </c>
      <c r="L126" s="13">
        <f t="shared" si="35"/>
        <v>948.871</v>
      </c>
      <c r="M126" s="151">
        <v>0</v>
      </c>
      <c r="N126" s="151">
        <f t="shared" si="26"/>
        <v>226.9</v>
      </c>
      <c r="O126" s="151">
        <f t="shared" si="27"/>
        <v>8.51</v>
      </c>
      <c r="P126" s="13">
        <f t="shared" si="28"/>
        <v>99.81</v>
      </c>
      <c r="Q126" s="151">
        <f t="shared" si="29"/>
        <v>335.22</v>
      </c>
      <c r="R126" s="151">
        <f t="shared" si="30"/>
        <v>1284.091</v>
      </c>
      <c r="S126" s="151"/>
      <c r="T126" t="str">
        <f>VLOOKUP(D126,[2]汇总!I$2:J$312,2,0)</f>
        <v>√</v>
      </c>
    </row>
    <row r="127" ht="20" customHeight="1" spans="1:20">
      <c r="A127" s="150">
        <f t="shared" si="40"/>
        <v>124</v>
      </c>
      <c r="B127" s="151"/>
      <c r="C127" s="11" t="s">
        <v>281</v>
      </c>
      <c r="D127" s="151" t="s">
        <v>282</v>
      </c>
      <c r="E127" s="151">
        <v>2836.2</v>
      </c>
      <c r="F127" s="151">
        <v>2837</v>
      </c>
      <c r="G127" s="13">
        <v>4990.25</v>
      </c>
      <c r="H127" s="151">
        <f t="shared" si="31"/>
        <v>51.05</v>
      </c>
      <c r="I127" s="151">
        <f t="shared" si="32"/>
        <v>453.792</v>
      </c>
      <c r="J127" s="151">
        <f t="shared" si="33"/>
        <v>19.859</v>
      </c>
      <c r="K127" s="13">
        <f t="shared" si="34"/>
        <v>424.17</v>
      </c>
      <c r="L127" s="13">
        <f t="shared" si="35"/>
        <v>948.871</v>
      </c>
      <c r="M127" s="151">
        <v>0</v>
      </c>
      <c r="N127" s="151">
        <f t="shared" si="26"/>
        <v>226.9</v>
      </c>
      <c r="O127" s="151">
        <f t="shared" si="27"/>
        <v>8.51</v>
      </c>
      <c r="P127" s="13">
        <f t="shared" si="28"/>
        <v>99.81</v>
      </c>
      <c r="Q127" s="151">
        <f t="shared" si="29"/>
        <v>335.22</v>
      </c>
      <c r="R127" s="151">
        <f t="shared" si="30"/>
        <v>1284.091</v>
      </c>
      <c r="S127" s="151"/>
      <c r="T127" t="str">
        <f>VLOOKUP(D127,[2]汇总!I$2:J$312,2,0)</f>
        <v>√</v>
      </c>
    </row>
    <row r="128" ht="20" customHeight="1" spans="1:20">
      <c r="A128" s="150">
        <f t="shared" si="40"/>
        <v>125</v>
      </c>
      <c r="B128" s="151"/>
      <c r="C128" s="11" t="s">
        <v>289</v>
      </c>
      <c r="D128" s="151" t="s">
        <v>290</v>
      </c>
      <c r="E128" s="151">
        <v>3042.05</v>
      </c>
      <c r="F128" s="151">
        <v>3043</v>
      </c>
      <c r="G128" s="13">
        <v>4990.25</v>
      </c>
      <c r="H128" s="151">
        <f t="shared" si="31"/>
        <v>54.76</v>
      </c>
      <c r="I128" s="151">
        <f t="shared" si="32"/>
        <v>486.728</v>
      </c>
      <c r="J128" s="151">
        <f t="shared" si="33"/>
        <v>21.301</v>
      </c>
      <c r="K128" s="13">
        <f t="shared" si="34"/>
        <v>424.17</v>
      </c>
      <c r="L128" s="13">
        <f t="shared" si="35"/>
        <v>986.959</v>
      </c>
      <c r="M128" s="151">
        <v>0</v>
      </c>
      <c r="N128" s="151">
        <f t="shared" si="26"/>
        <v>243.36</v>
      </c>
      <c r="O128" s="151">
        <f t="shared" si="27"/>
        <v>9.13</v>
      </c>
      <c r="P128" s="13">
        <f t="shared" si="28"/>
        <v>99.81</v>
      </c>
      <c r="Q128" s="151">
        <f t="shared" si="29"/>
        <v>352.3</v>
      </c>
      <c r="R128" s="151">
        <f t="shared" si="30"/>
        <v>1339.259</v>
      </c>
      <c r="S128" s="151"/>
      <c r="T128" t="str">
        <f>VLOOKUP(D128,[2]汇总!I$2:J$312,2,0)</f>
        <v>√</v>
      </c>
    </row>
    <row r="129" ht="20" customHeight="1" spans="1:19">
      <c r="A129" s="150">
        <f t="shared" si="40"/>
        <v>126</v>
      </c>
      <c r="B129" s="151"/>
      <c r="C129" s="12" t="s">
        <v>801</v>
      </c>
      <c r="D129" s="151" t="s">
        <v>802</v>
      </c>
      <c r="E129" s="17">
        <v>3042.05</v>
      </c>
      <c r="F129" s="17">
        <v>3043</v>
      </c>
      <c r="G129" s="13">
        <v>4990.25</v>
      </c>
      <c r="H129" s="151">
        <f t="shared" si="31"/>
        <v>54.76</v>
      </c>
      <c r="I129" s="151">
        <f t="shared" si="32"/>
        <v>486.728</v>
      </c>
      <c r="J129" s="151">
        <f t="shared" si="33"/>
        <v>21.301</v>
      </c>
      <c r="K129" s="13">
        <f t="shared" si="34"/>
        <v>424.17</v>
      </c>
      <c r="L129" s="13">
        <f t="shared" si="35"/>
        <v>986.959</v>
      </c>
      <c r="M129" s="151">
        <v>0</v>
      </c>
      <c r="N129" s="151">
        <f t="shared" si="26"/>
        <v>243.36</v>
      </c>
      <c r="O129" s="151">
        <f t="shared" si="27"/>
        <v>9.13</v>
      </c>
      <c r="P129" s="13">
        <f t="shared" si="28"/>
        <v>99.81</v>
      </c>
      <c r="Q129" s="151">
        <f t="shared" si="29"/>
        <v>352.3</v>
      </c>
      <c r="R129" s="151">
        <f t="shared" si="30"/>
        <v>1339.259</v>
      </c>
      <c r="S129" s="151" t="s">
        <v>50</v>
      </c>
    </row>
    <row r="130" ht="20" customHeight="1" spans="1:19">
      <c r="A130" s="150">
        <f t="shared" si="40"/>
        <v>127</v>
      </c>
      <c r="B130" s="151"/>
      <c r="C130" s="12" t="s">
        <v>803</v>
      </c>
      <c r="D130" s="151" t="s">
        <v>804</v>
      </c>
      <c r="E130" s="17">
        <v>3042.05</v>
      </c>
      <c r="F130" s="17">
        <v>3043</v>
      </c>
      <c r="G130" s="13">
        <v>4990.25</v>
      </c>
      <c r="H130" s="151">
        <f t="shared" si="31"/>
        <v>54.76</v>
      </c>
      <c r="I130" s="151">
        <f t="shared" si="32"/>
        <v>486.728</v>
      </c>
      <c r="J130" s="151">
        <f t="shared" si="33"/>
        <v>21.301</v>
      </c>
      <c r="K130" s="13">
        <f t="shared" si="34"/>
        <v>424.17</v>
      </c>
      <c r="L130" s="13">
        <f t="shared" si="35"/>
        <v>986.959</v>
      </c>
      <c r="M130" s="151">
        <v>0</v>
      </c>
      <c r="N130" s="151">
        <f t="shared" si="26"/>
        <v>243.36</v>
      </c>
      <c r="O130" s="151">
        <f t="shared" si="27"/>
        <v>9.13</v>
      </c>
      <c r="P130" s="13">
        <f t="shared" si="28"/>
        <v>99.81</v>
      </c>
      <c r="Q130" s="151">
        <f t="shared" si="29"/>
        <v>352.3</v>
      </c>
      <c r="R130" s="151">
        <f t="shared" si="30"/>
        <v>1339.259</v>
      </c>
      <c r="S130" s="151" t="s">
        <v>50</v>
      </c>
    </row>
    <row r="131" ht="20" customHeight="1" spans="1:20">
      <c r="A131" s="150">
        <f t="shared" si="40"/>
        <v>128</v>
      </c>
      <c r="B131" s="153" t="s">
        <v>293</v>
      </c>
      <c r="C131" s="11" t="s">
        <v>294</v>
      </c>
      <c r="D131" s="151" t="s">
        <v>295</v>
      </c>
      <c r="E131" s="151">
        <v>2836.2</v>
      </c>
      <c r="F131" s="151">
        <v>2837</v>
      </c>
      <c r="G131" s="13">
        <v>4990.25</v>
      </c>
      <c r="H131" s="151">
        <f t="shared" si="31"/>
        <v>51.05</v>
      </c>
      <c r="I131" s="151">
        <f t="shared" si="32"/>
        <v>453.792</v>
      </c>
      <c r="J131" s="151">
        <f t="shared" si="33"/>
        <v>19.859</v>
      </c>
      <c r="K131" s="13">
        <f t="shared" si="34"/>
        <v>424.17</v>
      </c>
      <c r="L131" s="13">
        <f t="shared" si="35"/>
        <v>948.871</v>
      </c>
      <c r="M131" s="151">
        <v>0</v>
      </c>
      <c r="N131" s="151">
        <f t="shared" ref="N131:N194" si="41">ROUND(E131*0.08,2)</f>
        <v>226.9</v>
      </c>
      <c r="O131" s="151">
        <f t="shared" ref="O131:O194" si="42">ROUND(F131*0.003,2)</f>
        <v>8.51</v>
      </c>
      <c r="P131" s="13">
        <f t="shared" ref="P131:P194" si="43">ROUND(G131*0.02,2)</f>
        <v>99.81</v>
      </c>
      <c r="Q131" s="151">
        <f t="shared" ref="Q131:Q194" si="44">SUM(M131:P131)</f>
        <v>335.22</v>
      </c>
      <c r="R131" s="151">
        <f t="shared" ref="R131:R194" si="45">L131+Q131</f>
        <v>1284.091</v>
      </c>
      <c r="S131" s="151"/>
      <c r="T131" t="str">
        <f>VLOOKUP(D131,[2]汇总!I$2:J$312,2,0)</f>
        <v>√</v>
      </c>
    </row>
    <row r="132" ht="20" customHeight="1" spans="1:20">
      <c r="A132" s="150">
        <f t="shared" si="40"/>
        <v>129</v>
      </c>
      <c r="B132" s="154"/>
      <c r="C132" s="11" t="s">
        <v>298</v>
      </c>
      <c r="D132" s="151" t="s">
        <v>299</v>
      </c>
      <c r="E132" s="151">
        <v>2836.2</v>
      </c>
      <c r="F132" s="151">
        <v>2837</v>
      </c>
      <c r="G132" s="13">
        <v>4990.25</v>
      </c>
      <c r="H132" s="151">
        <f t="shared" si="31"/>
        <v>51.05</v>
      </c>
      <c r="I132" s="151">
        <f t="shared" si="32"/>
        <v>453.792</v>
      </c>
      <c r="J132" s="151">
        <f t="shared" si="33"/>
        <v>19.859</v>
      </c>
      <c r="K132" s="13">
        <f t="shared" si="34"/>
        <v>424.17</v>
      </c>
      <c r="L132" s="13">
        <f t="shared" si="35"/>
        <v>948.871</v>
      </c>
      <c r="M132" s="151">
        <v>0</v>
      </c>
      <c r="N132" s="151">
        <f t="shared" si="41"/>
        <v>226.9</v>
      </c>
      <c r="O132" s="151">
        <f t="shared" si="42"/>
        <v>8.51</v>
      </c>
      <c r="P132" s="13">
        <f t="shared" si="43"/>
        <v>99.81</v>
      </c>
      <c r="Q132" s="151">
        <f t="shared" si="44"/>
        <v>335.22</v>
      </c>
      <c r="R132" s="151">
        <f t="shared" si="45"/>
        <v>1284.091</v>
      </c>
      <c r="S132" s="151"/>
      <c r="T132" t="str">
        <f>VLOOKUP(D132,[2]汇总!I$2:J$312,2,0)</f>
        <v>√</v>
      </c>
    </row>
    <row r="133" ht="20" customHeight="1" spans="1:20">
      <c r="A133" s="150">
        <f t="shared" si="40"/>
        <v>130</v>
      </c>
      <c r="B133" s="154"/>
      <c r="C133" s="11" t="s">
        <v>302</v>
      </c>
      <c r="D133" s="151" t="s">
        <v>303</v>
      </c>
      <c r="E133" s="151">
        <v>2836.2</v>
      </c>
      <c r="F133" s="151">
        <v>2837</v>
      </c>
      <c r="G133" s="13">
        <v>4990.25</v>
      </c>
      <c r="H133" s="151">
        <f t="shared" ref="H133:H196" si="46">ROUND(E133*0.018,2)</f>
        <v>51.05</v>
      </c>
      <c r="I133" s="151">
        <f t="shared" ref="I133:I196" si="47">E133*0.16</f>
        <v>453.792</v>
      </c>
      <c r="J133" s="151">
        <f t="shared" ref="J133:J196" si="48">F133*0.007</f>
        <v>19.859</v>
      </c>
      <c r="K133" s="13">
        <f t="shared" ref="K133:K196" si="49">ROUND(G133*0.085,2)</f>
        <v>424.17</v>
      </c>
      <c r="L133" s="13">
        <f t="shared" ref="L133:L196" si="50">SUM(H133:K133)</f>
        <v>948.871</v>
      </c>
      <c r="M133" s="151">
        <v>0</v>
      </c>
      <c r="N133" s="151">
        <f t="shared" si="41"/>
        <v>226.9</v>
      </c>
      <c r="O133" s="151">
        <f t="shared" si="42"/>
        <v>8.51</v>
      </c>
      <c r="P133" s="13">
        <f t="shared" si="43"/>
        <v>99.81</v>
      </c>
      <c r="Q133" s="151">
        <f t="shared" si="44"/>
        <v>335.22</v>
      </c>
      <c r="R133" s="151">
        <f t="shared" si="45"/>
        <v>1284.091</v>
      </c>
      <c r="S133" s="151"/>
      <c r="T133" t="str">
        <f>VLOOKUP(D133,[2]汇总!I$2:J$312,2,0)</f>
        <v>√</v>
      </c>
    </row>
    <row r="134" ht="20" customHeight="1" spans="1:20">
      <c r="A134" s="150">
        <f t="shared" ref="A134:A143" si="51">ROW()-3</f>
        <v>131</v>
      </c>
      <c r="B134" s="154"/>
      <c r="C134" s="11" t="s">
        <v>308</v>
      </c>
      <c r="D134" s="151" t="s">
        <v>309</v>
      </c>
      <c r="E134" s="151">
        <v>2836.2</v>
      </c>
      <c r="F134" s="151">
        <v>2837</v>
      </c>
      <c r="G134" s="13">
        <v>4990.25</v>
      </c>
      <c r="H134" s="151">
        <f t="shared" si="46"/>
        <v>51.05</v>
      </c>
      <c r="I134" s="151">
        <f t="shared" si="47"/>
        <v>453.792</v>
      </c>
      <c r="J134" s="151">
        <f t="shared" si="48"/>
        <v>19.859</v>
      </c>
      <c r="K134" s="13">
        <f t="shared" si="49"/>
        <v>424.17</v>
      </c>
      <c r="L134" s="13">
        <f t="shared" si="50"/>
        <v>948.871</v>
      </c>
      <c r="M134" s="151">
        <v>0</v>
      </c>
      <c r="N134" s="151">
        <f t="shared" si="41"/>
        <v>226.9</v>
      </c>
      <c r="O134" s="151">
        <f t="shared" si="42"/>
        <v>8.51</v>
      </c>
      <c r="P134" s="13">
        <f t="shared" si="43"/>
        <v>99.81</v>
      </c>
      <c r="Q134" s="151">
        <f t="shared" si="44"/>
        <v>335.22</v>
      </c>
      <c r="R134" s="151">
        <f t="shared" si="45"/>
        <v>1284.091</v>
      </c>
      <c r="S134" s="151"/>
      <c r="T134" t="str">
        <f>VLOOKUP(D134,[2]汇总!I$2:J$312,2,0)</f>
        <v>√</v>
      </c>
    </row>
    <row r="135" ht="20" customHeight="1" spans="1:20">
      <c r="A135" s="150">
        <f t="shared" si="51"/>
        <v>132</v>
      </c>
      <c r="B135" s="154"/>
      <c r="C135" s="11" t="s">
        <v>310</v>
      </c>
      <c r="D135" s="151" t="s">
        <v>311</v>
      </c>
      <c r="E135" s="151">
        <v>2836.2</v>
      </c>
      <c r="F135" s="151">
        <v>2837</v>
      </c>
      <c r="G135" s="13">
        <v>4990.25</v>
      </c>
      <c r="H135" s="151">
        <f t="shared" si="46"/>
        <v>51.05</v>
      </c>
      <c r="I135" s="151">
        <f t="shared" si="47"/>
        <v>453.792</v>
      </c>
      <c r="J135" s="151">
        <f t="shared" si="48"/>
        <v>19.859</v>
      </c>
      <c r="K135" s="13">
        <f t="shared" si="49"/>
        <v>424.17</v>
      </c>
      <c r="L135" s="13">
        <f t="shared" si="50"/>
        <v>948.871</v>
      </c>
      <c r="M135" s="151">
        <v>0</v>
      </c>
      <c r="N135" s="151">
        <f t="shared" si="41"/>
        <v>226.9</v>
      </c>
      <c r="O135" s="151">
        <f t="shared" si="42"/>
        <v>8.51</v>
      </c>
      <c r="P135" s="13">
        <f t="shared" si="43"/>
        <v>99.81</v>
      </c>
      <c r="Q135" s="151">
        <f t="shared" si="44"/>
        <v>335.22</v>
      </c>
      <c r="R135" s="151">
        <f t="shared" si="45"/>
        <v>1284.091</v>
      </c>
      <c r="S135" s="151"/>
      <c r="T135" t="str">
        <f>VLOOKUP(D135,[2]汇总!I$2:J$312,2,0)</f>
        <v>√</v>
      </c>
    </row>
    <row r="136" ht="20" customHeight="1" spans="1:20">
      <c r="A136" s="150">
        <f t="shared" si="51"/>
        <v>133</v>
      </c>
      <c r="B136" s="154"/>
      <c r="C136" s="11" t="s">
        <v>312</v>
      </c>
      <c r="D136" s="151" t="s">
        <v>313</v>
      </c>
      <c r="E136" s="151">
        <v>2836.2</v>
      </c>
      <c r="F136" s="151">
        <v>2837</v>
      </c>
      <c r="G136" s="13">
        <v>4990.25</v>
      </c>
      <c r="H136" s="151">
        <f t="shared" si="46"/>
        <v>51.05</v>
      </c>
      <c r="I136" s="151">
        <f t="shared" si="47"/>
        <v>453.792</v>
      </c>
      <c r="J136" s="151">
        <f t="shared" si="48"/>
        <v>19.859</v>
      </c>
      <c r="K136" s="13">
        <f t="shared" si="49"/>
        <v>424.17</v>
      </c>
      <c r="L136" s="13">
        <f t="shared" si="50"/>
        <v>948.871</v>
      </c>
      <c r="M136" s="151">
        <v>0</v>
      </c>
      <c r="N136" s="151">
        <f t="shared" si="41"/>
        <v>226.9</v>
      </c>
      <c r="O136" s="151">
        <f t="shared" si="42"/>
        <v>8.51</v>
      </c>
      <c r="P136" s="13">
        <f t="shared" si="43"/>
        <v>99.81</v>
      </c>
      <c r="Q136" s="151">
        <f t="shared" si="44"/>
        <v>335.22</v>
      </c>
      <c r="R136" s="151">
        <f t="shared" si="45"/>
        <v>1284.091</v>
      </c>
      <c r="S136" s="151"/>
      <c r="T136" t="str">
        <f>VLOOKUP(D136,[2]汇总!I$2:J$312,2,0)</f>
        <v>√</v>
      </c>
    </row>
    <row r="137" ht="20" customHeight="1" spans="1:20">
      <c r="A137" s="150">
        <f t="shared" si="51"/>
        <v>134</v>
      </c>
      <c r="B137" s="154"/>
      <c r="C137" s="11" t="s">
        <v>314</v>
      </c>
      <c r="D137" s="151" t="s">
        <v>315</v>
      </c>
      <c r="E137" s="151">
        <v>2836.2</v>
      </c>
      <c r="F137" s="151">
        <v>2837</v>
      </c>
      <c r="G137" s="13">
        <v>4990.25</v>
      </c>
      <c r="H137" s="151">
        <f t="shared" si="46"/>
        <v>51.05</v>
      </c>
      <c r="I137" s="151">
        <f t="shared" si="47"/>
        <v>453.792</v>
      </c>
      <c r="J137" s="151">
        <f t="shared" si="48"/>
        <v>19.859</v>
      </c>
      <c r="K137" s="13">
        <f t="shared" si="49"/>
        <v>424.17</v>
      </c>
      <c r="L137" s="13">
        <f t="shared" si="50"/>
        <v>948.871</v>
      </c>
      <c r="M137" s="151">
        <v>0</v>
      </c>
      <c r="N137" s="151">
        <f t="shared" si="41"/>
        <v>226.9</v>
      </c>
      <c r="O137" s="151">
        <f t="shared" si="42"/>
        <v>8.51</v>
      </c>
      <c r="P137" s="13">
        <f t="shared" si="43"/>
        <v>99.81</v>
      </c>
      <c r="Q137" s="151">
        <f t="shared" si="44"/>
        <v>335.22</v>
      </c>
      <c r="R137" s="151">
        <f t="shared" si="45"/>
        <v>1284.091</v>
      </c>
      <c r="S137" s="151"/>
      <c r="T137" t="str">
        <f>VLOOKUP(D137,[2]汇总!I$2:J$312,2,0)</f>
        <v>√</v>
      </c>
    </row>
    <row r="138" ht="20" customHeight="1" spans="1:20">
      <c r="A138" s="150">
        <f t="shared" si="51"/>
        <v>135</v>
      </c>
      <c r="B138" s="154"/>
      <c r="C138" s="11" t="s">
        <v>316</v>
      </c>
      <c r="D138" s="151" t="s">
        <v>317</v>
      </c>
      <c r="E138" s="151">
        <v>2836.2</v>
      </c>
      <c r="F138" s="151">
        <v>2837</v>
      </c>
      <c r="G138" s="13">
        <v>4990.25</v>
      </c>
      <c r="H138" s="151">
        <f t="shared" si="46"/>
        <v>51.05</v>
      </c>
      <c r="I138" s="151">
        <f t="shared" si="47"/>
        <v>453.792</v>
      </c>
      <c r="J138" s="151">
        <f t="shared" si="48"/>
        <v>19.859</v>
      </c>
      <c r="K138" s="13">
        <f t="shared" si="49"/>
        <v>424.17</v>
      </c>
      <c r="L138" s="13">
        <f t="shared" si="50"/>
        <v>948.871</v>
      </c>
      <c r="M138" s="151">
        <v>0</v>
      </c>
      <c r="N138" s="151">
        <f t="shared" si="41"/>
        <v>226.9</v>
      </c>
      <c r="O138" s="151">
        <f t="shared" si="42"/>
        <v>8.51</v>
      </c>
      <c r="P138" s="13">
        <f t="shared" si="43"/>
        <v>99.81</v>
      </c>
      <c r="Q138" s="151">
        <f t="shared" si="44"/>
        <v>335.22</v>
      </c>
      <c r="R138" s="151">
        <f t="shared" si="45"/>
        <v>1284.091</v>
      </c>
      <c r="S138" s="151"/>
      <c r="T138" t="str">
        <f>VLOOKUP(D138,[2]汇总!I$2:J$312,2,0)</f>
        <v>√</v>
      </c>
    </row>
    <row r="139" ht="20" customHeight="1" spans="1:20">
      <c r="A139" s="150">
        <f t="shared" si="51"/>
        <v>136</v>
      </c>
      <c r="B139" s="154"/>
      <c r="C139" s="11" t="s">
        <v>318</v>
      </c>
      <c r="D139" s="151" t="s">
        <v>319</v>
      </c>
      <c r="E139" s="151">
        <v>2836.2</v>
      </c>
      <c r="F139" s="151">
        <v>2837</v>
      </c>
      <c r="G139" s="13">
        <v>4990.25</v>
      </c>
      <c r="H139" s="151">
        <f t="shared" si="46"/>
        <v>51.05</v>
      </c>
      <c r="I139" s="151">
        <f t="shared" si="47"/>
        <v>453.792</v>
      </c>
      <c r="J139" s="151">
        <f t="shared" si="48"/>
        <v>19.859</v>
      </c>
      <c r="K139" s="13">
        <f t="shared" si="49"/>
        <v>424.17</v>
      </c>
      <c r="L139" s="13">
        <f t="shared" si="50"/>
        <v>948.871</v>
      </c>
      <c r="M139" s="151">
        <v>0</v>
      </c>
      <c r="N139" s="151">
        <f t="shared" si="41"/>
        <v>226.9</v>
      </c>
      <c r="O139" s="151">
        <f t="shared" si="42"/>
        <v>8.51</v>
      </c>
      <c r="P139" s="13">
        <f t="shared" si="43"/>
        <v>99.81</v>
      </c>
      <c r="Q139" s="151">
        <f t="shared" si="44"/>
        <v>335.22</v>
      </c>
      <c r="R139" s="151">
        <f t="shared" si="45"/>
        <v>1284.091</v>
      </c>
      <c r="S139" s="151"/>
      <c r="T139" t="str">
        <f>VLOOKUP(D139,[2]汇总!I$2:J$312,2,0)</f>
        <v>√</v>
      </c>
    </row>
    <row r="140" ht="20" customHeight="1" spans="1:20">
      <c r="A140" s="150">
        <f t="shared" si="51"/>
        <v>137</v>
      </c>
      <c r="B140" s="154"/>
      <c r="C140" s="11" t="s">
        <v>320</v>
      </c>
      <c r="D140" s="151" t="s">
        <v>321</v>
      </c>
      <c r="E140" s="151">
        <v>2836.2</v>
      </c>
      <c r="F140" s="151">
        <v>2837</v>
      </c>
      <c r="G140" s="13">
        <v>4990.25</v>
      </c>
      <c r="H140" s="151">
        <f t="shared" si="46"/>
        <v>51.05</v>
      </c>
      <c r="I140" s="151">
        <f t="shared" si="47"/>
        <v>453.792</v>
      </c>
      <c r="J140" s="151">
        <f t="shared" si="48"/>
        <v>19.859</v>
      </c>
      <c r="K140" s="13">
        <f t="shared" si="49"/>
        <v>424.17</v>
      </c>
      <c r="L140" s="13">
        <f t="shared" si="50"/>
        <v>948.871</v>
      </c>
      <c r="M140" s="151">
        <v>0</v>
      </c>
      <c r="N140" s="151">
        <f t="shared" si="41"/>
        <v>226.9</v>
      </c>
      <c r="O140" s="151">
        <f t="shared" si="42"/>
        <v>8.51</v>
      </c>
      <c r="P140" s="13">
        <f t="shared" si="43"/>
        <v>99.81</v>
      </c>
      <c r="Q140" s="151">
        <f t="shared" si="44"/>
        <v>335.22</v>
      </c>
      <c r="R140" s="151">
        <f t="shared" si="45"/>
        <v>1284.091</v>
      </c>
      <c r="S140" s="151"/>
      <c r="T140" t="str">
        <f>VLOOKUP(D140,[2]汇总!I$2:J$312,2,0)</f>
        <v>√</v>
      </c>
    </row>
    <row r="141" ht="20" customHeight="1" spans="1:20">
      <c r="A141" s="150">
        <f t="shared" si="51"/>
        <v>138</v>
      </c>
      <c r="B141" s="154"/>
      <c r="C141" s="11" t="s">
        <v>322</v>
      </c>
      <c r="D141" s="151" t="s">
        <v>323</v>
      </c>
      <c r="E141" s="151">
        <v>2836.2</v>
      </c>
      <c r="F141" s="151">
        <v>2837</v>
      </c>
      <c r="G141" s="13">
        <v>4990.25</v>
      </c>
      <c r="H141" s="151">
        <f t="shared" si="46"/>
        <v>51.05</v>
      </c>
      <c r="I141" s="151">
        <f t="shared" si="47"/>
        <v>453.792</v>
      </c>
      <c r="J141" s="151">
        <f t="shared" si="48"/>
        <v>19.859</v>
      </c>
      <c r="K141" s="13">
        <f t="shared" si="49"/>
        <v>424.17</v>
      </c>
      <c r="L141" s="13">
        <f t="shared" si="50"/>
        <v>948.871</v>
      </c>
      <c r="M141" s="151">
        <v>0</v>
      </c>
      <c r="N141" s="151">
        <f t="shared" si="41"/>
        <v>226.9</v>
      </c>
      <c r="O141" s="151">
        <f t="shared" si="42"/>
        <v>8.51</v>
      </c>
      <c r="P141" s="13">
        <f t="shared" si="43"/>
        <v>99.81</v>
      </c>
      <c r="Q141" s="151">
        <f t="shared" si="44"/>
        <v>335.22</v>
      </c>
      <c r="R141" s="151">
        <f t="shared" si="45"/>
        <v>1284.091</v>
      </c>
      <c r="S141" s="151"/>
      <c r="T141" t="str">
        <f>VLOOKUP(D141,[2]汇总!I$2:J$312,2,0)</f>
        <v>√</v>
      </c>
    </row>
    <row r="142" ht="20" customHeight="1" spans="1:20">
      <c r="A142" s="150">
        <f t="shared" si="51"/>
        <v>139</v>
      </c>
      <c r="B142" s="154"/>
      <c r="C142" s="11" t="s">
        <v>324</v>
      </c>
      <c r="D142" s="151" t="s">
        <v>325</v>
      </c>
      <c r="E142" s="151">
        <v>2836.2</v>
      </c>
      <c r="F142" s="151">
        <v>2837</v>
      </c>
      <c r="G142" s="13">
        <v>4990.25</v>
      </c>
      <c r="H142" s="151">
        <f t="shared" si="46"/>
        <v>51.05</v>
      </c>
      <c r="I142" s="151">
        <f t="shared" si="47"/>
        <v>453.792</v>
      </c>
      <c r="J142" s="151">
        <f t="shared" si="48"/>
        <v>19.859</v>
      </c>
      <c r="K142" s="13">
        <f t="shared" si="49"/>
        <v>424.17</v>
      </c>
      <c r="L142" s="13">
        <f t="shared" si="50"/>
        <v>948.871</v>
      </c>
      <c r="M142" s="151">
        <v>0</v>
      </c>
      <c r="N142" s="151">
        <f t="shared" si="41"/>
        <v>226.9</v>
      </c>
      <c r="O142" s="151">
        <f t="shared" si="42"/>
        <v>8.51</v>
      </c>
      <c r="P142" s="13">
        <f t="shared" si="43"/>
        <v>99.81</v>
      </c>
      <c r="Q142" s="151">
        <f t="shared" si="44"/>
        <v>335.22</v>
      </c>
      <c r="R142" s="151">
        <f t="shared" si="45"/>
        <v>1284.091</v>
      </c>
      <c r="S142" s="151"/>
      <c r="T142" t="str">
        <f>VLOOKUP(D142,[2]汇总!I$2:J$312,2,0)</f>
        <v>√</v>
      </c>
    </row>
    <row r="143" ht="20" customHeight="1" spans="1:20">
      <c r="A143" s="150">
        <f t="shared" si="51"/>
        <v>140</v>
      </c>
      <c r="B143" s="154"/>
      <c r="C143" s="11" t="s">
        <v>326</v>
      </c>
      <c r="D143" s="151" t="s">
        <v>327</v>
      </c>
      <c r="E143" s="151">
        <v>2836.2</v>
      </c>
      <c r="F143" s="151">
        <v>2837</v>
      </c>
      <c r="G143" s="13">
        <v>4990.25</v>
      </c>
      <c r="H143" s="151">
        <f t="shared" si="46"/>
        <v>51.05</v>
      </c>
      <c r="I143" s="151">
        <f t="shared" si="47"/>
        <v>453.792</v>
      </c>
      <c r="J143" s="151">
        <f t="shared" si="48"/>
        <v>19.859</v>
      </c>
      <c r="K143" s="13">
        <f t="shared" si="49"/>
        <v>424.17</v>
      </c>
      <c r="L143" s="13">
        <f t="shared" si="50"/>
        <v>948.871</v>
      </c>
      <c r="M143" s="151">
        <v>0</v>
      </c>
      <c r="N143" s="151">
        <f t="shared" si="41"/>
        <v>226.9</v>
      </c>
      <c r="O143" s="151">
        <f t="shared" si="42"/>
        <v>8.51</v>
      </c>
      <c r="P143" s="13">
        <f t="shared" si="43"/>
        <v>99.81</v>
      </c>
      <c r="Q143" s="151">
        <f t="shared" si="44"/>
        <v>335.22</v>
      </c>
      <c r="R143" s="151">
        <f t="shared" si="45"/>
        <v>1284.091</v>
      </c>
      <c r="S143" s="151"/>
      <c r="T143" t="str">
        <f>VLOOKUP(D143,[2]汇总!I$2:J$312,2,0)</f>
        <v>√</v>
      </c>
    </row>
    <row r="144" ht="20" customHeight="1" spans="1:20">
      <c r="A144" s="150">
        <f t="shared" ref="A144:A153" si="52">ROW()-3</f>
        <v>141</v>
      </c>
      <c r="B144" s="154"/>
      <c r="C144" s="11" t="s">
        <v>328</v>
      </c>
      <c r="D144" s="151" t="s">
        <v>329</v>
      </c>
      <c r="E144" s="151">
        <v>2836.2</v>
      </c>
      <c r="F144" s="151">
        <v>2837</v>
      </c>
      <c r="G144" s="13">
        <v>4990.25</v>
      </c>
      <c r="H144" s="151">
        <f t="shared" si="46"/>
        <v>51.05</v>
      </c>
      <c r="I144" s="151">
        <f t="shared" si="47"/>
        <v>453.792</v>
      </c>
      <c r="J144" s="151">
        <f t="shared" si="48"/>
        <v>19.859</v>
      </c>
      <c r="K144" s="13">
        <f t="shared" si="49"/>
        <v>424.17</v>
      </c>
      <c r="L144" s="13">
        <f t="shared" si="50"/>
        <v>948.871</v>
      </c>
      <c r="M144" s="151">
        <v>0</v>
      </c>
      <c r="N144" s="151">
        <f t="shared" si="41"/>
        <v>226.9</v>
      </c>
      <c r="O144" s="151">
        <f t="shared" si="42"/>
        <v>8.51</v>
      </c>
      <c r="P144" s="13">
        <f t="shared" si="43"/>
        <v>99.81</v>
      </c>
      <c r="Q144" s="151">
        <f t="shared" si="44"/>
        <v>335.22</v>
      </c>
      <c r="R144" s="151">
        <f t="shared" si="45"/>
        <v>1284.091</v>
      </c>
      <c r="S144" s="151"/>
      <c r="T144" t="str">
        <f>VLOOKUP(D144,[2]汇总!I$2:J$312,2,0)</f>
        <v>√</v>
      </c>
    </row>
    <row r="145" ht="20" customHeight="1" spans="1:20">
      <c r="A145" s="150">
        <f t="shared" si="52"/>
        <v>142</v>
      </c>
      <c r="B145" s="154"/>
      <c r="C145" s="11" t="s">
        <v>330</v>
      </c>
      <c r="D145" s="151" t="s">
        <v>331</v>
      </c>
      <c r="E145" s="151">
        <v>2836.2</v>
      </c>
      <c r="F145" s="151">
        <v>2837</v>
      </c>
      <c r="G145" s="13">
        <v>4990.25</v>
      </c>
      <c r="H145" s="151">
        <f t="shared" si="46"/>
        <v>51.05</v>
      </c>
      <c r="I145" s="151">
        <f t="shared" si="47"/>
        <v>453.792</v>
      </c>
      <c r="J145" s="151">
        <f t="shared" si="48"/>
        <v>19.859</v>
      </c>
      <c r="K145" s="13">
        <f t="shared" si="49"/>
        <v>424.17</v>
      </c>
      <c r="L145" s="13">
        <f t="shared" si="50"/>
        <v>948.871</v>
      </c>
      <c r="M145" s="151">
        <v>0</v>
      </c>
      <c r="N145" s="151">
        <f t="shared" si="41"/>
        <v>226.9</v>
      </c>
      <c r="O145" s="151">
        <f t="shared" si="42"/>
        <v>8.51</v>
      </c>
      <c r="P145" s="13">
        <f t="shared" si="43"/>
        <v>99.81</v>
      </c>
      <c r="Q145" s="151">
        <f t="shared" si="44"/>
        <v>335.22</v>
      </c>
      <c r="R145" s="151">
        <f t="shared" si="45"/>
        <v>1284.091</v>
      </c>
      <c r="S145" s="151"/>
      <c r="T145" t="str">
        <f>VLOOKUP(D145,[2]汇总!I$2:J$312,2,0)</f>
        <v>√</v>
      </c>
    </row>
    <row r="146" ht="20" customHeight="1" spans="1:20">
      <c r="A146" s="150">
        <f t="shared" si="52"/>
        <v>143</v>
      </c>
      <c r="B146" s="154"/>
      <c r="C146" s="11" t="s">
        <v>332</v>
      </c>
      <c r="D146" s="151" t="s">
        <v>333</v>
      </c>
      <c r="E146" s="151">
        <v>2836.2</v>
      </c>
      <c r="F146" s="151">
        <v>2837</v>
      </c>
      <c r="G146" s="13">
        <v>4990.25</v>
      </c>
      <c r="H146" s="151">
        <f t="shared" si="46"/>
        <v>51.05</v>
      </c>
      <c r="I146" s="151">
        <f t="shared" si="47"/>
        <v>453.792</v>
      </c>
      <c r="J146" s="151">
        <f t="shared" si="48"/>
        <v>19.859</v>
      </c>
      <c r="K146" s="13">
        <f t="shared" si="49"/>
        <v>424.17</v>
      </c>
      <c r="L146" s="13">
        <f t="shared" si="50"/>
        <v>948.871</v>
      </c>
      <c r="M146" s="151">
        <v>0</v>
      </c>
      <c r="N146" s="151">
        <f t="shared" si="41"/>
        <v>226.9</v>
      </c>
      <c r="O146" s="151">
        <f t="shared" si="42"/>
        <v>8.51</v>
      </c>
      <c r="P146" s="13">
        <f t="shared" si="43"/>
        <v>99.81</v>
      </c>
      <c r="Q146" s="151">
        <f t="shared" si="44"/>
        <v>335.22</v>
      </c>
      <c r="R146" s="151">
        <f t="shared" si="45"/>
        <v>1284.091</v>
      </c>
      <c r="S146" s="151"/>
      <c r="T146" t="str">
        <f>VLOOKUP(D146,[2]汇总!I$2:J$312,2,0)</f>
        <v>√</v>
      </c>
    </row>
    <row r="147" ht="20" customHeight="1" spans="1:20">
      <c r="A147" s="150">
        <f t="shared" si="52"/>
        <v>144</v>
      </c>
      <c r="B147" s="154"/>
      <c r="C147" s="11" t="s">
        <v>336</v>
      </c>
      <c r="D147" s="151" t="s">
        <v>337</v>
      </c>
      <c r="E147" s="151">
        <v>2836.2</v>
      </c>
      <c r="F147" s="151">
        <v>2837</v>
      </c>
      <c r="G147" s="13">
        <v>4990.25</v>
      </c>
      <c r="H147" s="151">
        <f t="shared" si="46"/>
        <v>51.05</v>
      </c>
      <c r="I147" s="151">
        <f t="shared" si="47"/>
        <v>453.792</v>
      </c>
      <c r="J147" s="151">
        <f t="shared" si="48"/>
        <v>19.859</v>
      </c>
      <c r="K147" s="13">
        <f t="shared" si="49"/>
        <v>424.17</v>
      </c>
      <c r="L147" s="13">
        <f t="shared" si="50"/>
        <v>948.871</v>
      </c>
      <c r="M147" s="151">
        <v>0</v>
      </c>
      <c r="N147" s="151">
        <f t="shared" si="41"/>
        <v>226.9</v>
      </c>
      <c r="O147" s="151">
        <f t="shared" si="42"/>
        <v>8.51</v>
      </c>
      <c r="P147" s="13">
        <f t="shared" si="43"/>
        <v>99.81</v>
      </c>
      <c r="Q147" s="151">
        <f t="shared" si="44"/>
        <v>335.22</v>
      </c>
      <c r="R147" s="151">
        <f t="shared" si="45"/>
        <v>1284.091</v>
      </c>
      <c r="S147" s="151"/>
      <c r="T147" t="str">
        <f>VLOOKUP(D147,[2]汇总!I$2:J$312,2,0)</f>
        <v>√</v>
      </c>
    </row>
    <row r="148" ht="20" customHeight="1" spans="1:20">
      <c r="A148" s="150">
        <f t="shared" si="52"/>
        <v>145</v>
      </c>
      <c r="B148" s="154"/>
      <c r="C148" s="11" t="s">
        <v>338</v>
      </c>
      <c r="D148" s="151" t="s">
        <v>339</v>
      </c>
      <c r="E148" s="151">
        <v>2836.2</v>
      </c>
      <c r="F148" s="151">
        <v>2837</v>
      </c>
      <c r="G148" s="13">
        <v>4990.25</v>
      </c>
      <c r="H148" s="151">
        <f t="shared" si="46"/>
        <v>51.05</v>
      </c>
      <c r="I148" s="151">
        <f t="shared" si="47"/>
        <v>453.792</v>
      </c>
      <c r="J148" s="151">
        <f t="shared" si="48"/>
        <v>19.859</v>
      </c>
      <c r="K148" s="13">
        <f t="shared" si="49"/>
        <v>424.17</v>
      </c>
      <c r="L148" s="13">
        <f t="shared" si="50"/>
        <v>948.871</v>
      </c>
      <c r="M148" s="151">
        <v>0</v>
      </c>
      <c r="N148" s="151">
        <f t="shared" si="41"/>
        <v>226.9</v>
      </c>
      <c r="O148" s="151">
        <f t="shared" si="42"/>
        <v>8.51</v>
      </c>
      <c r="P148" s="13">
        <f t="shared" si="43"/>
        <v>99.81</v>
      </c>
      <c r="Q148" s="151">
        <f t="shared" si="44"/>
        <v>335.22</v>
      </c>
      <c r="R148" s="151">
        <f t="shared" si="45"/>
        <v>1284.091</v>
      </c>
      <c r="S148" s="151"/>
      <c r="T148" t="str">
        <f>VLOOKUP(D148,[2]汇总!I$2:J$312,2,0)</f>
        <v>√</v>
      </c>
    </row>
    <row r="149" ht="20" customHeight="1" spans="1:20">
      <c r="A149" s="150">
        <f t="shared" si="52"/>
        <v>146</v>
      </c>
      <c r="B149" s="154"/>
      <c r="C149" s="11" t="s">
        <v>340</v>
      </c>
      <c r="D149" s="151" t="s">
        <v>341</v>
      </c>
      <c r="E149" s="151">
        <v>2836.2</v>
      </c>
      <c r="F149" s="151">
        <v>2837</v>
      </c>
      <c r="G149" s="13">
        <v>4990.25</v>
      </c>
      <c r="H149" s="151">
        <f t="shared" si="46"/>
        <v>51.05</v>
      </c>
      <c r="I149" s="151">
        <f t="shared" si="47"/>
        <v>453.792</v>
      </c>
      <c r="J149" s="151">
        <f t="shared" si="48"/>
        <v>19.859</v>
      </c>
      <c r="K149" s="13">
        <f t="shared" si="49"/>
        <v>424.17</v>
      </c>
      <c r="L149" s="13">
        <f t="shared" si="50"/>
        <v>948.871</v>
      </c>
      <c r="M149" s="151">
        <v>0</v>
      </c>
      <c r="N149" s="151">
        <f t="shared" si="41"/>
        <v>226.9</v>
      </c>
      <c r="O149" s="151">
        <f t="shared" si="42"/>
        <v>8.51</v>
      </c>
      <c r="P149" s="13">
        <f t="shared" si="43"/>
        <v>99.81</v>
      </c>
      <c r="Q149" s="151">
        <f t="shared" si="44"/>
        <v>335.22</v>
      </c>
      <c r="R149" s="151">
        <f t="shared" si="45"/>
        <v>1284.091</v>
      </c>
      <c r="S149" s="151"/>
      <c r="T149" t="str">
        <f>VLOOKUP(D149,[2]汇总!I$2:J$312,2,0)</f>
        <v>√</v>
      </c>
    </row>
    <row r="150" ht="20" customHeight="1" spans="1:20">
      <c r="A150" s="150">
        <f t="shared" si="52"/>
        <v>147</v>
      </c>
      <c r="B150" s="154"/>
      <c r="C150" s="11" t="s">
        <v>342</v>
      </c>
      <c r="D150" s="151" t="s">
        <v>343</v>
      </c>
      <c r="E150" s="151">
        <v>2836.2</v>
      </c>
      <c r="F150" s="151">
        <v>2837</v>
      </c>
      <c r="G150" s="13">
        <v>4990.25</v>
      </c>
      <c r="H150" s="151">
        <f t="shared" si="46"/>
        <v>51.05</v>
      </c>
      <c r="I150" s="151">
        <f t="shared" si="47"/>
        <v>453.792</v>
      </c>
      <c r="J150" s="151">
        <f t="shared" si="48"/>
        <v>19.859</v>
      </c>
      <c r="K150" s="13">
        <f t="shared" si="49"/>
        <v>424.17</v>
      </c>
      <c r="L150" s="13">
        <f t="shared" si="50"/>
        <v>948.871</v>
      </c>
      <c r="M150" s="151">
        <v>0</v>
      </c>
      <c r="N150" s="151">
        <f t="shared" si="41"/>
        <v>226.9</v>
      </c>
      <c r="O150" s="151">
        <f t="shared" si="42"/>
        <v>8.51</v>
      </c>
      <c r="P150" s="13">
        <f t="shared" si="43"/>
        <v>99.81</v>
      </c>
      <c r="Q150" s="151">
        <f t="shared" si="44"/>
        <v>335.22</v>
      </c>
      <c r="R150" s="151">
        <f t="shared" si="45"/>
        <v>1284.091</v>
      </c>
      <c r="S150" s="151"/>
      <c r="T150" t="str">
        <f>VLOOKUP(D150,[2]汇总!I$2:J$312,2,0)</f>
        <v>√</v>
      </c>
    </row>
    <row r="151" ht="20" customHeight="1" spans="1:20">
      <c r="A151" s="150">
        <f t="shared" si="52"/>
        <v>148</v>
      </c>
      <c r="B151" s="154"/>
      <c r="C151" s="11" t="s">
        <v>346</v>
      </c>
      <c r="D151" s="151" t="s">
        <v>347</v>
      </c>
      <c r="E151" s="151">
        <v>2836.2</v>
      </c>
      <c r="F151" s="151">
        <v>2837</v>
      </c>
      <c r="G151" s="13">
        <v>4990.25</v>
      </c>
      <c r="H151" s="151">
        <f t="shared" si="46"/>
        <v>51.05</v>
      </c>
      <c r="I151" s="151">
        <f t="shared" si="47"/>
        <v>453.792</v>
      </c>
      <c r="J151" s="151">
        <f t="shared" si="48"/>
        <v>19.859</v>
      </c>
      <c r="K151" s="13">
        <f t="shared" si="49"/>
        <v>424.17</v>
      </c>
      <c r="L151" s="13">
        <f t="shared" si="50"/>
        <v>948.871</v>
      </c>
      <c r="M151" s="151">
        <v>0</v>
      </c>
      <c r="N151" s="151">
        <f t="shared" si="41"/>
        <v>226.9</v>
      </c>
      <c r="O151" s="151">
        <f t="shared" si="42"/>
        <v>8.51</v>
      </c>
      <c r="P151" s="13">
        <f t="shared" si="43"/>
        <v>99.81</v>
      </c>
      <c r="Q151" s="151">
        <f t="shared" si="44"/>
        <v>335.22</v>
      </c>
      <c r="R151" s="151">
        <f t="shared" si="45"/>
        <v>1284.091</v>
      </c>
      <c r="S151" s="151"/>
      <c r="T151" t="str">
        <f>VLOOKUP(D151,[2]汇总!I$2:J$312,2,0)</f>
        <v>√</v>
      </c>
    </row>
    <row r="152" ht="20" customHeight="1" spans="1:20">
      <c r="A152" s="150">
        <f t="shared" si="52"/>
        <v>149</v>
      </c>
      <c r="B152" s="154"/>
      <c r="C152" s="11" t="s">
        <v>348</v>
      </c>
      <c r="D152" s="151" t="s">
        <v>349</v>
      </c>
      <c r="E152" s="151">
        <v>2836.2</v>
      </c>
      <c r="F152" s="151">
        <v>2837</v>
      </c>
      <c r="G152" s="13">
        <v>4990.25</v>
      </c>
      <c r="H152" s="151">
        <f t="shared" si="46"/>
        <v>51.05</v>
      </c>
      <c r="I152" s="151">
        <f t="shared" si="47"/>
        <v>453.792</v>
      </c>
      <c r="J152" s="151">
        <f t="shared" si="48"/>
        <v>19.859</v>
      </c>
      <c r="K152" s="13">
        <f t="shared" si="49"/>
        <v>424.17</v>
      </c>
      <c r="L152" s="13">
        <f t="shared" si="50"/>
        <v>948.871</v>
      </c>
      <c r="M152" s="151">
        <v>0</v>
      </c>
      <c r="N152" s="151">
        <f t="shared" si="41"/>
        <v>226.9</v>
      </c>
      <c r="O152" s="151">
        <f t="shared" si="42"/>
        <v>8.51</v>
      </c>
      <c r="P152" s="13">
        <f t="shared" si="43"/>
        <v>99.81</v>
      </c>
      <c r="Q152" s="151">
        <f t="shared" si="44"/>
        <v>335.22</v>
      </c>
      <c r="R152" s="151">
        <f t="shared" si="45"/>
        <v>1284.091</v>
      </c>
      <c r="S152" s="151"/>
      <c r="T152" t="str">
        <f>VLOOKUP(D152,[2]汇总!I$2:J$312,2,0)</f>
        <v>√</v>
      </c>
    </row>
    <row r="153" ht="20" customHeight="1" spans="1:20">
      <c r="A153" s="150">
        <f t="shared" si="52"/>
        <v>150</v>
      </c>
      <c r="B153" s="154"/>
      <c r="C153" s="11" t="s">
        <v>350</v>
      </c>
      <c r="D153" s="151" t="s">
        <v>351</v>
      </c>
      <c r="E153" s="151">
        <v>2836.2</v>
      </c>
      <c r="F153" s="151">
        <v>2837</v>
      </c>
      <c r="G153" s="13">
        <v>4990.25</v>
      </c>
      <c r="H153" s="151">
        <f t="shared" si="46"/>
        <v>51.05</v>
      </c>
      <c r="I153" s="151">
        <f t="shared" si="47"/>
        <v>453.792</v>
      </c>
      <c r="J153" s="151">
        <f t="shared" si="48"/>
        <v>19.859</v>
      </c>
      <c r="K153" s="13">
        <f t="shared" si="49"/>
        <v>424.17</v>
      </c>
      <c r="L153" s="13">
        <f t="shared" si="50"/>
        <v>948.871</v>
      </c>
      <c r="M153" s="151">
        <v>0</v>
      </c>
      <c r="N153" s="151">
        <f t="shared" si="41"/>
        <v>226.9</v>
      </c>
      <c r="O153" s="151">
        <f t="shared" si="42"/>
        <v>8.51</v>
      </c>
      <c r="P153" s="13">
        <f t="shared" si="43"/>
        <v>99.81</v>
      </c>
      <c r="Q153" s="151">
        <f t="shared" si="44"/>
        <v>335.22</v>
      </c>
      <c r="R153" s="151">
        <f t="shared" si="45"/>
        <v>1284.091</v>
      </c>
      <c r="S153" s="151"/>
      <c r="T153" t="str">
        <f>VLOOKUP(D153,[2]汇总!I$2:J$312,2,0)</f>
        <v>√</v>
      </c>
    </row>
    <row r="154" ht="20" customHeight="1" spans="1:20">
      <c r="A154" s="150">
        <f t="shared" ref="A154:A163" si="53">ROW()-3</f>
        <v>151</v>
      </c>
      <c r="B154" s="154"/>
      <c r="C154" s="11" t="s">
        <v>352</v>
      </c>
      <c r="D154" s="151" t="s">
        <v>353</v>
      </c>
      <c r="E154" s="151">
        <v>2836.2</v>
      </c>
      <c r="F154" s="151">
        <v>2837</v>
      </c>
      <c r="G154" s="13">
        <v>4990.25</v>
      </c>
      <c r="H154" s="151">
        <f t="shared" si="46"/>
        <v>51.05</v>
      </c>
      <c r="I154" s="151">
        <f t="shared" si="47"/>
        <v>453.792</v>
      </c>
      <c r="J154" s="151">
        <f t="shared" si="48"/>
        <v>19.859</v>
      </c>
      <c r="K154" s="13">
        <f t="shared" si="49"/>
        <v>424.17</v>
      </c>
      <c r="L154" s="13">
        <f t="shared" si="50"/>
        <v>948.871</v>
      </c>
      <c r="M154" s="151">
        <v>0</v>
      </c>
      <c r="N154" s="151">
        <f t="shared" si="41"/>
        <v>226.9</v>
      </c>
      <c r="O154" s="151">
        <f t="shared" si="42"/>
        <v>8.51</v>
      </c>
      <c r="P154" s="13">
        <f t="shared" si="43"/>
        <v>99.81</v>
      </c>
      <c r="Q154" s="151">
        <f t="shared" si="44"/>
        <v>335.22</v>
      </c>
      <c r="R154" s="151">
        <f t="shared" si="45"/>
        <v>1284.091</v>
      </c>
      <c r="S154" s="151"/>
      <c r="T154" t="str">
        <f>VLOOKUP(D154,[2]汇总!I$2:J$312,2,0)</f>
        <v>√</v>
      </c>
    </row>
    <row r="155" ht="20" customHeight="1" spans="1:20">
      <c r="A155" s="150">
        <f t="shared" si="53"/>
        <v>152</v>
      </c>
      <c r="B155" s="154"/>
      <c r="C155" s="11" t="s">
        <v>354</v>
      </c>
      <c r="D155" s="151" t="s">
        <v>355</v>
      </c>
      <c r="E155" s="151">
        <v>2836.2</v>
      </c>
      <c r="F155" s="151">
        <v>2837</v>
      </c>
      <c r="G155" s="13">
        <v>4990.25</v>
      </c>
      <c r="H155" s="151">
        <f t="shared" si="46"/>
        <v>51.05</v>
      </c>
      <c r="I155" s="151">
        <f t="shared" si="47"/>
        <v>453.792</v>
      </c>
      <c r="J155" s="151">
        <f t="shared" si="48"/>
        <v>19.859</v>
      </c>
      <c r="K155" s="13">
        <f t="shared" si="49"/>
        <v>424.17</v>
      </c>
      <c r="L155" s="13">
        <f t="shared" si="50"/>
        <v>948.871</v>
      </c>
      <c r="M155" s="151">
        <v>0</v>
      </c>
      <c r="N155" s="151">
        <f t="shared" si="41"/>
        <v>226.9</v>
      </c>
      <c r="O155" s="151">
        <f t="shared" si="42"/>
        <v>8.51</v>
      </c>
      <c r="P155" s="13">
        <f t="shared" si="43"/>
        <v>99.81</v>
      </c>
      <c r="Q155" s="151">
        <f t="shared" si="44"/>
        <v>335.22</v>
      </c>
      <c r="R155" s="151">
        <f t="shared" si="45"/>
        <v>1284.091</v>
      </c>
      <c r="S155" s="151"/>
      <c r="T155" t="str">
        <f>VLOOKUP(D155,[2]汇总!I$2:J$312,2,0)</f>
        <v>√</v>
      </c>
    </row>
    <row r="156" ht="20" customHeight="1" spans="1:20">
      <c r="A156" s="150">
        <f t="shared" si="53"/>
        <v>153</v>
      </c>
      <c r="B156" s="154"/>
      <c r="C156" s="11" t="s">
        <v>356</v>
      </c>
      <c r="D156" s="151" t="s">
        <v>357</v>
      </c>
      <c r="E156" s="151">
        <v>2836.2</v>
      </c>
      <c r="F156" s="151">
        <v>2837</v>
      </c>
      <c r="G156" s="13">
        <v>4990.25</v>
      </c>
      <c r="H156" s="151">
        <f t="shared" si="46"/>
        <v>51.05</v>
      </c>
      <c r="I156" s="151">
        <f t="shared" si="47"/>
        <v>453.792</v>
      </c>
      <c r="J156" s="151">
        <f t="shared" si="48"/>
        <v>19.859</v>
      </c>
      <c r="K156" s="13">
        <f t="shared" si="49"/>
        <v>424.17</v>
      </c>
      <c r="L156" s="13">
        <f t="shared" si="50"/>
        <v>948.871</v>
      </c>
      <c r="M156" s="151">
        <v>0</v>
      </c>
      <c r="N156" s="151">
        <f t="shared" si="41"/>
        <v>226.9</v>
      </c>
      <c r="O156" s="151">
        <f t="shared" si="42"/>
        <v>8.51</v>
      </c>
      <c r="P156" s="13">
        <f t="shared" si="43"/>
        <v>99.81</v>
      </c>
      <c r="Q156" s="151">
        <f t="shared" si="44"/>
        <v>335.22</v>
      </c>
      <c r="R156" s="151">
        <f t="shared" si="45"/>
        <v>1284.091</v>
      </c>
      <c r="S156" s="151"/>
      <c r="T156" t="str">
        <f>VLOOKUP(D156,[2]汇总!I$2:J$312,2,0)</f>
        <v>√</v>
      </c>
    </row>
    <row r="157" ht="20" customHeight="1" spans="1:20">
      <c r="A157" s="150">
        <f t="shared" si="53"/>
        <v>154</v>
      </c>
      <c r="B157" s="154"/>
      <c r="C157" s="11" t="s">
        <v>360</v>
      </c>
      <c r="D157" s="151" t="s">
        <v>361</v>
      </c>
      <c r="E157" s="151">
        <v>2836.2</v>
      </c>
      <c r="F157" s="151">
        <v>2837</v>
      </c>
      <c r="G157" s="13">
        <v>4990.25</v>
      </c>
      <c r="H157" s="151">
        <f t="shared" si="46"/>
        <v>51.05</v>
      </c>
      <c r="I157" s="151">
        <f t="shared" si="47"/>
        <v>453.792</v>
      </c>
      <c r="J157" s="151">
        <f t="shared" si="48"/>
        <v>19.859</v>
      </c>
      <c r="K157" s="13">
        <f t="shared" si="49"/>
        <v>424.17</v>
      </c>
      <c r="L157" s="13">
        <f t="shared" si="50"/>
        <v>948.871</v>
      </c>
      <c r="M157" s="151">
        <v>0</v>
      </c>
      <c r="N157" s="151">
        <f t="shared" si="41"/>
        <v>226.9</v>
      </c>
      <c r="O157" s="151">
        <f t="shared" si="42"/>
        <v>8.51</v>
      </c>
      <c r="P157" s="13">
        <f t="shared" si="43"/>
        <v>99.81</v>
      </c>
      <c r="Q157" s="151">
        <f t="shared" si="44"/>
        <v>335.22</v>
      </c>
      <c r="R157" s="151">
        <f t="shared" si="45"/>
        <v>1284.091</v>
      </c>
      <c r="S157" s="151"/>
      <c r="T157" t="str">
        <f>VLOOKUP(D157,[2]汇总!I$2:J$312,2,0)</f>
        <v>√</v>
      </c>
    </row>
    <row r="158" ht="20" customHeight="1" spans="1:20">
      <c r="A158" s="150">
        <f t="shared" si="53"/>
        <v>155</v>
      </c>
      <c r="B158" s="154"/>
      <c r="C158" s="11" t="s">
        <v>362</v>
      </c>
      <c r="D158" s="151" t="s">
        <v>363</v>
      </c>
      <c r="E158" s="151">
        <v>2836.2</v>
      </c>
      <c r="F158" s="151">
        <v>2837</v>
      </c>
      <c r="G158" s="13">
        <v>4990.25</v>
      </c>
      <c r="H158" s="151">
        <f t="shared" si="46"/>
        <v>51.05</v>
      </c>
      <c r="I158" s="151">
        <f t="shared" si="47"/>
        <v>453.792</v>
      </c>
      <c r="J158" s="151">
        <f t="shared" si="48"/>
        <v>19.859</v>
      </c>
      <c r="K158" s="13">
        <f t="shared" si="49"/>
        <v>424.17</v>
      </c>
      <c r="L158" s="13">
        <f t="shared" si="50"/>
        <v>948.871</v>
      </c>
      <c r="M158" s="151">
        <v>0</v>
      </c>
      <c r="N158" s="151">
        <f t="shared" si="41"/>
        <v>226.9</v>
      </c>
      <c r="O158" s="151">
        <f t="shared" si="42"/>
        <v>8.51</v>
      </c>
      <c r="P158" s="13">
        <f t="shared" si="43"/>
        <v>99.81</v>
      </c>
      <c r="Q158" s="151">
        <f t="shared" si="44"/>
        <v>335.22</v>
      </c>
      <c r="R158" s="151">
        <f t="shared" si="45"/>
        <v>1284.091</v>
      </c>
      <c r="S158" s="151"/>
      <c r="T158" t="str">
        <f>VLOOKUP(D158,[2]汇总!I$2:J$312,2,0)</f>
        <v>√</v>
      </c>
    </row>
    <row r="159" ht="20" customHeight="1" spans="1:20">
      <c r="A159" s="150">
        <f t="shared" si="53"/>
        <v>156</v>
      </c>
      <c r="B159" s="154"/>
      <c r="C159" s="11" t="s">
        <v>364</v>
      </c>
      <c r="D159" s="151" t="s">
        <v>365</v>
      </c>
      <c r="E159" s="151">
        <v>2836.2</v>
      </c>
      <c r="F159" s="151">
        <v>2837</v>
      </c>
      <c r="G159" s="13">
        <v>4990.25</v>
      </c>
      <c r="H159" s="151">
        <f t="shared" si="46"/>
        <v>51.05</v>
      </c>
      <c r="I159" s="151">
        <f t="shared" si="47"/>
        <v>453.792</v>
      </c>
      <c r="J159" s="151">
        <f t="shared" si="48"/>
        <v>19.859</v>
      </c>
      <c r="K159" s="13">
        <f t="shared" si="49"/>
        <v>424.17</v>
      </c>
      <c r="L159" s="13">
        <f t="shared" si="50"/>
        <v>948.871</v>
      </c>
      <c r="M159" s="151">
        <v>0</v>
      </c>
      <c r="N159" s="151">
        <f t="shared" si="41"/>
        <v>226.9</v>
      </c>
      <c r="O159" s="151">
        <f t="shared" si="42"/>
        <v>8.51</v>
      </c>
      <c r="P159" s="13">
        <f t="shared" si="43"/>
        <v>99.81</v>
      </c>
      <c r="Q159" s="151">
        <f t="shared" si="44"/>
        <v>335.22</v>
      </c>
      <c r="R159" s="151">
        <f t="shared" si="45"/>
        <v>1284.091</v>
      </c>
      <c r="S159" s="151"/>
      <c r="T159" t="str">
        <f>VLOOKUP(D159,[2]汇总!I$2:J$312,2,0)</f>
        <v>√</v>
      </c>
    </row>
    <row r="160" ht="20" customHeight="1" spans="1:20">
      <c r="A160" s="150">
        <f t="shared" si="53"/>
        <v>157</v>
      </c>
      <c r="B160" s="154"/>
      <c r="C160" s="11" t="s">
        <v>366</v>
      </c>
      <c r="D160" s="151" t="s">
        <v>367</v>
      </c>
      <c r="E160" s="151">
        <v>2836.2</v>
      </c>
      <c r="F160" s="151">
        <v>2837</v>
      </c>
      <c r="G160" s="13">
        <v>4990.25</v>
      </c>
      <c r="H160" s="151">
        <f t="shared" si="46"/>
        <v>51.05</v>
      </c>
      <c r="I160" s="151">
        <f t="shared" si="47"/>
        <v>453.792</v>
      </c>
      <c r="J160" s="151">
        <f t="shared" si="48"/>
        <v>19.859</v>
      </c>
      <c r="K160" s="13">
        <f t="shared" si="49"/>
        <v>424.17</v>
      </c>
      <c r="L160" s="13">
        <f t="shared" si="50"/>
        <v>948.871</v>
      </c>
      <c r="M160" s="151">
        <v>0</v>
      </c>
      <c r="N160" s="151">
        <f t="shared" si="41"/>
        <v>226.9</v>
      </c>
      <c r="O160" s="151">
        <f t="shared" si="42"/>
        <v>8.51</v>
      </c>
      <c r="P160" s="13">
        <f t="shared" si="43"/>
        <v>99.81</v>
      </c>
      <c r="Q160" s="151">
        <f t="shared" si="44"/>
        <v>335.22</v>
      </c>
      <c r="R160" s="151">
        <f t="shared" si="45"/>
        <v>1284.091</v>
      </c>
      <c r="S160" s="151"/>
      <c r="T160" t="str">
        <f>VLOOKUP(D160,[2]汇总!I$2:J$312,2,0)</f>
        <v>√</v>
      </c>
    </row>
    <row r="161" ht="20" customHeight="1" spans="1:20">
      <c r="A161" s="150">
        <f t="shared" si="53"/>
        <v>158</v>
      </c>
      <c r="B161" s="154"/>
      <c r="C161" s="11" t="s">
        <v>370</v>
      </c>
      <c r="D161" s="151" t="s">
        <v>371</v>
      </c>
      <c r="E161" s="151">
        <v>2836.2</v>
      </c>
      <c r="F161" s="151">
        <v>2837</v>
      </c>
      <c r="G161" s="13">
        <v>4990.25</v>
      </c>
      <c r="H161" s="151">
        <f t="shared" si="46"/>
        <v>51.05</v>
      </c>
      <c r="I161" s="151">
        <f t="shared" si="47"/>
        <v>453.792</v>
      </c>
      <c r="J161" s="151">
        <f t="shared" si="48"/>
        <v>19.859</v>
      </c>
      <c r="K161" s="13">
        <f t="shared" si="49"/>
        <v>424.17</v>
      </c>
      <c r="L161" s="13">
        <f t="shared" si="50"/>
        <v>948.871</v>
      </c>
      <c r="M161" s="151">
        <v>0</v>
      </c>
      <c r="N161" s="151">
        <f t="shared" si="41"/>
        <v>226.9</v>
      </c>
      <c r="O161" s="151">
        <f t="shared" si="42"/>
        <v>8.51</v>
      </c>
      <c r="P161" s="13">
        <f t="shared" si="43"/>
        <v>99.81</v>
      </c>
      <c r="Q161" s="151">
        <f t="shared" si="44"/>
        <v>335.22</v>
      </c>
      <c r="R161" s="151">
        <f t="shared" si="45"/>
        <v>1284.091</v>
      </c>
      <c r="S161" s="151"/>
      <c r="T161" t="str">
        <f>VLOOKUP(D161,[2]汇总!I$2:J$312,2,0)</f>
        <v>√</v>
      </c>
    </row>
    <row r="162" ht="20" customHeight="1" spans="1:20">
      <c r="A162" s="150">
        <f t="shared" si="53"/>
        <v>159</v>
      </c>
      <c r="B162" s="154"/>
      <c r="C162" s="11" t="s">
        <v>372</v>
      </c>
      <c r="D162" s="151" t="s">
        <v>373</v>
      </c>
      <c r="E162" s="151">
        <v>2836.2</v>
      </c>
      <c r="F162" s="151">
        <v>2837</v>
      </c>
      <c r="G162" s="13">
        <v>4990.25</v>
      </c>
      <c r="H162" s="151">
        <f t="shared" si="46"/>
        <v>51.05</v>
      </c>
      <c r="I162" s="151">
        <f t="shared" si="47"/>
        <v>453.792</v>
      </c>
      <c r="J162" s="151">
        <f t="shared" si="48"/>
        <v>19.859</v>
      </c>
      <c r="K162" s="13">
        <f t="shared" si="49"/>
        <v>424.17</v>
      </c>
      <c r="L162" s="13">
        <f t="shared" si="50"/>
        <v>948.871</v>
      </c>
      <c r="M162" s="151">
        <v>0</v>
      </c>
      <c r="N162" s="151">
        <f t="shared" si="41"/>
        <v>226.9</v>
      </c>
      <c r="O162" s="151">
        <f t="shared" si="42"/>
        <v>8.51</v>
      </c>
      <c r="P162" s="13">
        <f t="shared" si="43"/>
        <v>99.81</v>
      </c>
      <c r="Q162" s="151">
        <f t="shared" si="44"/>
        <v>335.22</v>
      </c>
      <c r="R162" s="151">
        <f t="shared" si="45"/>
        <v>1284.091</v>
      </c>
      <c r="S162" s="151"/>
      <c r="T162" t="str">
        <f>VLOOKUP(D162,[2]汇总!I$2:J$312,2,0)</f>
        <v>√</v>
      </c>
    </row>
    <row r="163" ht="20" customHeight="1" spans="1:20">
      <c r="A163" s="150">
        <f t="shared" si="53"/>
        <v>160</v>
      </c>
      <c r="B163" s="154"/>
      <c r="C163" s="11" t="s">
        <v>378</v>
      </c>
      <c r="D163" s="151" t="s">
        <v>379</v>
      </c>
      <c r="E163" s="151">
        <v>2836.2</v>
      </c>
      <c r="F163" s="151">
        <v>2837</v>
      </c>
      <c r="G163" s="13">
        <v>4990.25</v>
      </c>
      <c r="H163" s="151">
        <f t="shared" si="46"/>
        <v>51.05</v>
      </c>
      <c r="I163" s="151">
        <f t="shared" si="47"/>
        <v>453.792</v>
      </c>
      <c r="J163" s="151">
        <f t="shared" si="48"/>
        <v>19.859</v>
      </c>
      <c r="K163" s="13">
        <f t="shared" si="49"/>
        <v>424.17</v>
      </c>
      <c r="L163" s="13">
        <f t="shared" si="50"/>
        <v>948.871</v>
      </c>
      <c r="M163" s="151">
        <v>0</v>
      </c>
      <c r="N163" s="151">
        <f t="shared" si="41"/>
        <v>226.9</v>
      </c>
      <c r="O163" s="151">
        <f t="shared" si="42"/>
        <v>8.51</v>
      </c>
      <c r="P163" s="13">
        <f t="shared" si="43"/>
        <v>99.81</v>
      </c>
      <c r="Q163" s="151">
        <f t="shared" si="44"/>
        <v>335.22</v>
      </c>
      <c r="R163" s="151">
        <f t="shared" si="45"/>
        <v>1284.091</v>
      </c>
      <c r="S163" s="151"/>
      <c r="T163" t="str">
        <f>VLOOKUP(D163,[2]汇总!I$2:J$312,2,0)</f>
        <v>√</v>
      </c>
    </row>
    <row r="164" ht="20" customHeight="1" spans="1:20">
      <c r="A164" s="150">
        <f t="shared" ref="A164:A173" si="54">ROW()-3</f>
        <v>161</v>
      </c>
      <c r="B164" s="154"/>
      <c r="C164" s="11" t="s">
        <v>389</v>
      </c>
      <c r="D164" s="151" t="s">
        <v>390</v>
      </c>
      <c r="E164" s="151">
        <v>3042.05</v>
      </c>
      <c r="F164" s="151">
        <v>3043</v>
      </c>
      <c r="G164" s="13">
        <v>4990.25</v>
      </c>
      <c r="H164" s="151">
        <f t="shared" si="46"/>
        <v>54.76</v>
      </c>
      <c r="I164" s="151">
        <f t="shared" si="47"/>
        <v>486.728</v>
      </c>
      <c r="J164" s="151">
        <f t="shared" si="48"/>
        <v>21.301</v>
      </c>
      <c r="K164" s="13">
        <f t="shared" si="49"/>
        <v>424.17</v>
      </c>
      <c r="L164" s="13">
        <f t="shared" si="50"/>
        <v>986.959</v>
      </c>
      <c r="M164" s="151">
        <v>0</v>
      </c>
      <c r="N164" s="151">
        <f t="shared" si="41"/>
        <v>243.36</v>
      </c>
      <c r="O164" s="151">
        <f t="shared" si="42"/>
        <v>9.13</v>
      </c>
      <c r="P164" s="13">
        <f t="shared" si="43"/>
        <v>99.81</v>
      </c>
      <c r="Q164" s="151">
        <f t="shared" si="44"/>
        <v>352.3</v>
      </c>
      <c r="R164" s="151">
        <f t="shared" si="45"/>
        <v>1339.259</v>
      </c>
      <c r="S164" s="151"/>
      <c r="T164" t="str">
        <f>VLOOKUP(D164,[2]汇总!I$2:J$312,2,0)</f>
        <v>√</v>
      </c>
    </row>
    <row r="165" ht="20" customHeight="1" spans="1:19">
      <c r="A165" s="150">
        <f t="shared" si="54"/>
        <v>162</v>
      </c>
      <c r="B165" s="154"/>
      <c r="C165" s="12" t="s">
        <v>805</v>
      </c>
      <c r="D165" s="151" t="s">
        <v>806</v>
      </c>
      <c r="E165" s="17">
        <v>3042.05</v>
      </c>
      <c r="F165" s="17">
        <v>3043</v>
      </c>
      <c r="G165" s="13">
        <v>4990.25</v>
      </c>
      <c r="H165" s="151">
        <f t="shared" si="46"/>
        <v>54.76</v>
      </c>
      <c r="I165" s="151">
        <f t="shared" si="47"/>
        <v>486.728</v>
      </c>
      <c r="J165" s="151">
        <f t="shared" si="48"/>
        <v>21.301</v>
      </c>
      <c r="K165" s="13">
        <f t="shared" si="49"/>
        <v>424.17</v>
      </c>
      <c r="L165" s="13">
        <f t="shared" si="50"/>
        <v>986.959</v>
      </c>
      <c r="M165" s="151">
        <v>0</v>
      </c>
      <c r="N165" s="151">
        <f t="shared" si="41"/>
        <v>243.36</v>
      </c>
      <c r="O165" s="151">
        <f t="shared" si="42"/>
        <v>9.13</v>
      </c>
      <c r="P165" s="13">
        <f t="shared" si="43"/>
        <v>99.81</v>
      </c>
      <c r="Q165" s="151">
        <f t="shared" si="44"/>
        <v>352.3</v>
      </c>
      <c r="R165" s="151">
        <f t="shared" si="45"/>
        <v>1339.259</v>
      </c>
      <c r="S165" s="151" t="s">
        <v>50</v>
      </c>
    </row>
    <row r="166" ht="20" customHeight="1" spans="1:19">
      <c r="A166" s="150">
        <f t="shared" si="54"/>
        <v>163</v>
      </c>
      <c r="B166" s="155"/>
      <c r="C166" s="12" t="s">
        <v>807</v>
      </c>
      <c r="D166" s="37" t="s">
        <v>808</v>
      </c>
      <c r="E166" s="17">
        <v>3042.05</v>
      </c>
      <c r="F166" s="17">
        <v>3043</v>
      </c>
      <c r="G166" s="13">
        <v>4990.25</v>
      </c>
      <c r="H166" s="151">
        <f t="shared" si="46"/>
        <v>54.76</v>
      </c>
      <c r="I166" s="151">
        <f t="shared" si="47"/>
        <v>486.728</v>
      </c>
      <c r="J166" s="151">
        <f t="shared" si="48"/>
        <v>21.301</v>
      </c>
      <c r="K166" s="13">
        <f t="shared" si="49"/>
        <v>424.17</v>
      </c>
      <c r="L166" s="13">
        <f t="shared" si="50"/>
        <v>986.959</v>
      </c>
      <c r="M166" s="151">
        <v>0</v>
      </c>
      <c r="N166" s="151">
        <f t="shared" si="41"/>
        <v>243.36</v>
      </c>
      <c r="O166" s="151">
        <f t="shared" si="42"/>
        <v>9.13</v>
      </c>
      <c r="P166" s="13">
        <f t="shared" si="43"/>
        <v>99.81</v>
      </c>
      <c r="Q166" s="151">
        <f t="shared" si="44"/>
        <v>352.3</v>
      </c>
      <c r="R166" s="151">
        <f t="shared" si="45"/>
        <v>1339.259</v>
      </c>
      <c r="S166" s="151" t="s">
        <v>50</v>
      </c>
    </row>
    <row r="167" ht="20" customHeight="1" spans="1:20">
      <c r="A167" s="150">
        <f t="shared" si="54"/>
        <v>164</v>
      </c>
      <c r="B167" s="151" t="s">
        <v>391</v>
      </c>
      <c r="C167" s="11" t="s">
        <v>392</v>
      </c>
      <c r="D167" s="151" t="s">
        <v>393</v>
      </c>
      <c r="E167" s="151">
        <v>2836.2</v>
      </c>
      <c r="F167" s="151">
        <v>2837</v>
      </c>
      <c r="G167" s="13">
        <v>4990.25</v>
      </c>
      <c r="H167" s="151">
        <f t="shared" si="46"/>
        <v>51.05</v>
      </c>
      <c r="I167" s="151">
        <f t="shared" si="47"/>
        <v>453.792</v>
      </c>
      <c r="J167" s="151">
        <f t="shared" si="48"/>
        <v>19.859</v>
      </c>
      <c r="K167" s="13">
        <f t="shared" si="49"/>
        <v>424.17</v>
      </c>
      <c r="L167" s="13">
        <f t="shared" si="50"/>
        <v>948.871</v>
      </c>
      <c r="M167" s="151">
        <v>0</v>
      </c>
      <c r="N167" s="151">
        <f t="shared" si="41"/>
        <v>226.9</v>
      </c>
      <c r="O167" s="151">
        <f t="shared" si="42"/>
        <v>8.51</v>
      </c>
      <c r="P167" s="13">
        <f t="shared" si="43"/>
        <v>99.81</v>
      </c>
      <c r="Q167" s="151">
        <f t="shared" si="44"/>
        <v>335.22</v>
      </c>
      <c r="R167" s="151">
        <f t="shared" si="45"/>
        <v>1284.091</v>
      </c>
      <c r="S167" s="151"/>
      <c r="T167" t="str">
        <f>VLOOKUP(D167,[2]汇总!I$2:J$312,2,0)</f>
        <v>√</v>
      </c>
    </row>
    <row r="168" ht="20" customHeight="1" spans="1:20">
      <c r="A168" s="150">
        <f t="shared" si="54"/>
        <v>165</v>
      </c>
      <c r="B168" s="151"/>
      <c r="C168" s="11" t="s">
        <v>394</v>
      </c>
      <c r="D168" s="151" t="s">
        <v>395</v>
      </c>
      <c r="E168" s="151">
        <v>2836.2</v>
      </c>
      <c r="F168" s="151">
        <v>2837</v>
      </c>
      <c r="G168" s="13">
        <v>4990.25</v>
      </c>
      <c r="H168" s="151">
        <f t="shared" si="46"/>
        <v>51.05</v>
      </c>
      <c r="I168" s="151">
        <f t="shared" si="47"/>
        <v>453.792</v>
      </c>
      <c r="J168" s="151">
        <f t="shared" si="48"/>
        <v>19.859</v>
      </c>
      <c r="K168" s="13">
        <f t="shared" si="49"/>
        <v>424.17</v>
      </c>
      <c r="L168" s="13">
        <f t="shared" si="50"/>
        <v>948.871</v>
      </c>
      <c r="M168" s="151">
        <v>0</v>
      </c>
      <c r="N168" s="151">
        <f t="shared" si="41"/>
        <v>226.9</v>
      </c>
      <c r="O168" s="151">
        <f t="shared" si="42"/>
        <v>8.51</v>
      </c>
      <c r="P168" s="13">
        <f t="shared" si="43"/>
        <v>99.81</v>
      </c>
      <c r="Q168" s="151">
        <f t="shared" si="44"/>
        <v>335.22</v>
      </c>
      <c r="R168" s="151">
        <f t="shared" si="45"/>
        <v>1284.091</v>
      </c>
      <c r="S168" s="151"/>
      <c r="T168" t="str">
        <f>VLOOKUP(D168,[2]汇总!I$2:J$312,2,0)</f>
        <v>√</v>
      </c>
    </row>
    <row r="169" ht="20" customHeight="1" spans="1:20">
      <c r="A169" s="150">
        <f t="shared" si="54"/>
        <v>166</v>
      </c>
      <c r="B169" s="151"/>
      <c r="C169" s="11" t="s">
        <v>396</v>
      </c>
      <c r="D169" s="151" t="s">
        <v>397</v>
      </c>
      <c r="E169" s="151">
        <v>2836.2</v>
      </c>
      <c r="F169" s="151">
        <v>2837</v>
      </c>
      <c r="G169" s="13">
        <v>4990.25</v>
      </c>
      <c r="H169" s="151">
        <f t="shared" si="46"/>
        <v>51.05</v>
      </c>
      <c r="I169" s="151">
        <f t="shared" si="47"/>
        <v>453.792</v>
      </c>
      <c r="J169" s="151">
        <f t="shared" si="48"/>
        <v>19.859</v>
      </c>
      <c r="K169" s="13">
        <f t="shared" si="49"/>
        <v>424.17</v>
      </c>
      <c r="L169" s="13">
        <f t="shared" si="50"/>
        <v>948.871</v>
      </c>
      <c r="M169" s="151">
        <v>0</v>
      </c>
      <c r="N169" s="151">
        <f t="shared" si="41"/>
        <v>226.9</v>
      </c>
      <c r="O169" s="151">
        <f t="shared" si="42"/>
        <v>8.51</v>
      </c>
      <c r="P169" s="13">
        <f t="shared" si="43"/>
        <v>99.81</v>
      </c>
      <c r="Q169" s="151">
        <f t="shared" si="44"/>
        <v>335.22</v>
      </c>
      <c r="R169" s="151">
        <f t="shared" si="45"/>
        <v>1284.091</v>
      </c>
      <c r="S169" s="151"/>
      <c r="T169" t="str">
        <f>VLOOKUP(D169,[2]汇总!I$2:J$312,2,0)</f>
        <v>√</v>
      </c>
    </row>
    <row r="170" ht="20" customHeight="1" spans="1:20">
      <c r="A170" s="150">
        <f t="shared" si="54"/>
        <v>167</v>
      </c>
      <c r="B170" s="151"/>
      <c r="C170" s="11" t="s">
        <v>398</v>
      </c>
      <c r="D170" s="151" t="s">
        <v>399</v>
      </c>
      <c r="E170" s="151">
        <v>2836.2</v>
      </c>
      <c r="F170" s="151">
        <v>2837</v>
      </c>
      <c r="G170" s="13">
        <v>4990.25</v>
      </c>
      <c r="H170" s="151">
        <f t="shared" si="46"/>
        <v>51.05</v>
      </c>
      <c r="I170" s="151">
        <f t="shared" si="47"/>
        <v>453.792</v>
      </c>
      <c r="J170" s="151">
        <f t="shared" si="48"/>
        <v>19.859</v>
      </c>
      <c r="K170" s="13">
        <f t="shared" si="49"/>
        <v>424.17</v>
      </c>
      <c r="L170" s="13">
        <f t="shared" si="50"/>
        <v>948.871</v>
      </c>
      <c r="M170" s="151">
        <v>0</v>
      </c>
      <c r="N170" s="151">
        <f t="shared" si="41"/>
        <v>226.9</v>
      </c>
      <c r="O170" s="151">
        <f t="shared" si="42"/>
        <v>8.51</v>
      </c>
      <c r="P170" s="13">
        <f t="shared" si="43"/>
        <v>99.81</v>
      </c>
      <c r="Q170" s="151">
        <f t="shared" si="44"/>
        <v>335.22</v>
      </c>
      <c r="R170" s="151">
        <f t="shared" si="45"/>
        <v>1284.091</v>
      </c>
      <c r="S170" s="151"/>
      <c r="T170" t="str">
        <f>VLOOKUP(D170,[2]汇总!I$2:J$312,2,0)</f>
        <v>√</v>
      </c>
    </row>
    <row r="171" ht="20" customHeight="1" spans="1:20">
      <c r="A171" s="150">
        <f t="shared" si="54"/>
        <v>168</v>
      </c>
      <c r="B171" s="151"/>
      <c r="C171" s="11" t="s">
        <v>402</v>
      </c>
      <c r="D171" s="151" t="s">
        <v>403</v>
      </c>
      <c r="E171" s="151">
        <v>2836.2</v>
      </c>
      <c r="F171" s="151">
        <v>2837</v>
      </c>
      <c r="G171" s="13">
        <v>4990.25</v>
      </c>
      <c r="H171" s="151">
        <f t="shared" si="46"/>
        <v>51.05</v>
      </c>
      <c r="I171" s="151">
        <f t="shared" si="47"/>
        <v>453.792</v>
      </c>
      <c r="J171" s="151">
        <f t="shared" si="48"/>
        <v>19.859</v>
      </c>
      <c r="K171" s="13">
        <f t="shared" si="49"/>
        <v>424.17</v>
      </c>
      <c r="L171" s="13">
        <f t="shared" si="50"/>
        <v>948.871</v>
      </c>
      <c r="M171" s="151">
        <v>0</v>
      </c>
      <c r="N171" s="151">
        <f t="shared" si="41"/>
        <v>226.9</v>
      </c>
      <c r="O171" s="151">
        <f t="shared" si="42"/>
        <v>8.51</v>
      </c>
      <c r="P171" s="13">
        <f t="shared" si="43"/>
        <v>99.81</v>
      </c>
      <c r="Q171" s="151">
        <f t="shared" si="44"/>
        <v>335.22</v>
      </c>
      <c r="R171" s="151">
        <f t="shared" si="45"/>
        <v>1284.091</v>
      </c>
      <c r="S171" s="151"/>
      <c r="T171" t="str">
        <f>VLOOKUP(D171,[2]汇总!I$2:J$312,2,0)</f>
        <v>√</v>
      </c>
    </row>
    <row r="172" ht="20" customHeight="1" spans="1:20">
      <c r="A172" s="150">
        <f t="shared" si="54"/>
        <v>169</v>
      </c>
      <c r="B172" s="151"/>
      <c r="C172" s="11" t="s">
        <v>404</v>
      </c>
      <c r="D172" s="151" t="s">
        <v>405</v>
      </c>
      <c r="E172" s="151">
        <v>2836.2</v>
      </c>
      <c r="F172" s="151">
        <v>2837</v>
      </c>
      <c r="G172" s="13">
        <v>4990.25</v>
      </c>
      <c r="H172" s="151">
        <f t="shared" si="46"/>
        <v>51.05</v>
      </c>
      <c r="I172" s="151">
        <f t="shared" si="47"/>
        <v>453.792</v>
      </c>
      <c r="J172" s="151">
        <f t="shared" si="48"/>
        <v>19.859</v>
      </c>
      <c r="K172" s="13">
        <f t="shared" si="49"/>
        <v>424.17</v>
      </c>
      <c r="L172" s="13">
        <f t="shared" si="50"/>
        <v>948.871</v>
      </c>
      <c r="M172" s="151">
        <v>0</v>
      </c>
      <c r="N172" s="151">
        <f t="shared" si="41"/>
        <v>226.9</v>
      </c>
      <c r="O172" s="151">
        <f t="shared" si="42"/>
        <v>8.51</v>
      </c>
      <c r="P172" s="13">
        <f t="shared" si="43"/>
        <v>99.81</v>
      </c>
      <c r="Q172" s="151">
        <f t="shared" si="44"/>
        <v>335.22</v>
      </c>
      <c r="R172" s="151">
        <f t="shared" si="45"/>
        <v>1284.091</v>
      </c>
      <c r="S172" s="151"/>
      <c r="T172" t="str">
        <f>VLOOKUP(D172,[2]汇总!I$2:J$312,2,0)</f>
        <v>√</v>
      </c>
    </row>
    <row r="173" ht="20" customHeight="1" spans="1:20">
      <c r="A173" s="150">
        <f t="shared" si="54"/>
        <v>170</v>
      </c>
      <c r="B173" s="151"/>
      <c r="C173" s="11" t="s">
        <v>408</v>
      </c>
      <c r="D173" s="151" t="s">
        <v>409</v>
      </c>
      <c r="E173" s="151">
        <v>2836.2</v>
      </c>
      <c r="F173" s="151">
        <v>2837</v>
      </c>
      <c r="G173" s="13">
        <v>4990.25</v>
      </c>
      <c r="H173" s="151">
        <f t="shared" si="46"/>
        <v>51.05</v>
      </c>
      <c r="I173" s="151">
        <f t="shared" si="47"/>
        <v>453.792</v>
      </c>
      <c r="J173" s="151">
        <f t="shared" si="48"/>
        <v>19.859</v>
      </c>
      <c r="K173" s="13">
        <f t="shared" si="49"/>
        <v>424.17</v>
      </c>
      <c r="L173" s="13">
        <f t="shared" si="50"/>
        <v>948.871</v>
      </c>
      <c r="M173" s="151">
        <v>0</v>
      </c>
      <c r="N173" s="151">
        <f t="shared" si="41"/>
        <v>226.9</v>
      </c>
      <c r="O173" s="151">
        <f t="shared" si="42"/>
        <v>8.51</v>
      </c>
      <c r="P173" s="13">
        <f t="shared" si="43"/>
        <v>99.81</v>
      </c>
      <c r="Q173" s="151">
        <f t="shared" si="44"/>
        <v>335.22</v>
      </c>
      <c r="R173" s="151">
        <f t="shared" si="45"/>
        <v>1284.091</v>
      </c>
      <c r="S173" s="151"/>
      <c r="T173" t="str">
        <f>VLOOKUP(D173,[2]汇总!I$2:J$312,2,0)</f>
        <v>√</v>
      </c>
    </row>
    <row r="174" ht="20" customHeight="1" spans="1:20">
      <c r="A174" s="150">
        <f t="shared" ref="A174:A183" si="55">ROW()-3</f>
        <v>171</v>
      </c>
      <c r="B174" s="151"/>
      <c r="C174" s="11" t="s">
        <v>410</v>
      </c>
      <c r="D174" s="151" t="s">
        <v>411</v>
      </c>
      <c r="E174" s="151">
        <v>2836.2</v>
      </c>
      <c r="F174" s="151">
        <v>2837</v>
      </c>
      <c r="G174" s="13">
        <v>4990.25</v>
      </c>
      <c r="H174" s="151">
        <f t="shared" si="46"/>
        <v>51.05</v>
      </c>
      <c r="I174" s="151">
        <f t="shared" si="47"/>
        <v>453.792</v>
      </c>
      <c r="J174" s="151">
        <f t="shared" si="48"/>
        <v>19.859</v>
      </c>
      <c r="K174" s="13">
        <f t="shared" si="49"/>
        <v>424.17</v>
      </c>
      <c r="L174" s="13">
        <f t="shared" si="50"/>
        <v>948.871</v>
      </c>
      <c r="M174" s="151">
        <v>0</v>
      </c>
      <c r="N174" s="151">
        <f t="shared" si="41"/>
        <v>226.9</v>
      </c>
      <c r="O174" s="151">
        <f t="shared" si="42"/>
        <v>8.51</v>
      </c>
      <c r="P174" s="13">
        <f t="shared" si="43"/>
        <v>99.81</v>
      </c>
      <c r="Q174" s="151">
        <f t="shared" si="44"/>
        <v>335.22</v>
      </c>
      <c r="R174" s="151">
        <f t="shared" si="45"/>
        <v>1284.091</v>
      </c>
      <c r="S174" s="151"/>
      <c r="T174" t="str">
        <f>VLOOKUP(D174,[2]汇总!I$2:J$312,2,0)</f>
        <v>√</v>
      </c>
    </row>
    <row r="175" ht="20" customHeight="1" spans="1:20">
      <c r="A175" s="150">
        <f t="shared" si="55"/>
        <v>172</v>
      </c>
      <c r="B175" s="151"/>
      <c r="C175" s="11" t="s">
        <v>412</v>
      </c>
      <c r="D175" s="151" t="s">
        <v>413</v>
      </c>
      <c r="E175" s="151">
        <v>2836.2</v>
      </c>
      <c r="F175" s="151">
        <v>2837</v>
      </c>
      <c r="G175" s="13">
        <v>4990.25</v>
      </c>
      <c r="H175" s="151">
        <f t="shared" si="46"/>
        <v>51.05</v>
      </c>
      <c r="I175" s="151">
        <f t="shared" si="47"/>
        <v>453.792</v>
      </c>
      <c r="J175" s="151">
        <f t="shared" si="48"/>
        <v>19.859</v>
      </c>
      <c r="K175" s="13">
        <f t="shared" si="49"/>
        <v>424.17</v>
      </c>
      <c r="L175" s="13">
        <f t="shared" si="50"/>
        <v>948.871</v>
      </c>
      <c r="M175" s="151">
        <v>0</v>
      </c>
      <c r="N175" s="151">
        <f t="shared" si="41"/>
        <v>226.9</v>
      </c>
      <c r="O175" s="151">
        <f t="shared" si="42"/>
        <v>8.51</v>
      </c>
      <c r="P175" s="13">
        <f t="shared" si="43"/>
        <v>99.81</v>
      </c>
      <c r="Q175" s="151">
        <f t="shared" si="44"/>
        <v>335.22</v>
      </c>
      <c r="R175" s="151">
        <f t="shared" si="45"/>
        <v>1284.091</v>
      </c>
      <c r="S175" s="151"/>
      <c r="T175" t="str">
        <f>VLOOKUP(D175,[2]汇总!I$2:J$312,2,0)</f>
        <v>√</v>
      </c>
    </row>
    <row r="176" ht="20" customHeight="1" spans="1:20">
      <c r="A176" s="150">
        <f t="shared" si="55"/>
        <v>173</v>
      </c>
      <c r="B176" s="151"/>
      <c r="C176" s="11" t="s">
        <v>414</v>
      </c>
      <c r="D176" s="151" t="s">
        <v>415</v>
      </c>
      <c r="E176" s="151">
        <v>2836.2</v>
      </c>
      <c r="F176" s="151">
        <v>2837</v>
      </c>
      <c r="G176" s="13">
        <v>4990.25</v>
      </c>
      <c r="H176" s="151">
        <f t="shared" si="46"/>
        <v>51.05</v>
      </c>
      <c r="I176" s="151">
        <f t="shared" si="47"/>
        <v>453.792</v>
      </c>
      <c r="J176" s="151">
        <f t="shared" si="48"/>
        <v>19.859</v>
      </c>
      <c r="K176" s="13">
        <f t="shared" si="49"/>
        <v>424.17</v>
      </c>
      <c r="L176" s="13">
        <f t="shared" si="50"/>
        <v>948.871</v>
      </c>
      <c r="M176" s="151">
        <v>0</v>
      </c>
      <c r="N176" s="151">
        <f t="shared" si="41"/>
        <v>226.9</v>
      </c>
      <c r="O176" s="151">
        <f t="shared" si="42"/>
        <v>8.51</v>
      </c>
      <c r="P176" s="13">
        <f t="shared" si="43"/>
        <v>99.81</v>
      </c>
      <c r="Q176" s="151">
        <f t="shared" si="44"/>
        <v>335.22</v>
      </c>
      <c r="R176" s="151">
        <f t="shared" si="45"/>
        <v>1284.091</v>
      </c>
      <c r="S176" s="151"/>
      <c r="T176" t="str">
        <f>VLOOKUP(D176,[2]汇总!I$2:J$312,2,0)</f>
        <v>√</v>
      </c>
    </row>
    <row r="177" ht="20" customHeight="1" spans="1:20">
      <c r="A177" s="150">
        <f t="shared" si="55"/>
        <v>174</v>
      </c>
      <c r="B177" s="151"/>
      <c r="C177" s="11" t="s">
        <v>416</v>
      </c>
      <c r="D177" s="151" t="s">
        <v>417</v>
      </c>
      <c r="E177" s="151">
        <v>2836.2</v>
      </c>
      <c r="F177" s="151">
        <v>2837</v>
      </c>
      <c r="G177" s="13">
        <v>4990.25</v>
      </c>
      <c r="H177" s="151">
        <f t="shared" si="46"/>
        <v>51.05</v>
      </c>
      <c r="I177" s="151">
        <f t="shared" si="47"/>
        <v>453.792</v>
      </c>
      <c r="J177" s="151">
        <f t="shared" si="48"/>
        <v>19.859</v>
      </c>
      <c r="K177" s="13">
        <f t="shared" si="49"/>
        <v>424.17</v>
      </c>
      <c r="L177" s="13">
        <f t="shared" si="50"/>
        <v>948.871</v>
      </c>
      <c r="M177" s="151">
        <v>0</v>
      </c>
      <c r="N177" s="151">
        <f t="shared" si="41"/>
        <v>226.9</v>
      </c>
      <c r="O177" s="151">
        <f t="shared" si="42"/>
        <v>8.51</v>
      </c>
      <c r="P177" s="13">
        <f t="shared" si="43"/>
        <v>99.81</v>
      </c>
      <c r="Q177" s="151">
        <f t="shared" si="44"/>
        <v>335.22</v>
      </c>
      <c r="R177" s="151">
        <f t="shared" si="45"/>
        <v>1284.091</v>
      </c>
      <c r="S177" s="151"/>
      <c r="T177" t="str">
        <f>VLOOKUP(D177,[2]汇总!I$2:J$312,2,0)</f>
        <v>√</v>
      </c>
    </row>
    <row r="178" ht="20" customHeight="1" spans="1:20">
      <c r="A178" s="150">
        <f t="shared" si="55"/>
        <v>175</v>
      </c>
      <c r="B178" s="151"/>
      <c r="C178" s="11" t="s">
        <v>418</v>
      </c>
      <c r="D178" s="151" t="s">
        <v>419</v>
      </c>
      <c r="E178" s="151">
        <v>2836.2</v>
      </c>
      <c r="F178" s="151">
        <v>2837</v>
      </c>
      <c r="G178" s="13">
        <v>4990.25</v>
      </c>
      <c r="H178" s="151">
        <f t="shared" si="46"/>
        <v>51.05</v>
      </c>
      <c r="I178" s="151">
        <f t="shared" si="47"/>
        <v>453.792</v>
      </c>
      <c r="J178" s="151">
        <f t="shared" si="48"/>
        <v>19.859</v>
      </c>
      <c r="K178" s="13">
        <f t="shared" si="49"/>
        <v>424.17</v>
      </c>
      <c r="L178" s="13">
        <f t="shared" si="50"/>
        <v>948.871</v>
      </c>
      <c r="M178" s="151">
        <v>0</v>
      </c>
      <c r="N178" s="151">
        <f t="shared" si="41"/>
        <v>226.9</v>
      </c>
      <c r="O178" s="151">
        <f t="shared" si="42"/>
        <v>8.51</v>
      </c>
      <c r="P178" s="13">
        <f t="shared" si="43"/>
        <v>99.81</v>
      </c>
      <c r="Q178" s="151">
        <f t="shared" si="44"/>
        <v>335.22</v>
      </c>
      <c r="R178" s="151">
        <f t="shared" si="45"/>
        <v>1284.091</v>
      </c>
      <c r="S178" s="151"/>
      <c r="T178" t="str">
        <f>VLOOKUP(D178,[2]汇总!I$2:J$312,2,0)</f>
        <v>√</v>
      </c>
    </row>
    <row r="179" ht="20" customHeight="1" spans="1:20">
      <c r="A179" s="150">
        <f t="shared" si="55"/>
        <v>176</v>
      </c>
      <c r="B179" s="151"/>
      <c r="C179" s="11" t="s">
        <v>420</v>
      </c>
      <c r="D179" s="151" t="s">
        <v>421</v>
      </c>
      <c r="E179" s="151">
        <v>2836.2</v>
      </c>
      <c r="F179" s="151">
        <v>2837</v>
      </c>
      <c r="G179" s="13">
        <v>4990.25</v>
      </c>
      <c r="H179" s="151">
        <f t="shared" si="46"/>
        <v>51.05</v>
      </c>
      <c r="I179" s="151">
        <f t="shared" si="47"/>
        <v>453.792</v>
      </c>
      <c r="J179" s="151">
        <f t="shared" si="48"/>
        <v>19.859</v>
      </c>
      <c r="K179" s="13">
        <f t="shared" si="49"/>
        <v>424.17</v>
      </c>
      <c r="L179" s="13">
        <f t="shared" si="50"/>
        <v>948.871</v>
      </c>
      <c r="M179" s="151">
        <v>0</v>
      </c>
      <c r="N179" s="151">
        <f t="shared" si="41"/>
        <v>226.9</v>
      </c>
      <c r="O179" s="151">
        <f t="shared" si="42"/>
        <v>8.51</v>
      </c>
      <c r="P179" s="13">
        <f t="shared" si="43"/>
        <v>99.81</v>
      </c>
      <c r="Q179" s="151">
        <f t="shared" si="44"/>
        <v>335.22</v>
      </c>
      <c r="R179" s="151">
        <f t="shared" si="45"/>
        <v>1284.091</v>
      </c>
      <c r="S179" s="151"/>
      <c r="T179" t="str">
        <f>VLOOKUP(D179,[2]汇总!I$2:J$312,2,0)</f>
        <v>√</v>
      </c>
    </row>
    <row r="180" ht="20" customHeight="1" spans="1:20">
      <c r="A180" s="150">
        <f t="shared" si="55"/>
        <v>177</v>
      </c>
      <c r="B180" s="151"/>
      <c r="C180" s="11" t="s">
        <v>422</v>
      </c>
      <c r="D180" s="151" t="s">
        <v>423</v>
      </c>
      <c r="E180" s="151">
        <v>2836.2</v>
      </c>
      <c r="F180" s="151">
        <v>2837</v>
      </c>
      <c r="G180" s="13">
        <v>4990.25</v>
      </c>
      <c r="H180" s="151">
        <f t="shared" si="46"/>
        <v>51.05</v>
      </c>
      <c r="I180" s="151">
        <f t="shared" si="47"/>
        <v>453.792</v>
      </c>
      <c r="J180" s="151">
        <f t="shared" si="48"/>
        <v>19.859</v>
      </c>
      <c r="K180" s="13">
        <f t="shared" si="49"/>
        <v>424.17</v>
      </c>
      <c r="L180" s="13">
        <f t="shared" si="50"/>
        <v>948.871</v>
      </c>
      <c r="M180" s="151">
        <v>0</v>
      </c>
      <c r="N180" s="151">
        <f t="shared" si="41"/>
        <v>226.9</v>
      </c>
      <c r="O180" s="151">
        <f t="shared" si="42"/>
        <v>8.51</v>
      </c>
      <c r="P180" s="13">
        <f t="shared" si="43"/>
        <v>99.81</v>
      </c>
      <c r="Q180" s="151">
        <f t="shared" si="44"/>
        <v>335.22</v>
      </c>
      <c r="R180" s="151">
        <f t="shared" si="45"/>
        <v>1284.091</v>
      </c>
      <c r="S180" s="151"/>
      <c r="T180" t="str">
        <f>VLOOKUP(D180,[2]汇总!I$2:J$312,2,0)</f>
        <v>√</v>
      </c>
    </row>
    <row r="181" ht="20" customHeight="1" spans="1:20">
      <c r="A181" s="150">
        <f t="shared" si="55"/>
        <v>178</v>
      </c>
      <c r="B181" s="151"/>
      <c r="C181" s="11" t="s">
        <v>424</v>
      </c>
      <c r="D181" s="151" t="s">
        <v>425</v>
      </c>
      <c r="E181" s="151">
        <v>2836.2</v>
      </c>
      <c r="F181" s="151">
        <v>2837</v>
      </c>
      <c r="G181" s="13">
        <v>4990.25</v>
      </c>
      <c r="H181" s="151">
        <f t="shared" si="46"/>
        <v>51.05</v>
      </c>
      <c r="I181" s="151">
        <f t="shared" si="47"/>
        <v>453.792</v>
      </c>
      <c r="J181" s="151">
        <f t="shared" si="48"/>
        <v>19.859</v>
      </c>
      <c r="K181" s="13">
        <f t="shared" si="49"/>
        <v>424.17</v>
      </c>
      <c r="L181" s="13">
        <f t="shared" si="50"/>
        <v>948.871</v>
      </c>
      <c r="M181" s="151">
        <v>0</v>
      </c>
      <c r="N181" s="151">
        <f t="shared" si="41"/>
        <v>226.9</v>
      </c>
      <c r="O181" s="151">
        <f t="shared" si="42"/>
        <v>8.51</v>
      </c>
      <c r="P181" s="13">
        <f t="shared" si="43"/>
        <v>99.81</v>
      </c>
      <c r="Q181" s="151">
        <f t="shared" si="44"/>
        <v>335.22</v>
      </c>
      <c r="R181" s="151">
        <f t="shared" si="45"/>
        <v>1284.091</v>
      </c>
      <c r="S181" s="151"/>
      <c r="T181" t="str">
        <f>VLOOKUP(D181,[2]汇总!I$2:J$312,2,0)</f>
        <v>√</v>
      </c>
    </row>
    <row r="182" ht="20" customHeight="1" spans="1:19">
      <c r="A182" s="150">
        <f t="shared" si="55"/>
        <v>179</v>
      </c>
      <c r="B182" s="151"/>
      <c r="C182" s="12" t="s">
        <v>809</v>
      </c>
      <c r="D182" s="151" t="s">
        <v>810</v>
      </c>
      <c r="E182" s="17">
        <v>3042.05</v>
      </c>
      <c r="F182" s="17">
        <v>3043</v>
      </c>
      <c r="G182" s="13">
        <v>4990.25</v>
      </c>
      <c r="H182" s="151">
        <f t="shared" si="46"/>
        <v>54.76</v>
      </c>
      <c r="I182" s="151">
        <f t="shared" si="47"/>
        <v>486.728</v>
      </c>
      <c r="J182" s="151">
        <f t="shared" si="48"/>
        <v>21.301</v>
      </c>
      <c r="K182" s="13">
        <f t="shared" si="49"/>
        <v>424.17</v>
      </c>
      <c r="L182" s="13">
        <f t="shared" si="50"/>
        <v>986.959</v>
      </c>
      <c r="M182" s="151">
        <v>0</v>
      </c>
      <c r="N182" s="151">
        <f t="shared" si="41"/>
        <v>243.36</v>
      </c>
      <c r="O182" s="151">
        <f t="shared" si="42"/>
        <v>9.13</v>
      </c>
      <c r="P182" s="13">
        <f t="shared" si="43"/>
        <v>99.81</v>
      </c>
      <c r="Q182" s="151">
        <f t="shared" si="44"/>
        <v>352.3</v>
      </c>
      <c r="R182" s="151">
        <f t="shared" si="45"/>
        <v>1339.259</v>
      </c>
      <c r="S182" s="151" t="s">
        <v>50</v>
      </c>
    </row>
    <row r="183" ht="20" customHeight="1" spans="1:20">
      <c r="A183" s="150">
        <f t="shared" si="55"/>
        <v>180</v>
      </c>
      <c r="B183" s="151" t="s">
        <v>426</v>
      </c>
      <c r="C183" s="11" t="s">
        <v>427</v>
      </c>
      <c r="D183" s="151" t="s">
        <v>428</v>
      </c>
      <c r="E183" s="151">
        <v>2836.2</v>
      </c>
      <c r="F183" s="151">
        <v>2837</v>
      </c>
      <c r="G183" s="13">
        <v>4990.25</v>
      </c>
      <c r="H183" s="151">
        <f t="shared" si="46"/>
        <v>51.05</v>
      </c>
      <c r="I183" s="151">
        <f t="shared" si="47"/>
        <v>453.792</v>
      </c>
      <c r="J183" s="151">
        <f t="shared" si="48"/>
        <v>19.859</v>
      </c>
      <c r="K183" s="13">
        <f t="shared" si="49"/>
        <v>424.17</v>
      </c>
      <c r="L183" s="13">
        <f t="shared" si="50"/>
        <v>948.871</v>
      </c>
      <c r="M183" s="151">
        <v>0</v>
      </c>
      <c r="N183" s="151">
        <f t="shared" si="41"/>
        <v>226.9</v>
      </c>
      <c r="O183" s="151">
        <f t="shared" si="42"/>
        <v>8.51</v>
      </c>
      <c r="P183" s="13">
        <f t="shared" si="43"/>
        <v>99.81</v>
      </c>
      <c r="Q183" s="151">
        <f t="shared" si="44"/>
        <v>335.22</v>
      </c>
      <c r="R183" s="151">
        <f t="shared" si="45"/>
        <v>1284.091</v>
      </c>
      <c r="S183" s="151"/>
      <c r="T183" t="str">
        <f>VLOOKUP(D183,[2]汇总!I$2:J$312,2,0)</f>
        <v>√</v>
      </c>
    </row>
    <row r="184" ht="20" customHeight="1" spans="1:20">
      <c r="A184" s="150">
        <f t="shared" ref="A184:A193" si="56">ROW()-3</f>
        <v>181</v>
      </c>
      <c r="B184" s="151"/>
      <c r="C184" s="11" t="s">
        <v>429</v>
      </c>
      <c r="D184" s="151" t="s">
        <v>430</v>
      </c>
      <c r="E184" s="151">
        <v>2836.2</v>
      </c>
      <c r="F184" s="151">
        <v>2837</v>
      </c>
      <c r="G184" s="13">
        <v>4990.25</v>
      </c>
      <c r="H184" s="151">
        <f t="shared" si="46"/>
        <v>51.05</v>
      </c>
      <c r="I184" s="151">
        <f t="shared" si="47"/>
        <v>453.792</v>
      </c>
      <c r="J184" s="151">
        <f t="shared" si="48"/>
        <v>19.859</v>
      </c>
      <c r="K184" s="13">
        <f t="shared" si="49"/>
        <v>424.17</v>
      </c>
      <c r="L184" s="13">
        <f t="shared" si="50"/>
        <v>948.871</v>
      </c>
      <c r="M184" s="151">
        <v>0</v>
      </c>
      <c r="N184" s="151">
        <f t="shared" si="41"/>
        <v>226.9</v>
      </c>
      <c r="O184" s="151">
        <f t="shared" si="42"/>
        <v>8.51</v>
      </c>
      <c r="P184" s="13">
        <f t="shared" si="43"/>
        <v>99.81</v>
      </c>
      <c r="Q184" s="151">
        <f t="shared" si="44"/>
        <v>335.22</v>
      </c>
      <c r="R184" s="151">
        <f t="shared" si="45"/>
        <v>1284.091</v>
      </c>
      <c r="S184" s="151"/>
      <c r="T184" t="str">
        <f>VLOOKUP(D184,[2]汇总!I$2:J$312,2,0)</f>
        <v>√</v>
      </c>
    </row>
    <row r="185" ht="20" customHeight="1" spans="1:20">
      <c r="A185" s="150">
        <f t="shared" si="56"/>
        <v>182</v>
      </c>
      <c r="B185" s="151"/>
      <c r="C185" s="11" t="s">
        <v>431</v>
      </c>
      <c r="D185" s="151" t="s">
        <v>432</v>
      </c>
      <c r="E185" s="151">
        <v>2836.2</v>
      </c>
      <c r="F185" s="151">
        <v>2837</v>
      </c>
      <c r="G185" s="13">
        <v>4990.25</v>
      </c>
      <c r="H185" s="151">
        <f t="shared" si="46"/>
        <v>51.05</v>
      </c>
      <c r="I185" s="151">
        <f t="shared" si="47"/>
        <v>453.792</v>
      </c>
      <c r="J185" s="151">
        <f t="shared" si="48"/>
        <v>19.859</v>
      </c>
      <c r="K185" s="13">
        <f t="shared" si="49"/>
        <v>424.17</v>
      </c>
      <c r="L185" s="13">
        <f t="shared" si="50"/>
        <v>948.871</v>
      </c>
      <c r="M185" s="151">
        <v>0</v>
      </c>
      <c r="N185" s="151">
        <f t="shared" si="41"/>
        <v>226.9</v>
      </c>
      <c r="O185" s="151">
        <f t="shared" si="42"/>
        <v>8.51</v>
      </c>
      <c r="P185" s="13">
        <f t="shared" si="43"/>
        <v>99.81</v>
      </c>
      <c r="Q185" s="151">
        <f t="shared" si="44"/>
        <v>335.22</v>
      </c>
      <c r="R185" s="151">
        <f t="shared" si="45"/>
        <v>1284.091</v>
      </c>
      <c r="S185" s="151"/>
      <c r="T185" t="str">
        <f>VLOOKUP(D185,[2]汇总!I$2:J$312,2,0)</f>
        <v>√</v>
      </c>
    </row>
    <row r="186" ht="20" customHeight="1" spans="1:20">
      <c r="A186" s="150">
        <f t="shared" si="56"/>
        <v>183</v>
      </c>
      <c r="B186" s="151"/>
      <c r="C186" s="11" t="s">
        <v>433</v>
      </c>
      <c r="D186" s="151" t="s">
        <v>434</v>
      </c>
      <c r="E186" s="151">
        <v>2836.2</v>
      </c>
      <c r="F186" s="151">
        <v>2837</v>
      </c>
      <c r="G186" s="13">
        <v>4990.25</v>
      </c>
      <c r="H186" s="151">
        <f t="shared" si="46"/>
        <v>51.05</v>
      </c>
      <c r="I186" s="151">
        <f t="shared" si="47"/>
        <v>453.792</v>
      </c>
      <c r="J186" s="151">
        <f t="shared" si="48"/>
        <v>19.859</v>
      </c>
      <c r="K186" s="13">
        <f t="shared" si="49"/>
        <v>424.17</v>
      </c>
      <c r="L186" s="13">
        <f t="shared" si="50"/>
        <v>948.871</v>
      </c>
      <c r="M186" s="151">
        <v>0</v>
      </c>
      <c r="N186" s="151">
        <f t="shared" si="41"/>
        <v>226.9</v>
      </c>
      <c r="O186" s="151">
        <f t="shared" si="42"/>
        <v>8.51</v>
      </c>
      <c r="P186" s="13">
        <f t="shared" si="43"/>
        <v>99.81</v>
      </c>
      <c r="Q186" s="151">
        <f t="shared" si="44"/>
        <v>335.22</v>
      </c>
      <c r="R186" s="151">
        <f t="shared" si="45"/>
        <v>1284.091</v>
      </c>
      <c r="S186" s="151"/>
      <c r="T186" t="str">
        <f>VLOOKUP(D186,[2]汇总!I$2:J$312,2,0)</f>
        <v>√</v>
      </c>
    </row>
    <row r="187" ht="20" customHeight="1" spans="1:20">
      <c r="A187" s="150">
        <f t="shared" si="56"/>
        <v>184</v>
      </c>
      <c r="B187" s="151"/>
      <c r="C187" s="11" t="s">
        <v>435</v>
      </c>
      <c r="D187" s="151" t="s">
        <v>436</v>
      </c>
      <c r="E187" s="151">
        <v>2836.2</v>
      </c>
      <c r="F187" s="151">
        <v>2837</v>
      </c>
      <c r="G187" s="13">
        <v>4990.25</v>
      </c>
      <c r="H187" s="151">
        <f t="shared" si="46"/>
        <v>51.05</v>
      </c>
      <c r="I187" s="151">
        <f t="shared" si="47"/>
        <v>453.792</v>
      </c>
      <c r="J187" s="151">
        <f t="shared" si="48"/>
        <v>19.859</v>
      </c>
      <c r="K187" s="13">
        <f t="shared" si="49"/>
        <v>424.17</v>
      </c>
      <c r="L187" s="13">
        <f t="shared" si="50"/>
        <v>948.871</v>
      </c>
      <c r="M187" s="151">
        <v>0</v>
      </c>
      <c r="N187" s="151">
        <f t="shared" si="41"/>
        <v>226.9</v>
      </c>
      <c r="O187" s="151">
        <f t="shared" si="42"/>
        <v>8.51</v>
      </c>
      <c r="P187" s="13">
        <f t="shared" si="43"/>
        <v>99.81</v>
      </c>
      <c r="Q187" s="151">
        <f t="shared" si="44"/>
        <v>335.22</v>
      </c>
      <c r="R187" s="151">
        <f t="shared" si="45"/>
        <v>1284.091</v>
      </c>
      <c r="S187" s="151"/>
      <c r="T187" t="str">
        <f>VLOOKUP(D187,[2]汇总!I$2:J$312,2,0)</f>
        <v>√</v>
      </c>
    </row>
    <row r="188" ht="20" customHeight="1" spans="1:19">
      <c r="A188" s="150">
        <f t="shared" si="56"/>
        <v>185</v>
      </c>
      <c r="B188" s="151"/>
      <c r="C188" s="12" t="s">
        <v>811</v>
      </c>
      <c r="D188" s="151" t="s">
        <v>812</v>
      </c>
      <c r="E188" s="17">
        <v>3042.05</v>
      </c>
      <c r="F188" s="17">
        <v>3043</v>
      </c>
      <c r="G188" s="13">
        <v>4990.25</v>
      </c>
      <c r="H188" s="151">
        <f t="shared" si="46"/>
        <v>54.76</v>
      </c>
      <c r="I188" s="151">
        <f t="shared" si="47"/>
        <v>486.728</v>
      </c>
      <c r="J188" s="151">
        <f t="shared" si="48"/>
        <v>21.301</v>
      </c>
      <c r="K188" s="13">
        <f t="shared" si="49"/>
        <v>424.17</v>
      </c>
      <c r="L188" s="13">
        <f t="shared" si="50"/>
        <v>986.959</v>
      </c>
      <c r="M188" s="151">
        <v>0</v>
      </c>
      <c r="N188" s="151">
        <f t="shared" si="41"/>
        <v>243.36</v>
      </c>
      <c r="O188" s="151">
        <f t="shared" si="42"/>
        <v>9.13</v>
      </c>
      <c r="P188" s="13">
        <f t="shared" si="43"/>
        <v>99.81</v>
      </c>
      <c r="Q188" s="151">
        <f t="shared" si="44"/>
        <v>352.3</v>
      </c>
      <c r="R188" s="151">
        <f t="shared" si="45"/>
        <v>1339.259</v>
      </c>
      <c r="S188" s="151" t="s">
        <v>50</v>
      </c>
    </row>
    <row r="189" ht="20" customHeight="1" spans="1:19">
      <c r="A189" s="150">
        <f t="shared" si="56"/>
        <v>186</v>
      </c>
      <c r="B189" s="151"/>
      <c r="C189" s="12" t="s">
        <v>813</v>
      </c>
      <c r="D189" s="17" t="s">
        <v>814</v>
      </c>
      <c r="E189" s="17">
        <v>3042.05</v>
      </c>
      <c r="F189" s="17">
        <v>3043</v>
      </c>
      <c r="G189" s="13">
        <v>4990.25</v>
      </c>
      <c r="H189" s="151">
        <f t="shared" si="46"/>
        <v>54.76</v>
      </c>
      <c r="I189" s="151">
        <f t="shared" si="47"/>
        <v>486.728</v>
      </c>
      <c r="J189" s="151">
        <f t="shared" si="48"/>
        <v>21.301</v>
      </c>
      <c r="K189" s="13">
        <f t="shared" si="49"/>
        <v>424.17</v>
      </c>
      <c r="L189" s="13">
        <f t="shared" si="50"/>
        <v>986.959</v>
      </c>
      <c r="M189" s="151">
        <v>0</v>
      </c>
      <c r="N189" s="151">
        <f t="shared" si="41"/>
        <v>243.36</v>
      </c>
      <c r="O189" s="151">
        <f t="shared" si="42"/>
        <v>9.13</v>
      </c>
      <c r="P189" s="13">
        <f t="shared" si="43"/>
        <v>99.81</v>
      </c>
      <c r="Q189" s="151">
        <f t="shared" si="44"/>
        <v>352.3</v>
      </c>
      <c r="R189" s="151">
        <f t="shared" si="45"/>
        <v>1339.259</v>
      </c>
      <c r="S189" s="151" t="s">
        <v>50</v>
      </c>
    </row>
    <row r="190" ht="20" customHeight="1" spans="1:20">
      <c r="A190" s="150">
        <f t="shared" si="56"/>
        <v>187</v>
      </c>
      <c r="B190" s="151" t="s">
        <v>439</v>
      </c>
      <c r="C190" s="11" t="s">
        <v>440</v>
      </c>
      <c r="D190" s="151" t="s">
        <v>441</v>
      </c>
      <c r="E190" s="151">
        <v>2836.2</v>
      </c>
      <c r="F190" s="151">
        <v>2837</v>
      </c>
      <c r="G190" s="13">
        <v>4990.25</v>
      </c>
      <c r="H190" s="151">
        <f t="shared" si="46"/>
        <v>51.05</v>
      </c>
      <c r="I190" s="151">
        <f t="shared" si="47"/>
        <v>453.792</v>
      </c>
      <c r="J190" s="151">
        <f t="shared" si="48"/>
        <v>19.859</v>
      </c>
      <c r="K190" s="13">
        <f t="shared" si="49"/>
        <v>424.17</v>
      </c>
      <c r="L190" s="13">
        <f t="shared" si="50"/>
        <v>948.871</v>
      </c>
      <c r="M190" s="151">
        <v>0</v>
      </c>
      <c r="N190" s="151">
        <f t="shared" si="41"/>
        <v>226.9</v>
      </c>
      <c r="O190" s="151">
        <f t="shared" si="42"/>
        <v>8.51</v>
      </c>
      <c r="P190" s="13">
        <f t="shared" si="43"/>
        <v>99.81</v>
      </c>
      <c r="Q190" s="151">
        <f t="shared" si="44"/>
        <v>335.22</v>
      </c>
      <c r="R190" s="151">
        <f t="shared" si="45"/>
        <v>1284.091</v>
      </c>
      <c r="S190" s="151"/>
      <c r="T190" t="str">
        <f>VLOOKUP(D190,[2]汇总!I$2:J$312,2,0)</f>
        <v>√</v>
      </c>
    </row>
    <row r="191" ht="20" customHeight="1" spans="1:20">
      <c r="A191" s="150">
        <f t="shared" si="56"/>
        <v>188</v>
      </c>
      <c r="B191" s="151"/>
      <c r="C191" s="11" t="s">
        <v>442</v>
      </c>
      <c r="D191" s="151" t="s">
        <v>443</v>
      </c>
      <c r="E191" s="151">
        <v>2836.2</v>
      </c>
      <c r="F191" s="151">
        <v>2837</v>
      </c>
      <c r="G191" s="13">
        <v>4990.25</v>
      </c>
      <c r="H191" s="151">
        <f t="shared" si="46"/>
        <v>51.05</v>
      </c>
      <c r="I191" s="151">
        <f t="shared" si="47"/>
        <v>453.792</v>
      </c>
      <c r="J191" s="151">
        <f t="shared" si="48"/>
        <v>19.859</v>
      </c>
      <c r="K191" s="13">
        <f t="shared" si="49"/>
        <v>424.17</v>
      </c>
      <c r="L191" s="13">
        <f t="shared" si="50"/>
        <v>948.871</v>
      </c>
      <c r="M191" s="151">
        <v>0</v>
      </c>
      <c r="N191" s="151">
        <f t="shared" si="41"/>
        <v>226.9</v>
      </c>
      <c r="O191" s="151">
        <f t="shared" si="42"/>
        <v>8.51</v>
      </c>
      <c r="P191" s="13">
        <f t="shared" si="43"/>
        <v>99.81</v>
      </c>
      <c r="Q191" s="151">
        <f t="shared" si="44"/>
        <v>335.22</v>
      </c>
      <c r="R191" s="151">
        <f t="shared" si="45"/>
        <v>1284.091</v>
      </c>
      <c r="S191" s="151"/>
      <c r="T191" t="str">
        <f>VLOOKUP(D191,[2]汇总!I$2:J$312,2,0)</f>
        <v>√</v>
      </c>
    </row>
    <row r="192" ht="20" customHeight="1" spans="1:20">
      <c r="A192" s="150">
        <f t="shared" si="56"/>
        <v>189</v>
      </c>
      <c r="B192" s="151"/>
      <c r="C192" s="11" t="s">
        <v>444</v>
      </c>
      <c r="D192" s="151" t="s">
        <v>445</v>
      </c>
      <c r="E192" s="151">
        <v>2836.2</v>
      </c>
      <c r="F192" s="151">
        <v>2837</v>
      </c>
      <c r="G192" s="13">
        <v>4990.25</v>
      </c>
      <c r="H192" s="151">
        <f t="shared" si="46"/>
        <v>51.05</v>
      </c>
      <c r="I192" s="151">
        <f t="shared" si="47"/>
        <v>453.792</v>
      </c>
      <c r="J192" s="151">
        <f t="shared" si="48"/>
        <v>19.859</v>
      </c>
      <c r="K192" s="13">
        <f t="shared" si="49"/>
        <v>424.17</v>
      </c>
      <c r="L192" s="13">
        <f t="shared" si="50"/>
        <v>948.871</v>
      </c>
      <c r="M192" s="151">
        <v>0</v>
      </c>
      <c r="N192" s="151">
        <f t="shared" si="41"/>
        <v>226.9</v>
      </c>
      <c r="O192" s="151">
        <f t="shared" si="42"/>
        <v>8.51</v>
      </c>
      <c r="P192" s="13">
        <f t="shared" si="43"/>
        <v>99.81</v>
      </c>
      <c r="Q192" s="151">
        <f t="shared" si="44"/>
        <v>335.22</v>
      </c>
      <c r="R192" s="151">
        <f t="shared" si="45"/>
        <v>1284.091</v>
      </c>
      <c r="S192" s="151"/>
      <c r="T192" t="str">
        <f>VLOOKUP(D192,[2]汇总!I$2:J$312,2,0)</f>
        <v>√</v>
      </c>
    </row>
    <row r="193" ht="20" customHeight="1" spans="1:20">
      <c r="A193" s="150">
        <f t="shared" si="56"/>
        <v>190</v>
      </c>
      <c r="B193" s="151"/>
      <c r="C193" s="11" t="s">
        <v>446</v>
      </c>
      <c r="D193" s="151" t="s">
        <v>447</v>
      </c>
      <c r="E193" s="151">
        <v>2836.2</v>
      </c>
      <c r="F193" s="151">
        <v>2837</v>
      </c>
      <c r="G193" s="13">
        <v>4990.25</v>
      </c>
      <c r="H193" s="151">
        <f t="shared" si="46"/>
        <v>51.05</v>
      </c>
      <c r="I193" s="151">
        <f t="shared" si="47"/>
        <v>453.792</v>
      </c>
      <c r="J193" s="151">
        <f t="shared" si="48"/>
        <v>19.859</v>
      </c>
      <c r="K193" s="13">
        <f t="shared" si="49"/>
        <v>424.17</v>
      </c>
      <c r="L193" s="13">
        <f t="shared" si="50"/>
        <v>948.871</v>
      </c>
      <c r="M193" s="151">
        <v>0</v>
      </c>
      <c r="N193" s="151">
        <f t="shared" si="41"/>
        <v>226.9</v>
      </c>
      <c r="O193" s="151">
        <f t="shared" si="42"/>
        <v>8.51</v>
      </c>
      <c r="P193" s="13">
        <f t="shared" si="43"/>
        <v>99.81</v>
      </c>
      <c r="Q193" s="151">
        <f t="shared" si="44"/>
        <v>335.22</v>
      </c>
      <c r="R193" s="151">
        <f t="shared" si="45"/>
        <v>1284.091</v>
      </c>
      <c r="S193" s="151"/>
      <c r="T193" t="str">
        <f>VLOOKUP(D193,[2]汇总!I$2:J$312,2,0)</f>
        <v>√</v>
      </c>
    </row>
    <row r="194" ht="20" customHeight="1" spans="1:20">
      <c r="A194" s="150">
        <f t="shared" ref="A194:A203" si="57">ROW()-3</f>
        <v>191</v>
      </c>
      <c r="B194" s="151"/>
      <c r="C194" s="11" t="s">
        <v>448</v>
      </c>
      <c r="D194" s="151" t="s">
        <v>449</v>
      </c>
      <c r="E194" s="151">
        <v>2836.2</v>
      </c>
      <c r="F194" s="151">
        <v>2837</v>
      </c>
      <c r="G194" s="13">
        <v>4990.25</v>
      </c>
      <c r="H194" s="151">
        <f t="shared" si="46"/>
        <v>51.05</v>
      </c>
      <c r="I194" s="151">
        <f t="shared" si="47"/>
        <v>453.792</v>
      </c>
      <c r="J194" s="151">
        <f t="shared" si="48"/>
        <v>19.859</v>
      </c>
      <c r="K194" s="13">
        <f t="shared" si="49"/>
        <v>424.17</v>
      </c>
      <c r="L194" s="13">
        <f t="shared" si="50"/>
        <v>948.871</v>
      </c>
      <c r="M194" s="151">
        <v>0</v>
      </c>
      <c r="N194" s="151">
        <f t="shared" si="41"/>
        <v>226.9</v>
      </c>
      <c r="O194" s="151">
        <f t="shared" si="42"/>
        <v>8.51</v>
      </c>
      <c r="P194" s="13">
        <f t="shared" si="43"/>
        <v>99.81</v>
      </c>
      <c r="Q194" s="151">
        <f t="shared" si="44"/>
        <v>335.22</v>
      </c>
      <c r="R194" s="151">
        <f t="shared" si="45"/>
        <v>1284.091</v>
      </c>
      <c r="S194" s="151"/>
      <c r="T194" t="str">
        <f>VLOOKUP(D194,[2]汇总!I$2:J$312,2,0)</f>
        <v>√</v>
      </c>
    </row>
    <row r="195" ht="20" customHeight="1" spans="1:20">
      <c r="A195" s="150">
        <f t="shared" si="57"/>
        <v>192</v>
      </c>
      <c r="B195" s="151"/>
      <c r="C195" s="11" t="s">
        <v>450</v>
      </c>
      <c r="D195" s="151" t="s">
        <v>451</v>
      </c>
      <c r="E195" s="151">
        <v>2836.2</v>
      </c>
      <c r="F195" s="151">
        <v>2837</v>
      </c>
      <c r="G195" s="13">
        <v>4990.25</v>
      </c>
      <c r="H195" s="151">
        <f t="shared" si="46"/>
        <v>51.05</v>
      </c>
      <c r="I195" s="151">
        <f t="shared" si="47"/>
        <v>453.792</v>
      </c>
      <c r="J195" s="151">
        <f t="shared" si="48"/>
        <v>19.859</v>
      </c>
      <c r="K195" s="13">
        <f t="shared" si="49"/>
        <v>424.17</v>
      </c>
      <c r="L195" s="13">
        <f t="shared" si="50"/>
        <v>948.871</v>
      </c>
      <c r="M195" s="151">
        <v>0</v>
      </c>
      <c r="N195" s="151">
        <f t="shared" ref="N195:N252" si="58">ROUND(E195*0.08,2)</f>
        <v>226.9</v>
      </c>
      <c r="O195" s="151">
        <f t="shared" ref="O195:O252" si="59">ROUND(F195*0.003,2)</f>
        <v>8.51</v>
      </c>
      <c r="P195" s="13">
        <f t="shared" ref="P195:P252" si="60">ROUND(G195*0.02,2)</f>
        <v>99.81</v>
      </c>
      <c r="Q195" s="151">
        <f t="shared" ref="Q195:Q252" si="61">SUM(M195:P195)</f>
        <v>335.22</v>
      </c>
      <c r="R195" s="151">
        <f t="shared" ref="R195:R252" si="62">L195+Q195</f>
        <v>1284.091</v>
      </c>
      <c r="S195" s="151"/>
      <c r="T195" t="str">
        <f>VLOOKUP(D195,[2]汇总!I$2:J$312,2,0)</f>
        <v>√</v>
      </c>
    </row>
    <row r="196" ht="20" customHeight="1" spans="1:20">
      <c r="A196" s="150">
        <f t="shared" si="57"/>
        <v>193</v>
      </c>
      <c r="B196" s="151"/>
      <c r="C196" s="11" t="s">
        <v>452</v>
      </c>
      <c r="D196" s="151" t="s">
        <v>453</v>
      </c>
      <c r="E196" s="151">
        <v>2836.2</v>
      </c>
      <c r="F196" s="151">
        <v>2837</v>
      </c>
      <c r="G196" s="13">
        <v>4990.25</v>
      </c>
      <c r="H196" s="151">
        <f t="shared" si="46"/>
        <v>51.05</v>
      </c>
      <c r="I196" s="151">
        <f t="shared" si="47"/>
        <v>453.792</v>
      </c>
      <c r="J196" s="151">
        <f t="shared" si="48"/>
        <v>19.859</v>
      </c>
      <c r="K196" s="13">
        <f t="shared" si="49"/>
        <v>424.17</v>
      </c>
      <c r="L196" s="13">
        <f t="shared" si="50"/>
        <v>948.871</v>
      </c>
      <c r="M196" s="151">
        <v>0</v>
      </c>
      <c r="N196" s="151">
        <f t="shared" si="58"/>
        <v>226.9</v>
      </c>
      <c r="O196" s="151">
        <f t="shared" si="59"/>
        <v>8.51</v>
      </c>
      <c r="P196" s="13">
        <f t="shared" si="60"/>
        <v>99.81</v>
      </c>
      <c r="Q196" s="151">
        <f t="shared" si="61"/>
        <v>335.22</v>
      </c>
      <c r="R196" s="151">
        <f t="shared" si="62"/>
        <v>1284.091</v>
      </c>
      <c r="S196" s="151"/>
      <c r="T196" t="str">
        <f>VLOOKUP(D196,[2]汇总!I$2:J$312,2,0)</f>
        <v>√</v>
      </c>
    </row>
    <row r="197" ht="20" customHeight="1" spans="1:20">
      <c r="A197" s="150">
        <f t="shared" si="57"/>
        <v>194</v>
      </c>
      <c r="B197" s="151"/>
      <c r="C197" s="11" t="s">
        <v>454</v>
      </c>
      <c r="D197" s="151" t="s">
        <v>455</v>
      </c>
      <c r="E197" s="151">
        <v>2836.2</v>
      </c>
      <c r="F197" s="151">
        <v>2837</v>
      </c>
      <c r="G197" s="13">
        <v>4990.25</v>
      </c>
      <c r="H197" s="151">
        <f t="shared" ref="H197:H253" si="63">ROUND(E197*0.018,2)</f>
        <v>51.05</v>
      </c>
      <c r="I197" s="151">
        <f t="shared" ref="I197:I253" si="64">E197*0.16</f>
        <v>453.792</v>
      </c>
      <c r="J197" s="151">
        <f t="shared" ref="J197:J253" si="65">F197*0.007</f>
        <v>19.859</v>
      </c>
      <c r="K197" s="13">
        <f t="shared" ref="K197:K253" si="66">ROUND(G197*0.085,2)</f>
        <v>424.17</v>
      </c>
      <c r="L197" s="13">
        <f t="shared" ref="L197:L252" si="67">SUM(H197:K197)</f>
        <v>948.871</v>
      </c>
      <c r="M197" s="151">
        <v>0</v>
      </c>
      <c r="N197" s="151">
        <f t="shared" si="58"/>
        <v>226.9</v>
      </c>
      <c r="O197" s="151">
        <f t="shared" si="59"/>
        <v>8.51</v>
      </c>
      <c r="P197" s="13">
        <f t="shared" si="60"/>
        <v>99.81</v>
      </c>
      <c r="Q197" s="151">
        <f t="shared" si="61"/>
        <v>335.22</v>
      </c>
      <c r="R197" s="151">
        <f t="shared" si="62"/>
        <v>1284.091</v>
      </c>
      <c r="S197" s="151"/>
      <c r="T197" t="str">
        <f>VLOOKUP(D197,[2]汇总!I$2:J$312,2,0)</f>
        <v>√</v>
      </c>
    </row>
    <row r="198" ht="20" customHeight="1" spans="1:20">
      <c r="A198" s="150">
        <f t="shared" si="57"/>
        <v>195</v>
      </c>
      <c r="B198" s="151" t="s">
        <v>456</v>
      </c>
      <c r="C198" s="11" t="s">
        <v>457</v>
      </c>
      <c r="D198" s="151" t="s">
        <v>458</v>
      </c>
      <c r="E198" s="151">
        <v>2836.2</v>
      </c>
      <c r="F198" s="151">
        <v>2837</v>
      </c>
      <c r="G198" s="13">
        <v>4990.25</v>
      </c>
      <c r="H198" s="151">
        <f t="shared" si="63"/>
        <v>51.05</v>
      </c>
      <c r="I198" s="151">
        <f t="shared" si="64"/>
        <v>453.792</v>
      </c>
      <c r="J198" s="151">
        <f t="shared" si="65"/>
        <v>19.859</v>
      </c>
      <c r="K198" s="13">
        <f t="shared" si="66"/>
        <v>424.17</v>
      </c>
      <c r="L198" s="13">
        <f t="shared" si="67"/>
        <v>948.871</v>
      </c>
      <c r="M198" s="151">
        <v>0</v>
      </c>
      <c r="N198" s="151">
        <f t="shared" si="58"/>
        <v>226.9</v>
      </c>
      <c r="O198" s="151">
        <f t="shared" si="59"/>
        <v>8.51</v>
      </c>
      <c r="P198" s="13">
        <f t="shared" si="60"/>
        <v>99.81</v>
      </c>
      <c r="Q198" s="151">
        <f t="shared" si="61"/>
        <v>335.22</v>
      </c>
      <c r="R198" s="151">
        <f t="shared" si="62"/>
        <v>1284.091</v>
      </c>
      <c r="S198" s="151"/>
      <c r="T198" t="str">
        <f>VLOOKUP(D198,[2]汇总!I$2:J$312,2,0)</f>
        <v>√</v>
      </c>
    </row>
    <row r="199" ht="20" customHeight="1" spans="1:20">
      <c r="A199" s="150">
        <f t="shared" si="57"/>
        <v>196</v>
      </c>
      <c r="B199" s="151"/>
      <c r="C199" s="11" t="s">
        <v>459</v>
      </c>
      <c r="D199" s="151" t="s">
        <v>460</v>
      </c>
      <c r="E199" s="151">
        <v>2836.2</v>
      </c>
      <c r="F199" s="151">
        <v>2837</v>
      </c>
      <c r="G199" s="13">
        <v>4990.25</v>
      </c>
      <c r="H199" s="151">
        <f t="shared" si="63"/>
        <v>51.05</v>
      </c>
      <c r="I199" s="151">
        <f t="shared" si="64"/>
        <v>453.792</v>
      </c>
      <c r="J199" s="151">
        <f t="shared" si="65"/>
        <v>19.859</v>
      </c>
      <c r="K199" s="13">
        <f t="shared" si="66"/>
        <v>424.17</v>
      </c>
      <c r="L199" s="13">
        <f t="shared" si="67"/>
        <v>948.871</v>
      </c>
      <c r="M199" s="151">
        <v>0</v>
      </c>
      <c r="N199" s="151">
        <f t="shared" si="58"/>
        <v>226.9</v>
      </c>
      <c r="O199" s="151">
        <f t="shared" si="59"/>
        <v>8.51</v>
      </c>
      <c r="P199" s="13">
        <f t="shared" si="60"/>
        <v>99.81</v>
      </c>
      <c r="Q199" s="151">
        <f t="shared" si="61"/>
        <v>335.22</v>
      </c>
      <c r="R199" s="151">
        <f t="shared" si="62"/>
        <v>1284.091</v>
      </c>
      <c r="S199" s="151"/>
      <c r="T199" t="str">
        <f>VLOOKUP(D199,[2]汇总!I$2:J$312,2,0)</f>
        <v>√</v>
      </c>
    </row>
    <row r="200" ht="20" customHeight="1" spans="1:20">
      <c r="A200" s="150">
        <f t="shared" si="57"/>
        <v>197</v>
      </c>
      <c r="B200" s="151"/>
      <c r="C200" s="11" t="s">
        <v>461</v>
      </c>
      <c r="D200" s="151" t="s">
        <v>462</v>
      </c>
      <c r="E200" s="151">
        <v>2836.2</v>
      </c>
      <c r="F200" s="151">
        <v>2837</v>
      </c>
      <c r="G200" s="13">
        <v>4990.25</v>
      </c>
      <c r="H200" s="151">
        <f t="shared" si="63"/>
        <v>51.05</v>
      </c>
      <c r="I200" s="151">
        <f t="shared" si="64"/>
        <v>453.792</v>
      </c>
      <c r="J200" s="151">
        <f t="shared" si="65"/>
        <v>19.859</v>
      </c>
      <c r="K200" s="13">
        <f t="shared" si="66"/>
        <v>424.17</v>
      </c>
      <c r="L200" s="13">
        <f t="shared" si="67"/>
        <v>948.871</v>
      </c>
      <c r="M200" s="151">
        <v>0</v>
      </c>
      <c r="N200" s="151">
        <f t="shared" si="58"/>
        <v>226.9</v>
      </c>
      <c r="O200" s="151">
        <f t="shared" si="59"/>
        <v>8.51</v>
      </c>
      <c r="P200" s="13">
        <f t="shared" si="60"/>
        <v>99.81</v>
      </c>
      <c r="Q200" s="151">
        <f t="shared" si="61"/>
        <v>335.22</v>
      </c>
      <c r="R200" s="151">
        <f t="shared" si="62"/>
        <v>1284.091</v>
      </c>
      <c r="S200" s="151"/>
      <c r="T200" t="str">
        <f>VLOOKUP(D200,[2]汇总!I$2:J$312,2,0)</f>
        <v>√</v>
      </c>
    </row>
    <row r="201" ht="20" customHeight="1" spans="1:20">
      <c r="A201" s="150">
        <f t="shared" si="57"/>
        <v>198</v>
      </c>
      <c r="B201" s="151"/>
      <c r="C201" s="11" t="s">
        <v>463</v>
      </c>
      <c r="D201" s="151" t="s">
        <v>464</v>
      </c>
      <c r="E201" s="151">
        <v>2836.2</v>
      </c>
      <c r="F201" s="151">
        <v>2837</v>
      </c>
      <c r="G201" s="13">
        <v>4990.25</v>
      </c>
      <c r="H201" s="151">
        <f t="shared" si="63"/>
        <v>51.05</v>
      </c>
      <c r="I201" s="151">
        <f t="shared" si="64"/>
        <v>453.792</v>
      </c>
      <c r="J201" s="151">
        <f t="shared" si="65"/>
        <v>19.859</v>
      </c>
      <c r="K201" s="13">
        <f t="shared" si="66"/>
        <v>424.17</v>
      </c>
      <c r="L201" s="13">
        <f t="shared" si="67"/>
        <v>948.871</v>
      </c>
      <c r="M201" s="151">
        <v>0</v>
      </c>
      <c r="N201" s="151">
        <f t="shared" si="58"/>
        <v>226.9</v>
      </c>
      <c r="O201" s="151">
        <f t="shared" si="59"/>
        <v>8.51</v>
      </c>
      <c r="P201" s="13">
        <f t="shared" si="60"/>
        <v>99.81</v>
      </c>
      <c r="Q201" s="151">
        <f t="shared" si="61"/>
        <v>335.22</v>
      </c>
      <c r="R201" s="151">
        <f t="shared" si="62"/>
        <v>1284.091</v>
      </c>
      <c r="S201" s="151"/>
      <c r="T201" t="str">
        <f>VLOOKUP(D201,[2]汇总!I$2:J$312,2,0)</f>
        <v>√</v>
      </c>
    </row>
    <row r="202" ht="20" customHeight="1" spans="1:20">
      <c r="A202" s="150">
        <f t="shared" si="57"/>
        <v>199</v>
      </c>
      <c r="B202" s="151"/>
      <c r="C202" s="11" t="s">
        <v>465</v>
      </c>
      <c r="D202" s="151" t="s">
        <v>466</v>
      </c>
      <c r="E202" s="151">
        <v>2836.2</v>
      </c>
      <c r="F202" s="151">
        <v>2837</v>
      </c>
      <c r="G202" s="13">
        <v>4990.25</v>
      </c>
      <c r="H202" s="151">
        <f t="shared" si="63"/>
        <v>51.05</v>
      </c>
      <c r="I202" s="151">
        <f t="shared" si="64"/>
        <v>453.792</v>
      </c>
      <c r="J202" s="151">
        <f t="shared" si="65"/>
        <v>19.859</v>
      </c>
      <c r="K202" s="13">
        <f t="shared" si="66"/>
        <v>424.17</v>
      </c>
      <c r="L202" s="13">
        <f t="shared" si="67"/>
        <v>948.871</v>
      </c>
      <c r="M202" s="151">
        <v>0</v>
      </c>
      <c r="N202" s="151">
        <f t="shared" si="58"/>
        <v>226.9</v>
      </c>
      <c r="O202" s="151">
        <f t="shared" si="59"/>
        <v>8.51</v>
      </c>
      <c r="P202" s="13">
        <f t="shared" si="60"/>
        <v>99.81</v>
      </c>
      <c r="Q202" s="151">
        <f t="shared" si="61"/>
        <v>335.22</v>
      </c>
      <c r="R202" s="151">
        <f t="shared" si="62"/>
        <v>1284.091</v>
      </c>
      <c r="S202" s="151"/>
      <c r="T202" t="str">
        <f>VLOOKUP(D202,[2]汇总!I$2:J$312,2,0)</f>
        <v>√</v>
      </c>
    </row>
    <row r="203" ht="20" customHeight="1" spans="1:20">
      <c r="A203" s="150">
        <f t="shared" si="57"/>
        <v>200</v>
      </c>
      <c r="B203" s="151"/>
      <c r="C203" s="11" t="s">
        <v>467</v>
      </c>
      <c r="D203" s="151" t="s">
        <v>468</v>
      </c>
      <c r="E203" s="151">
        <v>2836.2</v>
      </c>
      <c r="F203" s="151">
        <v>2837</v>
      </c>
      <c r="G203" s="13">
        <v>4990.25</v>
      </c>
      <c r="H203" s="151">
        <f t="shared" si="63"/>
        <v>51.05</v>
      </c>
      <c r="I203" s="151">
        <f t="shared" si="64"/>
        <v>453.792</v>
      </c>
      <c r="J203" s="151">
        <f t="shared" si="65"/>
        <v>19.859</v>
      </c>
      <c r="K203" s="13">
        <f t="shared" si="66"/>
        <v>424.17</v>
      </c>
      <c r="L203" s="13">
        <f t="shared" si="67"/>
        <v>948.871</v>
      </c>
      <c r="M203" s="151">
        <v>0</v>
      </c>
      <c r="N203" s="151">
        <f t="shared" si="58"/>
        <v>226.9</v>
      </c>
      <c r="O203" s="151">
        <f t="shared" si="59"/>
        <v>8.51</v>
      </c>
      <c r="P203" s="13">
        <f t="shared" si="60"/>
        <v>99.81</v>
      </c>
      <c r="Q203" s="151">
        <f t="shared" si="61"/>
        <v>335.22</v>
      </c>
      <c r="R203" s="151">
        <f t="shared" si="62"/>
        <v>1284.091</v>
      </c>
      <c r="S203" s="151"/>
      <c r="T203" t="str">
        <f>VLOOKUP(D203,[2]汇总!I$2:J$312,2,0)</f>
        <v>√</v>
      </c>
    </row>
    <row r="204" ht="20" customHeight="1" spans="1:20">
      <c r="A204" s="150">
        <f t="shared" ref="A204:A213" si="68">ROW()-3</f>
        <v>201</v>
      </c>
      <c r="B204" s="151"/>
      <c r="C204" s="11" t="s">
        <v>469</v>
      </c>
      <c r="D204" s="151" t="s">
        <v>470</v>
      </c>
      <c r="E204" s="151">
        <v>2836.2</v>
      </c>
      <c r="F204" s="151">
        <v>2837</v>
      </c>
      <c r="G204" s="13">
        <v>4990.25</v>
      </c>
      <c r="H204" s="151">
        <f t="shared" si="63"/>
        <v>51.05</v>
      </c>
      <c r="I204" s="151">
        <f t="shared" si="64"/>
        <v>453.792</v>
      </c>
      <c r="J204" s="151">
        <f t="shared" si="65"/>
        <v>19.859</v>
      </c>
      <c r="K204" s="13">
        <f t="shared" si="66"/>
        <v>424.17</v>
      </c>
      <c r="L204" s="13">
        <f t="shared" si="67"/>
        <v>948.871</v>
      </c>
      <c r="M204" s="151">
        <v>0</v>
      </c>
      <c r="N204" s="151">
        <f t="shared" si="58"/>
        <v>226.9</v>
      </c>
      <c r="O204" s="151">
        <f t="shared" si="59"/>
        <v>8.51</v>
      </c>
      <c r="P204" s="13">
        <f t="shared" si="60"/>
        <v>99.81</v>
      </c>
      <c r="Q204" s="151">
        <f t="shared" si="61"/>
        <v>335.22</v>
      </c>
      <c r="R204" s="151">
        <f t="shared" si="62"/>
        <v>1284.091</v>
      </c>
      <c r="S204" s="151"/>
      <c r="T204" t="str">
        <f>VLOOKUP(D204,[2]汇总!I$2:J$312,2,0)</f>
        <v>√</v>
      </c>
    </row>
    <row r="205" ht="20" customHeight="1" spans="1:20">
      <c r="A205" s="150">
        <f t="shared" si="68"/>
        <v>202</v>
      </c>
      <c r="B205" s="151"/>
      <c r="C205" s="11" t="s">
        <v>471</v>
      </c>
      <c r="D205" s="151" t="s">
        <v>472</v>
      </c>
      <c r="E205" s="151">
        <v>2836.2</v>
      </c>
      <c r="F205" s="151">
        <v>2837</v>
      </c>
      <c r="G205" s="13">
        <v>4990.25</v>
      </c>
      <c r="H205" s="151">
        <f t="shared" si="63"/>
        <v>51.05</v>
      </c>
      <c r="I205" s="151">
        <f t="shared" si="64"/>
        <v>453.792</v>
      </c>
      <c r="J205" s="151">
        <f t="shared" si="65"/>
        <v>19.859</v>
      </c>
      <c r="K205" s="13">
        <f t="shared" si="66"/>
        <v>424.17</v>
      </c>
      <c r="L205" s="13">
        <f t="shared" si="67"/>
        <v>948.871</v>
      </c>
      <c r="M205" s="151">
        <v>0</v>
      </c>
      <c r="N205" s="151">
        <f t="shared" si="58"/>
        <v>226.9</v>
      </c>
      <c r="O205" s="151">
        <f t="shared" si="59"/>
        <v>8.51</v>
      </c>
      <c r="P205" s="13">
        <f t="shared" si="60"/>
        <v>99.81</v>
      </c>
      <c r="Q205" s="151">
        <f t="shared" si="61"/>
        <v>335.22</v>
      </c>
      <c r="R205" s="151">
        <f t="shared" si="62"/>
        <v>1284.091</v>
      </c>
      <c r="S205" s="151"/>
      <c r="T205" t="str">
        <f>VLOOKUP(D205,[2]汇总!I$2:J$312,2,0)</f>
        <v>√</v>
      </c>
    </row>
    <row r="206" ht="20" customHeight="1" spans="1:20">
      <c r="A206" s="150">
        <f t="shared" si="68"/>
        <v>203</v>
      </c>
      <c r="B206" s="151"/>
      <c r="C206" s="11" t="s">
        <v>473</v>
      </c>
      <c r="D206" s="151" t="s">
        <v>474</v>
      </c>
      <c r="E206" s="151">
        <v>2836.2</v>
      </c>
      <c r="F206" s="151">
        <v>2837</v>
      </c>
      <c r="G206" s="13">
        <v>4990.25</v>
      </c>
      <c r="H206" s="151">
        <f t="shared" si="63"/>
        <v>51.05</v>
      </c>
      <c r="I206" s="151">
        <f t="shared" si="64"/>
        <v>453.792</v>
      </c>
      <c r="J206" s="151">
        <f t="shared" si="65"/>
        <v>19.859</v>
      </c>
      <c r="K206" s="13">
        <f t="shared" si="66"/>
        <v>424.17</v>
      </c>
      <c r="L206" s="13">
        <f t="shared" si="67"/>
        <v>948.871</v>
      </c>
      <c r="M206" s="151">
        <v>0</v>
      </c>
      <c r="N206" s="151">
        <f t="shared" si="58"/>
        <v>226.9</v>
      </c>
      <c r="O206" s="151">
        <f t="shared" si="59"/>
        <v>8.51</v>
      </c>
      <c r="P206" s="13">
        <f t="shared" si="60"/>
        <v>99.81</v>
      </c>
      <c r="Q206" s="151">
        <f t="shared" si="61"/>
        <v>335.22</v>
      </c>
      <c r="R206" s="151">
        <f t="shared" si="62"/>
        <v>1284.091</v>
      </c>
      <c r="S206" s="151"/>
      <c r="T206" t="str">
        <f>VLOOKUP(D206,[2]汇总!I$2:J$312,2,0)</f>
        <v>√</v>
      </c>
    </row>
    <row r="207" ht="20" customHeight="1" spans="1:20">
      <c r="A207" s="150">
        <f t="shared" si="68"/>
        <v>204</v>
      </c>
      <c r="B207" s="151"/>
      <c r="C207" s="11" t="s">
        <v>475</v>
      </c>
      <c r="D207" s="151" t="s">
        <v>476</v>
      </c>
      <c r="E207" s="151">
        <v>2836.2</v>
      </c>
      <c r="F207" s="151">
        <v>2837</v>
      </c>
      <c r="G207" s="13">
        <v>4990.25</v>
      </c>
      <c r="H207" s="151">
        <f t="shared" si="63"/>
        <v>51.05</v>
      </c>
      <c r="I207" s="151">
        <f t="shared" si="64"/>
        <v>453.792</v>
      </c>
      <c r="J207" s="151">
        <f t="shared" si="65"/>
        <v>19.859</v>
      </c>
      <c r="K207" s="13">
        <f t="shared" si="66"/>
        <v>424.17</v>
      </c>
      <c r="L207" s="13">
        <f t="shared" si="67"/>
        <v>948.871</v>
      </c>
      <c r="M207" s="151">
        <v>0</v>
      </c>
      <c r="N207" s="151">
        <f t="shared" si="58"/>
        <v>226.9</v>
      </c>
      <c r="O207" s="151">
        <f t="shared" si="59"/>
        <v>8.51</v>
      </c>
      <c r="P207" s="13">
        <f t="shared" si="60"/>
        <v>99.81</v>
      </c>
      <c r="Q207" s="151">
        <f t="shared" si="61"/>
        <v>335.22</v>
      </c>
      <c r="R207" s="151">
        <f t="shared" si="62"/>
        <v>1284.091</v>
      </c>
      <c r="S207" s="151"/>
      <c r="T207" t="str">
        <f>VLOOKUP(D207,[2]汇总!I$2:J$312,2,0)</f>
        <v>√</v>
      </c>
    </row>
    <row r="208" ht="20" customHeight="1" spans="1:20">
      <c r="A208" s="150">
        <f t="shared" si="68"/>
        <v>205</v>
      </c>
      <c r="B208" s="151"/>
      <c r="C208" s="11" t="s">
        <v>477</v>
      </c>
      <c r="D208" s="151" t="s">
        <v>478</v>
      </c>
      <c r="E208" s="151">
        <v>2836.2</v>
      </c>
      <c r="F208" s="151">
        <v>2837</v>
      </c>
      <c r="G208" s="13">
        <v>4990.25</v>
      </c>
      <c r="H208" s="151">
        <f t="shared" si="63"/>
        <v>51.05</v>
      </c>
      <c r="I208" s="151">
        <f t="shared" si="64"/>
        <v>453.792</v>
      </c>
      <c r="J208" s="151">
        <f t="shared" si="65"/>
        <v>19.859</v>
      </c>
      <c r="K208" s="13">
        <f t="shared" si="66"/>
        <v>424.17</v>
      </c>
      <c r="L208" s="13">
        <f t="shared" si="67"/>
        <v>948.871</v>
      </c>
      <c r="M208" s="151">
        <v>0</v>
      </c>
      <c r="N208" s="151">
        <f t="shared" si="58"/>
        <v>226.9</v>
      </c>
      <c r="O208" s="151">
        <f t="shared" si="59"/>
        <v>8.51</v>
      </c>
      <c r="P208" s="13">
        <f t="shared" si="60"/>
        <v>99.81</v>
      </c>
      <c r="Q208" s="151">
        <f t="shared" si="61"/>
        <v>335.22</v>
      </c>
      <c r="R208" s="151">
        <f t="shared" si="62"/>
        <v>1284.091</v>
      </c>
      <c r="S208" s="151"/>
      <c r="T208" t="str">
        <f>VLOOKUP(D208,[2]汇总!I$2:J$312,2,0)</f>
        <v>√</v>
      </c>
    </row>
    <row r="209" ht="20" customHeight="1" spans="1:20">
      <c r="A209" s="150">
        <f t="shared" si="68"/>
        <v>206</v>
      </c>
      <c r="B209" s="151"/>
      <c r="C209" s="11" t="s">
        <v>479</v>
      </c>
      <c r="D209" s="151" t="s">
        <v>480</v>
      </c>
      <c r="E209" s="151">
        <v>2836.2</v>
      </c>
      <c r="F209" s="151">
        <v>2837</v>
      </c>
      <c r="G209" s="13">
        <v>4990.25</v>
      </c>
      <c r="H209" s="151">
        <f t="shared" si="63"/>
        <v>51.05</v>
      </c>
      <c r="I209" s="151">
        <f t="shared" si="64"/>
        <v>453.792</v>
      </c>
      <c r="J209" s="151">
        <f t="shared" si="65"/>
        <v>19.859</v>
      </c>
      <c r="K209" s="13">
        <f t="shared" si="66"/>
        <v>424.17</v>
      </c>
      <c r="L209" s="13">
        <f t="shared" si="67"/>
        <v>948.871</v>
      </c>
      <c r="M209" s="151">
        <v>0</v>
      </c>
      <c r="N209" s="151">
        <f t="shared" si="58"/>
        <v>226.9</v>
      </c>
      <c r="O209" s="151">
        <f t="shared" si="59"/>
        <v>8.51</v>
      </c>
      <c r="P209" s="13">
        <f t="shared" si="60"/>
        <v>99.81</v>
      </c>
      <c r="Q209" s="151">
        <f t="shared" si="61"/>
        <v>335.22</v>
      </c>
      <c r="R209" s="151">
        <f t="shared" si="62"/>
        <v>1284.091</v>
      </c>
      <c r="S209" s="151"/>
      <c r="T209" t="str">
        <f>VLOOKUP(D209,[2]汇总!I$2:J$312,2,0)</f>
        <v>√</v>
      </c>
    </row>
    <row r="210" ht="20" customHeight="1" spans="1:20">
      <c r="A210" s="150">
        <f t="shared" si="68"/>
        <v>207</v>
      </c>
      <c r="B210" s="151"/>
      <c r="C210" s="11" t="s">
        <v>481</v>
      </c>
      <c r="D210" s="151" t="s">
        <v>482</v>
      </c>
      <c r="E210" s="151">
        <v>2836.2</v>
      </c>
      <c r="F210" s="151">
        <v>2837</v>
      </c>
      <c r="G210" s="13">
        <v>4990.25</v>
      </c>
      <c r="H210" s="151">
        <f t="shared" si="63"/>
        <v>51.05</v>
      </c>
      <c r="I210" s="151">
        <f t="shared" si="64"/>
        <v>453.792</v>
      </c>
      <c r="J210" s="151">
        <f t="shared" si="65"/>
        <v>19.859</v>
      </c>
      <c r="K210" s="13">
        <f t="shared" si="66"/>
        <v>424.17</v>
      </c>
      <c r="L210" s="13">
        <f t="shared" si="67"/>
        <v>948.871</v>
      </c>
      <c r="M210" s="151">
        <v>0</v>
      </c>
      <c r="N210" s="151">
        <f t="shared" si="58"/>
        <v>226.9</v>
      </c>
      <c r="O210" s="151">
        <f t="shared" si="59"/>
        <v>8.51</v>
      </c>
      <c r="P210" s="13">
        <f t="shared" si="60"/>
        <v>99.81</v>
      </c>
      <c r="Q210" s="151">
        <f t="shared" si="61"/>
        <v>335.22</v>
      </c>
      <c r="R210" s="151">
        <f t="shared" si="62"/>
        <v>1284.091</v>
      </c>
      <c r="S210" s="151"/>
      <c r="T210" t="str">
        <f>VLOOKUP(D210,[2]汇总!I$2:J$312,2,0)</f>
        <v>√</v>
      </c>
    </row>
    <row r="211" ht="20" customHeight="1" spans="1:20">
      <c r="A211" s="150">
        <f t="shared" si="68"/>
        <v>208</v>
      </c>
      <c r="B211" s="151"/>
      <c r="C211" s="11" t="s">
        <v>483</v>
      </c>
      <c r="D211" s="151" t="s">
        <v>484</v>
      </c>
      <c r="E211" s="151">
        <v>2836.2</v>
      </c>
      <c r="F211" s="151">
        <v>2837</v>
      </c>
      <c r="G211" s="13">
        <v>4990.25</v>
      </c>
      <c r="H211" s="151">
        <f t="shared" si="63"/>
        <v>51.05</v>
      </c>
      <c r="I211" s="151">
        <f t="shared" si="64"/>
        <v>453.792</v>
      </c>
      <c r="J211" s="151">
        <f t="shared" si="65"/>
        <v>19.859</v>
      </c>
      <c r="K211" s="13">
        <f t="shared" si="66"/>
        <v>424.17</v>
      </c>
      <c r="L211" s="13">
        <f t="shared" si="67"/>
        <v>948.871</v>
      </c>
      <c r="M211" s="151">
        <v>0</v>
      </c>
      <c r="N211" s="151">
        <f t="shared" si="58"/>
        <v>226.9</v>
      </c>
      <c r="O211" s="151">
        <f t="shared" si="59"/>
        <v>8.51</v>
      </c>
      <c r="P211" s="13">
        <f t="shared" si="60"/>
        <v>99.81</v>
      </c>
      <c r="Q211" s="151">
        <f t="shared" si="61"/>
        <v>335.22</v>
      </c>
      <c r="R211" s="151">
        <f t="shared" si="62"/>
        <v>1284.091</v>
      </c>
      <c r="S211" s="151"/>
      <c r="T211" t="str">
        <f>VLOOKUP(D211,[2]汇总!I$2:J$312,2,0)</f>
        <v>√</v>
      </c>
    </row>
    <row r="212" ht="20" customHeight="1" spans="1:20">
      <c r="A212" s="150">
        <f t="shared" si="68"/>
        <v>209</v>
      </c>
      <c r="B212" s="151"/>
      <c r="C212" s="11" t="s">
        <v>487</v>
      </c>
      <c r="D212" s="151" t="s">
        <v>488</v>
      </c>
      <c r="E212" s="151">
        <v>2836.2</v>
      </c>
      <c r="F212" s="151">
        <v>2837</v>
      </c>
      <c r="G212" s="13">
        <v>4990.25</v>
      </c>
      <c r="H212" s="151">
        <f t="shared" si="63"/>
        <v>51.05</v>
      </c>
      <c r="I212" s="151">
        <f t="shared" si="64"/>
        <v>453.792</v>
      </c>
      <c r="J212" s="151">
        <f t="shared" si="65"/>
        <v>19.859</v>
      </c>
      <c r="K212" s="13">
        <f t="shared" si="66"/>
        <v>424.17</v>
      </c>
      <c r="L212" s="13">
        <f t="shared" si="67"/>
        <v>948.871</v>
      </c>
      <c r="M212" s="151">
        <v>0</v>
      </c>
      <c r="N212" s="151">
        <f t="shared" si="58"/>
        <v>226.9</v>
      </c>
      <c r="O212" s="151">
        <f t="shared" si="59"/>
        <v>8.51</v>
      </c>
      <c r="P212" s="13">
        <f t="shared" si="60"/>
        <v>99.81</v>
      </c>
      <c r="Q212" s="151">
        <f t="shared" si="61"/>
        <v>335.22</v>
      </c>
      <c r="R212" s="151">
        <f t="shared" si="62"/>
        <v>1284.091</v>
      </c>
      <c r="S212" s="151"/>
      <c r="T212" t="str">
        <f>VLOOKUP(D212,[2]汇总!I$2:J$312,2,0)</f>
        <v>√</v>
      </c>
    </row>
    <row r="213" ht="20" customHeight="1" spans="1:20">
      <c r="A213" s="150">
        <f t="shared" si="68"/>
        <v>210</v>
      </c>
      <c r="B213" s="151"/>
      <c r="C213" s="11" t="s">
        <v>489</v>
      </c>
      <c r="D213" s="151" t="s">
        <v>490</v>
      </c>
      <c r="E213" s="151">
        <v>2836.2</v>
      </c>
      <c r="F213" s="151">
        <v>2837</v>
      </c>
      <c r="G213" s="13">
        <v>4990.25</v>
      </c>
      <c r="H213" s="151">
        <f t="shared" si="63"/>
        <v>51.05</v>
      </c>
      <c r="I213" s="151">
        <f t="shared" si="64"/>
        <v>453.792</v>
      </c>
      <c r="J213" s="151">
        <f t="shared" si="65"/>
        <v>19.859</v>
      </c>
      <c r="K213" s="13">
        <f t="shared" si="66"/>
        <v>424.17</v>
      </c>
      <c r="L213" s="13">
        <f t="shared" si="67"/>
        <v>948.871</v>
      </c>
      <c r="M213" s="151">
        <v>0</v>
      </c>
      <c r="N213" s="151">
        <f t="shared" si="58"/>
        <v>226.9</v>
      </c>
      <c r="O213" s="151">
        <f t="shared" si="59"/>
        <v>8.51</v>
      </c>
      <c r="P213" s="13">
        <f t="shared" si="60"/>
        <v>99.81</v>
      </c>
      <c r="Q213" s="151">
        <f t="shared" si="61"/>
        <v>335.22</v>
      </c>
      <c r="R213" s="151">
        <f t="shared" si="62"/>
        <v>1284.091</v>
      </c>
      <c r="S213" s="151"/>
      <c r="T213" t="str">
        <f>VLOOKUP(D213,[2]汇总!I$2:J$312,2,0)</f>
        <v>√</v>
      </c>
    </row>
    <row r="214" ht="20" customHeight="1" spans="1:20">
      <c r="A214" s="150">
        <f t="shared" ref="A214:A223" si="69">ROW()-3</f>
        <v>211</v>
      </c>
      <c r="B214" s="151"/>
      <c r="C214" s="11" t="s">
        <v>491</v>
      </c>
      <c r="D214" s="151" t="s">
        <v>492</v>
      </c>
      <c r="E214" s="151">
        <v>2836.2</v>
      </c>
      <c r="F214" s="151">
        <v>2837</v>
      </c>
      <c r="G214" s="13">
        <v>4990.25</v>
      </c>
      <c r="H214" s="151">
        <f t="shared" si="63"/>
        <v>51.05</v>
      </c>
      <c r="I214" s="151">
        <f t="shared" si="64"/>
        <v>453.792</v>
      </c>
      <c r="J214" s="151">
        <f t="shared" si="65"/>
        <v>19.859</v>
      </c>
      <c r="K214" s="13">
        <f t="shared" si="66"/>
        <v>424.17</v>
      </c>
      <c r="L214" s="13">
        <f t="shared" si="67"/>
        <v>948.871</v>
      </c>
      <c r="M214" s="151">
        <v>0</v>
      </c>
      <c r="N214" s="151">
        <f t="shared" si="58"/>
        <v>226.9</v>
      </c>
      <c r="O214" s="151">
        <f t="shared" si="59"/>
        <v>8.51</v>
      </c>
      <c r="P214" s="13">
        <f t="shared" si="60"/>
        <v>99.81</v>
      </c>
      <c r="Q214" s="151">
        <f t="shared" si="61"/>
        <v>335.22</v>
      </c>
      <c r="R214" s="151">
        <f t="shared" si="62"/>
        <v>1284.091</v>
      </c>
      <c r="S214" s="151"/>
      <c r="T214" t="str">
        <f>VLOOKUP(D214,[2]汇总!I$2:J$312,2,0)</f>
        <v>√</v>
      </c>
    </row>
    <row r="215" ht="20" customHeight="1" spans="1:20">
      <c r="A215" s="150">
        <f t="shared" si="69"/>
        <v>212</v>
      </c>
      <c r="B215" s="151"/>
      <c r="C215" s="11" t="s">
        <v>493</v>
      </c>
      <c r="D215" s="151" t="s">
        <v>494</v>
      </c>
      <c r="E215" s="151">
        <v>2836.2</v>
      </c>
      <c r="F215" s="151">
        <v>2837</v>
      </c>
      <c r="G215" s="13">
        <v>4990.25</v>
      </c>
      <c r="H215" s="151">
        <f t="shared" si="63"/>
        <v>51.05</v>
      </c>
      <c r="I215" s="151">
        <f t="shared" si="64"/>
        <v>453.792</v>
      </c>
      <c r="J215" s="151">
        <f t="shared" si="65"/>
        <v>19.859</v>
      </c>
      <c r="K215" s="13">
        <f t="shared" si="66"/>
        <v>424.17</v>
      </c>
      <c r="L215" s="13">
        <f t="shared" si="67"/>
        <v>948.871</v>
      </c>
      <c r="M215" s="151">
        <v>0</v>
      </c>
      <c r="N215" s="151">
        <f t="shared" si="58"/>
        <v>226.9</v>
      </c>
      <c r="O215" s="151">
        <f t="shared" si="59"/>
        <v>8.51</v>
      </c>
      <c r="P215" s="13">
        <f t="shared" si="60"/>
        <v>99.81</v>
      </c>
      <c r="Q215" s="151">
        <f t="shared" si="61"/>
        <v>335.22</v>
      </c>
      <c r="R215" s="151">
        <f t="shared" si="62"/>
        <v>1284.091</v>
      </c>
      <c r="S215" s="151"/>
      <c r="T215" t="str">
        <f>VLOOKUP(D215,[2]汇总!I$2:J$312,2,0)</f>
        <v>√</v>
      </c>
    </row>
    <row r="216" ht="20" customHeight="1" spans="1:20">
      <c r="A216" s="150">
        <f t="shared" si="69"/>
        <v>213</v>
      </c>
      <c r="B216" s="151"/>
      <c r="C216" s="11" t="s">
        <v>495</v>
      </c>
      <c r="D216" s="151" t="s">
        <v>496</v>
      </c>
      <c r="E216" s="151">
        <v>2836.2</v>
      </c>
      <c r="F216" s="151">
        <v>2837</v>
      </c>
      <c r="G216" s="13">
        <v>4990.25</v>
      </c>
      <c r="H216" s="151">
        <f t="shared" si="63"/>
        <v>51.05</v>
      </c>
      <c r="I216" s="151">
        <f t="shared" si="64"/>
        <v>453.792</v>
      </c>
      <c r="J216" s="151">
        <f t="shared" si="65"/>
        <v>19.859</v>
      </c>
      <c r="K216" s="13">
        <f t="shared" si="66"/>
        <v>424.17</v>
      </c>
      <c r="L216" s="13">
        <f t="shared" si="67"/>
        <v>948.871</v>
      </c>
      <c r="M216" s="151">
        <v>0</v>
      </c>
      <c r="N216" s="151">
        <f t="shared" si="58"/>
        <v>226.9</v>
      </c>
      <c r="O216" s="151">
        <f t="shared" si="59"/>
        <v>8.51</v>
      </c>
      <c r="P216" s="13">
        <f t="shared" si="60"/>
        <v>99.81</v>
      </c>
      <c r="Q216" s="151">
        <f t="shared" si="61"/>
        <v>335.22</v>
      </c>
      <c r="R216" s="151">
        <f t="shared" si="62"/>
        <v>1284.091</v>
      </c>
      <c r="S216" s="151"/>
      <c r="T216" t="str">
        <f>VLOOKUP(D216,[2]汇总!I$2:J$312,2,0)</f>
        <v>√</v>
      </c>
    </row>
    <row r="217" ht="20" customHeight="1" spans="1:20">
      <c r="A217" s="150">
        <f t="shared" si="69"/>
        <v>214</v>
      </c>
      <c r="B217" s="151"/>
      <c r="C217" s="11" t="s">
        <v>497</v>
      </c>
      <c r="D217" s="151" t="s">
        <v>498</v>
      </c>
      <c r="E217" s="151">
        <v>2836.2</v>
      </c>
      <c r="F217" s="151">
        <v>2837</v>
      </c>
      <c r="G217" s="13">
        <v>4990.25</v>
      </c>
      <c r="H217" s="151">
        <f t="shared" si="63"/>
        <v>51.05</v>
      </c>
      <c r="I217" s="151">
        <f t="shared" si="64"/>
        <v>453.792</v>
      </c>
      <c r="J217" s="151">
        <f t="shared" si="65"/>
        <v>19.859</v>
      </c>
      <c r="K217" s="13">
        <f t="shared" si="66"/>
        <v>424.17</v>
      </c>
      <c r="L217" s="13">
        <f t="shared" si="67"/>
        <v>948.871</v>
      </c>
      <c r="M217" s="151">
        <v>0</v>
      </c>
      <c r="N217" s="151">
        <f t="shared" si="58"/>
        <v>226.9</v>
      </c>
      <c r="O217" s="151">
        <f t="shared" si="59"/>
        <v>8.51</v>
      </c>
      <c r="P217" s="13">
        <f t="shared" si="60"/>
        <v>99.81</v>
      </c>
      <c r="Q217" s="151">
        <f t="shared" si="61"/>
        <v>335.22</v>
      </c>
      <c r="R217" s="151">
        <f t="shared" si="62"/>
        <v>1284.091</v>
      </c>
      <c r="S217" s="151"/>
      <c r="T217" t="str">
        <f>VLOOKUP(D217,[2]汇总!I$2:J$312,2,0)</f>
        <v>√</v>
      </c>
    </row>
    <row r="218" ht="20" customHeight="1" spans="1:20">
      <c r="A218" s="150">
        <f t="shared" si="69"/>
        <v>215</v>
      </c>
      <c r="B218" s="151"/>
      <c r="C218" s="11" t="s">
        <v>499</v>
      </c>
      <c r="D218" s="151" t="s">
        <v>500</v>
      </c>
      <c r="E218" s="151">
        <v>2846.5</v>
      </c>
      <c r="F218" s="151">
        <v>2846.5</v>
      </c>
      <c r="G218" s="13">
        <v>4990.25</v>
      </c>
      <c r="H218" s="151">
        <f t="shared" si="63"/>
        <v>51.24</v>
      </c>
      <c r="I218" s="151">
        <f t="shared" si="64"/>
        <v>455.44</v>
      </c>
      <c r="J218" s="151">
        <f t="shared" si="65"/>
        <v>19.9255</v>
      </c>
      <c r="K218" s="13">
        <f t="shared" si="66"/>
        <v>424.17</v>
      </c>
      <c r="L218" s="13">
        <f t="shared" si="67"/>
        <v>950.7755</v>
      </c>
      <c r="M218" s="151">
        <v>0</v>
      </c>
      <c r="N218" s="151">
        <f t="shared" si="58"/>
        <v>227.72</v>
      </c>
      <c r="O218" s="151">
        <f t="shared" si="59"/>
        <v>8.54</v>
      </c>
      <c r="P218" s="13">
        <f t="shared" si="60"/>
        <v>99.81</v>
      </c>
      <c r="Q218" s="151">
        <f t="shared" si="61"/>
        <v>336.07</v>
      </c>
      <c r="R218" s="151">
        <f t="shared" si="62"/>
        <v>1286.8455</v>
      </c>
      <c r="S218" s="151"/>
      <c r="T218" t="str">
        <f>VLOOKUP(D218,[2]汇总!I$2:J$312,2,0)</f>
        <v>√</v>
      </c>
    </row>
    <row r="219" ht="20" customHeight="1" spans="1:20">
      <c r="A219" s="150">
        <f t="shared" si="69"/>
        <v>216</v>
      </c>
      <c r="B219" s="151"/>
      <c r="C219" s="11" t="s">
        <v>501</v>
      </c>
      <c r="D219" s="151" t="s">
        <v>502</v>
      </c>
      <c r="E219" s="151">
        <v>2836.2</v>
      </c>
      <c r="F219" s="151">
        <v>2837</v>
      </c>
      <c r="G219" s="13">
        <v>4990.25</v>
      </c>
      <c r="H219" s="151">
        <f t="shared" si="63"/>
        <v>51.05</v>
      </c>
      <c r="I219" s="151">
        <f t="shared" si="64"/>
        <v>453.792</v>
      </c>
      <c r="J219" s="151">
        <f t="shared" si="65"/>
        <v>19.859</v>
      </c>
      <c r="K219" s="13">
        <f t="shared" si="66"/>
        <v>424.17</v>
      </c>
      <c r="L219" s="13">
        <f t="shared" si="67"/>
        <v>948.871</v>
      </c>
      <c r="M219" s="151">
        <v>0</v>
      </c>
      <c r="N219" s="151">
        <f t="shared" si="58"/>
        <v>226.9</v>
      </c>
      <c r="O219" s="151">
        <f t="shared" si="59"/>
        <v>8.51</v>
      </c>
      <c r="P219" s="13">
        <f t="shared" si="60"/>
        <v>99.81</v>
      </c>
      <c r="Q219" s="151">
        <f t="shared" si="61"/>
        <v>335.22</v>
      </c>
      <c r="R219" s="151">
        <f t="shared" si="62"/>
        <v>1284.091</v>
      </c>
      <c r="S219" s="151"/>
      <c r="T219" t="str">
        <f>VLOOKUP(D219,[2]汇总!I$2:J$312,2,0)</f>
        <v>√</v>
      </c>
    </row>
    <row r="220" ht="20" customHeight="1" spans="1:20">
      <c r="A220" s="150">
        <f t="shared" si="69"/>
        <v>217</v>
      </c>
      <c r="B220" s="151"/>
      <c r="C220" s="11" t="s">
        <v>503</v>
      </c>
      <c r="D220" s="151" t="s">
        <v>504</v>
      </c>
      <c r="E220" s="151">
        <v>2836.2</v>
      </c>
      <c r="F220" s="151">
        <v>2837</v>
      </c>
      <c r="G220" s="13">
        <v>4990.25</v>
      </c>
      <c r="H220" s="151">
        <f t="shared" si="63"/>
        <v>51.05</v>
      </c>
      <c r="I220" s="151">
        <f t="shared" si="64"/>
        <v>453.792</v>
      </c>
      <c r="J220" s="151">
        <f t="shared" si="65"/>
        <v>19.859</v>
      </c>
      <c r="K220" s="13">
        <f t="shared" si="66"/>
        <v>424.17</v>
      </c>
      <c r="L220" s="13">
        <f t="shared" si="67"/>
        <v>948.871</v>
      </c>
      <c r="M220" s="151">
        <v>0</v>
      </c>
      <c r="N220" s="151">
        <f t="shared" si="58"/>
        <v>226.9</v>
      </c>
      <c r="O220" s="151">
        <f t="shared" si="59"/>
        <v>8.51</v>
      </c>
      <c r="P220" s="13">
        <f t="shared" si="60"/>
        <v>99.81</v>
      </c>
      <c r="Q220" s="151">
        <f t="shared" si="61"/>
        <v>335.22</v>
      </c>
      <c r="R220" s="151">
        <f t="shared" si="62"/>
        <v>1284.091</v>
      </c>
      <c r="S220" s="151"/>
      <c r="T220" t="str">
        <f>VLOOKUP(D220,[2]汇总!I$2:J$312,2,0)</f>
        <v>√</v>
      </c>
    </row>
    <row r="221" ht="20" customHeight="1" spans="1:20">
      <c r="A221" s="150">
        <f t="shared" si="69"/>
        <v>218</v>
      </c>
      <c r="B221" s="151"/>
      <c r="C221" s="11" t="s">
        <v>505</v>
      </c>
      <c r="D221" s="151" t="s">
        <v>506</v>
      </c>
      <c r="E221" s="151">
        <v>2836.2</v>
      </c>
      <c r="F221" s="151">
        <v>2837</v>
      </c>
      <c r="G221" s="13">
        <v>4990.25</v>
      </c>
      <c r="H221" s="151">
        <f t="shared" si="63"/>
        <v>51.05</v>
      </c>
      <c r="I221" s="151">
        <f t="shared" si="64"/>
        <v>453.792</v>
      </c>
      <c r="J221" s="151">
        <f t="shared" si="65"/>
        <v>19.859</v>
      </c>
      <c r="K221" s="13">
        <f t="shared" si="66"/>
        <v>424.17</v>
      </c>
      <c r="L221" s="13">
        <f t="shared" si="67"/>
        <v>948.871</v>
      </c>
      <c r="M221" s="151">
        <v>0</v>
      </c>
      <c r="N221" s="151">
        <f t="shared" si="58"/>
        <v>226.9</v>
      </c>
      <c r="O221" s="151">
        <f t="shared" si="59"/>
        <v>8.51</v>
      </c>
      <c r="P221" s="13">
        <f t="shared" si="60"/>
        <v>99.81</v>
      </c>
      <c r="Q221" s="151">
        <f t="shared" si="61"/>
        <v>335.22</v>
      </c>
      <c r="R221" s="151">
        <f t="shared" si="62"/>
        <v>1284.091</v>
      </c>
      <c r="S221" s="151"/>
      <c r="T221" t="str">
        <f>VLOOKUP(D221,[2]汇总!I$2:J$312,2,0)</f>
        <v>√</v>
      </c>
    </row>
    <row r="222" ht="20" customHeight="1" spans="1:20">
      <c r="A222" s="150">
        <f t="shared" si="69"/>
        <v>219</v>
      </c>
      <c r="B222" s="151"/>
      <c r="C222" s="11" t="s">
        <v>507</v>
      </c>
      <c r="D222" s="151" t="s">
        <v>508</v>
      </c>
      <c r="E222" s="151">
        <v>2836.2</v>
      </c>
      <c r="F222" s="151">
        <v>2837</v>
      </c>
      <c r="G222" s="13">
        <v>4990.25</v>
      </c>
      <c r="H222" s="151">
        <f t="shared" si="63"/>
        <v>51.05</v>
      </c>
      <c r="I222" s="151">
        <f t="shared" si="64"/>
        <v>453.792</v>
      </c>
      <c r="J222" s="151">
        <f t="shared" si="65"/>
        <v>19.859</v>
      </c>
      <c r="K222" s="13">
        <f t="shared" si="66"/>
        <v>424.17</v>
      </c>
      <c r="L222" s="13">
        <f t="shared" si="67"/>
        <v>948.871</v>
      </c>
      <c r="M222" s="151">
        <v>0</v>
      </c>
      <c r="N222" s="151">
        <f t="shared" si="58"/>
        <v>226.9</v>
      </c>
      <c r="O222" s="151">
        <f t="shared" si="59"/>
        <v>8.51</v>
      </c>
      <c r="P222" s="13">
        <f t="shared" si="60"/>
        <v>99.81</v>
      </c>
      <c r="Q222" s="151">
        <f t="shared" si="61"/>
        <v>335.22</v>
      </c>
      <c r="R222" s="151">
        <f t="shared" si="62"/>
        <v>1284.091</v>
      </c>
      <c r="S222" s="151"/>
      <c r="T222" t="str">
        <f>VLOOKUP(D222,[2]汇总!I$2:J$312,2,0)</f>
        <v>√</v>
      </c>
    </row>
    <row r="223" ht="20" customHeight="1" spans="1:20">
      <c r="A223" s="150">
        <f t="shared" si="69"/>
        <v>220</v>
      </c>
      <c r="B223" s="151" t="s">
        <v>509</v>
      </c>
      <c r="C223" s="11" t="s">
        <v>510</v>
      </c>
      <c r="D223" s="151" t="s">
        <v>511</v>
      </c>
      <c r="E223" s="151">
        <v>2836.2</v>
      </c>
      <c r="F223" s="151">
        <v>2837</v>
      </c>
      <c r="G223" s="13">
        <v>4990.25</v>
      </c>
      <c r="H223" s="151">
        <f t="shared" si="63"/>
        <v>51.05</v>
      </c>
      <c r="I223" s="151">
        <f t="shared" si="64"/>
        <v>453.792</v>
      </c>
      <c r="J223" s="151">
        <f t="shared" si="65"/>
        <v>19.859</v>
      </c>
      <c r="K223" s="13">
        <f t="shared" si="66"/>
        <v>424.17</v>
      </c>
      <c r="L223" s="13">
        <f t="shared" si="67"/>
        <v>948.871</v>
      </c>
      <c r="M223" s="151">
        <v>0</v>
      </c>
      <c r="N223" s="151">
        <f t="shared" si="58"/>
        <v>226.9</v>
      </c>
      <c r="O223" s="151">
        <f t="shared" si="59"/>
        <v>8.51</v>
      </c>
      <c r="P223" s="13">
        <f t="shared" si="60"/>
        <v>99.81</v>
      </c>
      <c r="Q223" s="151">
        <f t="shared" si="61"/>
        <v>335.22</v>
      </c>
      <c r="R223" s="151">
        <f t="shared" si="62"/>
        <v>1284.091</v>
      </c>
      <c r="S223" s="151"/>
      <c r="T223" t="str">
        <f>VLOOKUP(D223,[2]汇总!I$2:J$312,2,0)</f>
        <v>√</v>
      </c>
    </row>
    <row r="224" ht="20" customHeight="1" spans="1:20">
      <c r="A224" s="150">
        <f t="shared" ref="A224:A233" si="70">ROW()-3</f>
        <v>221</v>
      </c>
      <c r="B224" s="151"/>
      <c r="C224" s="11" t="s">
        <v>512</v>
      </c>
      <c r="D224" s="151" t="s">
        <v>513</v>
      </c>
      <c r="E224" s="151">
        <v>2836.2</v>
      </c>
      <c r="F224" s="151">
        <v>2837</v>
      </c>
      <c r="G224" s="13">
        <v>4990.25</v>
      </c>
      <c r="H224" s="151">
        <f t="shared" si="63"/>
        <v>51.05</v>
      </c>
      <c r="I224" s="151">
        <f t="shared" si="64"/>
        <v>453.792</v>
      </c>
      <c r="J224" s="151">
        <f t="shared" si="65"/>
        <v>19.859</v>
      </c>
      <c r="K224" s="13">
        <f t="shared" si="66"/>
        <v>424.17</v>
      </c>
      <c r="L224" s="13">
        <f t="shared" si="67"/>
        <v>948.871</v>
      </c>
      <c r="M224" s="151">
        <v>0</v>
      </c>
      <c r="N224" s="151">
        <f t="shared" si="58"/>
        <v>226.9</v>
      </c>
      <c r="O224" s="151">
        <f t="shared" si="59"/>
        <v>8.51</v>
      </c>
      <c r="P224" s="13">
        <f t="shared" si="60"/>
        <v>99.81</v>
      </c>
      <c r="Q224" s="151">
        <f t="shared" si="61"/>
        <v>335.22</v>
      </c>
      <c r="R224" s="151">
        <f t="shared" si="62"/>
        <v>1284.091</v>
      </c>
      <c r="S224" s="151"/>
      <c r="T224" t="str">
        <f>VLOOKUP(D224,[2]汇总!I$2:J$312,2,0)</f>
        <v>√</v>
      </c>
    </row>
    <row r="225" ht="20" customHeight="1" spans="1:20">
      <c r="A225" s="150">
        <f t="shared" si="70"/>
        <v>222</v>
      </c>
      <c r="B225" s="151"/>
      <c r="C225" s="11" t="s">
        <v>514</v>
      </c>
      <c r="D225" s="151" t="s">
        <v>515</v>
      </c>
      <c r="E225" s="151">
        <v>2836.2</v>
      </c>
      <c r="F225" s="151">
        <v>2837</v>
      </c>
      <c r="G225" s="13">
        <v>4990.25</v>
      </c>
      <c r="H225" s="151">
        <f t="shared" si="63"/>
        <v>51.05</v>
      </c>
      <c r="I225" s="151">
        <f t="shared" si="64"/>
        <v>453.792</v>
      </c>
      <c r="J225" s="151">
        <f t="shared" si="65"/>
        <v>19.859</v>
      </c>
      <c r="K225" s="13">
        <f t="shared" si="66"/>
        <v>424.17</v>
      </c>
      <c r="L225" s="13">
        <f t="shared" si="67"/>
        <v>948.871</v>
      </c>
      <c r="M225" s="151">
        <v>0</v>
      </c>
      <c r="N225" s="151">
        <f t="shared" si="58"/>
        <v>226.9</v>
      </c>
      <c r="O225" s="151">
        <f t="shared" si="59"/>
        <v>8.51</v>
      </c>
      <c r="P225" s="13">
        <f t="shared" si="60"/>
        <v>99.81</v>
      </c>
      <c r="Q225" s="151">
        <f t="shared" si="61"/>
        <v>335.22</v>
      </c>
      <c r="R225" s="151">
        <f t="shared" si="62"/>
        <v>1284.091</v>
      </c>
      <c r="S225" s="151"/>
      <c r="T225" t="str">
        <f>VLOOKUP(D225,[2]汇总!I$2:J$312,2,0)</f>
        <v>√</v>
      </c>
    </row>
    <row r="226" ht="20" customHeight="1" spans="1:20">
      <c r="A226" s="150">
        <f t="shared" si="70"/>
        <v>223</v>
      </c>
      <c r="B226" s="151"/>
      <c r="C226" s="11" t="s">
        <v>516</v>
      </c>
      <c r="D226" s="151" t="s">
        <v>517</v>
      </c>
      <c r="E226" s="151">
        <v>2836.2</v>
      </c>
      <c r="F226" s="151">
        <v>2837</v>
      </c>
      <c r="G226" s="13">
        <v>4990.25</v>
      </c>
      <c r="H226" s="151">
        <f t="shared" si="63"/>
        <v>51.05</v>
      </c>
      <c r="I226" s="151">
        <f t="shared" si="64"/>
        <v>453.792</v>
      </c>
      <c r="J226" s="151">
        <f t="shared" si="65"/>
        <v>19.859</v>
      </c>
      <c r="K226" s="13">
        <f t="shared" si="66"/>
        <v>424.17</v>
      </c>
      <c r="L226" s="13">
        <f t="shared" si="67"/>
        <v>948.871</v>
      </c>
      <c r="M226" s="151">
        <v>0</v>
      </c>
      <c r="N226" s="151">
        <f t="shared" si="58"/>
        <v>226.9</v>
      </c>
      <c r="O226" s="151">
        <f t="shared" si="59"/>
        <v>8.51</v>
      </c>
      <c r="P226" s="13">
        <f t="shared" si="60"/>
        <v>99.81</v>
      </c>
      <c r="Q226" s="151">
        <f t="shared" si="61"/>
        <v>335.22</v>
      </c>
      <c r="R226" s="151">
        <f t="shared" si="62"/>
        <v>1284.091</v>
      </c>
      <c r="S226" s="151"/>
      <c r="T226" t="str">
        <f>VLOOKUP(D226,[2]汇总!I$2:J$312,2,0)</f>
        <v>√</v>
      </c>
    </row>
    <row r="227" ht="20" customHeight="1" spans="1:20">
      <c r="A227" s="150">
        <f t="shared" si="70"/>
        <v>224</v>
      </c>
      <c r="B227" s="151"/>
      <c r="C227" s="11" t="s">
        <v>520</v>
      </c>
      <c r="D227" s="151" t="s">
        <v>521</v>
      </c>
      <c r="E227" s="151">
        <v>2836.2</v>
      </c>
      <c r="F227" s="151">
        <v>2837</v>
      </c>
      <c r="G227" s="13">
        <v>4990.25</v>
      </c>
      <c r="H227" s="151">
        <f t="shared" si="63"/>
        <v>51.05</v>
      </c>
      <c r="I227" s="151">
        <f t="shared" si="64"/>
        <v>453.792</v>
      </c>
      <c r="J227" s="151">
        <f t="shared" si="65"/>
        <v>19.859</v>
      </c>
      <c r="K227" s="13">
        <f t="shared" si="66"/>
        <v>424.17</v>
      </c>
      <c r="L227" s="13">
        <f t="shared" si="67"/>
        <v>948.871</v>
      </c>
      <c r="M227" s="151">
        <v>0</v>
      </c>
      <c r="N227" s="151">
        <f t="shared" si="58"/>
        <v>226.9</v>
      </c>
      <c r="O227" s="151">
        <f t="shared" si="59"/>
        <v>8.51</v>
      </c>
      <c r="P227" s="13">
        <f t="shared" si="60"/>
        <v>99.81</v>
      </c>
      <c r="Q227" s="151">
        <f t="shared" si="61"/>
        <v>335.22</v>
      </c>
      <c r="R227" s="151">
        <f t="shared" si="62"/>
        <v>1284.091</v>
      </c>
      <c r="S227" s="151"/>
      <c r="T227" t="str">
        <f>VLOOKUP(D227,[2]汇总!I$2:J$312,2,0)</f>
        <v>√</v>
      </c>
    </row>
    <row r="228" ht="20" customHeight="1" spans="1:20">
      <c r="A228" s="150">
        <f t="shared" si="70"/>
        <v>225</v>
      </c>
      <c r="B228" s="151"/>
      <c r="C228" s="11" t="s">
        <v>524</v>
      </c>
      <c r="D228" s="151" t="s">
        <v>525</v>
      </c>
      <c r="E228" s="151">
        <v>2836.2</v>
      </c>
      <c r="F228" s="151">
        <v>2837</v>
      </c>
      <c r="G228" s="13">
        <v>4990.25</v>
      </c>
      <c r="H228" s="151">
        <f t="shared" si="63"/>
        <v>51.05</v>
      </c>
      <c r="I228" s="151">
        <f t="shared" si="64"/>
        <v>453.792</v>
      </c>
      <c r="J228" s="151">
        <f t="shared" si="65"/>
        <v>19.859</v>
      </c>
      <c r="K228" s="13">
        <f t="shared" si="66"/>
        <v>424.17</v>
      </c>
      <c r="L228" s="13">
        <f t="shared" si="67"/>
        <v>948.871</v>
      </c>
      <c r="M228" s="151">
        <v>0</v>
      </c>
      <c r="N228" s="151">
        <f t="shared" si="58"/>
        <v>226.9</v>
      </c>
      <c r="O228" s="151">
        <f t="shared" si="59"/>
        <v>8.51</v>
      </c>
      <c r="P228" s="13">
        <f t="shared" si="60"/>
        <v>99.81</v>
      </c>
      <c r="Q228" s="151">
        <f t="shared" si="61"/>
        <v>335.22</v>
      </c>
      <c r="R228" s="151">
        <f t="shared" si="62"/>
        <v>1284.091</v>
      </c>
      <c r="S228" s="151"/>
      <c r="T228" t="str">
        <f>VLOOKUP(D228,[2]汇总!I$2:J$312,2,0)</f>
        <v>√</v>
      </c>
    </row>
    <row r="229" ht="20" customHeight="1" spans="1:20">
      <c r="A229" s="150">
        <f t="shared" si="70"/>
        <v>226</v>
      </c>
      <c r="B229" s="151"/>
      <c r="C229" s="11" t="s">
        <v>526</v>
      </c>
      <c r="D229" s="151" t="s">
        <v>527</v>
      </c>
      <c r="E229" s="151">
        <v>2836.2</v>
      </c>
      <c r="F229" s="151">
        <v>2837</v>
      </c>
      <c r="G229" s="13">
        <v>4990.25</v>
      </c>
      <c r="H229" s="151">
        <f t="shared" si="63"/>
        <v>51.05</v>
      </c>
      <c r="I229" s="151">
        <f t="shared" si="64"/>
        <v>453.792</v>
      </c>
      <c r="J229" s="151">
        <f t="shared" si="65"/>
        <v>19.859</v>
      </c>
      <c r="K229" s="13">
        <f t="shared" si="66"/>
        <v>424.17</v>
      </c>
      <c r="L229" s="13">
        <f t="shared" si="67"/>
        <v>948.871</v>
      </c>
      <c r="M229" s="151">
        <v>0</v>
      </c>
      <c r="N229" s="151">
        <f t="shared" si="58"/>
        <v>226.9</v>
      </c>
      <c r="O229" s="151">
        <f t="shared" si="59"/>
        <v>8.51</v>
      </c>
      <c r="P229" s="13">
        <f t="shared" si="60"/>
        <v>99.81</v>
      </c>
      <c r="Q229" s="151">
        <f t="shared" si="61"/>
        <v>335.22</v>
      </c>
      <c r="R229" s="151">
        <f t="shared" si="62"/>
        <v>1284.091</v>
      </c>
      <c r="S229" s="151"/>
      <c r="T229" t="str">
        <f>VLOOKUP(D229,[2]汇总!I$2:J$312,2,0)</f>
        <v>√</v>
      </c>
    </row>
    <row r="230" ht="20" customHeight="1" spans="1:20">
      <c r="A230" s="150">
        <f t="shared" si="70"/>
        <v>227</v>
      </c>
      <c r="B230" s="151"/>
      <c r="C230" s="11" t="s">
        <v>530</v>
      </c>
      <c r="D230" s="151" t="s">
        <v>531</v>
      </c>
      <c r="E230" s="151">
        <v>2836.2</v>
      </c>
      <c r="F230" s="151">
        <v>2837</v>
      </c>
      <c r="G230" s="13">
        <v>4990.25</v>
      </c>
      <c r="H230" s="151">
        <f t="shared" si="63"/>
        <v>51.05</v>
      </c>
      <c r="I230" s="151">
        <f t="shared" si="64"/>
        <v>453.792</v>
      </c>
      <c r="J230" s="151">
        <f t="shared" si="65"/>
        <v>19.859</v>
      </c>
      <c r="K230" s="13">
        <f t="shared" si="66"/>
        <v>424.17</v>
      </c>
      <c r="L230" s="13">
        <f t="shared" si="67"/>
        <v>948.871</v>
      </c>
      <c r="M230" s="151">
        <v>0</v>
      </c>
      <c r="N230" s="151">
        <f t="shared" si="58"/>
        <v>226.9</v>
      </c>
      <c r="O230" s="151">
        <f t="shared" si="59"/>
        <v>8.51</v>
      </c>
      <c r="P230" s="13">
        <f t="shared" si="60"/>
        <v>99.81</v>
      </c>
      <c r="Q230" s="151">
        <f t="shared" si="61"/>
        <v>335.22</v>
      </c>
      <c r="R230" s="151">
        <f t="shared" si="62"/>
        <v>1284.091</v>
      </c>
      <c r="S230" s="151"/>
      <c r="T230" t="str">
        <f>VLOOKUP(D230,[2]汇总!I$2:J$312,2,0)</f>
        <v>√</v>
      </c>
    </row>
    <row r="231" ht="20" customHeight="1" spans="1:20">
      <c r="A231" s="150">
        <f t="shared" si="70"/>
        <v>228</v>
      </c>
      <c r="B231" s="151"/>
      <c r="C231" s="11" t="s">
        <v>532</v>
      </c>
      <c r="D231" s="151" t="s">
        <v>533</v>
      </c>
      <c r="E231" s="151">
        <v>2836.2</v>
      </c>
      <c r="F231" s="151">
        <v>2837</v>
      </c>
      <c r="G231" s="13">
        <v>4990.25</v>
      </c>
      <c r="H231" s="151">
        <f t="shared" si="63"/>
        <v>51.05</v>
      </c>
      <c r="I231" s="151">
        <f t="shared" si="64"/>
        <v>453.792</v>
      </c>
      <c r="J231" s="151">
        <f t="shared" si="65"/>
        <v>19.859</v>
      </c>
      <c r="K231" s="13">
        <f t="shared" si="66"/>
        <v>424.17</v>
      </c>
      <c r="L231" s="13">
        <f t="shared" si="67"/>
        <v>948.871</v>
      </c>
      <c r="M231" s="151">
        <v>0</v>
      </c>
      <c r="N231" s="151">
        <f t="shared" si="58"/>
        <v>226.9</v>
      </c>
      <c r="O231" s="151">
        <f t="shared" si="59"/>
        <v>8.51</v>
      </c>
      <c r="P231" s="13">
        <f t="shared" si="60"/>
        <v>99.81</v>
      </c>
      <c r="Q231" s="151">
        <f t="shared" si="61"/>
        <v>335.22</v>
      </c>
      <c r="R231" s="151">
        <f t="shared" si="62"/>
        <v>1284.091</v>
      </c>
      <c r="S231" s="151"/>
      <c r="T231" t="str">
        <f>VLOOKUP(D231,[2]汇总!I$2:J$312,2,0)</f>
        <v>√</v>
      </c>
    </row>
    <row r="232" ht="20" customHeight="1" spans="1:20">
      <c r="A232" s="150">
        <f t="shared" si="70"/>
        <v>229</v>
      </c>
      <c r="B232" s="151"/>
      <c r="C232" s="11" t="s">
        <v>534</v>
      </c>
      <c r="D232" s="151" t="s">
        <v>535</v>
      </c>
      <c r="E232" s="151">
        <v>2836.2</v>
      </c>
      <c r="F232" s="151">
        <v>2837</v>
      </c>
      <c r="G232" s="13">
        <v>4990.25</v>
      </c>
      <c r="H232" s="151">
        <f t="shared" si="63"/>
        <v>51.05</v>
      </c>
      <c r="I232" s="151">
        <f t="shared" si="64"/>
        <v>453.792</v>
      </c>
      <c r="J232" s="151">
        <f t="shared" si="65"/>
        <v>19.859</v>
      </c>
      <c r="K232" s="13">
        <f t="shared" si="66"/>
        <v>424.17</v>
      </c>
      <c r="L232" s="13">
        <f t="shared" si="67"/>
        <v>948.871</v>
      </c>
      <c r="M232" s="151">
        <v>0</v>
      </c>
      <c r="N232" s="151">
        <f t="shared" si="58"/>
        <v>226.9</v>
      </c>
      <c r="O232" s="151">
        <f t="shared" si="59"/>
        <v>8.51</v>
      </c>
      <c r="P232" s="13">
        <f t="shared" si="60"/>
        <v>99.81</v>
      </c>
      <c r="Q232" s="151">
        <f t="shared" si="61"/>
        <v>335.22</v>
      </c>
      <c r="R232" s="151">
        <f t="shared" si="62"/>
        <v>1284.091</v>
      </c>
      <c r="S232" s="151"/>
      <c r="T232" t="str">
        <f>VLOOKUP(D232,[2]汇总!I$2:J$312,2,0)</f>
        <v>√</v>
      </c>
    </row>
    <row r="233" ht="20" customHeight="1" spans="1:20">
      <c r="A233" s="150">
        <f t="shared" si="70"/>
        <v>230</v>
      </c>
      <c r="B233" s="151"/>
      <c r="C233" s="11" t="s">
        <v>536</v>
      </c>
      <c r="D233" s="151" t="s">
        <v>537</v>
      </c>
      <c r="E233" s="151">
        <v>2836.2</v>
      </c>
      <c r="F233" s="151">
        <v>2837</v>
      </c>
      <c r="G233" s="13">
        <v>4990.25</v>
      </c>
      <c r="H233" s="151">
        <f t="shared" si="63"/>
        <v>51.05</v>
      </c>
      <c r="I233" s="151">
        <f t="shared" si="64"/>
        <v>453.792</v>
      </c>
      <c r="J233" s="151">
        <f t="shared" si="65"/>
        <v>19.859</v>
      </c>
      <c r="K233" s="13">
        <f t="shared" si="66"/>
        <v>424.17</v>
      </c>
      <c r="L233" s="13">
        <f t="shared" si="67"/>
        <v>948.871</v>
      </c>
      <c r="M233" s="151">
        <v>0</v>
      </c>
      <c r="N233" s="151">
        <f t="shared" si="58"/>
        <v>226.9</v>
      </c>
      <c r="O233" s="151">
        <f t="shared" si="59"/>
        <v>8.51</v>
      </c>
      <c r="P233" s="13">
        <f t="shared" si="60"/>
        <v>99.81</v>
      </c>
      <c r="Q233" s="151">
        <f t="shared" si="61"/>
        <v>335.22</v>
      </c>
      <c r="R233" s="151">
        <f t="shared" si="62"/>
        <v>1284.091</v>
      </c>
      <c r="S233" s="151"/>
      <c r="T233" t="str">
        <f>VLOOKUP(D233,[2]汇总!I$2:J$312,2,0)</f>
        <v>√</v>
      </c>
    </row>
    <row r="234" ht="20" customHeight="1" spans="1:20">
      <c r="A234" s="150">
        <f t="shared" ref="A234:A243" si="71">ROW()-3</f>
        <v>231</v>
      </c>
      <c r="B234" s="151"/>
      <c r="C234" s="11" t="s">
        <v>538</v>
      </c>
      <c r="D234" s="151" t="s">
        <v>539</v>
      </c>
      <c r="E234" s="151">
        <v>2836.2</v>
      </c>
      <c r="F234" s="151">
        <v>2837</v>
      </c>
      <c r="G234" s="13">
        <v>4990.25</v>
      </c>
      <c r="H234" s="151">
        <f t="shared" si="63"/>
        <v>51.05</v>
      </c>
      <c r="I234" s="151">
        <f t="shared" si="64"/>
        <v>453.792</v>
      </c>
      <c r="J234" s="151">
        <f t="shared" si="65"/>
        <v>19.859</v>
      </c>
      <c r="K234" s="13">
        <f t="shared" si="66"/>
        <v>424.17</v>
      </c>
      <c r="L234" s="13">
        <f t="shared" si="67"/>
        <v>948.871</v>
      </c>
      <c r="M234" s="151">
        <v>0</v>
      </c>
      <c r="N234" s="151">
        <f t="shared" si="58"/>
        <v>226.9</v>
      </c>
      <c r="O234" s="151">
        <f t="shared" si="59"/>
        <v>8.51</v>
      </c>
      <c r="P234" s="13">
        <f t="shared" si="60"/>
        <v>99.81</v>
      </c>
      <c r="Q234" s="151">
        <f t="shared" si="61"/>
        <v>335.22</v>
      </c>
      <c r="R234" s="151">
        <f t="shared" si="62"/>
        <v>1284.091</v>
      </c>
      <c r="S234" s="151"/>
      <c r="T234" t="str">
        <f>VLOOKUP(D234,[2]汇总!I$2:J$312,2,0)</f>
        <v>√</v>
      </c>
    </row>
    <row r="235" ht="20" customHeight="1" spans="1:20">
      <c r="A235" s="150">
        <f t="shared" si="71"/>
        <v>232</v>
      </c>
      <c r="B235" s="151"/>
      <c r="C235" s="11" t="s">
        <v>540</v>
      </c>
      <c r="D235" s="151" t="s">
        <v>541</v>
      </c>
      <c r="E235" s="151">
        <v>2836.2</v>
      </c>
      <c r="F235" s="151">
        <v>2837</v>
      </c>
      <c r="G235" s="13">
        <v>4990.25</v>
      </c>
      <c r="H235" s="151">
        <f t="shared" si="63"/>
        <v>51.05</v>
      </c>
      <c r="I235" s="151">
        <f t="shared" si="64"/>
        <v>453.792</v>
      </c>
      <c r="J235" s="151">
        <f t="shared" si="65"/>
        <v>19.859</v>
      </c>
      <c r="K235" s="13">
        <f t="shared" si="66"/>
        <v>424.17</v>
      </c>
      <c r="L235" s="13">
        <f t="shared" si="67"/>
        <v>948.871</v>
      </c>
      <c r="M235" s="151">
        <v>0</v>
      </c>
      <c r="N235" s="151">
        <f t="shared" si="58"/>
        <v>226.9</v>
      </c>
      <c r="O235" s="151">
        <f t="shared" si="59"/>
        <v>8.51</v>
      </c>
      <c r="P235" s="13">
        <f t="shared" si="60"/>
        <v>99.81</v>
      </c>
      <c r="Q235" s="151">
        <f t="shared" si="61"/>
        <v>335.22</v>
      </c>
      <c r="R235" s="151">
        <f t="shared" si="62"/>
        <v>1284.091</v>
      </c>
      <c r="S235" s="151"/>
      <c r="T235" t="str">
        <f>VLOOKUP(D235,[2]汇总!I$2:J$312,2,0)</f>
        <v>√</v>
      </c>
    </row>
    <row r="236" ht="20" customHeight="1" spans="1:20">
      <c r="A236" s="150">
        <f t="shared" si="71"/>
        <v>233</v>
      </c>
      <c r="B236" s="151"/>
      <c r="C236" s="11" t="s">
        <v>542</v>
      </c>
      <c r="D236" s="151" t="s">
        <v>543</v>
      </c>
      <c r="E236" s="151">
        <v>2836.2</v>
      </c>
      <c r="F236" s="151">
        <v>2837</v>
      </c>
      <c r="G236" s="13">
        <v>4990.25</v>
      </c>
      <c r="H236" s="151">
        <f t="shared" si="63"/>
        <v>51.05</v>
      </c>
      <c r="I236" s="151">
        <f t="shared" si="64"/>
        <v>453.792</v>
      </c>
      <c r="J236" s="151">
        <f t="shared" si="65"/>
        <v>19.859</v>
      </c>
      <c r="K236" s="13">
        <f t="shared" si="66"/>
        <v>424.17</v>
      </c>
      <c r="L236" s="13">
        <f t="shared" si="67"/>
        <v>948.871</v>
      </c>
      <c r="M236" s="151">
        <v>0</v>
      </c>
      <c r="N236" s="151">
        <f t="shared" si="58"/>
        <v>226.9</v>
      </c>
      <c r="O236" s="151">
        <f t="shared" si="59"/>
        <v>8.51</v>
      </c>
      <c r="P236" s="13">
        <f t="shared" si="60"/>
        <v>99.81</v>
      </c>
      <c r="Q236" s="151">
        <f t="shared" si="61"/>
        <v>335.22</v>
      </c>
      <c r="R236" s="151">
        <f t="shared" si="62"/>
        <v>1284.091</v>
      </c>
      <c r="S236" s="151"/>
      <c r="T236" t="str">
        <f>VLOOKUP(D236,[2]汇总!I$2:J$312,2,0)</f>
        <v>√</v>
      </c>
    </row>
    <row r="237" ht="20" customHeight="1" spans="1:20">
      <c r="A237" s="150">
        <f t="shared" si="71"/>
        <v>234</v>
      </c>
      <c r="B237" s="151"/>
      <c r="C237" s="11" t="s">
        <v>544</v>
      </c>
      <c r="D237" s="151" t="s">
        <v>545</v>
      </c>
      <c r="E237" s="151">
        <v>2836.2</v>
      </c>
      <c r="F237" s="151">
        <v>2837</v>
      </c>
      <c r="G237" s="13">
        <v>4990.25</v>
      </c>
      <c r="H237" s="151">
        <f t="shared" si="63"/>
        <v>51.05</v>
      </c>
      <c r="I237" s="151">
        <f t="shared" si="64"/>
        <v>453.792</v>
      </c>
      <c r="J237" s="151">
        <f t="shared" si="65"/>
        <v>19.859</v>
      </c>
      <c r="K237" s="13">
        <f t="shared" si="66"/>
        <v>424.17</v>
      </c>
      <c r="L237" s="13">
        <f t="shared" si="67"/>
        <v>948.871</v>
      </c>
      <c r="M237" s="151">
        <v>0</v>
      </c>
      <c r="N237" s="151">
        <f t="shared" si="58"/>
        <v>226.9</v>
      </c>
      <c r="O237" s="151">
        <f t="shared" si="59"/>
        <v>8.51</v>
      </c>
      <c r="P237" s="13">
        <f t="shared" si="60"/>
        <v>99.81</v>
      </c>
      <c r="Q237" s="151">
        <f t="shared" si="61"/>
        <v>335.22</v>
      </c>
      <c r="R237" s="151">
        <f t="shared" si="62"/>
        <v>1284.091</v>
      </c>
      <c r="S237" s="151"/>
      <c r="T237" t="str">
        <f>VLOOKUP(D237,[2]汇总!I$2:J$312,2,0)</f>
        <v>√</v>
      </c>
    </row>
    <row r="238" ht="20" customHeight="1" spans="1:20">
      <c r="A238" s="150">
        <f t="shared" si="71"/>
        <v>235</v>
      </c>
      <c r="B238" s="151"/>
      <c r="C238" s="11" t="s">
        <v>546</v>
      </c>
      <c r="D238" s="151" t="s">
        <v>547</v>
      </c>
      <c r="E238" s="151">
        <v>2836.2</v>
      </c>
      <c r="F238" s="151">
        <v>2837</v>
      </c>
      <c r="G238" s="13">
        <v>4990.25</v>
      </c>
      <c r="H238" s="151">
        <f t="shared" si="63"/>
        <v>51.05</v>
      </c>
      <c r="I238" s="151">
        <f t="shared" si="64"/>
        <v>453.792</v>
      </c>
      <c r="J238" s="151">
        <f t="shared" si="65"/>
        <v>19.859</v>
      </c>
      <c r="K238" s="13">
        <f t="shared" si="66"/>
        <v>424.17</v>
      </c>
      <c r="L238" s="13">
        <f t="shared" si="67"/>
        <v>948.871</v>
      </c>
      <c r="M238" s="151">
        <v>0</v>
      </c>
      <c r="N238" s="151">
        <f t="shared" si="58"/>
        <v>226.9</v>
      </c>
      <c r="O238" s="151">
        <f t="shared" si="59"/>
        <v>8.51</v>
      </c>
      <c r="P238" s="13">
        <f t="shared" si="60"/>
        <v>99.81</v>
      </c>
      <c r="Q238" s="151">
        <f t="shared" si="61"/>
        <v>335.22</v>
      </c>
      <c r="R238" s="151">
        <f t="shared" si="62"/>
        <v>1284.091</v>
      </c>
      <c r="S238" s="151"/>
      <c r="T238" t="str">
        <f>VLOOKUP(D238,[2]汇总!I$2:J$312,2,0)</f>
        <v>√</v>
      </c>
    </row>
    <row r="239" ht="20" customHeight="1" spans="1:20">
      <c r="A239" s="150">
        <f t="shared" si="71"/>
        <v>236</v>
      </c>
      <c r="B239" s="151"/>
      <c r="C239" s="11" t="s">
        <v>550</v>
      </c>
      <c r="D239" s="151" t="s">
        <v>551</v>
      </c>
      <c r="E239" s="151">
        <v>2836.2</v>
      </c>
      <c r="F239" s="151">
        <v>2837</v>
      </c>
      <c r="G239" s="13">
        <v>4990.25</v>
      </c>
      <c r="H239" s="151">
        <f t="shared" si="63"/>
        <v>51.05</v>
      </c>
      <c r="I239" s="151">
        <f t="shared" si="64"/>
        <v>453.792</v>
      </c>
      <c r="J239" s="151">
        <f t="shared" si="65"/>
        <v>19.859</v>
      </c>
      <c r="K239" s="13">
        <f t="shared" si="66"/>
        <v>424.17</v>
      </c>
      <c r="L239" s="13">
        <f t="shared" si="67"/>
        <v>948.871</v>
      </c>
      <c r="M239" s="151">
        <v>0</v>
      </c>
      <c r="N239" s="151">
        <f t="shared" si="58"/>
        <v>226.9</v>
      </c>
      <c r="O239" s="151">
        <f t="shared" si="59"/>
        <v>8.51</v>
      </c>
      <c r="P239" s="13">
        <f t="shared" si="60"/>
        <v>99.81</v>
      </c>
      <c r="Q239" s="151">
        <f t="shared" si="61"/>
        <v>335.22</v>
      </c>
      <c r="R239" s="151">
        <f t="shared" si="62"/>
        <v>1284.091</v>
      </c>
      <c r="S239" s="151"/>
      <c r="T239" t="str">
        <f>VLOOKUP(D239,[2]汇总!I$2:J$312,2,0)</f>
        <v>√</v>
      </c>
    </row>
    <row r="240" ht="20" customHeight="1" spans="1:20">
      <c r="A240" s="150">
        <f t="shared" si="71"/>
        <v>237</v>
      </c>
      <c r="B240" s="151"/>
      <c r="C240" s="11" t="s">
        <v>556</v>
      </c>
      <c r="D240" s="151" t="s">
        <v>557</v>
      </c>
      <c r="E240" s="151">
        <v>2836.2</v>
      </c>
      <c r="F240" s="151">
        <v>2837</v>
      </c>
      <c r="G240" s="13">
        <v>4990.25</v>
      </c>
      <c r="H240" s="151">
        <f t="shared" si="63"/>
        <v>51.05</v>
      </c>
      <c r="I240" s="151">
        <f t="shared" si="64"/>
        <v>453.792</v>
      </c>
      <c r="J240" s="151">
        <f t="shared" si="65"/>
        <v>19.859</v>
      </c>
      <c r="K240" s="13">
        <f t="shared" si="66"/>
        <v>424.17</v>
      </c>
      <c r="L240" s="13">
        <f t="shared" si="67"/>
        <v>948.871</v>
      </c>
      <c r="M240" s="151">
        <v>0</v>
      </c>
      <c r="N240" s="151">
        <f t="shared" si="58"/>
        <v>226.9</v>
      </c>
      <c r="O240" s="151">
        <f t="shared" si="59"/>
        <v>8.51</v>
      </c>
      <c r="P240" s="13">
        <f t="shared" si="60"/>
        <v>99.81</v>
      </c>
      <c r="Q240" s="151">
        <f t="shared" si="61"/>
        <v>335.22</v>
      </c>
      <c r="R240" s="151">
        <f t="shared" si="62"/>
        <v>1284.091</v>
      </c>
      <c r="S240" s="151"/>
      <c r="T240" t="str">
        <f>VLOOKUP(D240,[2]汇总!I$2:J$312,2,0)</f>
        <v>√</v>
      </c>
    </row>
    <row r="241" ht="20" customHeight="1" spans="1:20">
      <c r="A241" s="150">
        <f t="shared" si="71"/>
        <v>238</v>
      </c>
      <c r="B241" s="151"/>
      <c r="C241" s="11" t="s">
        <v>558</v>
      </c>
      <c r="D241" s="151" t="s">
        <v>559</v>
      </c>
      <c r="E241" s="151">
        <v>3042.05</v>
      </c>
      <c r="F241" s="151">
        <v>3043</v>
      </c>
      <c r="G241" s="13">
        <v>4990.25</v>
      </c>
      <c r="H241" s="151">
        <f t="shared" si="63"/>
        <v>54.76</v>
      </c>
      <c r="I241" s="151">
        <f t="shared" si="64"/>
        <v>486.728</v>
      </c>
      <c r="J241" s="151">
        <f t="shared" si="65"/>
        <v>21.301</v>
      </c>
      <c r="K241" s="13">
        <f t="shared" si="66"/>
        <v>424.17</v>
      </c>
      <c r="L241" s="13">
        <f t="shared" si="67"/>
        <v>986.959</v>
      </c>
      <c r="M241" s="151">
        <v>0</v>
      </c>
      <c r="N241" s="151">
        <f t="shared" si="58"/>
        <v>243.36</v>
      </c>
      <c r="O241" s="151">
        <f t="shared" si="59"/>
        <v>9.13</v>
      </c>
      <c r="P241" s="13">
        <f t="shared" si="60"/>
        <v>99.81</v>
      </c>
      <c r="Q241" s="151">
        <f t="shared" si="61"/>
        <v>352.3</v>
      </c>
      <c r="R241" s="151">
        <f t="shared" si="62"/>
        <v>1339.259</v>
      </c>
      <c r="S241" s="160"/>
      <c r="T241" t="str">
        <f>VLOOKUP(D241,[2]汇总!I$2:J$312,2,0)</f>
        <v>√</v>
      </c>
    </row>
    <row r="242" ht="20" customHeight="1" spans="1:20">
      <c r="A242" s="150">
        <f t="shared" si="71"/>
        <v>239</v>
      </c>
      <c r="B242" s="151"/>
      <c r="C242" s="11" t="s">
        <v>563</v>
      </c>
      <c r="D242" s="151" t="s">
        <v>564</v>
      </c>
      <c r="E242" s="151">
        <v>3042.05</v>
      </c>
      <c r="F242" s="151">
        <v>3043</v>
      </c>
      <c r="G242" s="13">
        <v>4990.25</v>
      </c>
      <c r="H242" s="151">
        <f t="shared" si="63"/>
        <v>54.76</v>
      </c>
      <c r="I242" s="151">
        <f t="shared" si="64"/>
        <v>486.728</v>
      </c>
      <c r="J242" s="151">
        <f t="shared" si="65"/>
        <v>21.301</v>
      </c>
      <c r="K242" s="13">
        <f t="shared" si="66"/>
        <v>424.17</v>
      </c>
      <c r="L242" s="13">
        <f t="shared" si="67"/>
        <v>986.959</v>
      </c>
      <c r="M242" s="151">
        <v>0</v>
      </c>
      <c r="N242" s="151">
        <f t="shared" si="58"/>
        <v>243.36</v>
      </c>
      <c r="O242" s="151">
        <f t="shared" si="59"/>
        <v>9.13</v>
      </c>
      <c r="P242" s="13">
        <f t="shared" si="60"/>
        <v>99.81</v>
      </c>
      <c r="Q242" s="151">
        <f t="shared" si="61"/>
        <v>352.3</v>
      </c>
      <c r="R242" s="151">
        <f t="shared" si="62"/>
        <v>1339.259</v>
      </c>
      <c r="S242" s="151"/>
      <c r="T242" t="str">
        <f>VLOOKUP(D242,[2]汇总!I$2:J$312,2,0)</f>
        <v>√</v>
      </c>
    </row>
    <row r="243" ht="20" customHeight="1" spans="1:20">
      <c r="A243" s="150">
        <f t="shared" si="71"/>
        <v>240</v>
      </c>
      <c r="B243" s="151"/>
      <c r="C243" s="11" t="s">
        <v>567</v>
      </c>
      <c r="D243" s="151" t="s">
        <v>568</v>
      </c>
      <c r="E243" s="151">
        <v>3042.05</v>
      </c>
      <c r="F243" s="151">
        <v>3043</v>
      </c>
      <c r="G243" s="13">
        <v>4990.25</v>
      </c>
      <c r="H243" s="151">
        <f t="shared" si="63"/>
        <v>54.76</v>
      </c>
      <c r="I243" s="151">
        <f t="shared" si="64"/>
        <v>486.728</v>
      </c>
      <c r="J243" s="151">
        <f t="shared" si="65"/>
        <v>21.301</v>
      </c>
      <c r="K243" s="13">
        <f t="shared" si="66"/>
        <v>424.17</v>
      </c>
      <c r="L243" s="13">
        <f t="shared" si="67"/>
        <v>986.959</v>
      </c>
      <c r="M243" s="151">
        <v>0</v>
      </c>
      <c r="N243" s="151">
        <f t="shared" si="58"/>
        <v>243.36</v>
      </c>
      <c r="O243" s="151">
        <f t="shared" si="59"/>
        <v>9.13</v>
      </c>
      <c r="P243" s="13">
        <f t="shared" si="60"/>
        <v>99.81</v>
      </c>
      <c r="Q243" s="151">
        <f t="shared" si="61"/>
        <v>352.3</v>
      </c>
      <c r="R243" s="151">
        <f t="shared" si="62"/>
        <v>1339.259</v>
      </c>
      <c r="S243" s="151"/>
      <c r="T243" t="str">
        <f>VLOOKUP(D243,[2]汇总!I$2:J$312,2,0)</f>
        <v>√</v>
      </c>
    </row>
    <row r="244" ht="20" customHeight="1" spans="1:20">
      <c r="A244" s="150">
        <f t="shared" ref="A244:A257" si="72">ROW()-3</f>
        <v>241</v>
      </c>
      <c r="B244" s="151"/>
      <c r="C244" s="11" t="s">
        <v>569</v>
      </c>
      <c r="D244" s="209" t="s">
        <v>570</v>
      </c>
      <c r="E244" s="151">
        <v>3042.05</v>
      </c>
      <c r="F244" s="151">
        <v>3043</v>
      </c>
      <c r="G244" s="13">
        <v>4990.25</v>
      </c>
      <c r="H244" s="151">
        <f t="shared" si="63"/>
        <v>54.76</v>
      </c>
      <c r="I244" s="151">
        <f t="shared" si="64"/>
        <v>486.728</v>
      </c>
      <c r="J244" s="151">
        <f t="shared" si="65"/>
        <v>21.301</v>
      </c>
      <c r="K244" s="13">
        <f t="shared" si="66"/>
        <v>424.17</v>
      </c>
      <c r="L244" s="13">
        <f t="shared" si="67"/>
        <v>986.959</v>
      </c>
      <c r="M244" s="151">
        <v>0</v>
      </c>
      <c r="N244" s="151">
        <f t="shared" si="58"/>
        <v>243.36</v>
      </c>
      <c r="O244" s="151">
        <f t="shared" si="59"/>
        <v>9.13</v>
      </c>
      <c r="P244" s="13">
        <f t="shared" si="60"/>
        <v>99.81</v>
      </c>
      <c r="Q244" s="151">
        <f t="shared" si="61"/>
        <v>352.3</v>
      </c>
      <c r="R244" s="151">
        <f t="shared" si="62"/>
        <v>1339.259</v>
      </c>
      <c r="S244" s="151"/>
      <c r="T244" t="str">
        <f>VLOOKUP(D244,[2]汇总!I$2:J$312,2,0)</f>
        <v>√</v>
      </c>
    </row>
    <row r="245" customFormat="1" ht="20" customHeight="1" spans="1:20">
      <c r="A245" s="150">
        <f t="shared" si="72"/>
        <v>242</v>
      </c>
      <c r="B245" s="151"/>
      <c r="C245" s="11" t="s">
        <v>754</v>
      </c>
      <c r="D245" s="151" t="s">
        <v>755</v>
      </c>
      <c r="E245" s="151">
        <v>3042.05</v>
      </c>
      <c r="F245" s="151">
        <v>3043</v>
      </c>
      <c r="G245" s="13">
        <v>4990.25</v>
      </c>
      <c r="H245" s="151">
        <f t="shared" si="63"/>
        <v>54.76</v>
      </c>
      <c r="I245" s="151">
        <f t="shared" si="64"/>
        <v>486.728</v>
      </c>
      <c r="J245" s="151">
        <f t="shared" si="65"/>
        <v>21.301</v>
      </c>
      <c r="K245" s="13">
        <f t="shared" si="66"/>
        <v>424.17</v>
      </c>
      <c r="L245" s="13">
        <f t="shared" si="67"/>
        <v>986.959</v>
      </c>
      <c r="M245" s="151">
        <v>0</v>
      </c>
      <c r="N245" s="151">
        <f t="shared" si="58"/>
        <v>243.36</v>
      </c>
      <c r="O245" s="151">
        <f t="shared" si="59"/>
        <v>9.13</v>
      </c>
      <c r="P245" s="13">
        <f t="shared" si="60"/>
        <v>99.81</v>
      </c>
      <c r="Q245" s="151">
        <f t="shared" si="61"/>
        <v>352.3</v>
      </c>
      <c r="R245" s="151">
        <f t="shared" si="62"/>
        <v>1339.259</v>
      </c>
      <c r="S245" s="151"/>
      <c r="T245" t="str">
        <f>VLOOKUP(D245,[2]汇总!I$2:J$312,2,0)</f>
        <v>√</v>
      </c>
    </row>
    <row r="246" customFormat="1" ht="20" customHeight="1" spans="1:20">
      <c r="A246" s="150">
        <f t="shared" si="72"/>
        <v>243</v>
      </c>
      <c r="B246" s="151"/>
      <c r="C246" s="11" t="s">
        <v>756</v>
      </c>
      <c r="D246" s="151" t="s">
        <v>757</v>
      </c>
      <c r="E246" s="151">
        <v>3042.05</v>
      </c>
      <c r="F246" s="151">
        <v>3043</v>
      </c>
      <c r="G246" s="13">
        <v>4990.25</v>
      </c>
      <c r="H246" s="151">
        <f t="shared" si="63"/>
        <v>54.76</v>
      </c>
      <c r="I246" s="151">
        <f t="shared" si="64"/>
        <v>486.728</v>
      </c>
      <c r="J246" s="151">
        <f t="shared" si="65"/>
        <v>21.301</v>
      </c>
      <c r="K246" s="13">
        <f t="shared" si="66"/>
        <v>424.17</v>
      </c>
      <c r="L246" s="13">
        <f t="shared" si="67"/>
        <v>986.959</v>
      </c>
      <c r="M246" s="151">
        <v>0</v>
      </c>
      <c r="N246" s="151">
        <f t="shared" si="58"/>
        <v>243.36</v>
      </c>
      <c r="O246" s="151">
        <f t="shared" si="59"/>
        <v>9.13</v>
      </c>
      <c r="P246" s="13">
        <f t="shared" si="60"/>
        <v>99.81</v>
      </c>
      <c r="Q246" s="151">
        <f t="shared" si="61"/>
        <v>352.3</v>
      </c>
      <c r="R246" s="151">
        <f t="shared" si="62"/>
        <v>1339.259</v>
      </c>
      <c r="S246" s="151"/>
      <c r="T246" t="str">
        <f>VLOOKUP(D246,[2]汇总!I$2:J$312,2,0)</f>
        <v>√</v>
      </c>
    </row>
    <row r="247" customFormat="1" ht="20" customHeight="1" spans="1:19">
      <c r="A247" s="150">
        <f t="shared" si="72"/>
        <v>244</v>
      </c>
      <c r="B247" s="151"/>
      <c r="C247" s="12" t="s">
        <v>815</v>
      </c>
      <c r="D247" s="151" t="s">
        <v>816</v>
      </c>
      <c r="E247" s="17">
        <v>3042.05</v>
      </c>
      <c r="F247" s="151">
        <v>3043</v>
      </c>
      <c r="G247" s="13">
        <v>4990.25</v>
      </c>
      <c r="H247" s="151">
        <f t="shared" si="63"/>
        <v>54.76</v>
      </c>
      <c r="I247" s="151">
        <f t="shared" si="64"/>
        <v>486.728</v>
      </c>
      <c r="J247" s="151">
        <f t="shared" si="65"/>
        <v>21.301</v>
      </c>
      <c r="K247" s="13">
        <f t="shared" si="66"/>
        <v>424.17</v>
      </c>
      <c r="L247" s="13">
        <f t="shared" si="67"/>
        <v>986.959</v>
      </c>
      <c r="M247" s="151">
        <v>0</v>
      </c>
      <c r="N247" s="151">
        <f t="shared" si="58"/>
        <v>243.36</v>
      </c>
      <c r="O247" s="151">
        <f t="shared" si="59"/>
        <v>9.13</v>
      </c>
      <c r="P247" s="13">
        <f t="shared" si="60"/>
        <v>99.81</v>
      </c>
      <c r="Q247" s="151">
        <f t="shared" si="61"/>
        <v>352.3</v>
      </c>
      <c r="R247" s="151">
        <f t="shared" si="62"/>
        <v>1339.259</v>
      </c>
      <c r="S247" s="151" t="s">
        <v>50</v>
      </c>
    </row>
    <row r="248" customFormat="1" ht="20" customHeight="1" spans="1:19">
      <c r="A248" s="150">
        <f t="shared" si="72"/>
        <v>245</v>
      </c>
      <c r="B248" s="151"/>
      <c r="C248" s="12" t="s">
        <v>817</v>
      </c>
      <c r="D248" s="151" t="s">
        <v>818</v>
      </c>
      <c r="E248" s="17">
        <v>3042.05</v>
      </c>
      <c r="F248" s="151">
        <v>3043</v>
      </c>
      <c r="G248" s="13">
        <v>4990.25</v>
      </c>
      <c r="H248" s="151">
        <f t="shared" si="63"/>
        <v>54.76</v>
      </c>
      <c r="I248" s="151">
        <f t="shared" si="64"/>
        <v>486.728</v>
      </c>
      <c r="J248" s="151">
        <f t="shared" si="65"/>
        <v>21.301</v>
      </c>
      <c r="K248" s="13">
        <f t="shared" si="66"/>
        <v>424.17</v>
      </c>
      <c r="L248" s="13">
        <f t="shared" si="67"/>
        <v>986.959</v>
      </c>
      <c r="M248" s="151">
        <v>0</v>
      </c>
      <c r="N248" s="151">
        <f t="shared" si="58"/>
        <v>243.36</v>
      </c>
      <c r="O248" s="151">
        <f t="shared" si="59"/>
        <v>9.13</v>
      </c>
      <c r="P248" s="13">
        <f t="shared" si="60"/>
        <v>99.81</v>
      </c>
      <c r="Q248" s="151">
        <f t="shared" si="61"/>
        <v>352.3</v>
      </c>
      <c r="R248" s="151">
        <f t="shared" si="62"/>
        <v>1339.259</v>
      </c>
      <c r="S248" s="151" t="s">
        <v>50</v>
      </c>
    </row>
    <row r="249" customFormat="1" ht="20" customHeight="1" spans="1:19">
      <c r="A249" s="150">
        <f t="shared" si="72"/>
        <v>246</v>
      </c>
      <c r="B249" s="151"/>
      <c r="C249" s="12" t="s">
        <v>819</v>
      </c>
      <c r="D249" s="151" t="s">
        <v>820</v>
      </c>
      <c r="E249" s="17">
        <v>3042.05</v>
      </c>
      <c r="F249" s="151">
        <v>3043</v>
      </c>
      <c r="G249" s="13">
        <v>4990.25</v>
      </c>
      <c r="H249" s="151">
        <f t="shared" si="63"/>
        <v>54.76</v>
      </c>
      <c r="I249" s="151">
        <f t="shared" si="64"/>
        <v>486.728</v>
      </c>
      <c r="J249" s="151">
        <f t="shared" si="65"/>
        <v>21.301</v>
      </c>
      <c r="K249" s="13">
        <f t="shared" si="66"/>
        <v>424.17</v>
      </c>
      <c r="L249" s="13">
        <f t="shared" si="67"/>
        <v>986.959</v>
      </c>
      <c r="M249" s="151">
        <v>0</v>
      </c>
      <c r="N249" s="151">
        <f t="shared" si="58"/>
        <v>243.36</v>
      </c>
      <c r="O249" s="151">
        <f t="shared" si="59"/>
        <v>9.13</v>
      </c>
      <c r="P249" s="13">
        <f t="shared" si="60"/>
        <v>99.81</v>
      </c>
      <c r="Q249" s="151">
        <f t="shared" si="61"/>
        <v>352.3</v>
      </c>
      <c r="R249" s="151">
        <f t="shared" si="62"/>
        <v>1339.259</v>
      </c>
      <c r="S249" s="151" t="s">
        <v>50</v>
      </c>
    </row>
    <row r="250" customFormat="1" ht="20" customHeight="1" spans="1:19">
      <c r="A250" s="150">
        <f t="shared" si="72"/>
        <v>247</v>
      </c>
      <c r="B250" s="151"/>
      <c r="C250" s="12" t="s">
        <v>821</v>
      </c>
      <c r="D250" s="151" t="s">
        <v>822</v>
      </c>
      <c r="E250" s="17">
        <v>3042.05</v>
      </c>
      <c r="F250" s="151">
        <v>3043</v>
      </c>
      <c r="G250" s="13">
        <v>4990.25</v>
      </c>
      <c r="H250" s="151">
        <f t="shared" si="63"/>
        <v>54.76</v>
      </c>
      <c r="I250" s="151">
        <f t="shared" si="64"/>
        <v>486.728</v>
      </c>
      <c r="J250" s="151">
        <f t="shared" si="65"/>
        <v>21.301</v>
      </c>
      <c r="K250" s="13">
        <f t="shared" si="66"/>
        <v>424.17</v>
      </c>
      <c r="L250" s="13">
        <f t="shared" si="67"/>
        <v>986.959</v>
      </c>
      <c r="M250" s="151">
        <v>0</v>
      </c>
      <c r="N250" s="151">
        <f t="shared" si="58"/>
        <v>243.36</v>
      </c>
      <c r="O250" s="151">
        <f t="shared" si="59"/>
        <v>9.13</v>
      </c>
      <c r="P250" s="13">
        <f t="shared" si="60"/>
        <v>99.81</v>
      </c>
      <c r="Q250" s="151">
        <f t="shared" si="61"/>
        <v>352.3</v>
      </c>
      <c r="R250" s="151">
        <f t="shared" si="62"/>
        <v>1339.259</v>
      </c>
      <c r="S250" s="151" t="s">
        <v>50</v>
      </c>
    </row>
    <row r="251" customFormat="1" ht="20" customHeight="1" spans="1:19">
      <c r="A251" s="150">
        <f t="shared" si="72"/>
        <v>248</v>
      </c>
      <c r="B251" s="151"/>
      <c r="C251" s="12" t="s">
        <v>823</v>
      </c>
      <c r="D251" s="151" t="s">
        <v>824</v>
      </c>
      <c r="E251" s="17">
        <v>3042.05</v>
      </c>
      <c r="F251" s="151">
        <v>3043</v>
      </c>
      <c r="G251" s="13">
        <v>4990.25</v>
      </c>
      <c r="H251" s="151">
        <f t="shared" si="63"/>
        <v>54.76</v>
      </c>
      <c r="I251" s="151">
        <f t="shared" si="64"/>
        <v>486.728</v>
      </c>
      <c r="J251" s="151">
        <f t="shared" si="65"/>
        <v>21.301</v>
      </c>
      <c r="K251" s="13">
        <f t="shared" si="66"/>
        <v>424.17</v>
      </c>
      <c r="L251" s="13">
        <f t="shared" si="67"/>
        <v>986.959</v>
      </c>
      <c r="M251" s="151">
        <v>0</v>
      </c>
      <c r="N251" s="151">
        <f t="shared" si="58"/>
        <v>243.36</v>
      </c>
      <c r="O251" s="151">
        <f t="shared" si="59"/>
        <v>9.13</v>
      </c>
      <c r="P251" s="13">
        <f t="shared" si="60"/>
        <v>99.81</v>
      </c>
      <c r="Q251" s="151">
        <f t="shared" si="61"/>
        <v>352.3</v>
      </c>
      <c r="R251" s="151">
        <f t="shared" si="62"/>
        <v>1339.259</v>
      </c>
      <c r="S251" s="151" t="s">
        <v>50</v>
      </c>
    </row>
    <row r="252" customFormat="1" ht="20" customHeight="1" spans="1:19">
      <c r="A252" s="150">
        <f t="shared" si="72"/>
        <v>249</v>
      </c>
      <c r="B252" s="151"/>
      <c r="C252" s="12" t="s">
        <v>825</v>
      </c>
      <c r="D252" s="17" t="s">
        <v>826</v>
      </c>
      <c r="E252" s="17">
        <v>3042.05</v>
      </c>
      <c r="F252" s="151">
        <v>3043</v>
      </c>
      <c r="G252" s="13">
        <v>4990.25</v>
      </c>
      <c r="H252" s="151">
        <f t="shared" si="63"/>
        <v>54.76</v>
      </c>
      <c r="I252" s="151">
        <f t="shared" si="64"/>
        <v>486.728</v>
      </c>
      <c r="J252" s="151">
        <f t="shared" si="65"/>
        <v>21.301</v>
      </c>
      <c r="K252" s="13">
        <f t="shared" si="66"/>
        <v>424.17</v>
      </c>
      <c r="L252" s="13">
        <f t="shared" si="67"/>
        <v>986.959</v>
      </c>
      <c r="M252" s="151">
        <v>0</v>
      </c>
      <c r="N252" s="151">
        <f t="shared" si="58"/>
        <v>243.36</v>
      </c>
      <c r="O252" s="151">
        <f t="shared" si="59"/>
        <v>9.13</v>
      </c>
      <c r="P252" s="13">
        <f t="shared" si="60"/>
        <v>99.81</v>
      </c>
      <c r="Q252" s="151">
        <f t="shared" si="61"/>
        <v>352.3</v>
      </c>
      <c r="R252" s="151">
        <f t="shared" si="62"/>
        <v>1339.259</v>
      </c>
      <c r="S252" s="151" t="s">
        <v>50</v>
      </c>
    </row>
    <row r="253" s="2" customFormat="1" ht="20" customHeight="1" spans="1:20">
      <c r="A253" s="150">
        <f t="shared" si="72"/>
        <v>250</v>
      </c>
      <c r="B253" s="12" t="s">
        <v>571</v>
      </c>
      <c r="C253" s="86" t="s">
        <v>572</v>
      </c>
      <c r="D253" s="11" t="s">
        <v>573</v>
      </c>
      <c r="E253" s="11">
        <v>3042.05</v>
      </c>
      <c r="F253" s="151">
        <v>3043</v>
      </c>
      <c r="G253" s="13">
        <v>4990.25</v>
      </c>
      <c r="H253" s="11">
        <f t="shared" si="63"/>
        <v>54.76</v>
      </c>
      <c r="I253" s="11">
        <f t="shared" si="64"/>
        <v>486.728</v>
      </c>
      <c r="J253" s="11">
        <f t="shared" si="65"/>
        <v>21.301</v>
      </c>
      <c r="K253" s="13">
        <f t="shared" si="66"/>
        <v>424.17</v>
      </c>
      <c r="L253" s="13">
        <f t="shared" ref="L253:L284" si="73">SUM(H253:K253)</f>
        <v>986.959</v>
      </c>
      <c r="M253" s="151">
        <v>0</v>
      </c>
      <c r="N253" s="11">
        <f t="shared" ref="N253:N284" si="74">ROUND(E253*0.08,2)</f>
        <v>243.36</v>
      </c>
      <c r="O253" s="11">
        <f t="shared" ref="O253:O284" si="75">ROUND(F253*0.003,2)</f>
        <v>9.13</v>
      </c>
      <c r="P253" s="13">
        <f t="shared" ref="P253:P284" si="76">ROUND(G253*0.02,2)</f>
        <v>99.81</v>
      </c>
      <c r="Q253" s="11">
        <f t="shared" ref="Q253:Q284" si="77">SUM(M253:P253)</f>
        <v>352.3</v>
      </c>
      <c r="R253" s="11">
        <f t="shared" ref="R253:R284" si="78">L253+Q253</f>
        <v>1339.259</v>
      </c>
      <c r="S253" s="11"/>
      <c r="T253"/>
    </row>
    <row r="254" ht="20" customHeight="1" spans="1:19">
      <c r="A254" s="150">
        <f t="shared" si="72"/>
        <v>251</v>
      </c>
      <c r="B254" s="12"/>
      <c r="C254" s="86" t="s">
        <v>574</v>
      </c>
      <c r="D254" s="151" t="s">
        <v>575</v>
      </c>
      <c r="E254" s="151">
        <v>3042.05</v>
      </c>
      <c r="F254" s="151">
        <v>3043</v>
      </c>
      <c r="G254" s="13">
        <v>4990.25</v>
      </c>
      <c r="H254" s="151">
        <f t="shared" ref="H253:H284" si="79">ROUND(E254*0.018,2)</f>
        <v>54.76</v>
      </c>
      <c r="I254" s="151">
        <f t="shared" ref="I253:I284" si="80">E254*0.16</f>
        <v>486.728</v>
      </c>
      <c r="J254" s="151">
        <f t="shared" ref="J253:J284" si="81">F254*0.007</f>
        <v>21.301</v>
      </c>
      <c r="K254" s="13">
        <f t="shared" ref="K253:K284" si="82">ROUND(G254*0.085,2)</f>
        <v>424.17</v>
      </c>
      <c r="L254" s="13">
        <f t="shared" si="73"/>
        <v>986.959</v>
      </c>
      <c r="M254" s="151">
        <v>0</v>
      </c>
      <c r="N254" s="151">
        <f t="shared" si="74"/>
        <v>243.36</v>
      </c>
      <c r="O254" s="151">
        <f t="shared" si="75"/>
        <v>9.13</v>
      </c>
      <c r="P254" s="13">
        <f t="shared" si="76"/>
        <v>99.81</v>
      </c>
      <c r="Q254" s="151">
        <f t="shared" si="77"/>
        <v>352.3</v>
      </c>
      <c r="R254" s="151">
        <f t="shared" si="78"/>
        <v>1339.259</v>
      </c>
      <c r="S254" s="151"/>
    </row>
    <row r="255" ht="20" customHeight="1" spans="1:19">
      <c r="A255" s="150">
        <f t="shared" si="72"/>
        <v>252</v>
      </c>
      <c r="B255" s="12"/>
      <c r="C255" s="13" t="s">
        <v>576</v>
      </c>
      <c r="D255" s="151" t="s">
        <v>577</v>
      </c>
      <c r="E255" s="151" t="s">
        <v>758</v>
      </c>
      <c r="F255" s="151">
        <v>2837</v>
      </c>
      <c r="G255" s="13">
        <v>4990.25</v>
      </c>
      <c r="H255" s="151">
        <f t="shared" si="79"/>
        <v>51.05</v>
      </c>
      <c r="I255" s="151">
        <f t="shared" si="80"/>
        <v>453.792</v>
      </c>
      <c r="J255" s="151">
        <f t="shared" si="81"/>
        <v>19.859</v>
      </c>
      <c r="K255" s="13">
        <f t="shared" si="82"/>
        <v>424.17</v>
      </c>
      <c r="L255" s="13">
        <f t="shared" si="73"/>
        <v>948.871</v>
      </c>
      <c r="M255" s="151">
        <v>0</v>
      </c>
      <c r="N255" s="151">
        <f t="shared" si="74"/>
        <v>226.9</v>
      </c>
      <c r="O255" s="151">
        <f t="shared" si="75"/>
        <v>8.51</v>
      </c>
      <c r="P255" s="13">
        <f t="shared" si="76"/>
        <v>99.81</v>
      </c>
      <c r="Q255" s="151">
        <f t="shared" si="77"/>
        <v>335.22</v>
      </c>
      <c r="R255" s="151">
        <f t="shared" si="78"/>
        <v>1284.091</v>
      </c>
      <c r="S255" s="151"/>
    </row>
    <row r="256" ht="20" customHeight="1" spans="1:19">
      <c r="A256" s="150">
        <f t="shared" si="72"/>
        <v>253</v>
      </c>
      <c r="B256" s="12"/>
      <c r="C256" s="13" t="s">
        <v>578</v>
      </c>
      <c r="D256" s="151" t="s">
        <v>579</v>
      </c>
      <c r="E256" s="151" t="s">
        <v>758</v>
      </c>
      <c r="F256" s="151">
        <v>2837</v>
      </c>
      <c r="G256" s="13">
        <v>4990.25</v>
      </c>
      <c r="H256" s="151">
        <f t="shared" si="79"/>
        <v>51.05</v>
      </c>
      <c r="I256" s="151">
        <f t="shared" si="80"/>
        <v>453.792</v>
      </c>
      <c r="J256" s="151">
        <f t="shared" si="81"/>
        <v>19.859</v>
      </c>
      <c r="K256" s="13">
        <f t="shared" si="82"/>
        <v>424.17</v>
      </c>
      <c r="L256" s="13">
        <f t="shared" si="73"/>
        <v>948.871</v>
      </c>
      <c r="M256" s="151">
        <v>0</v>
      </c>
      <c r="N256" s="151">
        <f t="shared" si="74"/>
        <v>226.9</v>
      </c>
      <c r="O256" s="151">
        <f t="shared" si="75"/>
        <v>8.51</v>
      </c>
      <c r="P256" s="13">
        <f t="shared" si="76"/>
        <v>99.81</v>
      </c>
      <c r="Q256" s="151">
        <f t="shared" si="77"/>
        <v>335.22</v>
      </c>
      <c r="R256" s="151">
        <f t="shared" si="78"/>
        <v>1284.091</v>
      </c>
      <c r="S256" s="151"/>
    </row>
    <row r="257" ht="20" customHeight="1" spans="1:19">
      <c r="A257" s="150">
        <f t="shared" si="72"/>
        <v>254</v>
      </c>
      <c r="B257" s="12"/>
      <c r="C257" s="13" t="s">
        <v>580</v>
      </c>
      <c r="D257" s="151" t="s">
        <v>581</v>
      </c>
      <c r="E257" s="151" t="s">
        <v>759</v>
      </c>
      <c r="F257" s="151">
        <v>3820</v>
      </c>
      <c r="G257" s="13">
        <v>4990.25</v>
      </c>
      <c r="H257" s="151">
        <f t="shared" si="79"/>
        <v>68.76</v>
      </c>
      <c r="I257" s="151">
        <f t="shared" si="80"/>
        <v>611.2</v>
      </c>
      <c r="J257" s="151">
        <f t="shared" si="81"/>
        <v>26.74</v>
      </c>
      <c r="K257" s="13">
        <f t="shared" si="82"/>
        <v>424.17</v>
      </c>
      <c r="L257" s="13">
        <f t="shared" si="73"/>
        <v>1130.87</v>
      </c>
      <c r="M257" s="151">
        <v>0</v>
      </c>
      <c r="N257" s="151">
        <f t="shared" si="74"/>
        <v>305.6</v>
      </c>
      <c r="O257" s="151">
        <f t="shared" si="75"/>
        <v>11.46</v>
      </c>
      <c r="P257" s="13">
        <f t="shared" si="76"/>
        <v>99.81</v>
      </c>
      <c r="Q257" s="151">
        <f t="shared" si="77"/>
        <v>416.87</v>
      </c>
      <c r="R257" s="151">
        <f t="shared" si="78"/>
        <v>1547.74</v>
      </c>
      <c r="S257" s="151"/>
    </row>
    <row r="258" ht="20" customHeight="1" spans="1:19">
      <c r="A258" s="150">
        <f t="shared" ref="A258:A267" si="83">ROW()-3</f>
        <v>255</v>
      </c>
      <c r="B258" s="12"/>
      <c r="C258" s="13" t="s">
        <v>582</v>
      </c>
      <c r="D258" s="151" t="s">
        <v>583</v>
      </c>
      <c r="E258" s="151" t="s">
        <v>758</v>
      </c>
      <c r="F258" s="151">
        <v>2837</v>
      </c>
      <c r="G258" s="13">
        <v>4990.25</v>
      </c>
      <c r="H258" s="151">
        <f t="shared" si="79"/>
        <v>51.05</v>
      </c>
      <c r="I258" s="151">
        <f t="shared" si="80"/>
        <v>453.792</v>
      </c>
      <c r="J258" s="151">
        <f t="shared" si="81"/>
        <v>19.859</v>
      </c>
      <c r="K258" s="13">
        <f t="shared" si="82"/>
        <v>424.17</v>
      </c>
      <c r="L258" s="13">
        <f t="shared" si="73"/>
        <v>948.871</v>
      </c>
      <c r="M258" s="151">
        <v>0</v>
      </c>
      <c r="N258" s="151">
        <f t="shared" si="74"/>
        <v>226.9</v>
      </c>
      <c r="O258" s="151">
        <f t="shared" si="75"/>
        <v>8.51</v>
      </c>
      <c r="P258" s="13">
        <f t="shared" si="76"/>
        <v>99.81</v>
      </c>
      <c r="Q258" s="151">
        <f t="shared" si="77"/>
        <v>335.22</v>
      </c>
      <c r="R258" s="151">
        <f t="shared" si="78"/>
        <v>1284.091</v>
      </c>
      <c r="S258" s="151"/>
    </row>
    <row r="259" ht="20" customHeight="1" spans="1:19">
      <c r="A259" s="150">
        <f t="shared" si="83"/>
        <v>256</v>
      </c>
      <c r="B259" s="12"/>
      <c r="C259" s="13" t="s">
        <v>584</v>
      </c>
      <c r="D259" s="151" t="s">
        <v>585</v>
      </c>
      <c r="E259" s="151" t="s">
        <v>758</v>
      </c>
      <c r="F259" s="151">
        <v>2837</v>
      </c>
      <c r="G259" s="13">
        <v>4990.25</v>
      </c>
      <c r="H259" s="151">
        <f t="shared" si="79"/>
        <v>51.05</v>
      </c>
      <c r="I259" s="151">
        <f t="shared" si="80"/>
        <v>453.792</v>
      </c>
      <c r="J259" s="151">
        <f t="shared" si="81"/>
        <v>19.859</v>
      </c>
      <c r="K259" s="13">
        <f t="shared" si="82"/>
        <v>424.17</v>
      </c>
      <c r="L259" s="13">
        <f t="shared" si="73"/>
        <v>948.871</v>
      </c>
      <c r="M259" s="151">
        <v>0</v>
      </c>
      <c r="N259" s="151">
        <f t="shared" si="74"/>
        <v>226.9</v>
      </c>
      <c r="O259" s="151">
        <f t="shared" si="75"/>
        <v>8.51</v>
      </c>
      <c r="P259" s="13">
        <f t="shared" si="76"/>
        <v>99.81</v>
      </c>
      <c r="Q259" s="151">
        <f t="shared" si="77"/>
        <v>335.22</v>
      </c>
      <c r="R259" s="151">
        <f t="shared" si="78"/>
        <v>1284.091</v>
      </c>
      <c r="S259" s="151"/>
    </row>
    <row r="260" ht="20" customHeight="1" spans="1:19">
      <c r="A260" s="150">
        <f t="shared" si="83"/>
        <v>257</v>
      </c>
      <c r="B260" s="12"/>
      <c r="C260" s="13" t="s">
        <v>586</v>
      </c>
      <c r="D260" s="151" t="s">
        <v>587</v>
      </c>
      <c r="E260" s="151" t="s">
        <v>758</v>
      </c>
      <c r="F260" s="151">
        <v>2837</v>
      </c>
      <c r="G260" s="13">
        <v>4990.25</v>
      </c>
      <c r="H260" s="151">
        <f t="shared" si="79"/>
        <v>51.05</v>
      </c>
      <c r="I260" s="151">
        <f t="shared" si="80"/>
        <v>453.792</v>
      </c>
      <c r="J260" s="151">
        <f t="shared" si="81"/>
        <v>19.859</v>
      </c>
      <c r="K260" s="13">
        <f t="shared" si="82"/>
        <v>424.17</v>
      </c>
      <c r="L260" s="13">
        <f t="shared" si="73"/>
        <v>948.871</v>
      </c>
      <c r="M260" s="151">
        <v>0</v>
      </c>
      <c r="N260" s="151">
        <f t="shared" si="74"/>
        <v>226.9</v>
      </c>
      <c r="O260" s="151">
        <f t="shared" si="75"/>
        <v>8.51</v>
      </c>
      <c r="P260" s="13">
        <f t="shared" si="76"/>
        <v>99.81</v>
      </c>
      <c r="Q260" s="151">
        <f t="shared" si="77"/>
        <v>335.22</v>
      </c>
      <c r="R260" s="151">
        <f t="shared" si="78"/>
        <v>1284.091</v>
      </c>
      <c r="S260" s="151"/>
    </row>
    <row r="261" ht="20" customHeight="1" spans="1:19">
      <c r="A261" s="150">
        <f t="shared" si="83"/>
        <v>258</v>
      </c>
      <c r="B261" s="12"/>
      <c r="C261" s="13" t="s">
        <v>588</v>
      </c>
      <c r="D261" s="151" t="s">
        <v>589</v>
      </c>
      <c r="E261" s="151" t="s">
        <v>758</v>
      </c>
      <c r="F261" s="151">
        <v>2837</v>
      </c>
      <c r="G261" s="13">
        <v>4990.25</v>
      </c>
      <c r="H261" s="151">
        <f t="shared" si="79"/>
        <v>51.05</v>
      </c>
      <c r="I261" s="151">
        <f t="shared" si="80"/>
        <v>453.792</v>
      </c>
      <c r="J261" s="151">
        <f t="shared" si="81"/>
        <v>19.859</v>
      </c>
      <c r="K261" s="13">
        <f t="shared" si="82"/>
        <v>424.17</v>
      </c>
      <c r="L261" s="13">
        <f t="shared" si="73"/>
        <v>948.871</v>
      </c>
      <c r="M261" s="151">
        <v>0</v>
      </c>
      <c r="N261" s="151">
        <f t="shared" si="74"/>
        <v>226.9</v>
      </c>
      <c r="O261" s="151">
        <f t="shared" si="75"/>
        <v>8.51</v>
      </c>
      <c r="P261" s="13">
        <f t="shared" si="76"/>
        <v>99.81</v>
      </c>
      <c r="Q261" s="151">
        <f t="shared" si="77"/>
        <v>335.22</v>
      </c>
      <c r="R261" s="151">
        <f t="shared" si="78"/>
        <v>1284.091</v>
      </c>
      <c r="S261" s="151"/>
    </row>
    <row r="262" ht="20" customHeight="1" spans="1:19">
      <c r="A262" s="150">
        <f t="shared" si="83"/>
        <v>259</v>
      </c>
      <c r="B262" s="12"/>
      <c r="C262" s="13" t="s">
        <v>590</v>
      </c>
      <c r="D262" s="151" t="s">
        <v>591</v>
      </c>
      <c r="E262" s="151" t="s">
        <v>758</v>
      </c>
      <c r="F262" s="151">
        <v>2837</v>
      </c>
      <c r="G262" s="13">
        <v>4990.25</v>
      </c>
      <c r="H262" s="151">
        <f t="shared" si="79"/>
        <v>51.05</v>
      </c>
      <c r="I262" s="151">
        <f t="shared" si="80"/>
        <v>453.792</v>
      </c>
      <c r="J262" s="151">
        <f t="shared" si="81"/>
        <v>19.859</v>
      </c>
      <c r="K262" s="13">
        <f t="shared" si="82"/>
        <v>424.17</v>
      </c>
      <c r="L262" s="13">
        <f t="shared" si="73"/>
        <v>948.871</v>
      </c>
      <c r="M262" s="151">
        <v>0</v>
      </c>
      <c r="N262" s="151">
        <f t="shared" si="74"/>
        <v>226.9</v>
      </c>
      <c r="O262" s="151">
        <f t="shared" si="75"/>
        <v>8.51</v>
      </c>
      <c r="P262" s="13">
        <f t="shared" si="76"/>
        <v>99.81</v>
      </c>
      <c r="Q262" s="151">
        <f t="shared" si="77"/>
        <v>335.22</v>
      </c>
      <c r="R262" s="151">
        <f t="shared" si="78"/>
        <v>1284.091</v>
      </c>
      <c r="S262" s="151"/>
    </row>
    <row r="263" ht="20" customHeight="1" spans="1:19">
      <c r="A263" s="150">
        <f t="shared" si="83"/>
        <v>260</v>
      </c>
      <c r="B263" s="12"/>
      <c r="C263" s="13" t="s">
        <v>592</v>
      </c>
      <c r="D263" s="151" t="s">
        <v>593</v>
      </c>
      <c r="E263" s="151" t="s">
        <v>758</v>
      </c>
      <c r="F263" s="151">
        <v>2837</v>
      </c>
      <c r="G263" s="13">
        <v>4990.25</v>
      </c>
      <c r="H263" s="151">
        <f t="shared" si="79"/>
        <v>51.05</v>
      </c>
      <c r="I263" s="151">
        <f t="shared" si="80"/>
        <v>453.792</v>
      </c>
      <c r="J263" s="151">
        <f t="shared" si="81"/>
        <v>19.859</v>
      </c>
      <c r="K263" s="13">
        <f t="shared" si="82"/>
        <v>424.17</v>
      </c>
      <c r="L263" s="13">
        <f t="shared" si="73"/>
        <v>948.871</v>
      </c>
      <c r="M263" s="151">
        <v>0</v>
      </c>
      <c r="N263" s="151">
        <f t="shared" si="74"/>
        <v>226.9</v>
      </c>
      <c r="O263" s="151">
        <f t="shared" si="75"/>
        <v>8.51</v>
      </c>
      <c r="P263" s="13">
        <f t="shared" si="76"/>
        <v>99.81</v>
      </c>
      <c r="Q263" s="151">
        <f t="shared" si="77"/>
        <v>335.22</v>
      </c>
      <c r="R263" s="151">
        <f t="shared" si="78"/>
        <v>1284.091</v>
      </c>
      <c r="S263" s="151"/>
    </row>
    <row r="264" ht="20" customHeight="1" spans="1:19">
      <c r="A264" s="150">
        <f t="shared" si="83"/>
        <v>261</v>
      </c>
      <c r="B264" s="12"/>
      <c r="C264" s="13" t="s">
        <v>594</v>
      </c>
      <c r="D264" s="151" t="s">
        <v>595</v>
      </c>
      <c r="E264" s="151" t="s">
        <v>758</v>
      </c>
      <c r="F264" s="151">
        <v>2837</v>
      </c>
      <c r="G264" s="13">
        <v>4990.25</v>
      </c>
      <c r="H264" s="151">
        <f t="shared" si="79"/>
        <v>51.05</v>
      </c>
      <c r="I264" s="151">
        <f t="shared" si="80"/>
        <v>453.792</v>
      </c>
      <c r="J264" s="151">
        <f t="shared" si="81"/>
        <v>19.859</v>
      </c>
      <c r="K264" s="13">
        <f t="shared" si="82"/>
        <v>424.17</v>
      </c>
      <c r="L264" s="13">
        <f t="shared" si="73"/>
        <v>948.871</v>
      </c>
      <c r="M264" s="151">
        <v>0</v>
      </c>
      <c r="N264" s="151">
        <f t="shared" si="74"/>
        <v>226.9</v>
      </c>
      <c r="O264" s="151">
        <f t="shared" si="75"/>
        <v>8.51</v>
      </c>
      <c r="P264" s="13">
        <f t="shared" si="76"/>
        <v>99.81</v>
      </c>
      <c r="Q264" s="151">
        <f t="shared" si="77"/>
        <v>335.22</v>
      </c>
      <c r="R264" s="151">
        <f t="shared" si="78"/>
        <v>1284.091</v>
      </c>
      <c r="S264" s="151"/>
    </row>
    <row r="265" ht="20" customHeight="1" spans="1:19">
      <c r="A265" s="150">
        <f t="shared" si="83"/>
        <v>262</v>
      </c>
      <c r="B265" s="12"/>
      <c r="C265" s="13" t="s">
        <v>596</v>
      </c>
      <c r="D265" s="151" t="s">
        <v>597</v>
      </c>
      <c r="E265" s="151" t="s">
        <v>759</v>
      </c>
      <c r="F265" s="151">
        <v>3820</v>
      </c>
      <c r="G265" s="13">
        <v>4990.25</v>
      </c>
      <c r="H265" s="151">
        <f t="shared" si="79"/>
        <v>68.76</v>
      </c>
      <c r="I265" s="151">
        <f t="shared" si="80"/>
        <v>611.2</v>
      </c>
      <c r="J265" s="151">
        <f t="shared" si="81"/>
        <v>26.74</v>
      </c>
      <c r="K265" s="13">
        <f t="shared" si="82"/>
        <v>424.17</v>
      </c>
      <c r="L265" s="13">
        <f t="shared" si="73"/>
        <v>1130.87</v>
      </c>
      <c r="M265" s="151">
        <v>0</v>
      </c>
      <c r="N265" s="151">
        <f t="shared" si="74"/>
        <v>305.6</v>
      </c>
      <c r="O265" s="151">
        <f t="shared" si="75"/>
        <v>11.46</v>
      </c>
      <c r="P265" s="13">
        <f t="shared" si="76"/>
        <v>99.81</v>
      </c>
      <c r="Q265" s="151">
        <f t="shared" si="77"/>
        <v>416.87</v>
      </c>
      <c r="R265" s="151">
        <f t="shared" si="78"/>
        <v>1547.74</v>
      </c>
      <c r="S265" s="151"/>
    </row>
    <row r="266" ht="20" customHeight="1" spans="1:19">
      <c r="A266" s="150">
        <f t="shared" si="83"/>
        <v>263</v>
      </c>
      <c r="B266" s="12"/>
      <c r="C266" s="13" t="s">
        <v>600</v>
      </c>
      <c r="D266" s="151" t="s">
        <v>601</v>
      </c>
      <c r="E266" s="151" t="s">
        <v>758</v>
      </c>
      <c r="F266" s="151">
        <v>2837</v>
      </c>
      <c r="G266" s="13">
        <v>4990.25</v>
      </c>
      <c r="H266" s="151">
        <f t="shared" si="79"/>
        <v>51.05</v>
      </c>
      <c r="I266" s="151">
        <f t="shared" si="80"/>
        <v>453.792</v>
      </c>
      <c r="J266" s="151">
        <f t="shared" si="81"/>
        <v>19.859</v>
      </c>
      <c r="K266" s="13">
        <f t="shared" si="82"/>
        <v>424.17</v>
      </c>
      <c r="L266" s="13">
        <f t="shared" si="73"/>
        <v>948.871</v>
      </c>
      <c r="M266" s="151">
        <v>0</v>
      </c>
      <c r="N266" s="151">
        <f t="shared" si="74"/>
        <v>226.9</v>
      </c>
      <c r="O266" s="151">
        <f t="shared" si="75"/>
        <v>8.51</v>
      </c>
      <c r="P266" s="13">
        <f t="shared" si="76"/>
        <v>99.81</v>
      </c>
      <c r="Q266" s="151">
        <f t="shared" si="77"/>
        <v>335.22</v>
      </c>
      <c r="R266" s="151">
        <f t="shared" si="78"/>
        <v>1284.091</v>
      </c>
      <c r="S266" s="151"/>
    </row>
    <row r="267" ht="20" customHeight="1" spans="1:19">
      <c r="A267" s="150">
        <f t="shared" si="83"/>
        <v>264</v>
      </c>
      <c r="B267" s="12"/>
      <c r="C267" s="13" t="s">
        <v>602</v>
      </c>
      <c r="D267" s="151" t="s">
        <v>603</v>
      </c>
      <c r="E267" s="151" t="s">
        <v>758</v>
      </c>
      <c r="F267" s="151">
        <v>2837</v>
      </c>
      <c r="G267" s="13">
        <v>4990.25</v>
      </c>
      <c r="H267" s="151">
        <f t="shared" si="79"/>
        <v>51.05</v>
      </c>
      <c r="I267" s="151">
        <f t="shared" si="80"/>
        <v>453.792</v>
      </c>
      <c r="J267" s="151">
        <f t="shared" si="81"/>
        <v>19.859</v>
      </c>
      <c r="K267" s="13">
        <f t="shared" si="82"/>
        <v>424.17</v>
      </c>
      <c r="L267" s="13">
        <f t="shared" si="73"/>
        <v>948.871</v>
      </c>
      <c r="M267" s="151">
        <v>0</v>
      </c>
      <c r="N267" s="151">
        <f t="shared" si="74"/>
        <v>226.9</v>
      </c>
      <c r="O267" s="151">
        <f t="shared" si="75"/>
        <v>8.51</v>
      </c>
      <c r="P267" s="13">
        <f t="shared" si="76"/>
        <v>99.81</v>
      </c>
      <c r="Q267" s="151">
        <f t="shared" si="77"/>
        <v>335.22</v>
      </c>
      <c r="R267" s="151">
        <f t="shared" si="78"/>
        <v>1284.091</v>
      </c>
      <c r="S267" s="151"/>
    </row>
    <row r="268" ht="20" customHeight="1" spans="1:19">
      <c r="A268" s="150">
        <f t="shared" ref="A268:A277" si="84">ROW()-3</f>
        <v>265</v>
      </c>
      <c r="B268" s="12"/>
      <c r="C268" s="13" t="s">
        <v>604</v>
      </c>
      <c r="D268" s="151" t="s">
        <v>605</v>
      </c>
      <c r="E268" s="151">
        <v>3820</v>
      </c>
      <c r="F268" s="151">
        <v>3820</v>
      </c>
      <c r="G268" s="13">
        <v>4990.25</v>
      </c>
      <c r="H268" s="151">
        <f t="shared" si="79"/>
        <v>68.76</v>
      </c>
      <c r="I268" s="151">
        <f t="shared" si="80"/>
        <v>611.2</v>
      </c>
      <c r="J268" s="151">
        <f t="shared" si="81"/>
        <v>26.74</v>
      </c>
      <c r="K268" s="13">
        <f t="shared" si="82"/>
        <v>424.17</v>
      </c>
      <c r="L268" s="13">
        <f t="shared" si="73"/>
        <v>1130.87</v>
      </c>
      <c r="M268" s="151">
        <v>0</v>
      </c>
      <c r="N268" s="151">
        <f t="shared" si="74"/>
        <v>305.6</v>
      </c>
      <c r="O268" s="151">
        <f t="shared" si="75"/>
        <v>11.46</v>
      </c>
      <c r="P268" s="13">
        <f t="shared" si="76"/>
        <v>99.81</v>
      </c>
      <c r="Q268" s="151">
        <f t="shared" si="77"/>
        <v>416.87</v>
      </c>
      <c r="R268" s="151">
        <f t="shared" si="78"/>
        <v>1547.74</v>
      </c>
      <c r="S268" s="151"/>
    </row>
    <row r="269" ht="20" customHeight="1" spans="1:19">
      <c r="A269" s="150">
        <f t="shared" si="84"/>
        <v>266</v>
      </c>
      <c r="B269" s="12"/>
      <c r="C269" s="13" t="s">
        <v>606</v>
      </c>
      <c r="D269" s="151" t="s">
        <v>607</v>
      </c>
      <c r="E269" s="151" t="s">
        <v>758</v>
      </c>
      <c r="F269" s="151">
        <v>2837</v>
      </c>
      <c r="G269" s="13">
        <v>4990.25</v>
      </c>
      <c r="H269" s="151">
        <f t="shared" si="79"/>
        <v>51.05</v>
      </c>
      <c r="I269" s="151">
        <f t="shared" si="80"/>
        <v>453.792</v>
      </c>
      <c r="J269" s="151">
        <f t="shared" si="81"/>
        <v>19.859</v>
      </c>
      <c r="K269" s="13">
        <f t="shared" si="82"/>
        <v>424.17</v>
      </c>
      <c r="L269" s="13">
        <f t="shared" si="73"/>
        <v>948.871</v>
      </c>
      <c r="M269" s="151">
        <v>0</v>
      </c>
      <c r="N269" s="151">
        <f t="shared" si="74"/>
        <v>226.9</v>
      </c>
      <c r="O269" s="151">
        <f t="shared" si="75"/>
        <v>8.51</v>
      </c>
      <c r="P269" s="13">
        <f t="shared" si="76"/>
        <v>99.81</v>
      </c>
      <c r="Q269" s="151">
        <f t="shared" si="77"/>
        <v>335.22</v>
      </c>
      <c r="R269" s="151">
        <f t="shared" si="78"/>
        <v>1284.091</v>
      </c>
      <c r="S269" s="151"/>
    </row>
    <row r="270" ht="20" customHeight="1" spans="1:19">
      <c r="A270" s="150">
        <f t="shared" si="84"/>
        <v>267</v>
      </c>
      <c r="B270" s="12"/>
      <c r="C270" s="13" t="s">
        <v>608</v>
      </c>
      <c r="D270" s="151" t="s">
        <v>609</v>
      </c>
      <c r="E270" s="151" t="s">
        <v>758</v>
      </c>
      <c r="F270" s="151">
        <v>2837</v>
      </c>
      <c r="G270" s="13">
        <v>4990.25</v>
      </c>
      <c r="H270" s="151">
        <f t="shared" si="79"/>
        <v>51.05</v>
      </c>
      <c r="I270" s="151">
        <f t="shared" si="80"/>
        <v>453.792</v>
      </c>
      <c r="J270" s="151">
        <f t="shared" si="81"/>
        <v>19.859</v>
      </c>
      <c r="K270" s="13">
        <f t="shared" si="82"/>
        <v>424.17</v>
      </c>
      <c r="L270" s="13">
        <f t="shared" si="73"/>
        <v>948.871</v>
      </c>
      <c r="M270" s="151">
        <v>0</v>
      </c>
      <c r="N270" s="151">
        <f t="shared" si="74"/>
        <v>226.9</v>
      </c>
      <c r="O270" s="151">
        <f t="shared" si="75"/>
        <v>8.51</v>
      </c>
      <c r="P270" s="13">
        <f t="shared" si="76"/>
        <v>99.81</v>
      </c>
      <c r="Q270" s="151">
        <f t="shared" si="77"/>
        <v>335.22</v>
      </c>
      <c r="R270" s="151">
        <f t="shared" si="78"/>
        <v>1284.091</v>
      </c>
      <c r="S270" s="151"/>
    </row>
    <row r="271" ht="20" customHeight="1" spans="1:19">
      <c r="A271" s="150">
        <f t="shared" si="84"/>
        <v>268</v>
      </c>
      <c r="B271" s="12"/>
      <c r="C271" s="13" t="s">
        <v>610</v>
      </c>
      <c r="D271" s="151" t="s">
        <v>611</v>
      </c>
      <c r="E271" s="151" t="s">
        <v>758</v>
      </c>
      <c r="F271" s="151">
        <v>2837</v>
      </c>
      <c r="G271" s="13">
        <v>4990.25</v>
      </c>
      <c r="H271" s="151">
        <f t="shared" si="79"/>
        <v>51.05</v>
      </c>
      <c r="I271" s="151">
        <f t="shared" si="80"/>
        <v>453.792</v>
      </c>
      <c r="J271" s="151">
        <f t="shared" si="81"/>
        <v>19.859</v>
      </c>
      <c r="K271" s="13">
        <f t="shared" si="82"/>
        <v>424.17</v>
      </c>
      <c r="L271" s="13">
        <f t="shared" si="73"/>
        <v>948.871</v>
      </c>
      <c r="M271" s="151">
        <v>0</v>
      </c>
      <c r="N271" s="151">
        <f t="shared" si="74"/>
        <v>226.9</v>
      </c>
      <c r="O271" s="151">
        <f t="shared" si="75"/>
        <v>8.51</v>
      </c>
      <c r="P271" s="13">
        <f t="shared" si="76"/>
        <v>99.81</v>
      </c>
      <c r="Q271" s="151">
        <f t="shared" si="77"/>
        <v>335.22</v>
      </c>
      <c r="R271" s="151">
        <f t="shared" si="78"/>
        <v>1284.091</v>
      </c>
      <c r="S271" s="151"/>
    </row>
    <row r="272" ht="20" customHeight="1" spans="1:19">
      <c r="A272" s="150">
        <f t="shared" si="84"/>
        <v>269</v>
      </c>
      <c r="B272" s="12"/>
      <c r="C272" s="13" t="s">
        <v>612</v>
      </c>
      <c r="D272" s="151" t="s">
        <v>613</v>
      </c>
      <c r="E272" s="151" t="s">
        <v>758</v>
      </c>
      <c r="F272" s="151">
        <v>2837</v>
      </c>
      <c r="G272" s="13">
        <v>4990.25</v>
      </c>
      <c r="H272" s="151">
        <f t="shared" si="79"/>
        <v>51.05</v>
      </c>
      <c r="I272" s="151">
        <f t="shared" si="80"/>
        <v>453.792</v>
      </c>
      <c r="J272" s="151">
        <f t="shared" si="81"/>
        <v>19.859</v>
      </c>
      <c r="K272" s="13">
        <f t="shared" si="82"/>
        <v>424.17</v>
      </c>
      <c r="L272" s="13">
        <f t="shared" si="73"/>
        <v>948.871</v>
      </c>
      <c r="M272" s="151">
        <v>0</v>
      </c>
      <c r="N272" s="151">
        <f t="shared" si="74"/>
        <v>226.9</v>
      </c>
      <c r="O272" s="151">
        <f t="shared" si="75"/>
        <v>8.51</v>
      </c>
      <c r="P272" s="13">
        <f t="shared" si="76"/>
        <v>99.81</v>
      </c>
      <c r="Q272" s="151">
        <f t="shared" si="77"/>
        <v>335.22</v>
      </c>
      <c r="R272" s="151">
        <f t="shared" si="78"/>
        <v>1284.091</v>
      </c>
      <c r="S272" s="151"/>
    </row>
    <row r="273" ht="20" customHeight="1" spans="1:19">
      <c r="A273" s="150">
        <f t="shared" si="84"/>
        <v>270</v>
      </c>
      <c r="B273" s="12"/>
      <c r="C273" s="13" t="s">
        <v>614</v>
      </c>
      <c r="D273" s="151" t="s">
        <v>615</v>
      </c>
      <c r="E273" s="151" t="s">
        <v>758</v>
      </c>
      <c r="F273" s="151">
        <v>2837</v>
      </c>
      <c r="G273" s="13">
        <v>4990.25</v>
      </c>
      <c r="H273" s="151">
        <f t="shared" si="79"/>
        <v>51.05</v>
      </c>
      <c r="I273" s="151">
        <f t="shared" si="80"/>
        <v>453.792</v>
      </c>
      <c r="J273" s="151">
        <f t="shared" si="81"/>
        <v>19.859</v>
      </c>
      <c r="K273" s="13">
        <f t="shared" si="82"/>
        <v>424.17</v>
      </c>
      <c r="L273" s="13">
        <f t="shared" si="73"/>
        <v>948.871</v>
      </c>
      <c r="M273" s="151">
        <v>0</v>
      </c>
      <c r="N273" s="151">
        <f t="shared" si="74"/>
        <v>226.9</v>
      </c>
      <c r="O273" s="151">
        <f t="shared" si="75"/>
        <v>8.51</v>
      </c>
      <c r="P273" s="13">
        <f t="shared" si="76"/>
        <v>99.81</v>
      </c>
      <c r="Q273" s="151">
        <f t="shared" si="77"/>
        <v>335.22</v>
      </c>
      <c r="R273" s="151">
        <f t="shared" si="78"/>
        <v>1284.091</v>
      </c>
      <c r="S273" s="151"/>
    </row>
    <row r="274" ht="20" customHeight="1" spans="1:19">
      <c r="A274" s="150">
        <f t="shared" si="84"/>
        <v>271</v>
      </c>
      <c r="B274" s="12"/>
      <c r="C274" s="13" t="s">
        <v>616</v>
      </c>
      <c r="D274" s="209" t="s">
        <v>617</v>
      </c>
      <c r="E274" s="151" t="s">
        <v>758</v>
      </c>
      <c r="F274" s="151">
        <v>2837</v>
      </c>
      <c r="G274" s="13">
        <v>4990.25</v>
      </c>
      <c r="H274" s="151">
        <f t="shared" si="79"/>
        <v>51.05</v>
      </c>
      <c r="I274" s="151">
        <f t="shared" si="80"/>
        <v>453.792</v>
      </c>
      <c r="J274" s="151">
        <f t="shared" si="81"/>
        <v>19.859</v>
      </c>
      <c r="K274" s="13">
        <f t="shared" si="82"/>
        <v>424.17</v>
      </c>
      <c r="L274" s="13">
        <f t="shared" si="73"/>
        <v>948.871</v>
      </c>
      <c r="M274" s="151">
        <v>0</v>
      </c>
      <c r="N274" s="151">
        <f t="shared" si="74"/>
        <v>226.9</v>
      </c>
      <c r="O274" s="151">
        <f t="shared" si="75"/>
        <v>8.51</v>
      </c>
      <c r="P274" s="13">
        <f t="shared" si="76"/>
        <v>99.81</v>
      </c>
      <c r="Q274" s="151">
        <f t="shared" si="77"/>
        <v>335.22</v>
      </c>
      <c r="R274" s="151">
        <f t="shared" si="78"/>
        <v>1284.091</v>
      </c>
      <c r="S274" s="151"/>
    </row>
    <row r="275" ht="20" customHeight="1" spans="1:19">
      <c r="A275" s="150">
        <f t="shared" si="84"/>
        <v>272</v>
      </c>
      <c r="B275" s="12"/>
      <c r="C275" s="13" t="s">
        <v>620</v>
      </c>
      <c r="D275" s="151" t="s">
        <v>621</v>
      </c>
      <c r="E275" s="151" t="s">
        <v>758</v>
      </c>
      <c r="F275" s="151">
        <v>2837</v>
      </c>
      <c r="G275" s="13">
        <v>4990.25</v>
      </c>
      <c r="H275" s="151">
        <f t="shared" si="79"/>
        <v>51.05</v>
      </c>
      <c r="I275" s="151">
        <f t="shared" si="80"/>
        <v>453.792</v>
      </c>
      <c r="J275" s="151">
        <f t="shared" si="81"/>
        <v>19.859</v>
      </c>
      <c r="K275" s="13">
        <f t="shared" si="82"/>
        <v>424.17</v>
      </c>
      <c r="L275" s="13">
        <f t="shared" si="73"/>
        <v>948.871</v>
      </c>
      <c r="M275" s="151">
        <v>0</v>
      </c>
      <c r="N275" s="151">
        <f t="shared" si="74"/>
        <v>226.9</v>
      </c>
      <c r="O275" s="151">
        <f t="shared" si="75"/>
        <v>8.51</v>
      </c>
      <c r="P275" s="13">
        <f t="shared" si="76"/>
        <v>99.81</v>
      </c>
      <c r="Q275" s="151">
        <f t="shared" si="77"/>
        <v>335.22</v>
      </c>
      <c r="R275" s="151">
        <f t="shared" si="78"/>
        <v>1284.091</v>
      </c>
      <c r="S275" s="151"/>
    </row>
    <row r="276" ht="20" customHeight="1" spans="1:19">
      <c r="A276" s="150">
        <f t="shared" si="84"/>
        <v>273</v>
      </c>
      <c r="B276" s="12"/>
      <c r="C276" s="13" t="s">
        <v>622</v>
      </c>
      <c r="D276" s="151" t="s">
        <v>623</v>
      </c>
      <c r="E276" s="151" t="s">
        <v>758</v>
      </c>
      <c r="F276" s="151">
        <v>2837</v>
      </c>
      <c r="G276" s="13">
        <v>4990.25</v>
      </c>
      <c r="H276" s="151">
        <f t="shared" si="79"/>
        <v>51.05</v>
      </c>
      <c r="I276" s="151">
        <f t="shared" si="80"/>
        <v>453.792</v>
      </c>
      <c r="J276" s="151">
        <f t="shared" si="81"/>
        <v>19.859</v>
      </c>
      <c r="K276" s="13">
        <f t="shared" si="82"/>
        <v>424.17</v>
      </c>
      <c r="L276" s="13">
        <f t="shared" si="73"/>
        <v>948.871</v>
      </c>
      <c r="M276" s="151">
        <v>0</v>
      </c>
      <c r="N276" s="151">
        <f t="shared" si="74"/>
        <v>226.9</v>
      </c>
      <c r="O276" s="151">
        <f t="shared" si="75"/>
        <v>8.51</v>
      </c>
      <c r="P276" s="13">
        <f t="shared" si="76"/>
        <v>99.81</v>
      </c>
      <c r="Q276" s="151">
        <f t="shared" si="77"/>
        <v>335.22</v>
      </c>
      <c r="R276" s="151">
        <f t="shared" si="78"/>
        <v>1284.091</v>
      </c>
      <c r="S276" s="151"/>
    </row>
    <row r="277" ht="20" customHeight="1" spans="1:19">
      <c r="A277" s="150">
        <f t="shared" si="84"/>
        <v>274</v>
      </c>
      <c r="B277" s="12"/>
      <c r="C277" s="13" t="s">
        <v>624</v>
      </c>
      <c r="D277" s="151" t="s">
        <v>625</v>
      </c>
      <c r="E277" s="151" t="s">
        <v>758</v>
      </c>
      <c r="F277" s="151">
        <v>2837</v>
      </c>
      <c r="G277" s="13">
        <v>4990.25</v>
      </c>
      <c r="H277" s="151">
        <f t="shared" si="79"/>
        <v>51.05</v>
      </c>
      <c r="I277" s="151">
        <f t="shared" si="80"/>
        <v>453.792</v>
      </c>
      <c r="J277" s="151">
        <f t="shared" si="81"/>
        <v>19.859</v>
      </c>
      <c r="K277" s="13">
        <f t="shared" si="82"/>
        <v>424.17</v>
      </c>
      <c r="L277" s="13">
        <f t="shared" si="73"/>
        <v>948.871</v>
      </c>
      <c r="M277" s="151">
        <v>0</v>
      </c>
      <c r="N277" s="151">
        <f t="shared" si="74"/>
        <v>226.9</v>
      </c>
      <c r="O277" s="151">
        <f t="shared" si="75"/>
        <v>8.51</v>
      </c>
      <c r="P277" s="13">
        <f t="shared" si="76"/>
        <v>99.81</v>
      </c>
      <c r="Q277" s="151">
        <f t="shared" si="77"/>
        <v>335.22</v>
      </c>
      <c r="R277" s="151">
        <f t="shared" si="78"/>
        <v>1284.091</v>
      </c>
      <c r="S277" s="151"/>
    </row>
    <row r="278" ht="20" customHeight="1" spans="1:19">
      <c r="A278" s="150">
        <f t="shared" ref="A278:A287" si="85">ROW()-3</f>
        <v>275</v>
      </c>
      <c r="B278" s="12"/>
      <c r="C278" s="13" t="s">
        <v>626</v>
      </c>
      <c r="D278" s="151" t="s">
        <v>627</v>
      </c>
      <c r="E278" s="151" t="s">
        <v>758</v>
      </c>
      <c r="F278" s="151">
        <v>2837</v>
      </c>
      <c r="G278" s="13">
        <v>4990.25</v>
      </c>
      <c r="H278" s="151">
        <f t="shared" si="79"/>
        <v>51.05</v>
      </c>
      <c r="I278" s="151">
        <f t="shared" si="80"/>
        <v>453.792</v>
      </c>
      <c r="J278" s="151">
        <f t="shared" si="81"/>
        <v>19.859</v>
      </c>
      <c r="K278" s="13">
        <f t="shared" si="82"/>
        <v>424.17</v>
      </c>
      <c r="L278" s="13">
        <f t="shared" si="73"/>
        <v>948.871</v>
      </c>
      <c r="M278" s="151">
        <v>0</v>
      </c>
      <c r="N278" s="151">
        <f t="shared" si="74"/>
        <v>226.9</v>
      </c>
      <c r="O278" s="151">
        <f t="shared" si="75"/>
        <v>8.51</v>
      </c>
      <c r="P278" s="13">
        <f t="shared" si="76"/>
        <v>99.81</v>
      </c>
      <c r="Q278" s="151">
        <f t="shared" si="77"/>
        <v>335.22</v>
      </c>
      <c r="R278" s="151">
        <f t="shared" si="78"/>
        <v>1284.091</v>
      </c>
      <c r="S278" s="151"/>
    </row>
    <row r="279" ht="20" customHeight="1" spans="1:19">
      <c r="A279" s="150">
        <f t="shared" si="85"/>
        <v>276</v>
      </c>
      <c r="B279" s="12"/>
      <c r="C279" s="13" t="s">
        <v>628</v>
      </c>
      <c r="D279" s="151" t="s">
        <v>629</v>
      </c>
      <c r="E279" s="151" t="s">
        <v>758</v>
      </c>
      <c r="F279" s="151">
        <v>2837</v>
      </c>
      <c r="G279" s="13">
        <v>4990.25</v>
      </c>
      <c r="H279" s="151">
        <f t="shared" si="79"/>
        <v>51.05</v>
      </c>
      <c r="I279" s="151">
        <f t="shared" si="80"/>
        <v>453.792</v>
      </c>
      <c r="J279" s="151">
        <f t="shared" si="81"/>
        <v>19.859</v>
      </c>
      <c r="K279" s="13">
        <f t="shared" si="82"/>
        <v>424.17</v>
      </c>
      <c r="L279" s="13">
        <f t="shared" si="73"/>
        <v>948.871</v>
      </c>
      <c r="M279" s="151">
        <v>0</v>
      </c>
      <c r="N279" s="151">
        <f t="shared" si="74"/>
        <v>226.9</v>
      </c>
      <c r="O279" s="151">
        <f t="shared" si="75"/>
        <v>8.51</v>
      </c>
      <c r="P279" s="13">
        <f t="shared" si="76"/>
        <v>99.81</v>
      </c>
      <c r="Q279" s="151">
        <f t="shared" si="77"/>
        <v>335.22</v>
      </c>
      <c r="R279" s="151">
        <f t="shared" si="78"/>
        <v>1284.091</v>
      </c>
      <c r="S279" s="151"/>
    </row>
    <row r="280" ht="20" customHeight="1" spans="1:19">
      <c r="A280" s="150">
        <f t="shared" si="85"/>
        <v>277</v>
      </c>
      <c r="B280" s="12"/>
      <c r="C280" s="13" t="s">
        <v>630</v>
      </c>
      <c r="D280" s="151" t="s">
        <v>631</v>
      </c>
      <c r="E280" s="151" t="s">
        <v>758</v>
      </c>
      <c r="F280" s="151">
        <v>2837</v>
      </c>
      <c r="G280" s="13">
        <v>4990.25</v>
      </c>
      <c r="H280" s="151">
        <f t="shared" si="79"/>
        <v>51.05</v>
      </c>
      <c r="I280" s="151">
        <f t="shared" si="80"/>
        <v>453.792</v>
      </c>
      <c r="J280" s="151">
        <f t="shared" si="81"/>
        <v>19.859</v>
      </c>
      <c r="K280" s="13">
        <f t="shared" si="82"/>
        <v>424.17</v>
      </c>
      <c r="L280" s="13">
        <f t="shared" si="73"/>
        <v>948.871</v>
      </c>
      <c r="M280" s="151">
        <v>0</v>
      </c>
      <c r="N280" s="151">
        <f t="shared" si="74"/>
        <v>226.9</v>
      </c>
      <c r="O280" s="151">
        <f t="shared" si="75"/>
        <v>8.51</v>
      </c>
      <c r="P280" s="13">
        <f t="shared" si="76"/>
        <v>99.81</v>
      </c>
      <c r="Q280" s="151">
        <f t="shared" si="77"/>
        <v>335.22</v>
      </c>
      <c r="R280" s="151">
        <f t="shared" si="78"/>
        <v>1284.091</v>
      </c>
      <c r="S280" s="151"/>
    </row>
    <row r="281" ht="20" customHeight="1" spans="1:19">
      <c r="A281" s="150">
        <f t="shared" si="85"/>
        <v>278</v>
      </c>
      <c r="B281" s="12"/>
      <c r="C281" s="13" t="s">
        <v>632</v>
      </c>
      <c r="D281" s="151" t="s">
        <v>633</v>
      </c>
      <c r="E281" s="151" t="s">
        <v>758</v>
      </c>
      <c r="F281" s="151">
        <v>2837</v>
      </c>
      <c r="G281" s="13">
        <v>4990.25</v>
      </c>
      <c r="H281" s="151">
        <f t="shared" si="79"/>
        <v>51.05</v>
      </c>
      <c r="I281" s="151">
        <f t="shared" si="80"/>
        <v>453.792</v>
      </c>
      <c r="J281" s="151">
        <f t="shared" si="81"/>
        <v>19.859</v>
      </c>
      <c r="K281" s="13">
        <f t="shared" si="82"/>
        <v>424.17</v>
      </c>
      <c r="L281" s="13">
        <f t="shared" si="73"/>
        <v>948.871</v>
      </c>
      <c r="M281" s="151">
        <v>0</v>
      </c>
      <c r="N281" s="151">
        <f t="shared" si="74"/>
        <v>226.9</v>
      </c>
      <c r="O281" s="151">
        <f t="shared" si="75"/>
        <v>8.51</v>
      </c>
      <c r="P281" s="13">
        <f t="shared" si="76"/>
        <v>99.81</v>
      </c>
      <c r="Q281" s="151">
        <f t="shared" si="77"/>
        <v>335.22</v>
      </c>
      <c r="R281" s="151">
        <f t="shared" si="78"/>
        <v>1284.091</v>
      </c>
      <c r="S281" s="151"/>
    </row>
    <row r="282" ht="20" customHeight="1" spans="1:19">
      <c r="A282" s="150">
        <f t="shared" si="85"/>
        <v>279</v>
      </c>
      <c r="B282" s="12"/>
      <c r="C282" s="37" t="s">
        <v>636</v>
      </c>
      <c r="D282" s="151" t="s">
        <v>637</v>
      </c>
      <c r="E282" s="151" t="s">
        <v>758</v>
      </c>
      <c r="F282" s="151">
        <v>2837</v>
      </c>
      <c r="G282" s="13">
        <v>4990.25</v>
      </c>
      <c r="H282" s="151">
        <f t="shared" si="79"/>
        <v>51.05</v>
      </c>
      <c r="I282" s="151">
        <f t="shared" si="80"/>
        <v>453.792</v>
      </c>
      <c r="J282" s="151">
        <f t="shared" si="81"/>
        <v>19.859</v>
      </c>
      <c r="K282" s="13">
        <f t="shared" si="82"/>
        <v>424.17</v>
      </c>
      <c r="L282" s="13">
        <f t="shared" si="73"/>
        <v>948.871</v>
      </c>
      <c r="M282" s="151">
        <v>0</v>
      </c>
      <c r="N282" s="151">
        <f t="shared" si="74"/>
        <v>226.9</v>
      </c>
      <c r="O282" s="151">
        <f t="shared" si="75"/>
        <v>8.51</v>
      </c>
      <c r="P282" s="13">
        <f t="shared" si="76"/>
        <v>99.81</v>
      </c>
      <c r="Q282" s="151">
        <f t="shared" si="77"/>
        <v>335.22</v>
      </c>
      <c r="R282" s="151">
        <f t="shared" si="78"/>
        <v>1284.091</v>
      </c>
      <c r="S282" s="151"/>
    </row>
    <row r="283" ht="20" customHeight="1" spans="1:19">
      <c r="A283" s="150">
        <f t="shared" si="85"/>
        <v>280</v>
      </c>
      <c r="B283" s="12"/>
      <c r="C283" s="13" t="s">
        <v>638</v>
      </c>
      <c r="D283" s="151" t="s">
        <v>639</v>
      </c>
      <c r="E283" s="151" t="s">
        <v>758</v>
      </c>
      <c r="F283" s="151">
        <v>2837</v>
      </c>
      <c r="G283" s="13">
        <v>4990.25</v>
      </c>
      <c r="H283" s="151">
        <f t="shared" si="79"/>
        <v>51.05</v>
      </c>
      <c r="I283" s="151">
        <f t="shared" si="80"/>
        <v>453.792</v>
      </c>
      <c r="J283" s="151">
        <f t="shared" si="81"/>
        <v>19.859</v>
      </c>
      <c r="K283" s="13">
        <f t="shared" si="82"/>
        <v>424.17</v>
      </c>
      <c r="L283" s="13">
        <f t="shared" si="73"/>
        <v>948.871</v>
      </c>
      <c r="M283" s="151">
        <v>0</v>
      </c>
      <c r="N283" s="151">
        <f t="shared" si="74"/>
        <v>226.9</v>
      </c>
      <c r="O283" s="151">
        <f t="shared" si="75"/>
        <v>8.51</v>
      </c>
      <c r="P283" s="13">
        <f t="shared" si="76"/>
        <v>99.81</v>
      </c>
      <c r="Q283" s="151">
        <f t="shared" si="77"/>
        <v>335.22</v>
      </c>
      <c r="R283" s="151">
        <f t="shared" si="78"/>
        <v>1284.091</v>
      </c>
      <c r="S283" s="151"/>
    </row>
    <row r="284" ht="20" customHeight="1" spans="1:19">
      <c r="A284" s="150">
        <f t="shared" si="85"/>
        <v>281</v>
      </c>
      <c r="B284" s="12"/>
      <c r="C284" s="13" t="s">
        <v>640</v>
      </c>
      <c r="D284" s="151" t="s">
        <v>641</v>
      </c>
      <c r="E284" s="151" t="s">
        <v>758</v>
      </c>
      <c r="F284" s="151">
        <v>2837</v>
      </c>
      <c r="G284" s="13">
        <v>4990.25</v>
      </c>
      <c r="H284" s="151">
        <f t="shared" si="79"/>
        <v>51.05</v>
      </c>
      <c r="I284" s="151">
        <f t="shared" si="80"/>
        <v>453.792</v>
      </c>
      <c r="J284" s="151">
        <f t="shared" si="81"/>
        <v>19.859</v>
      </c>
      <c r="K284" s="13">
        <f t="shared" si="82"/>
        <v>424.17</v>
      </c>
      <c r="L284" s="13">
        <f t="shared" si="73"/>
        <v>948.871</v>
      </c>
      <c r="M284" s="151">
        <v>0</v>
      </c>
      <c r="N284" s="151">
        <f t="shared" si="74"/>
        <v>226.9</v>
      </c>
      <c r="O284" s="151">
        <f t="shared" si="75"/>
        <v>8.51</v>
      </c>
      <c r="P284" s="13">
        <f t="shared" si="76"/>
        <v>99.81</v>
      </c>
      <c r="Q284" s="151">
        <f t="shared" si="77"/>
        <v>335.22</v>
      </c>
      <c r="R284" s="151">
        <f t="shared" si="78"/>
        <v>1284.091</v>
      </c>
      <c r="S284" s="151"/>
    </row>
    <row r="285" ht="20" customHeight="1" spans="1:19">
      <c r="A285" s="150">
        <f t="shared" si="85"/>
        <v>282</v>
      </c>
      <c r="B285" s="12"/>
      <c r="C285" s="13" t="s">
        <v>644</v>
      </c>
      <c r="D285" s="151" t="s">
        <v>645</v>
      </c>
      <c r="E285" s="151" t="s">
        <v>758</v>
      </c>
      <c r="F285" s="151">
        <v>2837</v>
      </c>
      <c r="G285" s="13">
        <v>4990.25</v>
      </c>
      <c r="H285" s="151">
        <f t="shared" ref="H285:H322" si="86">ROUND(E285*0.018,2)</f>
        <v>51.05</v>
      </c>
      <c r="I285" s="151">
        <f t="shared" ref="I285:I322" si="87">E285*0.16</f>
        <v>453.792</v>
      </c>
      <c r="J285" s="151">
        <f t="shared" ref="J285:J322" si="88">F285*0.007</f>
        <v>19.859</v>
      </c>
      <c r="K285" s="13">
        <f t="shared" ref="K285:K322" si="89">ROUND(G285*0.085,2)</f>
        <v>424.17</v>
      </c>
      <c r="L285" s="13">
        <f t="shared" ref="L285:L322" si="90">SUM(H285:K285)</f>
        <v>948.871</v>
      </c>
      <c r="M285" s="151">
        <v>0</v>
      </c>
      <c r="N285" s="151">
        <f t="shared" ref="N285:N322" si="91">ROUND(E285*0.08,2)</f>
        <v>226.9</v>
      </c>
      <c r="O285" s="151">
        <f t="shared" ref="O285:O322" si="92">ROUND(F285*0.003,2)</f>
        <v>8.51</v>
      </c>
      <c r="P285" s="13">
        <f t="shared" ref="P285:P322" si="93">ROUND(G285*0.02,2)</f>
        <v>99.81</v>
      </c>
      <c r="Q285" s="151">
        <f t="shared" ref="Q285:Q322" si="94">SUM(M285:P285)</f>
        <v>335.22</v>
      </c>
      <c r="R285" s="151">
        <f t="shared" ref="R285:R322" si="95">L285+Q285</f>
        <v>1284.091</v>
      </c>
      <c r="S285" s="151"/>
    </row>
    <row r="286" ht="20" customHeight="1" spans="1:19">
      <c r="A286" s="150">
        <f t="shared" si="85"/>
        <v>283</v>
      </c>
      <c r="B286" s="12"/>
      <c r="C286" s="13" t="s">
        <v>646</v>
      </c>
      <c r="D286" s="151" t="s">
        <v>647</v>
      </c>
      <c r="E286" s="151" t="s">
        <v>758</v>
      </c>
      <c r="F286" s="151">
        <v>2837</v>
      </c>
      <c r="G286" s="13">
        <v>4990.25</v>
      </c>
      <c r="H286" s="151">
        <f t="shared" si="86"/>
        <v>51.05</v>
      </c>
      <c r="I286" s="151">
        <f t="shared" si="87"/>
        <v>453.792</v>
      </c>
      <c r="J286" s="151">
        <f t="shared" si="88"/>
        <v>19.859</v>
      </c>
      <c r="K286" s="13">
        <f t="shared" si="89"/>
        <v>424.17</v>
      </c>
      <c r="L286" s="13">
        <f t="shared" si="90"/>
        <v>948.871</v>
      </c>
      <c r="M286" s="151">
        <v>0</v>
      </c>
      <c r="N286" s="151">
        <f t="shared" si="91"/>
        <v>226.9</v>
      </c>
      <c r="O286" s="151">
        <f t="shared" si="92"/>
        <v>8.51</v>
      </c>
      <c r="P286" s="13">
        <f t="shared" si="93"/>
        <v>99.81</v>
      </c>
      <c r="Q286" s="151">
        <f t="shared" si="94"/>
        <v>335.22</v>
      </c>
      <c r="R286" s="151">
        <f t="shared" si="95"/>
        <v>1284.091</v>
      </c>
      <c r="S286" s="151"/>
    </row>
    <row r="287" ht="20" customHeight="1" spans="1:19">
      <c r="A287" s="150">
        <f t="shared" si="85"/>
        <v>284</v>
      </c>
      <c r="B287" s="12"/>
      <c r="C287" s="13" t="s">
        <v>648</v>
      </c>
      <c r="D287" s="151" t="s">
        <v>649</v>
      </c>
      <c r="E287" s="151" t="s">
        <v>758</v>
      </c>
      <c r="F287" s="151">
        <v>2837</v>
      </c>
      <c r="G287" s="13">
        <v>4990.25</v>
      </c>
      <c r="H287" s="151">
        <f t="shared" si="86"/>
        <v>51.05</v>
      </c>
      <c r="I287" s="151">
        <f t="shared" si="87"/>
        <v>453.792</v>
      </c>
      <c r="J287" s="151">
        <f t="shared" si="88"/>
        <v>19.859</v>
      </c>
      <c r="K287" s="13">
        <f t="shared" si="89"/>
        <v>424.17</v>
      </c>
      <c r="L287" s="13">
        <f t="shared" si="90"/>
        <v>948.871</v>
      </c>
      <c r="M287" s="151">
        <v>0</v>
      </c>
      <c r="N287" s="151">
        <f t="shared" si="91"/>
        <v>226.9</v>
      </c>
      <c r="O287" s="151">
        <f t="shared" si="92"/>
        <v>8.51</v>
      </c>
      <c r="P287" s="13">
        <f t="shared" si="93"/>
        <v>99.81</v>
      </c>
      <c r="Q287" s="151">
        <f t="shared" si="94"/>
        <v>335.22</v>
      </c>
      <c r="R287" s="151">
        <f t="shared" si="95"/>
        <v>1284.091</v>
      </c>
      <c r="S287" s="151"/>
    </row>
    <row r="288" ht="20" customHeight="1" spans="1:19">
      <c r="A288" s="150">
        <f t="shared" ref="A288:A297" si="96">ROW()-3</f>
        <v>285</v>
      </c>
      <c r="B288" s="12"/>
      <c r="C288" s="13" t="s">
        <v>654</v>
      </c>
      <c r="D288" s="151" t="s">
        <v>655</v>
      </c>
      <c r="E288" s="151" t="s">
        <v>758</v>
      </c>
      <c r="F288" s="151">
        <v>2837</v>
      </c>
      <c r="G288" s="13">
        <v>4990.25</v>
      </c>
      <c r="H288" s="151">
        <f t="shared" si="86"/>
        <v>51.05</v>
      </c>
      <c r="I288" s="151">
        <f t="shared" si="87"/>
        <v>453.792</v>
      </c>
      <c r="J288" s="151">
        <f t="shared" si="88"/>
        <v>19.859</v>
      </c>
      <c r="K288" s="13">
        <f t="shared" si="89"/>
        <v>424.17</v>
      </c>
      <c r="L288" s="13">
        <f t="shared" si="90"/>
        <v>948.871</v>
      </c>
      <c r="M288" s="151">
        <v>0</v>
      </c>
      <c r="N288" s="151">
        <f t="shared" si="91"/>
        <v>226.9</v>
      </c>
      <c r="O288" s="151">
        <f t="shared" si="92"/>
        <v>8.51</v>
      </c>
      <c r="P288" s="13">
        <f t="shared" si="93"/>
        <v>99.81</v>
      </c>
      <c r="Q288" s="151">
        <f t="shared" si="94"/>
        <v>335.22</v>
      </c>
      <c r="R288" s="151">
        <f t="shared" si="95"/>
        <v>1284.091</v>
      </c>
      <c r="S288" s="151"/>
    </row>
    <row r="289" ht="20" customHeight="1" spans="1:19">
      <c r="A289" s="150">
        <f t="shared" si="96"/>
        <v>286</v>
      </c>
      <c r="B289" s="12"/>
      <c r="C289" s="13" t="s">
        <v>656</v>
      </c>
      <c r="D289" s="151" t="s">
        <v>657</v>
      </c>
      <c r="E289" s="151" t="s">
        <v>758</v>
      </c>
      <c r="F289" s="151">
        <v>2837</v>
      </c>
      <c r="G289" s="13">
        <v>4990.25</v>
      </c>
      <c r="H289" s="151">
        <f t="shared" si="86"/>
        <v>51.05</v>
      </c>
      <c r="I289" s="151">
        <f t="shared" si="87"/>
        <v>453.792</v>
      </c>
      <c r="J289" s="151">
        <f t="shared" si="88"/>
        <v>19.859</v>
      </c>
      <c r="K289" s="13">
        <f t="shared" si="89"/>
        <v>424.17</v>
      </c>
      <c r="L289" s="13">
        <f t="shared" si="90"/>
        <v>948.871</v>
      </c>
      <c r="M289" s="151">
        <v>0</v>
      </c>
      <c r="N289" s="151">
        <f t="shared" si="91"/>
        <v>226.9</v>
      </c>
      <c r="O289" s="151">
        <f t="shared" si="92"/>
        <v>8.51</v>
      </c>
      <c r="P289" s="13">
        <f t="shared" si="93"/>
        <v>99.81</v>
      </c>
      <c r="Q289" s="151">
        <f t="shared" si="94"/>
        <v>335.22</v>
      </c>
      <c r="R289" s="151">
        <f t="shared" si="95"/>
        <v>1284.091</v>
      </c>
      <c r="S289" s="151"/>
    </row>
    <row r="290" ht="20" customHeight="1" spans="1:19">
      <c r="A290" s="150">
        <f t="shared" si="96"/>
        <v>287</v>
      </c>
      <c r="B290" s="12"/>
      <c r="C290" s="13" t="s">
        <v>658</v>
      </c>
      <c r="D290" s="151" t="s">
        <v>659</v>
      </c>
      <c r="E290" s="151" t="s">
        <v>758</v>
      </c>
      <c r="F290" s="151">
        <v>2837</v>
      </c>
      <c r="G290" s="13">
        <v>4990.25</v>
      </c>
      <c r="H290" s="151">
        <f t="shared" si="86"/>
        <v>51.05</v>
      </c>
      <c r="I290" s="151">
        <f t="shared" si="87"/>
        <v>453.792</v>
      </c>
      <c r="J290" s="151">
        <f t="shared" si="88"/>
        <v>19.859</v>
      </c>
      <c r="K290" s="13">
        <f t="shared" si="89"/>
        <v>424.17</v>
      </c>
      <c r="L290" s="13">
        <f t="shared" si="90"/>
        <v>948.871</v>
      </c>
      <c r="M290" s="151">
        <v>0</v>
      </c>
      <c r="N290" s="151">
        <f t="shared" si="91"/>
        <v>226.9</v>
      </c>
      <c r="O290" s="151">
        <f t="shared" si="92"/>
        <v>8.51</v>
      </c>
      <c r="P290" s="13">
        <f t="shared" si="93"/>
        <v>99.81</v>
      </c>
      <c r="Q290" s="151">
        <f t="shared" si="94"/>
        <v>335.22</v>
      </c>
      <c r="R290" s="151">
        <f t="shared" si="95"/>
        <v>1284.091</v>
      </c>
      <c r="S290" s="151"/>
    </row>
    <row r="291" ht="20" customHeight="1" spans="1:19">
      <c r="A291" s="150">
        <f t="shared" si="96"/>
        <v>288</v>
      </c>
      <c r="B291" s="12"/>
      <c r="C291" s="13" t="s">
        <v>660</v>
      </c>
      <c r="D291" s="151" t="s">
        <v>661</v>
      </c>
      <c r="E291" s="151" t="s">
        <v>758</v>
      </c>
      <c r="F291" s="151">
        <v>2837</v>
      </c>
      <c r="G291" s="13">
        <v>4990.25</v>
      </c>
      <c r="H291" s="151">
        <f t="shared" si="86"/>
        <v>51.05</v>
      </c>
      <c r="I291" s="151">
        <f t="shared" si="87"/>
        <v>453.792</v>
      </c>
      <c r="J291" s="151">
        <f t="shared" si="88"/>
        <v>19.859</v>
      </c>
      <c r="K291" s="13">
        <f t="shared" si="89"/>
        <v>424.17</v>
      </c>
      <c r="L291" s="13">
        <f t="shared" si="90"/>
        <v>948.871</v>
      </c>
      <c r="M291" s="151">
        <v>0</v>
      </c>
      <c r="N291" s="151">
        <f t="shared" si="91"/>
        <v>226.9</v>
      </c>
      <c r="O291" s="151">
        <f t="shared" si="92"/>
        <v>8.51</v>
      </c>
      <c r="P291" s="13">
        <f t="shared" si="93"/>
        <v>99.81</v>
      </c>
      <c r="Q291" s="151">
        <f t="shared" si="94"/>
        <v>335.22</v>
      </c>
      <c r="R291" s="151">
        <f t="shared" si="95"/>
        <v>1284.091</v>
      </c>
      <c r="S291" s="151"/>
    </row>
    <row r="292" ht="20" customHeight="1" spans="1:19">
      <c r="A292" s="150">
        <f t="shared" si="96"/>
        <v>289</v>
      </c>
      <c r="B292" s="12"/>
      <c r="C292" s="13" t="s">
        <v>664</v>
      </c>
      <c r="D292" s="151" t="s">
        <v>665</v>
      </c>
      <c r="E292" s="151" t="s">
        <v>758</v>
      </c>
      <c r="F292" s="151">
        <v>2837</v>
      </c>
      <c r="G292" s="13">
        <v>4990.25</v>
      </c>
      <c r="H292" s="151">
        <f t="shared" si="86"/>
        <v>51.05</v>
      </c>
      <c r="I292" s="151">
        <f t="shared" si="87"/>
        <v>453.792</v>
      </c>
      <c r="J292" s="151">
        <f t="shared" si="88"/>
        <v>19.859</v>
      </c>
      <c r="K292" s="13">
        <f t="shared" si="89"/>
        <v>424.17</v>
      </c>
      <c r="L292" s="13">
        <f t="shared" si="90"/>
        <v>948.871</v>
      </c>
      <c r="M292" s="151">
        <v>0</v>
      </c>
      <c r="N292" s="151">
        <f t="shared" si="91"/>
        <v>226.9</v>
      </c>
      <c r="O292" s="151">
        <f t="shared" si="92"/>
        <v>8.51</v>
      </c>
      <c r="P292" s="13">
        <f t="shared" si="93"/>
        <v>99.81</v>
      </c>
      <c r="Q292" s="151">
        <f t="shared" si="94"/>
        <v>335.22</v>
      </c>
      <c r="R292" s="151">
        <f t="shared" si="95"/>
        <v>1284.091</v>
      </c>
      <c r="S292" s="151"/>
    </row>
    <row r="293" ht="20" customHeight="1" spans="1:19">
      <c r="A293" s="150">
        <f t="shared" si="96"/>
        <v>290</v>
      </c>
      <c r="B293" s="12"/>
      <c r="C293" s="13" t="s">
        <v>666</v>
      </c>
      <c r="D293" s="151" t="s">
        <v>667</v>
      </c>
      <c r="E293" s="151" t="s">
        <v>758</v>
      </c>
      <c r="F293" s="151">
        <v>2837</v>
      </c>
      <c r="G293" s="13">
        <v>4990.25</v>
      </c>
      <c r="H293" s="151">
        <f t="shared" si="86"/>
        <v>51.05</v>
      </c>
      <c r="I293" s="151">
        <f t="shared" si="87"/>
        <v>453.792</v>
      </c>
      <c r="J293" s="151">
        <f t="shared" si="88"/>
        <v>19.859</v>
      </c>
      <c r="K293" s="13">
        <f t="shared" si="89"/>
        <v>424.17</v>
      </c>
      <c r="L293" s="13">
        <f t="shared" si="90"/>
        <v>948.871</v>
      </c>
      <c r="M293" s="151">
        <v>0</v>
      </c>
      <c r="N293" s="151">
        <f t="shared" si="91"/>
        <v>226.9</v>
      </c>
      <c r="O293" s="151">
        <f t="shared" si="92"/>
        <v>8.51</v>
      </c>
      <c r="P293" s="13">
        <f t="shared" si="93"/>
        <v>99.81</v>
      </c>
      <c r="Q293" s="151">
        <f t="shared" si="94"/>
        <v>335.22</v>
      </c>
      <c r="R293" s="151">
        <f t="shared" si="95"/>
        <v>1284.091</v>
      </c>
      <c r="S293" s="151"/>
    </row>
    <row r="294" ht="20" customHeight="1" spans="1:19">
      <c r="A294" s="150">
        <f t="shared" si="96"/>
        <v>291</v>
      </c>
      <c r="B294" s="12"/>
      <c r="C294" s="13" t="s">
        <v>668</v>
      </c>
      <c r="D294" s="151" t="s">
        <v>669</v>
      </c>
      <c r="E294" s="151" t="s">
        <v>758</v>
      </c>
      <c r="F294" s="151">
        <v>2837</v>
      </c>
      <c r="G294" s="13">
        <v>4990.25</v>
      </c>
      <c r="H294" s="151">
        <f t="shared" si="86"/>
        <v>51.05</v>
      </c>
      <c r="I294" s="151">
        <f t="shared" si="87"/>
        <v>453.792</v>
      </c>
      <c r="J294" s="151">
        <f t="shared" si="88"/>
        <v>19.859</v>
      </c>
      <c r="K294" s="13">
        <f t="shared" si="89"/>
        <v>424.17</v>
      </c>
      <c r="L294" s="13">
        <f t="shared" si="90"/>
        <v>948.871</v>
      </c>
      <c r="M294" s="151">
        <v>0</v>
      </c>
      <c r="N294" s="151">
        <f t="shared" si="91"/>
        <v>226.9</v>
      </c>
      <c r="O294" s="151">
        <f t="shared" si="92"/>
        <v>8.51</v>
      </c>
      <c r="P294" s="13">
        <f t="shared" si="93"/>
        <v>99.81</v>
      </c>
      <c r="Q294" s="151">
        <f t="shared" si="94"/>
        <v>335.22</v>
      </c>
      <c r="R294" s="151">
        <f t="shared" si="95"/>
        <v>1284.091</v>
      </c>
      <c r="S294" s="151"/>
    </row>
    <row r="295" ht="20" customHeight="1" spans="1:19">
      <c r="A295" s="150">
        <f t="shared" si="96"/>
        <v>292</v>
      </c>
      <c r="B295" s="12"/>
      <c r="C295" s="13" t="s">
        <v>670</v>
      </c>
      <c r="D295" s="151" t="s">
        <v>671</v>
      </c>
      <c r="E295" s="151" t="s">
        <v>758</v>
      </c>
      <c r="F295" s="151">
        <v>2837</v>
      </c>
      <c r="G295" s="13">
        <v>4990.25</v>
      </c>
      <c r="H295" s="151">
        <f t="shared" si="86"/>
        <v>51.05</v>
      </c>
      <c r="I295" s="151">
        <f t="shared" si="87"/>
        <v>453.792</v>
      </c>
      <c r="J295" s="151">
        <f t="shared" si="88"/>
        <v>19.859</v>
      </c>
      <c r="K295" s="13">
        <f t="shared" si="89"/>
        <v>424.17</v>
      </c>
      <c r="L295" s="13">
        <f t="shared" si="90"/>
        <v>948.871</v>
      </c>
      <c r="M295" s="151">
        <v>0</v>
      </c>
      <c r="N295" s="151">
        <f t="shared" si="91"/>
        <v>226.9</v>
      </c>
      <c r="O295" s="151">
        <f t="shared" si="92"/>
        <v>8.51</v>
      </c>
      <c r="P295" s="13">
        <f t="shared" si="93"/>
        <v>99.81</v>
      </c>
      <c r="Q295" s="151">
        <f t="shared" si="94"/>
        <v>335.22</v>
      </c>
      <c r="R295" s="151">
        <f t="shared" si="95"/>
        <v>1284.091</v>
      </c>
      <c r="S295" s="151"/>
    </row>
    <row r="296" ht="20" customHeight="1" spans="1:19">
      <c r="A296" s="150">
        <f t="shared" si="96"/>
        <v>293</v>
      </c>
      <c r="B296" s="12"/>
      <c r="C296" s="13" t="s">
        <v>672</v>
      </c>
      <c r="D296" s="151" t="s">
        <v>673</v>
      </c>
      <c r="E296" s="151" t="s">
        <v>758</v>
      </c>
      <c r="F296" s="151">
        <v>2837</v>
      </c>
      <c r="G296" s="13">
        <v>4990.25</v>
      </c>
      <c r="H296" s="151">
        <f t="shared" si="86"/>
        <v>51.05</v>
      </c>
      <c r="I296" s="151">
        <f t="shared" si="87"/>
        <v>453.792</v>
      </c>
      <c r="J296" s="151">
        <f t="shared" si="88"/>
        <v>19.859</v>
      </c>
      <c r="K296" s="13">
        <f t="shared" si="89"/>
        <v>424.17</v>
      </c>
      <c r="L296" s="13">
        <f t="shared" si="90"/>
        <v>948.871</v>
      </c>
      <c r="M296" s="151">
        <v>0</v>
      </c>
      <c r="N296" s="151">
        <f t="shared" si="91"/>
        <v>226.9</v>
      </c>
      <c r="O296" s="151">
        <f t="shared" si="92"/>
        <v>8.51</v>
      </c>
      <c r="P296" s="13">
        <f t="shared" si="93"/>
        <v>99.81</v>
      </c>
      <c r="Q296" s="151">
        <f t="shared" si="94"/>
        <v>335.22</v>
      </c>
      <c r="R296" s="151">
        <f t="shared" si="95"/>
        <v>1284.091</v>
      </c>
      <c r="S296" s="151"/>
    </row>
    <row r="297" ht="20" customHeight="1" spans="1:19">
      <c r="A297" s="150">
        <f t="shared" si="96"/>
        <v>294</v>
      </c>
      <c r="B297" s="12"/>
      <c r="C297" s="13" t="s">
        <v>674</v>
      </c>
      <c r="D297" s="151" t="s">
        <v>675</v>
      </c>
      <c r="E297" s="151" t="s">
        <v>758</v>
      </c>
      <c r="F297" s="151">
        <v>2837</v>
      </c>
      <c r="G297" s="13">
        <v>4990.25</v>
      </c>
      <c r="H297" s="151">
        <f t="shared" si="86"/>
        <v>51.05</v>
      </c>
      <c r="I297" s="151">
        <f t="shared" si="87"/>
        <v>453.792</v>
      </c>
      <c r="J297" s="151">
        <f t="shared" si="88"/>
        <v>19.859</v>
      </c>
      <c r="K297" s="13">
        <f t="shared" si="89"/>
        <v>424.17</v>
      </c>
      <c r="L297" s="13">
        <f t="shared" si="90"/>
        <v>948.871</v>
      </c>
      <c r="M297" s="151">
        <v>0</v>
      </c>
      <c r="N297" s="151">
        <f t="shared" si="91"/>
        <v>226.9</v>
      </c>
      <c r="O297" s="151">
        <f t="shared" si="92"/>
        <v>8.51</v>
      </c>
      <c r="P297" s="13">
        <f t="shared" si="93"/>
        <v>99.81</v>
      </c>
      <c r="Q297" s="151">
        <f t="shared" si="94"/>
        <v>335.22</v>
      </c>
      <c r="R297" s="151">
        <f t="shared" si="95"/>
        <v>1284.091</v>
      </c>
      <c r="S297" s="151"/>
    </row>
    <row r="298" ht="20" customHeight="1" spans="1:19">
      <c r="A298" s="150">
        <f t="shared" ref="A298:A307" si="97">ROW()-3</f>
        <v>295</v>
      </c>
      <c r="B298" s="12"/>
      <c r="C298" s="13" t="s">
        <v>676</v>
      </c>
      <c r="D298" s="151" t="s">
        <v>677</v>
      </c>
      <c r="E298" s="151" t="s">
        <v>758</v>
      </c>
      <c r="F298" s="151">
        <v>2837</v>
      </c>
      <c r="G298" s="13">
        <v>4990.25</v>
      </c>
      <c r="H298" s="151">
        <f t="shared" si="86"/>
        <v>51.05</v>
      </c>
      <c r="I298" s="151">
        <f t="shared" si="87"/>
        <v>453.792</v>
      </c>
      <c r="J298" s="151">
        <f t="shared" si="88"/>
        <v>19.859</v>
      </c>
      <c r="K298" s="13">
        <f t="shared" si="89"/>
        <v>424.17</v>
      </c>
      <c r="L298" s="13">
        <f t="shared" si="90"/>
        <v>948.871</v>
      </c>
      <c r="M298" s="151">
        <v>0</v>
      </c>
      <c r="N298" s="151">
        <f t="shared" si="91"/>
        <v>226.9</v>
      </c>
      <c r="O298" s="151">
        <f t="shared" si="92"/>
        <v>8.51</v>
      </c>
      <c r="P298" s="13">
        <f t="shared" si="93"/>
        <v>99.81</v>
      </c>
      <c r="Q298" s="151">
        <f t="shared" si="94"/>
        <v>335.22</v>
      </c>
      <c r="R298" s="151">
        <f t="shared" si="95"/>
        <v>1284.091</v>
      </c>
      <c r="S298" s="151"/>
    </row>
    <row r="299" ht="20" customHeight="1" spans="1:19">
      <c r="A299" s="150">
        <f t="shared" si="97"/>
        <v>296</v>
      </c>
      <c r="B299" s="12"/>
      <c r="C299" s="13" t="s">
        <v>678</v>
      </c>
      <c r="D299" s="151" t="s">
        <v>679</v>
      </c>
      <c r="E299" s="151" t="s">
        <v>758</v>
      </c>
      <c r="F299" s="151">
        <v>2837</v>
      </c>
      <c r="G299" s="13">
        <v>4990.25</v>
      </c>
      <c r="H299" s="151">
        <f t="shared" si="86"/>
        <v>51.05</v>
      </c>
      <c r="I299" s="151">
        <f t="shared" si="87"/>
        <v>453.792</v>
      </c>
      <c r="J299" s="151">
        <f t="shared" si="88"/>
        <v>19.859</v>
      </c>
      <c r="K299" s="13">
        <f t="shared" si="89"/>
        <v>424.17</v>
      </c>
      <c r="L299" s="13">
        <f t="shared" si="90"/>
        <v>948.871</v>
      </c>
      <c r="M299" s="151">
        <v>0</v>
      </c>
      <c r="N299" s="151">
        <f t="shared" si="91"/>
        <v>226.9</v>
      </c>
      <c r="O299" s="151">
        <f t="shared" si="92"/>
        <v>8.51</v>
      </c>
      <c r="P299" s="13">
        <f t="shared" si="93"/>
        <v>99.81</v>
      </c>
      <c r="Q299" s="151">
        <f t="shared" si="94"/>
        <v>335.22</v>
      </c>
      <c r="R299" s="151">
        <f t="shared" si="95"/>
        <v>1284.091</v>
      </c>
      <c r="S299" s="151"/>
    </row>
    <row r="300" ht="20" customHeight="1" spans="1:19">
      <c r="A300" s="150">
        <f t="shared" si="97"/>
        <v>297</v>
      </c>
      <c r="B300" s="12"/>
      <c r="C300" s="13" t="s">
        <v>680</v>
      </c>
      <c r="D300" s="151" t="s">
        <v>681</v>
      </c>
      <c r="E300" s="151" t="s">
        <v>758</v>
      </c>
      <c r="F300" s="151">
        <v>2837</v>
      </c>
      <c r="G300" s="13">
        <v>4990.25</v>
      </c>
      <c r="H300" s="151">
        <f t="shared" si="86"/>
        <v>51.05</v>
      </c>
      <c r="I300" s="151">
        <f t="shared" si="87"/>
        <v>453.792</v>
      </c>
      <c r="J300" s="151">
        <f t="shared" si="88"/>
        <v>19.859</v>
      </c>
      <c r="K300" s="13">
        <f t="shared" si="89"/>
        <v>424.17</v>
      </c>
      <c r="L300" s="13">
        <f t="shared" si="90"/>
        <v>948.871</v>
      </c>
      <c r="M300" s="151">
        <v>0</v>
      </c>
      <c r="N300" s="151">
        <f t="shared" si="91"/>
        <v>226.9</v>
      </c>
      <c r="O300" s="151">
        <f t="shared" si="92"/>
        <v>8.51</v>
      </c>
      <c r="P300" s="13">
        <f t="shared" si="93"/>
        <v>99.81</v>
      </c>
      <c r="Q300" s="151">
        <f t="shared" si="94"/>
        <v>335.22</v>
      </c>
      <c r="R300" s="151">
        <f t="shared" si="95"/>
        <v>1284.091</v>
      </c>
      <c r="S300" s="151"/>
    </row>
    <row r="301" ht="20" customHeight="1" spans="1:19">
      <c r="A301" s="150">
        <f t="shared" si="97"/>
        <v>298</v>
      </c>
      <c r="B301" s="12"/>
      <c r="C301" s="13" t="s">
        <v>682</v>
      </c>
      <c r="D301" s="151" t="s">
        <v>683</v>
      </c>
      <c r="E301" s="151" t="s">
        <v>758</v>
      </c>
      <c r="F301" s="151">
        <v>2837</v>
      </c>
      <c r="G301" s="13">
        <v>4990.25</v>
      </c>
      <c r="H301" s="151">
        <f t="shared" si="86"/>
        <v>51.05</v>
      </c>
      <c r="I301" s="151">
        <f t="shared" si="87"/>
        <v>453.792</v>
      </c>
      <c r="J301" s="151">
        <f t="shared" si="88"/>
        <v>19.859</v>
      </c>
      <c r="K301" s="13">
        <f t="shared" si="89"/>
        <v>424.17</v>
      </c>
      <c r="L301" s="13">
        <f t="shared" si="90"/>
        <v>948.871</v>
      </c>
      <c r="M301" s="151">
        <v>0</v>
      </c>
      <c r="N301" s="151">
        <f t="shared" si="91"/>
        <v>226.9</v>
      </c>
      <c r="O301" s="151">
        <f t="shared" si="92"/>
        <v>8.51</v>
      </c>
      <c r="P301" s="13">
        <f t="shared" si="93"/>
        <v>99.81</v>
      </c>
      <c r="Q301" s="151">
        <f t="shared" si="94"/>
        <v>335.22</v>
      </c>
      <c r="R301" s="151">
        <f t="shared" si="95"/>
        <v>1284.091</v>
      </c>
      <c r="S301" s="151"/>
    </row>
    <row r="302" ht="20" customHeight="1" spans="1:19">
      <c r="A302" s="150">
        <f t="shared" si="97"/>
        <v>299</v>
      </c>
      <c r="B302" s="12"/>
      <c r="C302" s="13" t="s">
        <v>684</v>
      </c>
      <c r="D302" s="151" t="s">
        <v>685</v>
      </c>
      <c r="E302" s="151" t="s">
        <v>758</v>
      </c>
      <c r="F302" s="151">
        <v>2837</v>
      </c>
      <c r="G302" s="13">
        <v>4990.25</v>
      </c>
      <c r="H302" s="151">
        <f t="shared" si="86"/>
        <v>51.05</v>
      </c>
      <c r="I302" s="151">
        <f t="shared" si="87"/>
        <v>453.792</v>
      </c>
      <c r="J302" s="151">
        <f t="shared" si="88"/>
        <v>19.859</v>
      </c>
      <c r="K302" s="13">
        <f t="shared" si="89"/>
        <v>424.17</v>
      </c>
      <c r="L302" s="13">
        <f t="shared" si="90"/>
        <v>948.871</v>
      </c>
      <c r="M302" s="151">
        <v>0</v>
      </c>
      <c r="N302" s="151">
        <f t="shared" si="91"/>
        <v>226.9</v>
      </c>
      <c r="O302" s="151">
        <f t="shared" si="92"/>
        <v>8.51</v>
      </c>
      <c r="P302" s="13">
        <f t="shared" si="93"/>
        <v>99.81</v>
      </c>
      <c r="Q302" s="151">
        <f t="shared" si="94"/>
        <v>335.22</v>
      </c>
      <c r="R302" s="151">
        <f t="shared" si="95"/>
        <v>1284.091</v>
      </c>
      <c r="S302" s="151"/>
    </row>
    <row r="303" ht="20" customHeight="1" spans="1:19">
      <c r="A303" s="150">
        <f t="shared" si="97"/>
        <v>300</v>
      </c>
      <c r="B303" s="12"/>
      <c r="C303" s="13" t="s">
        <v>686</v>
      </c>
      <c r="D303" s="151" t="s">
        <v>687</v>
      </c>
      <c r="E303" s="151" t="s">
        <v>758</v>
      </c>
      <c r="F303" s="151">
        <v>2837</v>
      </c>
      <c r="G303" s="13">
        <v>4990.25</v>
      </c>
      <c r="H303" s="151">
        <f t="shared" si="86"/>
        <v>51.05</v>
      </c>
      <c r="I303" s="151">
        <f t="shared" si="87"/>
        <v>453.792</v>
      </c>
      <c r="J303" s="151">
        <f t="shared" si="88"/>
        <v>19.859</v>
      </c>
      <c r="K303" s="13">
        <f t="shared" si="89"/>
        <v>424.17</v>
      </c>
      <c r="L303" s="13">
        <f t="shared" si="90"/>
        <v>948.871</v>
      </c>
      <c r="M303" s="151">
        <v>0</v>
      </c>
      <c r="N303" s="151">
        <f t="shared" si="91"/>
        <v>226.9</v>
      </c>
      <c r="O303" s="151">
        <f t="shared" si="92"/>
        <v>8.51</v>
      </c>
      <c r="P303" s="13">
        <f t="shared" si="93"/>
        <v>99.81</v>
      </c>
      <c r="Q303" s="151">
        <f t="shared" si="94"/>
        <v>335.22</v>
      </c>
      <c r="R303" s="151">
        <f t="shared" si="95"/>
        <v>1284.091</v>
      </c>
      <c r="S303" s="151"/>
    </row>
    <row r="304" ht="20" customHeight="1" spans="1:19">
      <c r="A304" s="150">
        <f t="shared" si="97"/>
        <v>301</v>
      </c>
      <c r="B304" s="12"/>
      <c r="C304" s="13" t="s">
        <v>688</v>
      </c>
      <c r="D304" s="151" t="s">
        <v>689</v>
      </c>
      <c r="E304" s="151" t="s">
        <v>758</v>
      </c>
      <c r="F304" s="151">
        <v>2837</v>
      </c>
      <c r="G304" s="13">
        <v>4990.25</v>
      </c>
      <c r="H304" s="151">
        <f t="shared" si="86"/>
        <v>51.05</v>
      </c>
      <c r="I304" s="151">
        <f t="shared" si="87"/>
        <v>453.792</v>
      </c>
      <c r="J304" s="151">
        <f t="shared" si="88"/>
        <v>19.859</v>
      </c>
      <c r="K304" s="13">
        <f t="shared" si="89"/>
        <v>424.17</v>
      </c>
      <c r="L304" s="13">
        <f t="shared" si="90"/>
        <v>948.871</v>
      </c>
      <c r="M304" s="151">
        <v>0</v>
      </c>
      <c r="N304" s="151">
        <f t="shared" si="91"/>
        <v>226.9</v>
      </c>
      <c r="O304" s="151">
        <f t="shared" si="92"/>
        <v>8.51</v>
      </c>
      <c r="P304" s="13">
        <f t="shared" si="93"/>
        <v>99.81</v>
      </c>
      <c r="Q304" s="151">
        <f t="shared" si="94"/>
        <v>335.22</v>
      </c>
      <c r="R304" s="151">
        <f t="shared" si="95"/>
        <v>1284.091</v>
      </c>
      <c r="S304" s="151"/>
    </row>
    <row r="305" ht="20" customHeight="1" spans="1:19">
      <c r="A305" s="150">
        <f t="shared" si="97"/>
        <v>302</v>
      </c>
      <c r="B305" s="12"/>
      <c r="C305" s="13" t="s">
        <v>690</v>
      </c>
      <c r="D305" s="151" t="s">
        <v>691</v>
      </c>
      <c r="E305" s="151" t="s">
        <v>758</v>
      </c>
      <c r="F305" s="151">
        <v>2837</v>
      </c>
      <c r="G305" s="13">
        <v>4990.25</v>
      </c>
      <c r="H305" s="151">
        <f t="shared" si="86"/>
        <v>51.05</v>
      </c>
      <c r="I305" s="151">
        <f t="shared" si="87"/>
        <v>453.792</v>
      </c>
      <c r="J305" s="151">
        <f t="shared" si="88"/>
        <v>19.859</v>
      </c>
      <c r="K305" s="13">
        <f t="shared" si="89"/>
        <v>424.17</v>
      </c>
      <c r="L305" s="13">
        <f t="shared" si="90"/>
        <v>948.871</v>
      </c>
      <c r="M305" s="151">
        <v>0</v>
      </c>
      <c r="N305" s="151">
        <f t="shared" si="91"/>
        <v>226.9</v>
      </c>
      <c r="O305" s="151">
        <f t="shared" si="92"/>
        <v>8.51</v>
      </c>
      <c r="P305" s="13">
        <f t="shared" si="93"/>
        <v>99.81</v>
      </c>
      <c r="Q305" s="151">
        <f t="shared" si="94"/>
        <v>335.22</v>
      </c>
      <c r="R305" s="151">
        <f t="shared" si="95"/>
        <v>1284.091</v>
      </c>
      <c r="S305" s="151"/>
    </row>
    <row r="306" ht="20" customHeight="1" spans="1:19">
      <c r="A306" s="150">
        <f t="shared" si="97"/>
        <v>303</v>
      </c>
      <c r="B306" s="12"/>
      <c r="C306" s="13" t="s">
        <v>692</v>
      </c>
      <c r="D306" s="151" t="s">
        <v>693</v>
      </c>
      <c r="E306" s="151" t="s">
        <v>758</v>
      </c>
      <c r="F306" s="151">
        <v>2837</v>
      </c>
      <c r="G306" s="13">
        <v>4990.25</v>
      </c>
      <c r="H306" s="151">
        <f t="shared" si="86"/>
        <v>51.05</v>
      </c>
      <c r="I306" s="151">
        <f t="shared" si="87"/>
        <v>453.792</v>
      </c>
      <c r="J306" s="151">
        <f t="shared" si="88"/>
        <v>19.859</v>
      </c>
      <c r="K306" s="13">
        <f t="shared" si="89"/>
        <v>424.17</v>
      </c>
      <c r="L306" s="13">
        <f t="shared" si="90"/>
        <v>948.871</v>
      </c>
      <c r="M306" s="151">
        <v>0</v>
      </c>
      <c r="N306" s="151">
        <f t="shared" si="91"/>
        <v>226.9</v>
      </c>
      <c r="O306" s="151">
        <f t="shared" si="92"/>
        <v>8.51</v>
      </c>
      <c r="P306" s="13">
        <f t="shared" si="93"/>
        <v>99.81</v>
      </c>
      <c r="Q306" s="151">
        <f t="shared" si="94"/>
        <v>335.22</v>
      </c>
      <c r="R306" s="151">
        <f t="shared" si="95"/>
        <v>1284.091</v>
      </c>
      <c r="S306" s="151"/>
    </row>
    <row r="307" ht="20" customHeight="1" spans="1:19">
      <c r="A307" s="150">
        <f t="shared" si="97"/>
        <v>304</v>
      </c>
      <c r="B307" s="12"/>
      <c r="C307" s="13" t="s">
        <v>694</v>
      </c>
      <c r="D307" s="151" t="s">
        <v>695</v>
      </c>
      <c r="E307" s="151" t="s">
        <v>758</v>
      </c>
      <c r="F307" s="151">
        <v>2837</v>
      </c>
      <c r="G307" s="13">
        <v>4990.25</v>
      </c>
      <c r="H307" s="151">
        <f t="shared" si="86"/>
        <v>51.05</v>
      </c>
      <c r="I307" s="151">
        <f t="shared" si="87"/>
        <v>453.792</v>
      </c>
      <c r="J307" s="151">
        <f t="shared" si="88"/>
        <v>19.859</v>
      </c>
      <c r="K307" s="13">
        <f t="shared" si="89"/>
        <v>424.17</v>
      </c>
      <c r="L307" s="13">
        <f t="shared" si="90"/>
        <v>948.871</v>
      </c>
      <c r="M307" s="151">
        <v>0</v>
      </c>
      <c r="N307" s="151">
        <f t="shared" si="91"/>
        <v>226.9</v>
      </c>
      <c r="O307" s="151">
        <f t="shared" si="92"/>
        <v>8.51</v>
      </c>
      <c r="P307" s="13">
        <f t="shared" si="93"/>
        <v>99.81</v>
      </c>
      <c r="Q307" s="151">
        <f t="shared" si="94"/>
        <v>335.22</v>
      </c>
      <c r="R307" s="151">
        <f t="shared" si="95"/>
        <v>1284.091</v>
      </c>
      <c r="S307" s="151"/>
    </row>
    <row r="308" ht="20" customHeight="1" spans="1:19">
      <c r="A308" s="150">
        <f t="shared" ref="A308:A317" si="98">ROW()-3</f>
        <v>305</v>
      </c>
      <c r="B308" s="12"/>
      <c r="C308" s="13" t="s">
        <v>696</v>
      </c>
      <c r="D308" s="151" t="s">
        <v>697</v>
      </c>
      <c r="E308" s="151" t="s">
        <v>758</v>
      </c>
      <c r="F308" s="151">
        <v>2837</v>
      </c>
      <c r="G308" s="13">
        <v>4990.25</v>
      </c>
      <c r="H308" s="151">
        <f t="shared" si="86"/>
        <v>51.05</v>
      </c>
      <c r="I308" s="151">
        <f t="shared" si="87"/>
        <v>453.792</v>
      </c>
      <c r="J308" s="151">
        <f t="shared" si="88"/>
        <v>19.859</v>
      </c>
      <c r="K308" s="13">
        <f t="shared" si="89"/>
        <v>424.17</v>
      </c>
      <c r="L308" s="13">
        <f t="shared" si="90"/>
        <v>948.871</v>
      </c>
      <c r="M308" s="151">
        <v>0</v>
      </c>
      <c r="N308" s="151">
        <f t="shared" si="91"/>
        <v>226.9</v>
      </c>
      <c r="O308" s="151">
        <f t="shared" si="92"/>
        <v>8.51</v>
      </c>
      <c r="P308" s="13">
        <f t="shared" si="93"/>
        <v>99.81</v>
      </c>
      <c r="Q308" s="151">
        <f t="shared" si="94"/>
        <v>335.22</v>
      </c>
      <c r="R308" s="151">
        <f t="shared" si="95"/>
        <v>1284.091</v>
      </c>
      <c r="S308" s="151"/>
    </row>
    <row r="309" ht="20" customHeight="1" spans="1:19">
      <c r="A309" s="150">
        <f t="shared" si="98"/>
        <v>306</v>
      </c>
      <c r="B309" s="12"/>
      <c r="C309" s="13" t="s">
        <v>698</v>
      </c>
      <c r="D309" s="151" t="s">
        <v>699</v>
      </c>
      <c r="E309" s="151" t="s">
        <v>758</v>
      </c>
      <c r="F309" s="151">
        <v>2837</v>
      </c>
      <c r="G309" s="13">
        <v>4990.25</v>
      </c>
      <c r="H309" s="151">
        <f t="shared" si="86"/>
        <v>51.05</v>
      </c>
      <c r="I309" s="151">
        <f t="shared" si="87"/>
        <v>453.792</v>
      </c>
      <c r="J309" s="151">
        <f t="shared" si="88"/>
        <v>19.859</v>
      </c>
      <c r="K309" s="13">
        <f t="shared" si="89"/>
        <v>424.17</v>
      </c>
      <c r="L309" s="13">
        <f t="shared" si="90"/>
        <v>948.871</v>
      </c>
      <c r="M309" s="151">
        <v>0</v>
      </c>
      <c r="N309" s="151">
        <f t="shared" si="91"/>
        <v>226.9</v>
      </c>
      <c r="O309" s="151">
        <f t="shared" si="92"/>
        <v>8.51</v>
      </c>
      <c r="P309" s="13">
        <f t="shared" si="93"/>
        <v>99.81</v>
      </c>
      <c r="Q309" s="151">
        <f t="shared" si="94"/>
        <v>335.22</v>
      </c>
      <c r="R309" s="151">
        <f t="shared" si="95"/>
        <v>1284.091</v>
      </c>
      <c r="S309" s="151"/>
    </row>
    <row r="310" ht="20" customHeight="1" spans="1:19">
      <c r="A310" s="150">
        <f t="shared" si="98"/>
        <v>307</v>
      </c>
      <c r="B310" s="12"/>
      <c r="C310" s="13" t="s">
        <v>702</v>
      </c>
      <c r="D310" s="151" t="s">
        <v>703</v>
      </c>
      <c r="E310" s="151" t="s">
        <v>758</v>
      </c>
      <c r="F310" s="151">
        <v>2837</v>
      </c>
      <c r="G310" s="13">
        <v>4990.25</v>
      </c>
      <c r="H310" s="151">
        <f t="shared" si="86"/>
        <v>51.05</v>
      </c>
      <c r="I310" s="151">
        <f t="shared" si="87"/>
        <v>453.792</v>
      </c>
      <c r="J310" s="151">
        <f t="shared" si="88"/>
        <v>19.859</v>
      </c>
      <c r="K310" s="13">
        <f t="shared" si="89"/>
        <v>424.17</v>
      </c>
      <c r="L310" s="13">
        <f t="shared" si="90"/>
        <v>948.871</v>
      </c>
      <c r="M310" s="151">
        <v>0</v>
      </c>
      <c r="N310" s="151">
        <f t="shared" si="91"/>
        <v>226.9</v>
      </c>
      <c r="O310" s="151">
        <f t="shared" si="92"/>
        <v>8.51</v>
      </c>
      <c r="P310" s="13">
        <f t="shared" si="93"/>
        <v>99.81</v>
      </c>
      <c r="Q310" s="151">
        <f t="shared" si="94"/>
        <v>335.22</v>
      </c>
      <c r="R310" s="151">
        <f t="shared" si="95"/>
        <v>1284.091</v>
      </c>
      <c r="S310" s="151"/>
    </row>
    <row r="311" ht="20" customHeight="1" spans="1:19">
      <c r="A311" s="150">
        <f t="shared" si="98"/>
        <v>308</v>
      </c>
      <c r="B311" s="12"/>
      <c r="C311" s="13" t="s">
        <v>704</v>
      </c>
      <c r="D311" s="151" t="s">
        <v>705</v>
      </c>
      <c r="E311" s="151" t="s">
        <v>758</v>
      </c>
      <c r="F311" s="151">
        <v>2837</v>
      </c>
      <c r="G311" s="13">
        <v>4990.25</v>
      </c>
      <c r="H311" s="151">
        <f t="shared" si="86"/>
        <v>51.05</v>
      </c>
      <c r="I311" s="151">
        <f t="shared" si="87"/>
        <v>453.792</v>
      </c>
      <c r="J311" s="151">
        <f t="shared" si="88"/>
        <v>19.859</v>
      </c>
      <c r="K311" s="13">
        <f t="shared" si="89"/>
        <v>424.17</v>
      </c>
      <c r="L311" s="13">
        <f t="shared" si="90"/>
        <v>948.871</v>
      </c>
      <c r="M311" s="151">
        <v>0</v>
      </c>
      <c r="N311" s="151">
        <f t="shared" si="91"/>
        <v>226.9</v>
      </c>
      <c r="O311" s="151">
        <f t="shared" si="92"/>
        <v>8.51</v>
      </c>
      <c r="P311" s="13">
        <f t="shared" si="93"/>
        <v>99.81</v>
      </c>
      <c r="Q311" s="151">
        <f t="shared" si="94"/>
        <v>335.22</v>
      </c>
      <c r="R311" s="151">
        <f t="shared" si="95"/>
        <v>1284.091</v>
      </c>
      <c r="S311" s="151"/>
    </row>
    <row r="312" ht="20" customHeight="1" spans="1:19">
      <c r="A312" s="150">
        <f t="shared" si="98"/>
        <v>309</v>
      </c>
      <c r="B312" s="12"/>
      <c r="C312" s="13" t="s">
        <v>710</v>
      </c>
      <c r="D312" s="151" t="s">
        <v>711</v>
      </c>
      <c r="E312" s="151" t="s">
        <v>758</v>
      </c>
      <c r="F312" s="151">
        <v>2837</v>
      </c>
      <c r="G312" s="13">
        <v>4990.25</v>
      </c>
      <c r="H312" s="151">
        <f t="shared" si="86"/>
        <v>51.05</v>
      </c>
      <c r="I312" s="151">
        <f t="shared" si="87"/>
        <v>453.792</v>
      </c>
      <c r="J312" s="151">
        <f t="shared" si="88"/>
        <v>19.859</v>
      </c>
      <c r="K312" s="13">
        <f t="shared" si="89"/>
        <v>424.17</v>
      </c>
      <c r="L312" s="13">
        <f t="shared" si="90"/>
        <v>948.871</v>
      </c>
      <c r="M312" s="151">
        <v>0</v>
      </c>
      <c r="N312" s="151">
        <f t="shared" si="91"/>
        <v>226.9</v>
      </c>
      <c r="O312" s="151">
        <f t="shared" si="92"/>
        <v>8.51</v>
      </c>
      <c r="P312" s="13">
        <f t="shared" si="93"/>
        <v>99.81</v>
      </c>
      <c r="Q312" s="151">
        <f t="shared" si="94"/>
        <v>335.22</v>
      </c>
      <c r="R312" s="151">
        <f t="shared" si="95"/>
        <v>1284.091</v>
      </c>
      <c r="S312" s="151"/>
    </row>
    <row r="313" ht="20" customHeight="1" spans="1:19">
      <c r="A313" s="150">
        <f t="shared" si="98"/>
        <v>310</v>
      </c>
      <c r="B313" s="12"/>
      <c r="C313" s="176" t="s">
        <v>827</v>
      </c>
      <c r="D313" s="151" t="s">
        <v>828</v>
      </c>
      <c r="E313" s="151">
        <v>3042.05</v>
      </c>
      <c r="F313" s="151">
        <v>3043</v>
      </c>
      <c r="G313" s="13">
        <v>4990.25</v>
      </c>
      <c r="H313" s="151">
        <f t="shared" si="86"/>
        <v>54.76</v>
      </c>
      <c r="I313" s="151">
        <f t="shared" si="87"/>
        <v>486.728</v>
      </c>
      <c r="J313" s="151">
        <f t="shared" si="88"/>
        <v>21.301</v>
      </c>
      <c r="K313" s="13">
        <f t="shared" si="89"/>
        <v>424.17</v>
      </c>
      <c r="L313" s="13">
        <f t="shared" si="90"/>
        <v>986.959</v>
      </c>
      <c r="M313" s="151">
        <v>0</v>
      </c>
      <c r="N313" s="151">
        <f t="shared" si="91"/>
        <v>243.36</v>
      </c>
      <c r="O313" s="151">
        <f t="shared" si="92"/>
        <v>9.13</v>
      </c>
      <c r="P313" s="13">
        <f t="shared" si="93"/>
        <v>99.81</v>
      </c>
      <c r="Q313" s="151">
        <f t="shared" si="94"/>
        <v>352.3</v>
      </c>
      <c r="R313" s="151">
        <f t="shared" si="95"/>
        <v>1339.259</v>
      </c>
      <c r="S313" s="151"/>
    </row>
    <row r="314" ht="20" customHeight="1" spans="1:19">
      <c r="A314" s="150">
        <f t="shared" si="98"/>
        <v>311</v>
      </c>
      <c r="B314" s="12"/>
      <c r="C314" s="176" t="s">
        <v>829</v>
      </c>
      <c r="D314" s="151" t="s">
        <v>830</v>
      </c>
      <c r="E314" s="151">
        <v>3042.05</v>
      </c>
      <c r="F314" s="151">
        <v>3043</v>
      </c>
      <c r="G314" s="13">
        <v>4990.25</v>
      </c>
      <c r="H314" s="151">
        <f t="shared" si="86"/>
        <v>54.76</v>
      </c>
      <c r="I314" s="151">
        <f t="shared" si="87"/>
        <v>486.728</v>
      </c>
      <c r="J314" s="151">
        <f t="shared" si="88"/>
        <v>21.301</v>
      </c>
      <c r="K314" s="13">
        <f t="shared" si="89"/>
        <v>424.17</v>
      </c>
      <c r="L314" s="13">
        <f t="shared" si="90"/>
        <v>986.959</v>
      </c>
      <c r="M314" s="151">
        <v>0</v>
      </c>
      <c r="N314" s="151">
        <f t="shared" si="91"/>
        <v>243.36</v>
      </c>
      <c r="O314" s="151">
        <f t="shared" si="92"/>
        <v>9.13</v>
      </c>
      <c r="P314" s="13">
        <f t="shared" si="93"/>
        <v>99.81</v>
      </c>
      <c r="Q314" s="151">
        <f t="shared" si="94"/>
        <v>352.3</v>
      </c>
      <c r="R314" s="151">
        <f t="shared" si="95"/>
        <v>1339.259</v>
      </c>
      <c r="S314" s="151"/>
    </row>
    <row r="315" ht="20" customHeight="1" spans="1:19">
      <c r="A315" s="150">
        <f t="shared" si="98"/>
        <v>312</v>
      </c>
      <c r="B315" s="12"/>
      <c r="C315" s="176" t="s">
        <v>831</v>
      </c>
      <c r="D315" s="151" t="s">
        <v>832</v>
      </c>
      <c r="E315" s="151">
        <v>3042.05</v>
      </c>
      <c r="F315" s="151">
        <v>3043</v>
      </c>
      <c r="G315" s="13">
        <v>4990.25</v>
      </c>
      <c r="H315" s="151">
        <f t="shared" si="86"/>
        <v>54.76</v>
      </c>
      <c r="I315" s="151">
        <f t="shared" si="87"/>
        <v>486.728</v>
      </c>
      <c r="J315" s="151">
        <f t="shared" si="88"/>
        <v>21.301</v>
      </c>
      <c r="K315" s="13">
        <f t="shared" si="89"/>
        <v>424.17</v>
      </c>
      <c r="L315" s="13">
        <f t="shared" si="90"/>
        <v>986.959</v>
      </c>
      <c r="M315" s="151">
        <v>0</v>
      </c>
      <c r="N315" s="151">
        <f t="shared" si="91"/>
        <v>243.36</v>
      </c>
      <c r="O315" s="151">
        <f t="shared" si="92"/>
        <v>9.13</v>
      </c>
      <c r="P315" s="13">
        <f t="shared" si="93"/>
        <v>99.81</v>
      </c>
      <c r="Q315" s="151">
        <f t="shared" si="94"/>
        <v>352.3</v>
      </c>
      <c r="R315" s="151">
        <f t="shared" si="95"/>
        <v>1339.259</v>
      </c>
      <c r="S315" s="151"/>
    </row>
    <row r="316" ht="20" customHeight="1" spans="1:19">
      <c r="A316" s="150">
        <f t="shared" si="98"/>
        <v>313</v>
      </c>
      <c r="B316" s="12"/>
      <c r="C316" s="176" t="s">
        <v>833</v>
      </c>
      <c r="D316" s="151" t="s">
        <v>834</v>
      </c>
      <c r="E316" s="151">
        <v>3042.05</v>
      </c>
      <c r="F316" s="151">
        <v>3043</v>
      </c>
      <c r="G316" s="13">
        <v>4990.25</v>
      </c>
      <c r="H316" s="151">
        <f t="shared" si="86"/>
        <v>54.76</v>
      </c>
      <c r="I316" s="151">
        <f t="shared" si="87"/>
        <v>486.728</v>
      </c>
      <c r="J316" s="151">
        <f t="shared" si="88"/>
        <v>21.301</v>
      </c>
      <c r="K316" s="13">
        <f t="shared" si="89"/>
        <v>424.17</v>
      </c>
      <c r="L316" s="13">
        <f t="shared" si="90"/>
        <v>986.959</v>
      </c>
      <c r="M316" s="151">
        <v>0</v>
      </c>
      <c r="N316" s="151">
        <f t="shared" si="91"/>
        <v>243.36</v>
      </c>
      <c r="O316" s="151">
        <f t="shared" si="92"/>
        <v>9.13</v>
      </c>
      <c r="P316" s="13">
        <f t="shared" si="93"/>
        <v>99.81</v>
      </c>
      <c r="Q316" s="151">
        <f t="shared" si="94"/>
        <v>352.3</v>
      </c>
      <c r="R316" s="151">
        <f t="shared" si="95"/>
        <v>1339.259</v>
      </c>
      <c r="S316" s="151"/>
    </row>
    <row r="317" s="146" customFormat="1" spans="1:20">
      <c r="A317" s="159" t="s">
        <v>16</v>
      </c>
      <c r="B317" s="165" t="s">
        <v>835</v>
      </c>
      <c r="C317" s="165"/>
      <c r="D317" s="166"/>
      <c r="E317" s="167">
        <f>SUM(E4:E316)</f>
        <v>752284.729999999</v>
      </c>
      <c r="F317" s="167">
        <f t="shared" ref="F317:R317" si="99">SUM(F4:F316)</f>
        <v>916156.23</v>
      </c>
      <c r="G317" s="167">
        <f t="shared" si="99"/>
        <v>1561948.25</v>
      </c>
      <c r="H317" s="167">
        <f t="shared" si="99"/>
        <v>16486.2399999999</v>
      </c>
      <c r="I317" s="167">
        <f t="shared" si="99"/>
        <v>146546.5168</v>
      </c>
      <c r="J317" s="167">
        <f t="shared" si="99"/>
        <v>6413.09361000003</v>
      </c>
      <c r="K317" s="167">
        <f t="shared" si="99"/>
        <v>132765.21</v>
      </c>
      <c r="L317" s="167">
        <f t="shared" si="99"/>
        <v>302211.060410001</v>
      </c>
      <c r="M317" s="167">
        <f t="shared" si="99"/>
        <v>0</v>
      </c>
      <c r="N317" s="167">
        <f t="shared" si="99"/>
        <v>73274.0600000001</v>
      </c>
      <c r="O317" s="167">
        <f t="shared" si="99"/>
        <v>2748.27000000001</v>
      </c>
      <c r="P317" s="167">
        <f t="shared" si="99"/>
        <v>31240.5300000002</v>
      </c>
      <c r="Q317" s="167">
        <f t="shared" si="99"/>
        <v>107262.86</v>
      </c>
      <c r="R317" s="167">
        <f t="shared" si="99"/>
        <v>409473.92041</v>
      </c>
      <c r="S317" s="175"/>
      <c r="T317"/>
    </row>
    <row r="318" spans="1:4">
      <c r="A318" s="168"/>
      <c r="B318" s="168"/>
      <c r="C318" s="168"/>
      <c r="D318" s="168"/>
    </row>
    <row r="319" spans="1:17">
      <c r="A319" s="169" t="s">
        <v>713</v>
      </c>
      <c r="B319" s="169"/>
      <c r="C319" s="169">
        <f>H317</f>
        <v>16486.2399999999</v>
      </c>
      <c r="D319" s="169"/>
      <c r="L319" s="147">
        <f t="shared" ref="L319:Q319" si="100">SUM(L4:L252)</f>
        <v>240708.791410001</v>
      </c>
      <c r="M319" s="147">
        <f t="shared" si="100"/>
        <v>0</v>
      </c>
      <c r="N319" s="147">
        <f t="shared" si="100"/>
        <v>58417.6000000002</v>
      </c>
      <c r="O319" s="147">
        <f t="shared" si="100"/>
        <v>2191.06</v>
      </c>
      <c r="P319" s="147">
        <f t="shared" si="100"/>
        <v>24852.6900000001</v>
      </c>
      <c r="Q319" s="147">
        <f t="shared" si="100"/>
        <v>85461.3500000002</v>
      </c>
    </row>
    <row r="320" spans="1:4">
      <c r="A320" s="169" t="s">
        <v>714</v>
      </c>
      <c r="B320" s="169"/>
      <c r="C320" s="169">
        <f>I317+N317</f>
        <v>219820.5768</v>
      </c>
      <c r="D320" s="169"/>
    </row>
    <row r="321" spans="1:4">
      <c r="A321" s="169" t="s">
        <v>715</v>
      </c>
      <c r="B321" s="169"/>
      <c r="C321" s="169">
        <f>J317+O317</f>
        <v>9161.36361000005</v>
      </c>
      <c r="D321" s="169"/>
    </row>
    <row r="322" spans="1:4">
      <c r="A322" s="170" t="s">
        <v>716</v>
      </c>
      <c r="B322" s="170"/>
      <c r="C322" s="170">
        <f>K317+P317</f>
        <v>164005.74</v>
      </c>
      <c r="D322" s="170"/>
    </row>
    <row r="325" spans="1:18">
      <c r="A325" s="171" t="s">
        <v>717</v>
      </c>
      <c r="B325" s="171"/>
      <c r="C325" s="171"/>
      <c r="D325" s="171"/>
      <c r="E325" s="171"/>
      <c r="F325" s="171"/>
      <c r="G325" s="171"/>
      <c r="H325" s="171"/>
      <c r="I325" s="171"/>
      <c r="J325" s="171"/>
      <c r="K325" s="171"/>
      <c r="L325" s="171"/>
      <c r="M325" s="171"/>
      <c r="N325" s="171"/>
      <c r="O325" s="171"/>
      <c r="P325" s="171"/>
      <c r="Q325" s="171"/>
      <c r="R325" s="171"/>
    </row>
    <row r="326" spans="1:18">
      <c r="A326" s="171"/>
      <c r="B326" s="171"/>
      <c r="C326" s="171"/>
      <c r="D326" s="171"/>
      <c r="E326" s="171"/>
      <c r="F326" s="171"/>
      <c r="G326" s="171"/>
      <c r="H326" s="171"/>
      <c r="I326" s="171"/>
      <c r="J326" s="171"/>
      <c r="K326" s="171"/>
      <c r="L326" s="171"/>
      <c r="M326" s="171"/>
      <c r="N326" s="171"/>
      <c r="O326" s="171"/>
      <c r="P326" s="171"/>
      <c r="Q326" s="171"/>
      <c r="R326" s="171"/>
    </row>
    <row r="327" spans="1:18">
      <c r="A327" s="171"/>
      <c r="B327" s="171"/>
      <c r="C327" s="171"/>
      <c r="D327" s="171"/>
      <c r="E327" s="171"/>
      <c r="F327" s="171"/>
      <c r="G327" s="171"/>
      <c r="H327" s="171"/>
      <c r="I327" s="171"/>
      <c r="J327" s="171"/>
      <c r="K327" s="171"/>
      <c r="L327" s="171"/>
      <c r="M327" s="171"/>
      <c r="N327" s="171"/>
      <c r="O327" s="171"/>
      <c r="P327" s="171"/>
      <c r="Q327" s="171"/>
      <c r="R327" s="171"/>
    </row>
    <row r="328" spans="1:18">
      <c r="A328" s="171"/>
      <c r="B328" s="171"/>
      <c r="C328" s="171"/>
      <c r="D328" s="171"/>
      <c r="E328" s="171"/>
      <c r="F328" s="171"/>
      <c r="G328" s="171"/>
      <c r="H328" s="171"/>
      <c r="I328" s="171"/>
      <c r="J328" s="171"/>
      <c r="K328" s="171"/>
      <c r="L328" s="171"/>
      <c r="M328" s="171"/>
      <c r="N328" s="171"/>
      <c r="O328" s="171"/>
      <c r="P328" s="171"/>
      <c r="Q328" s="171"/>
      <c r="R328" s="171"/>
    </row>
    <row r="329" spans="1:18">
      <c r="A329" s="171"/>
      <c r="B329" s="171"/>
      <c r="C329" s="171"/>
      <c r="D329" s="171"/>
      <c r="E329" s="171"/>
      <c r="F329" s="171"/>
      <c r="G329" s="171"/>
      <c r="H329" s="171"/>
      <c r="I329" s="171"/>
      <c r="J329" s="171"/>
      <c r="K329" s="171"/>
      <c r="L329" s="171"/>
      <c r="M329" s="171"/>
      <c r="N329" s="171"/>
      <c r="O329" s="171"/>
      <c r="P329" s="171"/>
      <c r="Q329" s="171"/>
      <c r="R329" s="171"/>
    </row>
    <row r="335" spans="1:3">
      <c r="A335" s="5" t="s">
        <v>836</v>
      </c>
      <c r="B335" s="5"/>
      <c r="C335" s="5"/>
    </row>
    <row r="336" ht="20" customHeight="1" spans="1:20">
      <c r="A336" s="174">
        <v>1</v>
      </c>
      <c r="B336" s="151" t="s">
        <v>29</v>
      </c>
      <c r="C336" s="12" t="s">
        <v>42</v>
      </c>
      <c r="D336" s="151" t="s">
        <v>43</v>
      </c>
      <c r="E336" s="151">
        <v>2836.2</v>
      </c>
      <c r="F336" s="151">
        <v>2837</v>
      </c>
      <c r="G336" s="13">
        <v>4990.25</v>
      </c>
      <c r="H336" s="151">
        <v>51.05</v>
      </c>
      <c r="I336" s="151">
        <v>453.792</v>
      </c>
      <c r="J336" s="151">
        <v>19.859</v>
      </c>
      <c r="K336" s="13">
        <v>424.17</v>
      </c>
      <c r="L336" s="13">
        <v>948.871</v>
      </c>
      <c r="M336" s="151">
        <v>0</v>
      </c>
      <c r="N336" s="151">
        <v>226.9</v>
      </c>
      <c r="O336" s="151">
        <v>8.51</v>
      </c>
      <c r="P336" s="13">
        <v>99.81</v>
      </c>
      <c r="Q336" s="151">
        <v>335.22</v>
      </c>
      <c r="R336" s="175">
        <v>1284.091</v>
      </c>
      <c r="S336" s="175"/>
      <c r="T336" t="e">
        <v>#N/A</v>
      </c>
    </row>
    <row r="337" ht="20" customHeight="1" spans="1:20">
      <c r="A337" s="174">
        <v>2</v>
      </c>
      <c r="B337" s="151" t="s">
        <v>146</v>
      </c>
      <c r="C337" s="12" t="s">
        <v>149</v>
      </c>
      <c r="D337" s="151" t="s">
        <v>150</v>
      </c>
      <c r="E337" s="151">
        <v>2836.2</v>
      </c>
      <c r="F337" s="151">
        <v>2837</v>
      </c>
      <c r="G337" s="13">
        <v>4990.25</v>
      </c>
      <c r="H337" s="151">
        <v>51.05</v>
      </c>
      <c r="I337" s="151">
        <v>453.792</v>
      </c>
      <c r="J337" s="151">
        <v>19.859</v>
      </c>
      <c r="K337" s="13">
        <v>424.17</v>
      </c>
      <c r="L337" s="13">
        <v>948.871</v>
      </c>
      <c r="M337" s="151">
        <v>0</v>
      </c>
      <c r="N337" s="151">
        <v>226.9</v>
      </c>
      <c r="O337" s="151">
        <v>8.51</v>
      </c>
      <c r="P337" s="13">
        <v>99.81</v>
      </c>
      <c r="Q337" s="151">
        <v>335.22</v>
      </c>
      <c r="R337" s="175">
        <v>1284.091</v>
      </c>
      <c r="S337" s="175"/>
      <c r="T337" t="e">
        <v>#N/A</v>
      </c>
    </row>
    <row r="338" ht="20" customHeight="1" spans="1:20">
      <c r="A338" s="174">
        <v>3</v>
      </c>
      <c r="B338" s="151" t="s">
        <v>146</v>
      </c>
      <c r="C338" s="12" t="s">
        <v>153</v>
      </c>
      <c r="D338" s="151" t="s">
        <v>154</v>
      </c>
      <c r="E338" s="151">
        <v>2836.2</v>
      </c>
      <c r="F338" s="151">
        <v>2837</v>
      </c>
      <c r="G338" s="13">
        <v>4990.25</v>
      </c>
      <c r="H338" s="151">
        <v>51.05</v>
      </c>
      <c r="I338" s="151">
        <v>453.792</v>
      </c>
      <c r="J338" s="151">
        <v>19.859</v>
      </c>
      <c r="K338" s="13">
        <v>424.17</v>
      </c>
      <c r="L338" s="13">
        <v>948.871</v>
      </c>
      <c r="M338" s="151">
        <v>0</v>
      </c>
      <c r="N338" s="151">
        <v>226.9</v>
      </c>
      <c r="O338" s="151">
        <v>8.51</v>
      </c>
      <c r="P338" s="13">
        <v>99.81</v>
      </c>
      <c r="Q338" s="151">
        <v>335.22</v>
      </c>
      <c r="R338" s="175">
        <v>1284.091</v>
      </c>
      <c r="S338" s="175"/>
      <c r="T338" t="e">
        <v>#N/A</v>
      </c>
    </row>
    <row r="339" ht="20" customHeight="1" spans="1:20">
      <c r="A339" s="174">
        <v>4</v>
      </c>
      <c r="B339" s="151" t="s">
        <v>155</v>
      </c>
      <c r="C339" s="12" t="s">
        <v>182</v>
      </c>
      <c r="D339" s="151" t="s">
        <v>183</v>
      </c>
      <c r="E339" s="151">
        <v>2836.2</v>
      </c>
      <c r="F339" s="151">
        <v>2837</v>
      </c>
      <c r="G339" s="13">
        <v>4990.25</v>
      </c>
      <c r="H339" s="151">
        <v>51.05</v>
      </c>
      <c r="I339" s="151">
        <v>453.792</v>
      </c>
      <c r="J339" s="151">
        <v>19.859</v>
      </c>
      <c r="K339" s="13">
        <v>424.17</v>
      </c>
      <c r="L339" s="13">
        <v>948.871</v>
      </c>
      <c r="M339" s="151">
        <v>0</v>
      </c>
      <c r="N339" s="151">
        <v>226.9</v>
      </c>
      <c r="O339" s="151">
        <v>8.51</v>
      </c>
      <c r="P339" s="13">
        <v>99.81</v>
      </c>
      <c r="Q339" s="151">
        <v>335.22</v>
      </c>
      <c r="R339" s="175">
        <v>1284.091</v>
      </c>
      <c r="S339" s="175"/>
      <c r="T339" t="e">
        <v>#N/A</v>
      </c>
    </row>
    <row r="340" ht="20" customHeight="1" spans="1:20">
      <c r="A340" s="174">
        <v>5</v>
      </c>
      <c r="B340" s="151" t="s">
        <v>155</v>
      </c>
      <c r="C340" s="12" t="s">
        <v>214</v>
      </c>
      <c r="D340" s="151" t="s">
        <v>215</v>
      </c>
      <c r="E340" s="151">
        <v>2836.2</v>
      </c>
      <c r="F340" s="151">
        <v>2837</v>
      </c>
      <c r="G340" s="13">
        <v>4990.25</v>
      </c>
      <c r="H340" s="151">
        <v>51.05</v>
      </c>
      <c r="I340" s="151">
        <v>453.792</v>
      </c>
      <c r="J340" s="151">
        <v>19.859</v>
      </c>
      <c r="K340" s="13">
        <v>424.17</v>
      </c>
      <c r="L340" s="13">
        <v>948.871</v>
      </c>
      <c r="M340" s="151">
        <v>0</v>
      </c>
      <c r="N340" s="151">
        <v>226.9</v>
      </c>
      <c r="O340" s="151">
        <v>8.51</v>
      </c>
      <c r="P340" s="13">
        <v>99.81</v>
      </c>
      <c r="Q340" s="151">
        <v>335.22</v>
      </c>
      <c r="R340" s="175">
        <v>1284.091</v>
      </c>
      <c r="S340" s="175"/>
      <c r="T340" t="e">
        <v>#N/A</v>
      </c>
    </row>
    <row r="341" ht="20" customHeight="1" spans="1:20">
      <c r="A341" s="174">
        <v>6</v>
      </c>
      <c r="B341" s="151" t="s">
        <v>155</v>
      </c>
      <c r="C341" s="12" t="s">
        <v>216</v>
      </c>
      <c r="D341" s="151" t="s">
        <v>217</v>
      </c>
      <c r="E341" s="151">
        <v>3042.05</v>
      </c>
      <c r="F341" s="151">
        <v>3043</v>
      </c>
      <c r="G341" s="13">
        <v>4990.25</v>
      </c>
      <c r="H341" s="151">
        <v>54.76</v>
      </c>
      <c r="I341" s="151">
        <v>486.728</v>
      </c>
      <c r="J341" s="151">
        <v>21.301</v>
      </c>
      <c r="K341" s="13">
        <v>424.17</v>
      </c>
      <c r="L341" s="13">
        <v>986.959</v>
      </c>
      <c r="M341" s="151">
        <v>0</v>
      </c>
      <c r="N341" s="151">
        <v>243.36</v>
      </c>
      <c r="O341" s="151">
        <v>9.13</v>
      </c>
      <c r="P341" s="13">
        <v>99.81</v>
      </c>
      <c r="Q341" s="151">
        <v>352.3</v>
      </c>
      <c r="R341" s="175">
        <v>1339.259</v>
      </c>
      <c r="S341" s="175"/>
      <c r="T341" t="e">
        <v>#N/A</v>
      </c>
    </row>
    <row r="342" ht="20" customHeight="1" spans="1:20">
      <c r="A342" s="174">
        <v>7</v>
      </c>
      <c r="B342" s="151" t="s">
        <v>258</v>
      </c>
      <c r="C342" s="12" t="s">
        <v>283</v>
      </c>
      <c r="D342" s="209" t="s">
        <v>284</v>
      </c>
      <c r="E342" s="151">
        <v>2836.2</v>
      </c>
      <c r="F342" s="151">
        <v>2837</v>
      </c>
      <c r="G342" s="13">
        <v>4990.25</v>
      </c>
      <c r="H342" s="151">
        <v>51.05</v>
      </c>
      <c r="I342" s="151">
        <v>453.792</v>
      </c>
      <c r="J342" s="151">
        <v>19.859</v>
      </c>
      <c r="K342" s="13">
        <v>424.17</v>
      </c>
      <c r="L342" s="13">
        <v>948.871</v>
      </c>
      <c r="M342" s="151">
        <v>0</v>
      </c>
      <c r="N342" s="151">
        <v>226.9</v>
      </c>
      <c r="O342" s="151">
        <v>8.51</v>
      </c>
      <c r="P342" s="13">
        <v>99.81</v>
      </c>
      <c r="Q342" s="151">
        <v>335.22</v>
      </c>
      <c r="R342" s="175">
        <v>1284.091</v>
      </c>
      <c r="S342" s="175"/>
      <c r="T342" t="e">
        <v>#N/A</v>
      </c>
    </row>
    <row r="343" ht="20" customHeight="1" spans="1:20">
      <c r="A343" s="174">
        <v>8</v>
      </c>
      <c r="B343" s="151" t="s">
        <v>258</v>
      </c>
      <c r="C343" s="12" t="s">
        <v>285</v>
      </c>
      <c r="D343" s="151" t="s">
        <v>286</v>
      </c>
      <c r="E343" s="151">
        <v>2836.2</v>
      </c>
      <c r="F343" s="151">
        <v>2837</v>
      </c>
      <c r="G343" s="13">
        <v>4990.25</v>
      </c>
      <c r="H343" s="151">
        <v>51.05</v>
      </c>
      <c r="I343" s="151">
        <v>453.792</v>
      </c>
      <c r="J343" s="151">
        <v>19.859</v>
      </c>
      <c r="K343" s="13">
        <v>424.17</v>
      </c>
      <c r="L343" s="13">
        <v>948.871</v>
      </c>
      <c r="M343" s="151">
        <v>0</v>
      </c>
      <c r="N343" s="151">
        <v>226.9</v>
      </c>
      <c r="O343" s="151">
        <v>8.51</v>
      </c>
      <c r="P343" s="13">
        <v>99.81</v>
      </c>
      <c r="Q343" s="151">
        <v>335.22</v>
      </c>
      <c r="R343" s="175">
        <v>1284.091</v>
      </c>
      <c r="S343" s="175"/>
      <c r="T343" t="e">
        <v>#N/A</v>
      </c>
    </row>
    <row r="344" ht="20" customHeight="1" spans="1:20">
      <c r="A344" s="174">
        <v>9</v>
      </c>
      <c r="B344" s="151" t="s">
        <v>258</v>
      </c>
      <c r="C344" s="12" t="s">
        <v>287</v>
      </c>
      <c r="D344" s="151" t="s">
        <v>288</v>
      </c>
      <c r="E344" s="151">
        <v>2836.2</v>
      </c>
      <c r="F344" s="151">
        <v>2837</v>
      </c>
      <c r="G344" s="13">
        <v>4990.25</v>
      </c>
      <c r="H344" s="151">
        <v>51.05</v>
      </c>
      <c r="I344" s="151">
        <v>453.792</v>
      </c>
      <c r="J344" s="151">
        <v>19.859</v>
      </c>
      <c r="K344" s="13">
        <v>424.17</v>
      </c>
      <c r="L344" s="13">
        <v>948.871</v>
      </c>
      <c r="M344" s="151">
        <v>0</v>
      </c>
      <c r="N344" s="151">
        <v>226.9</v>
      </c>
      <c r="O344" s="151">
        <v>8.51</v>
      </c>
      <c r="P344" s="13">
        <v>99.81</v>
      </c>
      <c r="Q344" s="151">
        <v>335.22</v>
      </c>
      <c r="R344" s="175">
        <v>1284.091</v>
      </c>
      <c r="S344" s="175"/>
      <c r="T344" t="e">
        <v>#N/A</v>
      </c>
    </row>
    <row r="345" ht="20" customHeight="1" spans="1:20">
      <c r="A345" s="174">
        <v>10</v>
      </c>
      <c r="B345" s="151" t="s">
        <v>293</v>
      </c>
      <c r="C345" s="12" t="s">
        <v>300</v>
      </c>
      <c r="D345" s="151" t="s">
        <v>301</v>
      </c>
      <c r="E345" s="151">
        <v>2836.2</v>
      </c>
      <c r="F345" s="151">
        <v>2837</v>
      </c>
      <c r="G345" s="13">
        <v>4990.25</v>
      </c>
      <c r="H345" s="151">
        <v>51.05</v>
      </c>
      <c r="I345" s="151">
        <v>453.792</v>
      </c>
      <c r="J345" s="151">
        <v>19.859</v>
      </c>
      <c r="K345" s="13">
        <v>424.17</v>
      </c>
      <c r="L345" s="13">
        <v>948.871</v>
      </c>
      <c r="M345" s="151">
        <v>0</v>
      </c>
      <c r="N345" s="151">
        <v>226.9</v>
      </c>
      <c r="O345" s="151">
        <v>8.51</v>
      </c>
      <c r="P345" s="13">
        <v>99.81</v>
      </c>
      <c r="Q345" s="151">
        <v>335.22</v>
      </c>
      <c r="R345" s="175">
        <v>1284.091</v>
      </c>
      <c r="S345" s="175"/>
      <c r="T345" t="e">
        <v>#N/A</v>
      </c>
    </row>
    <row r="346" ht="20" customHeight="1" spans="1:20">
      <c r="A346" s="174">
        <v>11</v>
      </c>
      <c r="B346" s="151" t="s">
        <v>293</v>
      </c>
      <c r="C346" s="12" t="s">
        <v>306</v>
      </c>
      <c r="D346" s="151" t="s">
        <v>307</v>
      </c>
      <c r="E346" s="151">
        <v>2836.2</v>
      </c>
      <c r="F346" s="151">
        <v>2837</v>
      </c>
      <c r="G346" s="13">
        <v>4990.25</v>
      </c>
      <c r="H346" s="151">
        <v>51.05</v>
      </c>
      <c r="I346" s="151">
        <v>453.792</v>
      </c>
      <c r="J346" s="151">
        <v>19.859</v>
      </c>
      <c r="K346" s="13">
        <v>424.17</v>
      </c>
      <c r="L346" s="13">
        <v>948.871</v>
      </c>
      <c r="M346" s="151">
        <v>0</v>
      </c>
      <c r="N346" s="151">
        <v>226.9</v>
      </c>
      <c r="O346" s="151">
        <v>8.51</v>
      </c>
      <c r="P346" s="13">
        <v>99.81</v>
      </c>
      <c r="Q346" s="151">
        <v>335.22</v>
      </c>
      <c r="R346" s="175">
        <v>1284.091</v>
      </c>
      <c r="S346" s="175"/>
      <c r="T346" t="e">
        <v>#N/A</v>
      </c>
    </row>
    <row r="347" ht="20" customHeight="1" spans="1:20">
      <c r="A347" s="174">
        <v>12</v>
      </c>
      <c r="B347" s="151" t="s">
        <v>293</v>
      </c>
      <c r="C347" s="12" t="s">
        <v>334</v>
      </c>
      <c r="D347" s="151" t="s">
        <v>335</v>
      </c>
      <c r="E347" s="151">
        <v>2836.2</v>
      </c>
      <c r="F347" s="151">
        <v>2837</v>
      </c>
      <c r="G347" s="13">
        <v>4990.25</v>
      </c>
      <c r="H347" s="151">
        <v>51.05</v>
      </c>
      <c r="I347" s="151">
        <v>453.792</v>
      </c>
      <c r="J347" s="151">
        <v>19.859</v>
      </c>
      <c r="K347" s="13">
        <v>424.17</v>
      </c>
      <c r="L347" s="13">
        <v>948.871</v>
      </c>
      <c r="M347" s="151">
        <v>0</v>
      </c>
      <c r="N347" s="151">
        <v>226.9</v>
      </c>
      <c r="O347" s="151">
        <v>8.51</v>
      </c>
      <c r="P347" s="13">
        <v>99.81</v>
      </c>
      <c r="Q347" s="151">
        <v>335.22</v>
      </c>
      <c r="R347" s="175">
        <v>1284.091</v>
      </c>
      <c r="S347" s="175"/>
      <c r="T347" t="e">
        <v>#N/A</v>
      </c>
    </row>
    <row r="348" ht="20" customHeight="1" spans="1:20">
      <c r="A348" s="174">
        <v>13</v>
      </c>
      <c r="B348" s="151" t="s">
        <v>509</v>
      </c>
      <c r="C348" s="12" t="s">
        <v>518</v>
      </c>
      <c r="D348" s="151" t="s">
        <v>519</v>
      </c>
      <c r="E348" s="151">
        <v>2836.2</v>
      </c>
      <c r="F348" s="151">
        <v>2837</v>
      </c>
      <c r="G348" s="13">
        <v>4990.25</v>
      </c>
      <c r="H348" s="151">
        <v>51.05</v>
      </c>
      <c r="I348" s="151">
        <v>453.792</v>
      </c>
      <c r="J348" s="151">
        <v>19.859</v>
      </c>
      <c r="K348" s="13">
        <v>424.17</v>
      </c>
      <c r="L348" s="13">
        <v>948.871</v>
      </c>
      <c r="M348" s="151">
        <v>0</v>
      </c>
      <c r="N348" s="151">
        <v>226.9</v>
      </c>
      <c r="O348" s="151">
        <v>8.51</v>
      </c>
      <c r="P348" s="13">
        <v>99.81</v>
      </c>
      <c r="Q348" s="151">
        <v>335.22</v>
      </c>
      <c r="R348" s="175">
        <v>1284.091</v>
      </c>
      <c r="S348" s="175"/>
      <c r="T348" t="e">
        <v>#N/A</v>
      </c>
    </row>
    <row r="349" ht="20" customHeight="1" spans="1:20">
      <c r="A349" s="174">
        <v>14</v>
      </c>
      <c r="B349" s="151" t="s">
        <v>509</v>
      </c>
      <c r="C349" s="12" t="s">
        <v>522</v>
      </c>
      <c r="D349" s="151" t="s">
        <v>523</v>
      </c>
      <c r="E349" s="151">
        <v>2836.2</v>
      </c>
      <c r="F349" s="151">
        <v>2837</v>
      </c>
      <c r="G349" s="13">
        <v>4990.25</v>
      </c>
      <c r="H349" s="151">
        <v>51.05</v>
      </c>
      <c r="I349" s="151">
        <v>453.792</v>
      </c>
      <c r="J349" s="151">
        <v>19.859</v>
      </c>
      <c r="K349" s="13">
        <v>424.17</v>
      </c>
      <c r="L349" s="13">
        <v>948.871</v>
      </c>
      <c r="M349" s="151">
        <v>0</v>
      </c>
      <c r="N349" s="151">
        <v>226.9</v>
      </c>
      <c r="O349" s="151">
        <v>8.51</v>
      </c>
      <c r="P349" s="13">
        <v>99.81</v>
      </c>
      <c r="Q349" s="151">
        <v>335.22</v>
      </c>
      <c r="R349" s="175">
        <v>1284.091</v>
      </c>
      <c r="S349" s="175"/>
      <c r="T349" t="e">
        <v>#N/A</v>
      </c>
    </row>
    <row r="350" ht="20" customHeight="1" spans="1:20">
      <c r="A350" s="174">
        <v>15</v>
      </c>
      <c r="B350" s="151" t="s">
        <v>509</v>
      </c>
      <c r="C350" s="12" t="s">
        <v>528</v>
      </c>
      <c r="D350" s="151" t="s">
        <v>529</v>
      </c>
      <c r="E350" s="151">
        <v>2836.2</v>
      </c>
      <c r="F350" s="151">
        <v>2837</v>
      </c>
      <c r="G350" s="13">
        <v>4990.25</v>
      </c>
      <c r="H350" s="151">
        <v>51.05</v>
      </c>
      <c r="I350" s="151">
        <v>453.792</v>
      </c>
      <c r="J350" s="151">
        <v>19.859</v>
      </c>
      <c r="K350" s="13">
        <v>424.17</v>
      </c>
      <c r="L350" s="13">
        <v>948.871</v>
      </c>
      <c r="M350" s="151">
        <v>0</v>
      </c>
      <c r="N350" s="151">
        <v>226.9</v>
      </c>
      <c r="O350" s="151">
        <v>8.51</v>
      </c>
      <c r="P350" s="13">
        <v>99.81</v>
      </c>
      <c r="Q350" s="151">
        <v>335.22</v>
      </c>
      <c r="R350" s="175">
        <v>1284.091</v>
      </c>
      <c r="S350" s="175"/>
      <c r="T350" t="e">
        <v>#N/A</v>
      </c>
    </row>
    <row r="351" ht="20" customHeight="1" spans="1:20">
      <c r="A351" s="174">
        <v>16</v>
      </c>
      <c r="B351" s="151" t="s">
        <v>509</v>
      </c>
      <c r="C351" s="12" t="s">
        <v>548</v>
      </c>
      <c r="D351" s="151" t="s">
        <v>549</v>
      </c>
      <c r="E351" s="151">
        <v>2836.2</v>
      </c>
      <c r="F351" s="151">
        <v>2837</v>
      </c>
      <c r="G351" s="13">
        <v>4990.25</v>
      </c>
      <c r="H351" s="151">
        <v>51.05</v>
      </c>
      <c r="I351" s="151">
        <v>453.792</v>
      </c>
      <c r="J351" s="151">
        <v>19.859</v>
      </c>
      <c r="K351" s="13">
        <v>424.17</v>
      </c>
      <c r="L351" s="13">
        <v>948.871</v>
      </c>
      <c r="M351" s="151">
        <v>0</v>
      </c>
      <c r="N351" s="151">
        <v>226.9</v>
      </c>
      <c r="O351" s="151">
        <v>8.51</v>
      </c>
      <c r="P351" s="13">
        <v>99.81</v>
      </c>
      <c r="Q351" s="151">
        <v>335.22</v>
      </c>
      <c r="R351" s="175">
        <v>1284.091</v>
      </c>
      <c r="S351" s="175"/>
      <c r="T351" t="e">
        <v>#N/A</v>
      </c>
    </row>
    <row r="352" ht="20" customHeight="1" spans="1:20">
      <c r="A352" s="174">
        <v>17</v>
      </c>
      <c r="B352" s="151" t="s">
        <v>509</v>
      </c>
      <c r="C352" s="12" t="s">
        <v>552</v>
      </c>
      <c r="D352" s="151" t="s">
        <v>553</v>
      </c>
      <c r="E352" s="151">
        <v>2836.2</v>
      </c>
      <c r="F352" s="151">
        <v>2837</v>
      </c>
      <c r="G352" s="13">
        <v>4990.25</v>
      </c>
      <c r="H352" s="151">
        <v>51.05</v>
      </c>
      <c r="I352" s="151">
        <v>453.792</v>
      </c>
      <c r="J352" s="151">
        <v>19.859</v>
      </c>
      <c r="K352" s="13">
        <v>424.17</v>
      </c>
      <c r="L352" s="13">
        <v>948.871</v>
      </c>
      <c r="M352" s="151">
        <v>0</v>
      </c>
      <c r="N352" s="151">
        <v>226.9</v>
      </c>
      <c r="O352" s="151">
        <v>8.51</v>
      </c>
      <c r="P352" s="13">
        <v>99.81</v>
      </c>
      <c r="Q352" s="151">
        <v>335.22</v>
      </c>
      <c r="R352" s="175">
        <v>1284.091</v>
      </c>
      <c r="S352" s="175"/>
      <c r="T352" t="e">
        <v>#N/A</v>
      </c>
    </row>
    <row r="353" ht="20" customHeight="1" spans="1:20">
      <c r="A353" s="174">
        <v>18</v>
      </c>
      <c r="B353" s="151" t="s">
        <v>509</v>
      </c>
      <c r="C353" s="12" t="s">
        <v>554</v>
      </c>
      <c r="D353" s="151" t="s">
        <v>555</v>
      </c>
      <c r="E353" s="151">
        <v>2836.2</v>
      </c>
      <c r="F353" s="151">
        <v>2837</v>
      </c>
      <c r="G353" s="13">
        <v>4990.25</v>
      </c>
      <c r="H353" s="151">
        <v>51.05</v>
      </c>
      <c r="I353" s="151">
        <v>453.792</v>
      </c>
      <c r="J353" s="151">
        <v>19.859</v>
      </c>
      <c r="K353" s="13">
        <v>424.17</v>
      </c>
      <c r="L353" s="13">
        <v>948.871</v>
      </c>
      <c r="M353" s="151">
        <v>0</v>
      </c>
      <c r="N353" s="151">
        <v>226.9</v>
      </c>
      <c r="O353" s="151">
        <v>8.51</v>
      </c>
      <c r="P353" s="13">
        <v>99.81</v>
      </c>
      <c r="Q353" s="151">
        <v>335.22</v>
      </c>
      <c r="R353" s="175">
        <v>1284.091</v>
      </c>
      <c r="S353" s="175"/>
      <c r="T353" t="e">
        <v>#N/A</v>
      </c>
    </row>
    <row r="354" ht="20" customHeight="1" spans="1:20">
      <c r="A354" s="174">
        <v>19</v>
      </c>
      <c r="B354" s="151" t="s">
        <v>509</v>
      </c>
      <c r="C354" s="12" t="s">
        <v>561</v>
      </c>
      <c r="D354" s="151" t="s">
        <v>562</v>
      </c>
      <c r="E354" s="151">
        <v>3042.05</v>
      </c>
      <c r="F354" s="151">
        <v>3043</v>
      </c>
      <c r="G354" s="13">
        <v>4990.25</v>
      </c>
      <c r="H354" s="151">
        <v>54.76</v>
      </c>
      <c r="I354" s="151">
        <v>486.728</v>
      </c>
      <c r="J354" s="151">
        <v>21.301</v>
      </c>
      <c r="K354" s="13">
        <v>424.17</v>
      </c>
      <c r="L354" s="13">
        <v>986.959</v>
      </c>
      <c r="M354" s="151">
        <v>0</v>
      </c>
      <c r="N354" s="151">
        <v>243.36</v>
      </c>
      <c r="O354" s="151">
        <v>9.13</v>
      </c>
      <c r="P354" s="13">
        <v>99.81</v>
      </c>
      <c r="Q354" s="151">
        <v>352.3</v>
      </c>
      <c r="R354" s="175">
        <v>1339.259</v>
      </c>
      <c r="S354" s="175"/>
      <c r="T354" t="e">
        <v>#N/A</v>
      </c>
    </row>
    <row r="355" ht="20" customHeight="1" spans="1:20">
      <c r="A355" s="174">
        <v>20</v>
      </c>
      <c r="B355" s="151" t="s">
        <v>509</v>
      </c>
      <c r="C355" s="12" t="s">
        <v>565</v>
      </c>
      <c r="D355" s="151" t="s">
        <v>566</v>
      </c>
      <c r="E355" s="151">
        <v>3042.05</v>
      </c>
      <c r="F355" s="151">
        <v>3043</v>
      </c>
      <c r="G355" s="13">
        <v>4990.25</v>
      </c>
      <c r="H355" s="151">
        <v>54.76</v>
      </c>
      <c r="I355" s="151">
        <v>486.728</v>
      </c>
      <c r="J355" s="151">
        <v>21.301</v>
      </c>
      <c r="K355" s="13">
        <v>424.17</v>
      </c>
      <c r="L355" s="13">
        <v>986.959</v>
      </c>
      <c r="M355" s="151">
        <v>0</v>
      </c>
      <c r="N355" s="151">
        <v>243.36</v>
      </c>
      <c r="O355" s="151">
        <v>9.13</v>
      </c>
      <c r="P355" s="13">
        <v>99.81</v>
      </c>
      <c r="Q355" s="151">
        <v>352.3</v>
      </c>
      <c r="R355" s="175">
        <v>1339.259</v>
      </c>
      <c r="S355" s="175"/>
      <c r="T355" t="e">
        <v>#N/A</v>
      </c>
    </row>
    <row r="356" ht="20" customHeight="1" spans="1:19">
      <c r="A356" s="174">
        <v>21</v>
      </c>
      <c r="B356" s="151" t="s">
        <v>293</v>
      </c>
      <c r="C356" s="12" t="s">
        <v>304</v>
      </c>
      <c r="D356" s="151" t="s">
        <v>305</v>
      </c>
      <c r="E356" s="151">
        <v>2836.2</v>
      </c>
      <c r="F356" s="151">
        <v>2837</v>
      </c>
      <c r="G356" s="13">
        <v>4990.25</v>
      </c>
      <c r="H356" s="151">
        <f t="shared" ref="H356:H359" si="101">ROUND(E356*0.018,2)</f>
        <v>51.05</v>
      </c>
      <c r="I356" s="151">
        <f t="shared" ref="I356:I359" si="102">E356*0.16</f>
        <v>453.792</v>
      </c>
      <c r="J356" s="151">
        <f t="shared" ref="J356:J359" si="103">F356*0.007</f>
        <v>19.859</v>
      </c>
      <c r="K356" s="13">
        <f t="shared" ref="K356:K359" si="104">ROUND(G356*0.085,2)</f>
        <v>424.17</v>
      </c>
      <c r="L356" s="13">
        <f t="shared" ref="L356:L359" si="105">SUM(H356:K356)</f>
        <v>948.871</v>
      </c>
      <c r="M356" s="151">
        <v>0</v>
      </c>
      <c r="N356" s="151">
        <f t="shared" ref="N356:N359" si="106">ROUND(E356*0.08,2)</f>
        <v>226.9</v>
      </c>
      <c r="O356" s="151">
        <f t="shared" ref="O356:O359" si="107">ROUND(F356*0.003,2)</f>
        <v>8.51</v>
      </c>
      <c r="P356" s="13">
        <f t="shared" ref="P356:P359" si="108">ROUND(G356*0.02,2)</f>
        <v>99.81</v>
      </c>
      <c r="Q356" s="151">
        <f t="shared" ref="Q356:Q359" si="109">SUM(M356:P356)</f>
        <v>335.22</v>
      </c>
      <c r="R356" s="175">
        <f t="shared" ref="R356:R359" si="110">L356+Q356</f>
        <v>1284.091</v>
      </c>
      <c r="S356" s="175"/>
    </row>
    <row r="357" ht="20" customHeight="1" spans="1:19">
      <c r="A357" s="174">
        <v>22</v>
      </c>
      <c r="B357" s="151" t="s">
        <v>51</v>
      </c>
      <c r="C357" s="12" t="s">
        <v>54</v>
      </c>
      <c r="D357" s="151" t="s">
        <v>55</v>
      </c>
      <c r="E357" s="151">
        <v>2836.2</v>
      </c>
      <c r="F357" s="151">
        <v>2837</v>
      </c>
      <c r="G357" s="13">
        <v>4990.25</v>
      </c>
      <c r="H357" s="151">
        <f t="shared" si="101"/>
        <v>51.05</v>
      </c>
      <c r="I357" s="151">
        <f t="shared" si="102"/>
        <v>453.792</v>
      </c>
      <c r="J357" s="151">
        <f t="shared" si="103"/>
        <v>19.859</v>
      </c>
      <c r="K357" s="13">
        <f t="shared" si="104"/>
        <v>424.17</v>
      </c>
      <c r="L357" s="13">
        <f t="shared" si="105"/>
        <v>948.871</v>
      </c>
      <c r="M357" s="151">
        <v>0</v>
      </c>
      <c r="N357" s="151">
        <f t="shared" si="106"/>
        <v>226.9</v>
      </c>
      <c r="O357" s="151">
        <f t="shared" si="107"/>
        <v>8.51</v>
      </c>
      <c r="P357" s="13">
        <f t="shared" si="108"/>
        <v>99.81</v>
      </c>
      <c r="Q357" s="151">
        <f t="shared" si="109"/>
        <v>335.22</v>
      </c>
      <c r="R357" s="175">
        <f t="shared" si="110"/>
        <v>1284.091</v>
      </c>
      <c r="S357" s="175"/>
    </row>
    <row r="358" ht="20" customHeight="1" spans="1:20">
      <c r="A358" s="150">
        <f>ROW()-3</f>
        <v>355</v>
      </c>
      <c r="B358" s="151"/>
      <c r="C358" s="11" t="s">
        <v>752</v>
      </c>
      <c r="D358" s="209" t="s">
        <v>753</v>
      </c>
      <c r="E358" s="151">
        <v>3042.05</v>
      </c>
      <c r="F358" s="151">
        <v>3043</v>
      </c>
      <c r="G358" s="13">
        <v>4990.25</v>
      </c>
      <c r="H358" s="151">
        <f t="shared" si="101"/>
        <v>54.76</v>
      </c>
      <c r="I358" s="151">
        <f t="shared" si="102"/>
        <v>486.728</v>
      </c>
      <c r="J358" s="151">
        <f t="shared" si="103"/>
        <v>21.301</v>
      </c>
      <c r="K358" s="13">
        <f t="shared" si="104"/>
        <v>424.17</v>
      </c>
      <c r="L358" s="13">
        <f t="shared" si="105"/>
        <v>986.959</v>
      </c>
      <c r="M358" s="151">
        <v>0</v>
      </c>
      <c r="N358" s="151">
        <f t="shared" si="106"/>
        <v>243.36</v>
      </c>
      <c r="O358" s="151">
        <f t="shared" si="107"/>
        <v>9.13</v>
      </c>
      <c r="P358" s="13">
        <f t="shared" si="108"/>
        <v>99.81</v>
      </c>
      <c r="Q358" s="151">
        <f t="shared" si="109"/>
        <v>352.3</v>
      </c>
      <c r="R358" s="151">
        <f t="shared" si="110"/>
        <v>1339.259</v>
      </c>
      <c r="S358" s="151"/>
      <c r="T358" t="str">
        <f>VLOOKUP(D358,[2]汇总!I$2:J$312,2,0)</f>
        <v>√</v>
      </c>
    </row>
    <row r="359" ht="20" customHeight="1" spans="1:20">
      <c r="A359" s="150">
        <f>ROW()-3</f>
        <v>356</v>
      </c>
      <c r="B359" s="151"/>
      <c r="C359" s="11" t="s">
        <v>121</v>
      </c>
      <c r="D359" s="151" t="s">
        <v>122</v>
      </c>
      <c r="E359" s="151">
        <v>2836.2</v>
      </c>
      <c r="F359" s="151">
        <v>2837</v>
      </c>
      <c r="G359" s="13">
        <v>4990.25</v>
      </c>
      <c r="H359" s="151">
        <f t="shared" si="101"/>
        <v>51.05</v>
      </c>
      <c r="I359" s="151">
        <f t="shared" si="102"/>
        <v>453.792</v>
      </c>
      <c r="J359" s="151">
        <f t="shared" si="103"/>
        <v>19.859</v>
      </c>
      <c r="K359" s="13">
        <f t="shared" si="104"/>
        <v>424.17</v>
      </c>
      <c r="L359" s="13">
        <f t="shared" si="105"/>
        <v>948.871</v>
      </c>
      <c r="M359" s="151">
        <v>0</v>
      </c>
      <c r="N359" s="151">
        <f t="shared" si="106"/>
        <v>226.9</v>
      </c>
      <c r="O359" s="151">
        <f t="shared" si="107"/>
        <v>8.51</v>
      </c>
      <c r="P359" s="13">
        <f t="shared" si="108"/>
        <v>99.81</v>
      </c>
      <c r="Q359" s="151">
        <f t="shared" si="109"/>
        <v>335.22</v>
      </c>
      <c r="R359" s="151">
        <f t="shared" si="110"/>
        <v>1284.091</v>
      </c>
      <c r="S359" s="151"/>
      <c r="T359" t="str">
        <f>VLOOKUP(D359,[2]汇总!I$2:J$312,2,0)</f>
        <v>√</v>
      </c>
    </row>
  </sheetData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83"/>
  <sheetViews>
    <sheetView workbookViewId="0">
      <pane xSplit="4" ySplit="3" topLeftCell="G4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3.5"/>
  <cols>
    <col min="1" max="1" width="6.375" style="147" customWidth="1"/>
    <col min="2" max="2" width="9" style="147"/>
    <col min="3" max="3" width="9" style="4"/>
    <col min="4" max="4" width="41.375" style="147" customWidth="1"/>
    <col min="5" max="6" width="10.375" style="147" customWidth="1"/>
    <col min="7" max="7" width="11.5" style="147" customWidth="1"/>
    <col min="8" max="8" width="11.625" style="147"/>
    <col min="9" max="9" width="10.625" style="147" customWidth="1"/>
    <col min="10" max="10" width="11.5" style="147"/>
    <col min="11" max="13" width="12.875" style="147"/>
    <col min="14" max="14" width="7.875" style="147" customWidth="1"/>
    <col min="15" max="15" width="11.625" style="147"/>
    <col min="16" max="16" width="10.375" style="147"/>
    <col min="17" max="18" width="11.625" style="147"/>
    <col min="19" max="20" width="12.875" style="147"/>
    <col min="21" max="21" width="9" style="147"/>
  </cols>
  <sheetData>
    <row r="1" ht="20" customHeight="1" spans="1:20">
      <c r="A1" s="148" t="s">
        <v>837</v>
      </c>
      <c r="B1" s="148"/>
      <c r="C1" s="6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ht="20" customHeight="1" spans="1:21">
      <c r="A2" s="149" t="s">
        <v>1</v>
      </c>
      <c r="B2" s="149" t="s">
        <v>2</v>
      </c>
      <c r="C2" s="8" t="s">
        <v>3</v>
      </c>
      <c r="D2" s="149" t="s">
        <v>4</v>
      </c>
      <c r="E2" s="149" t="s">
        <v>5</v>
      </c>
      <c r="F2" s="149" t="s">
        <v>6</v>
      </c>
      <c r="G2" s="149" t="s">
        <v>7</v>
      </c>
      <c r="H2" s="149" t="s">
        <v>8</v>
      </c>
      <c r="I2" s="149"/>
      <c r="J2" s="149"/>
      <c r="K2" s="149"/>
      <c r="L2" s="149"/>
      <c r="M2" s="149"/>
      <c r="N2" s="149" t="s">
        <v>9</v>
      </c>
      <c r="O2" s="149"/>
      <c r="P2" s="149"/>
      <c r="Q2" s="149"/>
      <c r="R2" s="149"/>
      <c r="S2" s="149"/>
      <c r="T2" s="159" t="s">
        <v>10</v>
      </c>
      <c r="U2" s="159" t="s">
        <v>11</v>
      </c>
    </row>
    <row r="3" ht="24" spans="1:24">
      <c r="A3" s="149"/>
      <c r="B3" s="149"/>
      <c r="C3" s="8"/>
      <c r="D3" s="149"/>
      <c r="E3" s="149"/>
      <c r="F3" s="149"/>
      <c r="G3" s="149"/>
      <c r="H3" s="149" t="s">
        <v>765</v>
      </c>
      <c r="I3" s="149" t="s">
        <v>766</v>
      </c>
      <c r="J3" s="149" t="s">
        <v>767</v>
      </c>
      <c r="K3" s="149" t="s">
        <v>768</v>
      </c>
      <c r="L3" s="149" t="s">
        <v>838</v>
      </c>
      <c r="M3" s="149" t="s">
        <v>16</v>
      </c>
      <c r="N3" s="149" t="s">
        <v>769</v>
      </c>
      <c r="O3" s="149" t="s">
        <v>770</v>
      </c>
      <c r="P3" s="149" t="s">
        <v>771</v>
      </c>
      <c r="Q3" s="149" t="s">
        <v>772</v>
      </c>
      <c r="R3" s="149" t="s">
        <v>838</v>
      </c>
      <c r="S3" s="149" t="s">
        <v>16</v>
      </c>
      <c r="T3" s="159"/>
      <c r="U3" s="159"/>
      <c r="X3" t="s">
        <v>838</v>
      </c>
    </row>
    <row r="4" ht="20" customHeight="1" spans="1:23">
      <c r="A4" s="150">
        <f>ROW()-3</f>
        <v>1</v>
      </c>
      <c r="B4" s="151" t="s">
        <v>21</v>
      </c>
      <c r="C4" s="11" t="s">
        <v>22</v>
      </c>
      <c r="D4" s="152" t="s">
        <v>23</v>
      </c>
      <c r="E4" s="151">
        <v>2836.2</v>
      </c>
      <c r="F4" s="151">
        <v>2837</v>
      </c>
      <c r="G4" s="13">
        <v>4990.25</v>
      </c>
      <c r="H4" s="151">
        <f t="shared" ref="H4:H10" si="0">ROUND(E4*0.018,2)</f>
        <v>51.05</v>
      </c>
      <c r="I4" s="151">
        <f t="shared" ref="I4:I10" si="1">E4*0.16</f>
        <v>453.792</v>
      </c>
      <c r="J4" s="151">
        <f t="shared" ref="J4:J10" si="2">F4*0.007</f>
        <v>19.859</v>
      </c>
      <c r="K4" s="13">
        <f t="shared" ref="K4:K10" si="3">ROUND(G4*0.085,2)</f>
        <v>424.17</v>
      </c>
      <c r="L4" s="13"/>
      <c r="M4" s="13">
        <f>SUM(H4:L4)</f>
        <v>948.871</v>
      </c>
      <c r="N4" s="151">
        <v>0</v>
      </c>
      <c r="O4" s="151">
        <f t="shared" ref="O4:O10" si="4">ROUND(E4*0.08,2)</f>
        <v>226.9</v>
      </c>
      <c r="P4" s="151">
        <f t="shared" ref="P4:P10" si="5">ROUND(F4*0.003,2)</f>
        <v>8.51</v>
      </c>
      <c r="Q4" s="13">
        <f t="shared" ref="Q4:Q10" si="6">ROUND(G4*0.02,2)</f>
        <v>99.81</v>
      </c>
      <c r="R4" s="13"/>
      <c r="S4" s="151">
        <f>SUM(N4:R4)</f>
        <v>335.22</v>
      </c>
      <c r="T4" s="151">
        <f t="shared" ref="T4:T10" si="7">M4+S4</f>
        <v>1284.091</v>
      </c>
      <c r="U4" s="151"/>
      <c r="V4" t="str">
        <f>VLOOKUP(D4,[3]汇总!I$2:J$326,2,0)</f>
        <v>√</v>
      </c>
      <c r="W4">
        <f>VLOOKUP(D4,'[4]2021.05'!$E$5:$F$203,2,0)</f>
        <v>3180</v>
      </c>
    </row>
    <row r="5" ht="20" customHeight="1" spans="1:23">
      <c r="A5" s="150">
        <f t="shared" ref="A5:A14" si="8">ROW()-3</f>
        <v>2</v>
      </c>
      <c r="B5" s="153" t="s">
        <v>24</v>
      </c>
      <c r="C5" s="11" t="s">
        <v>25</v>
      </c>
      <c r="D5" s="151" t="s">
        <v>26</v>
      </c>
      <c r="E5" s="151">
        <v>2836.2</v>
      </c>
      <c r="F5" s="151">
        <v>2837</v>
      </c>
      <c r="G5" s="13">
        <v>4990.25</v>
      </c>
      <c r="H5" s="151">
        <f t="shared" si="0"/>
        <v>51.05</v>
      </c>
      <c r="I5" s="151">
        <f t="shared" si="1"/>
        <v>453.792</v>
      </c>
      <c r="J5" s="151">
        <f t="shared" si="2"/>
        <v>19.859</v>
      </c>
      <c r="K5" s="13">
        <f t="shared" si="3"/>
        <v>424.17</v>
      </c>
      <c r="L5" s="13"/>
      <c r="M5" s="13">
        <f>SUM(H5:L5)</f>
        <v>948.871</v>
      </c>
      <c r="N5" s="151">
        <v>0</v>
      </c>
      <c r="O5" s="151">
        <f t="shared" si="4"/>
        <v>226.9</v>
      </c>
      <c r="P5" s="151">
        <f t="shared" si="5"/>
        <v>8.51</v>
      </c>
      <c r="Q5" s="13">
        <f t="shared" si="6"/>
        <v>99.81</v>
      </c>
      <c r="R5" s="13"/>
      <c r="S5" s="151">
        <f t="shared" ref="S5:S68" si="9">SUM(N5:R5)</f>
        <v>335.22</v>
      </c>
      <c r="T5" s="151">
        <f t="shared" si="7"/>
        <v>1284.091</v>
      </c>
      <c r="U5" s="151"/>
      <c r="V5" t="str">
        <f>VLOOKUP(D5,[3]汇总!I$2:J$326,2,0)</f>
        <v>√</v>
      </c>
      <c r="W5">
        <f>VLOOKUP(D5,'[4]2021.05'!$E$5:$F$203,2,0)</f>
        <v>3180</v>
      </c>
    </row>
    <row r="6" ht="20" customHeight="1" spans="1:23">
      <c r="A6" s="150">
        <f t="shared" si="8"/>
        <v>3</v>
      </c>
      <c r="B6" s="154"/>
      <c r="C6" s="11" t="s">
        <v>27</v>
      </c>
      <c r="D6" s="151" t="s">
        <v>28</v>
      </c>
      <c r="E6" s="151">
        <v>2836.2</v>
      </c>
      <c r="F6" s="151">
        <v>2837</v>
      </c>
      <c r="G6" s="13">
        <v>4990.25</v>
      </c>
      <c r="H6" s="151">
        <f t="shared" si="0"/>
        <v>51.05</v>
      </c>
      <c r="I6" s="151">
        <f t="shared" si="1"/>
        <v>453.792</v>
      </c>
      <c r="J6" s="151">
        <f t="shared" si="2"/>
        <v>19.859</v>
      </c>
      <c r="K6" s="13">
        <f t="shared" si="3"/>
        <v>424.17</v>
      </c>
      <c r="L6" s="13"/>
      <c r="M6" s="13">
        <f>SUM(H6:L6)</f>
        <v>948.871</v>
      </c>
      <c r="N6" s="151">
        <v>0</v>
      </c>
      <c r="O6" s="151">
        <f t="shared" si="4"/>
        <v>226.9</v>
      </c>
      <c r="P6" s="151">
        <f t="shared" si="5"/>
        <v>8.51</v>
      </c>
      <c r="Q6" s="13">
        <f t="shared" si="6"/>
        <v>99.81</v>
      </c>
      <c r="R6" s="13"/>
      <c r="S6" s="151">
        <f t="shared" si="9"/>
        <v>335.22</v>
      </c>
      <c r="T6" s="151">
        <f t="shared" si="7"/>
        <v>1284.091</v>
      </c>
      <c r="U6" s="151"/>
      <c r="V6" t="str">
        <f>VLOOKUP(D6,[3]汇总!I$2:J$326,2,0)</f>
        <v>√</v>
      </c>
      <c r="W6">
        <f>VLOOKUP(D6,'[4]2021.05'!$E$5:$F$203,2,0)</f>
        <v>4180</v>
      </c>
    </row>
    <row r="7" ht="20" customHeight="1" spans="1:24">
      <c r="A7" s="150">
        <f t="shared" si="8"/>
        <v>4</v>
      </c>
      <c r="B7" s="155"/>
      <c r="C7" s="12" t="s">
        <v>839</v>
      </c>
      <c r="D7" s="151" t="s">
        <v>840</v>
      </c>
      <c r="E7" s="17">
        <v>3042.05</v>
      </c>
      <c r="F7" s="151">
        <v>3043</v>
      </c>
      <c r="G7" s="13">
        <v>4990.25</v>
      </c>
      <c r="H7" s="151">
        <f t="shared" si="0"/>
        <v>54.76</v>
      </c>
      <c r="I7" s="151">
        <f t="shared" si="1"/>
        <v>486.728</v>
      </c>
      <c r="J7" s="151">
        <f t="shared" si="2"/>
        <v>21.301</v>
      </c>
      <c r="K7" s="13">
        <f t="shared" si="3"/>
        <v>424.17</v>
      </c>
      <c r="L7" s="13">
        <v>54</v>
      </c>
      <c r="M7" s="13">
        <f>SUM(H7:L7)</f>
        <v>1040.959</v>
      </c>
      <c r="N7" s="151">
        <v>0</v>
      </c>
      <c r="O7" s="151">
        <f t="shared" si="4"/>
        <v>243.36</v>
      </c>
      <c r="P7" s="151">
        <f t="shared" si="5"/>
        <v>9.13</v>
      </c>
      <c r="Q7" s="13">
        <f t="shared" si="6"/>
        <v>99.81</v>
      </c>
      <c r="R7" s="13">
        <v>54</v>
      </c>
      <c r="S7" s="151">
        <f t="shared" si="9"/>
        <v>406.3</v>
      </c>
      <c r="T7" s="151">
        <f t="shared" si="7"/>
        <v>1447.259</v>
      </c>
      <c r="U7" s="151" t="s">
        <v>50</v>
      </c>
      <c r="V7" t="str">
        <f>VLOOKUP(D7,[3]汇总!I$2:J$326,2,0)</f>
        <v>√</v>
      </c>
      <c r="W7" t="e">
        <f>VLOOKUP(D7,'[4]2021.05'!$E$5:$F$203,2,0)</f>
        <v>#N/A</v>
      </c>
      <c r="X7">
        <f>VLOOKUP(C7,[6]Sheet2!$A$1:$G$65536,7,)</f>
        <v>54</v>
      </c>
    </row>
    <row r="8" ht="20" customHeight="1" spans="1:23">
      <c r="A8" s="150">
        <f t="shared" si="8"/>
        <v>5</v>
      </c>
      <c r="B8" s="153" t="s">
        <v>29</v>
      </c>
      <c r="C8" s="11" t="s">
        <v>30</v>
      </c>
      <c r="D8" s="151" t="s">
        <v>31</v>
      </c>
      <c r="E8" s="151">
        <v>2836.2</v>
      </c>
      <c r="F8" s="151">
        <v>2837</v>
      </c>
      <c r="G8" s="13">
        <v>4990.25</v>
      </c>
      <c r="H8" s="151">
        <f t="shared" si="0"/>
        <v>51.05</v>
      </c>
      <c r="I8" s="151">
        <f t="shared" si="1"/>
        <v>453.792</v>
      </c>
      <c r="J8" s="151">
        <f t="shared" si="2"/>
        <v>19.859</v>
      </c>
      <c r="K8" s="13">
        <f t="shared" si="3"/>
        <v>424.17</v>
      </c>
      <c r="L8" s="13"/>
      <c r="M8" s="13">
        <f t="shared" ref="M8:M71" si="10">SUM(H8:L8)</f>
        <v>948.871</v>
      </c>
      <c r="N8" s="151">
        <v>0</v>
      </c>
      <c r="O8" s="151">
        <f t="shared" si="4"/>
        <v>226.9</v>
      </c>
      <c r="P8" s="151">
        <f t="shared" si="5"/>
        <v>8.51</v>
      </c>
      <c r="Q8" s="13">
        <f t="shared" si="6"/>
        <v>99.81</v>
      </c>
      <c r="R8" s="13"/>
      <c r="S8" s="151">
        <f t="shared" si="9"/>
        <v>335.22</v>
      </c>
      <c r="T8" s="151">
        <f t="shared" si="7"/>
        <v>1284.091</v>
      </c>
      <c r="U8" s="151"/>
      <c r="V8" t="str">
        <f>VLOOKUP(D8,[3]汇总!I$2:J$326,2,0)</f>
        <v>√</v>
      </c>
      <c r="W8">
        <f>VLOOKUP(D8,'[4]2021.05'!$E$5:$F$203,2,0)</f>
        <v>3180</v>
      </c>
    </row>
    <row r="9" ht="20" customHeight="1" spans="1:23">
      <c r="A9" s="150">
        <f t="shared" si="8"/>
        <v>6</v>
      </c>
      <c r="B9" s="154"/>
      <c r="C9" s="11" t="s">
        <v>32</v>
      </c>
      <c r="D9" s="151" t="s">
        <v>33</v>
      </c>
      <c r="E9" s="151">
        <v>2836.2</v>
      </c>
      <c r="F9" s="151">
        <v>2837</v>
      </c>
      <c r="G9" s="13">
        <v>4990.25</v>
      </c>
      <c r="H9" s="151">
        <f t="shared" si="0"/>
        <v>51.05</v>
      </c>
      <c r="I9" s="151">
        <f t="shared" si="1"/>
        <v>453.792</v>
      </c>
      <c r="J9" s="151">
        <f t="shared" si="2"/>
        <v>19.859</v>
      </c>
      <c r="K9" s="13">
        <f t="shared" si="3"/>
        <v>424.17</v>
      </c>
      <c r="L9" s="13"/>
      <c r="M9" s="13">
        <f t="shared" si="10"/>
        <v>948.871</v>
      </c>
      <c r="N9" s="151">
        <v>0</v>
      </c>
      <c r="O9" s="151">
        <f t="shared" si="4"/>
        <v>226.9</v>
      </c>
      <c r="P9" s="151">
        <f t="shared" si="5"/>
        <v>8.51</v>
      </c>
      <c r="Q9" s="13">
        <f t="shared" si="6"/>
        <v>99.81</v>
      </c>
      <c r="R9" s="13"/>
      <c r="S9" s="151">
        <f t="shared" si="9"/>
        <v>335.22</v>
      </c>
      <c r="T9" s="151">
        <f t="shared" si="7"/>
        <v>1284.091</v>
      </c>
      <c r="U9" s="151"/>
      <c r="V9" t="str">
        <f>VLOOKUP(D9,[3]汇总!I$2:J$326,2,0)</f>
        <v>√</v>
      </c>
      <c r="W9">
        <f>VLOOKUP(D9,'[4]2021.05'!$E$5:$F$203,2,0)</f>
        <v>3180</v>
      </c>
    </row>
    <row r="10" ht="20" customHeight="1" spans="1:23">
      <c r="A10" s="150">
        <f t="shared" si="8"/>
        <v>7</v>
      </c>
      <c r="B10" s="154"/>
      <c r="C10" s="11" t="s">
        <v>34</v>
      </c>
      <c r="D10" s="151" t="s">
        <v>35</v>
      </c>
      <c r="E10" s="151">
        <v>2836.2</v>
      </c>
      <c r="F10" s="151">
        <v>2837</v>
      </c>
      <c r="G10" s="13">
        <v>4990.25</v>
      </c>
      <c r="H10" s="151">
        <f t="shared" si="0"/>
        <v>51.05</v>
      </c>
      <c r="I10" s="151">
        <f t="shared" si="1"/>
        <v>453.792</v>
      </c>
      <c r="J10" s="151">
        <f t="shared" si="2"/>
        <v>19.859</v>
      </c>
      <c r="K10" s="13">
        <f t="shared" si="3"/>
        <v>424.17</v>
      </c>
      <c r="L10" s="13"/>
      <c r="M10" s="13">
        <f t="shared" si="10"/>
        <v>948.871</v>
      </c>
      <c r="N10" s="151">
        <v>0</v>
      </c>
      <c r="O10" s="151">
        <f t="shared" si="4"/>
        <v>226.9</v>
      </c>
      <c r="P10" s="151">
        <f t="shared" si="5"/>
        <v>8.51</v>
      </c>
      <c r="Q10" s="13">
        <f t="shared" si="6"/>
        <v>99.81</v>
      </c>
      <c r="R10" s="13"/>
      <c r="S10" s="151">
        <f t="shared" si="9"/>
        <v>335.22</v>
      </c>
      <c r="T10" s="151">
        <f t="shared" si="7"/>
        <v>1284.091</v>
      </c>
      <c r="U10" s="151"/>
      <c r="V10" t="str">
        <f>VLOOKUP(D10,[3]汇总!I$2:J$326,2,0)</f>
        <v>√</v>
      </c>
      <c r="W10">
        <f>VLOOKUP(D10,'[4]2021.05'!$E$5:$F$203,2,0)</f>
        <v>4180</v>
      </c>
    </row>
    <row r="11" ht="20" customHeight="1" spans="1:23">
      <c r="A11" s="150">
        <f t="shared" si="8"/>
        <v>8</v>
      </c>
      <c r="B11" s="154"/>
      <c r="C11" s="11" t="s">
        <v>38</v>
      </c>
      <c r="D11" s="151" t="s">
        <v>39</v>
      </c>
      <c r="E11" s="151">
        <v>2836.2</v>
      </c>
      <c r="F11" s="151">
        <v>2837</v>
      </c>
      <c r="G11" s="13">
        <v>4990.25</v>
      </c>
      <c r="H11" s="151">
        <f t="shared" ref="H11:H68" si="11">ROUND(E11*0.018,2)</f>
        <v>51.05</v>
      </c>
      <c r="I11" s="151">
        <f t="shared" ref="I11:I68" si="12">E11*0.16</f>
        <v>453.792</v>
      </c>
      <c r="J11" s="151">
        <f t="shared" ref="J11:J68" si="13">F11*0.007</f>
        <v>19.859</v>
      </c>
      <c r="K11" s="13">
        <f t="shared" ref="K11:K68" si="14">ROUND(G11*0.085,2)</f>
        <v>424.17</v>
      </c>
      <c r="L11" s="13"/>
      <c r="M11" s="13">
        <f t="shared" si="10"/>
        <v>948.871</v>
      </c>
      <c r="N11" s="151">
        <v>0</v>
      </c>
      <c r="O11" s="151">
        <f t="shared" ref="O11:O68" si="15">ROUND(E11*0.08,2)</f>
        <v>226.9</v>
      </c>
      <c r="P11" s="151">
        <f t="shared" ref="P11:P68" si="16">ROUND(F11*0.003,2)</f>
        <v>8.51</v>
      </c>
      <c r="Q11" s="13">
        <f t="shared" ref="Q11:Q68" si="17">ROUND(G11*0.02,2)</f>
        <v>99.81</v>
      </c>
      <c r="R11" s="13"/>
      <c r="S11" s="151">
        <f t="shared" si="9"/>
        <v>335.22</v>
      </c>
      <c r="T11" s="151">
        <f t="shared" ref="T11:T67" si="18">M11+S11</f>
        <v>1284.091</v>
      </c>
      <c r="U11" s="151"/>
      <c r="V11" t="str">
        <f>VLOOKUP(D11,[3]汇总!I$2:J$326,2,0)</f>
        <v>√</v>
      </c>
      <c r="W11">
        <f>VLOOKUP(D11,'[4]2021.05'!$E$5:$F$203,2,0)</f>
        <v>4180</v>
      </c>
    </row>
    <row r="12" ht="20" customHeight="1" spans="1:23">
      <c r="A12" s="150">
        <f t="shared" si="8"/>
        <v>9</v>
      </c>
      <c r="B12" s="154"/>
      <c r="C12" s="11" t="s">
        <v>40</v>
      </c>
      <c r="D12" s="151" t="s">
        <v>41</v>
      </c>
      <c r="E12" s="151">
        <v>2836.2</v>
      </c>
      <c r="F12" s="151">
        <v>2837</v>
      </c>
      <c r="G12" s="13">
        <v>4990.25</v>
      </c>
      <c r="H12" s="151">
        <f t="shared" si="11"/>
        <v>51.05</v>
      </c>
      <c r="I12" s="151">
        <f t="shared" si="12"/>
        <v>453.792</v>
      </c>
      <c r="J12" s="151">
        <f t="shared" si="13"/>
        <v>19.859</v>
      </c>
      <c r="K12" s="13">
        <f t="shared" si="14"/>
        <v>424.17</v>
      </c>
      <c r="L12" s="13"/>
      <c r="M12" s="13">
        <f t="shared" si="10"/>
        <v>948.871</v>
      </c>
      <c r="N12" s="151">
        <v>0</v>
      </c>
      <c r="O12" s="151">
        <f t="shared" si="15"/>
        <v>226.9</v>
      </c>
      <c r="P12" s="151">
        <f t="shared" si="16"/>
        <v>8.51</v>
      </c>
      <c r="Q12" s="13">
        <f t="shared" si="17"/>
        <v>99.81</v>
      </c>
      <c r="R12" s="13"/>
      <c r="S12" s="151">
        <f t="shared" si="9"/>
        <v>335.22</v>
      </c>
      <c r="T12" s="151">
        <f t="shared" si="18"/>
        <v>1284.091</v>
      </c>
      <c r="U12" s="151"/>
      <c r="V12" t="str">
        <f>VLOOKUP(D12,[3]汇总!I$2:J$326,2,0)</f>
        <v>√</v>
      </c>
      <c r="W12">
        <f>VLOOKUP(D12,'[4]2021.05'!$E$5:$F$203,2,0)</f>
        <v>3180</v>
      </c>
    </row>
    <row r="13" ht="20" customHeight="1" spans="1:23">
      <c r="A13" s="150">
        <f t="shared" si="8"/>
        <v>10</v>
      </c>
      <c r="B13" s="154"/>
      <c r="C13" s="11" t="s">
        <v>44</v>
      </c>
      <c r="D13" s="151" t="s">
        <v>45</v>
      </c>
      <c r="E13" s="151">
        <v>2836.2</v>
      </c>
      <c r="F13" s="151">
        <v>2837</v>
      </c>
      <c r="G13" s="13">
        <v>4990.25</v>
      </c>
      <c r="H13" s="151">
        <f t="shared" si="11"/>
        <v>51.05</v>
      </c>
      <c r="I13" s="151">
        <f t="shared" si="12"/>
        <v>453.792</v>
      </c>
      <c r="J13" s="151">
        <f t="shared" si="13"/>
        <v>19.859</v>
      </c>
      <c r="K13" s="13">
        <f t="shared" si="14"/>
        <v>424.17</v>
      </c>
      <c r="L13" s="13"/>
      <c r="M13" s="13">
        <f t="shared" si="10"/>
        <v>948.871</v>
      </c>
      <c r="N13" s="151">
        <v>0</v>
      </c>
      <c r="O13" s="151">
        <f t="shared" si="15"/>
        <v>226.9</v>
      </c>
      <c r="P13" s="151">
        <f t="shared" si="16"/>
        <v>8.51</v>
      </c>
      <c r="Q13" s="13">
        <f t="shared" si="17"/>
        <v>99.81</v>
      </c>
      <c r="R13" s="13"/>
      <c r="S13" s="151">
        <f t="shared" si="9"/>
        <v>335.22</v>
      </c>
      <c r="T13" s="151">
        <f t="shared" si="18"/>
        <v>1284.091</v>
      </c>
      <c r="U13" s="151"/>
      <c r="V13" t="str">
        <f>VLOOKUP(D13,[3]汇总!I$2:J$326,2,0)</f>
        <v>√</v>
      </c>
      <c r="W13">
        <f>VLOOKUP(D13,'[4]2021.05'!$E$5:$F$203,2,0)</f>
        <v>4180</v>
      </c>
    </row>
    <row r="14" ht="20" customHeight="1" spans="1:23">
      <c r="A14" s="150">
        <f t="shared" ref="A14:A23" si="19">ROW()-3</f>
        <v>11</v>
      </c>
      <c r="B14" s="154"/>
      <c r="C14" s="11" t="s">
        <v>46</v>
      </c>
      <c r="D14" s="151" t="s">
        <v>47</v>
      </c>
      <c r="E14" s="151">
        <v>2836.2</v>
      </c>
      <c r="F14" s="151">
        <v>2837</v>
      </c>
      <c r="G14" s="13">
        <v>4990.25</v>
      </c>
      <c r="H14" s="151">
        <f t="shared" si="11"/>
        <v>51.05</v>
      </c>
      <c r="I14" s="151">
        <f t="shared" si="12"/>
        <v>453.792</v>
      </c>
      <c r="J14" s="151">
        <f t="shared" si="13"/>
        <v>19.859</v>
      </c>
      <c r="K14" s="13">
        <f t="shared" si="14"/>
        <v>424.17</v>
      </c>
      <c r="L14" s="13"/>
      <c r="M14" s="13">
        <f t="shared" si="10"/>
        <v>948.871</v>
      </c>
      <c r="N14" s="151">
        <v>0</v>
      </c>
      <c r="O14" s="151">
        <f t="shared" si="15"/>
        <v>226.9</v>
      </c>
      <c r="P14" s="151">
        <f t="shared" si="16"/>
        <v>8.51</v>
      </c>
      <c r="Q14" s="13">
        <f t="shared" si="17"/>
        <v>99.81</v>
      </c>
      <c r="R14" s="13"/>
      <c r="S14" s="151">
        <f t="shared" si="9"/>
        <v>335.22</v>
      </c>
      <c r="T14" s="151">
        <f t="shared" si="18"/>
        <v>1284.091</v>
      </c>
      <c r="U14" s="151"/>
      <c r="V14" t="str">
        <f>VLOOKUP(D14,[3]汇总!I$2:J$326,2,0)</f>
        <v>√</v>
      </c>
      <c r="W14">
        <f>VLOOKUP(D14,'[4]2021.05'!$E$5:$F$203,2,0)</f>
        <v>4180</v>
      </c>
    </row>
    <row r="15" ht="20" customHeight="1" spans="1:23">
      <c r="A15" s="150">
        <f t="shared" si="19"/>
        <v>12</v>
      </c>
      <c r="B15" s="154"/>
      <c r="C15" s="11" t="s">
        <v>48</v>
      </c>
      <c r="D15" s="151" t="s">
        <v>49</v>
      </c>
      <c r="E15" s="151">
        <v>3820</v>
      </c>
      <c r="F15" s="151">
        <v>3820</v>
      </c>
      <c r="G15" s="13">
        <v>4990.25</v>
      </c>
      <c r="H15" s="151">
        <f t="shared" si="11"/>
        <v>68.76</v>
      </c>
      <c r="I15" s="151">
        <f t="shared" si="12"/>
        <v>611.2</v>
      </c>
      <c r="J15" s="151">
        <f t="shared" si="13"/>
        <v>26.74</v>
      </c>
      <c r="K15" s="13">
        <f t="shared" si="14"/>
        <v>424.17</v>
      </c>
      <c r="L15" s="13"/>
      <c r="M15" s="13">
        <f t="shared" si="10"/>
        <v>1130.87</v>
      </c>
      <c r="N15" s="151">
        <v>0</v>
      </c>
      <c r="O15" s="151">
        <f t="shared" si="15"/>
        <v>305.6</v>
      </c>
      <c r="P15" s="151">
        <f t="shared" si="16"/>
        <v>11.46</v>
      </c>
      <c r="Q15" s="13">
        <f t="shared" si="17"/>
        <v>99.81</v>
      </c>
      <c r="R15" s="13"/>
      <c r="S15" s="151">
        <f t="shared" si="9"/>
        <v>416.87</v>
      </c>
      <c r="T15" s="151">
        <f t="shared" si="18"/>
        <v>1547.74</v>
      </c>
      <c r="U15" s="151"/>
      <c r="V15" t="str">
        <f>VLOOKUP(D15,[3]汇总!I$2:J$326,2,0)</f>
        <v>√</v>
      </c>
      <c r="W15">
        <f>VLOOKUP(D15,'[4]2021.05'!$E$5:$F$203,2,0)</f>
        <v>4180</v>
      </c>
    </row>
    <row r="16" ht="20" customHeight="1" spans="1:23">
      <c r="A16" s="150">
        <f t="shared" si="19"/>
        <v>13</v>
      </c>
      <c r="B16" s="154"/>
      <c r="C16" s="11" t="s">
        <v>777</v>
      </c>
      <c r="D16" s="151" t="s">
        <v>778</v>
      </c>
      <c r="E16" s="151">
        <v>3820</v>
      </c>
      <c r="F16" s="151">
        <v>3820</v>
      </c>
      <c r="G16" s="13">
        <v>4990.25</v>
      </c>
      <c r="H16" s="151">
        <f t="shared" si="11"/>
        <v>68.76</v>
      </c>
      <c r="I16" s="151">
        <f t="shared" si="12"/>
        <v>611.2</v>
      </c>
      <c r="J16" s="151">
        <f t="shared" si="13"/>
        <v>26.74</v>
      </c>
      <c r="K16" s="13">
        <f t="shared" si="14"/>
        <v>424.17</v>
      </c>
      <c r="L16" s="13"/>
      <c r="M16" s="13">
        <f t="shared" si="10"/>
        <v>1130.87</v>
      </c>
      <c r="N16" s="151">
        <v>0</v>
      </c>
      <c r="O16" s="151">
        <f t="shared" si="15"/>
        <v>305.6</v>
      </c>
      <c r="P16" s="151">
        <f t="shared" si="16"/>
        <v>11.46</v>
      </c>
      <c r="Q16" s="13">
        <f t="shared" si="17"/>
        <v>99.81</v>
      </c>
      <c r="R16" s="13"/>
      <c r="S16" s="151">
        <f t="shared" si="9"/>
        <v>416.87</v>
      </c>
      <c r="T16" s="151">
        <f t="shared" si="18"/>
        <v>1547.74</v>
      </c>
      <c r="U16" s="151"/>
      <c r="V16" t="str">
        <f>VLOOKUP(D16,[3]汇总!I$2:J$326,2,0)</f>
        <v>√</v>
      </c>
      <c r="W16">
        <f>VLOOKUP(D16,'[4]2021.05'!$E$5:$F$203,2,0)</f>
        <v>4180</v>
      </c>
    </row>
    <row r="17" ht="20" customHeight="1" spans="1:24">
      <c r="A17" s="150">
        <f t="shared" si="19"/>
        <v>14</v>
      </c>
      <c r="B17" s="154"/>
      <c r="C17" s="12" t="s">
        <v>841</v>
      </c>
      <c r="D17" s="151" t="s">
        <v>842</v>
      </c>
      <c r="E17" s="17">
        <v>3042.05</v>
      </c>
      <c r="F17" s="151">
        <v>3043</v>
      </c>
      <c r="G17" s="13">
        <v>4990.25</v>
      </c>
      <c r="H17" s="151">
        <f t="shared" si="11"/>
        <v>54.76</v>
      </c>
      <c r="I17" s="151">
        <f t="shared" si="12"/>
        <v>486.728</v>
      </c>
      <c r="J17" s="151">
        <f t="shared" si="13"/>
        <v>21.301</v>
      </c>
      <c r="K17" s="13">
        <f t="shared" si="14"/>
        <v>424.17</v>
      </c>
      <c r="L17" s="13">
        <v>54</v>
      </c>
      <c r="M17" s="13">
        <f t="shared" si="10"/>
        <v>1040.959</v>
      </c>
      <c r="N17" s="151">
        <v>0</v>
      </c>
      <c r="O17" s="151">
        <f t="shared" si="15"/>
        <v>243.36</v>
      </c>
      <c r="P17" s="151">
        <f t="shared" si="16"/>
        <v>9.13</v>
      </c>
      <c r="Q17" s="13">
        <f t="shared" si="17"/>
        <v>99.81</v>
      </c>
      <c r="R17" s="13">
        <v>54</v>
      </c>
      <c r="S17" s="151">
        <f t="shared" si="9"/>
        <v>406.3</v>
      </c>
      <c r="T17" s="151">
        <f t="shared" si="18"/>
        <v>1447.259</v>
      </c>
      <c r="U17" s="151" t="s">
        <v>50</v>
      </c>
      <c r="V17" t="str">
        <f>VLOOKUP(D17,[3]汇总!I$2:J$326,2,0)</f>
        <v>√</v>
      </c>
      <c r="W17" t="e">
        <f>VLOOKUP(D17,'[4]2021.05'!$E$5:$F$203,2,0)</f>
        <v>#N/A</v>
      </c>
      <c r="X17">
        <f>VLOOKUP(C17,[6]Sheet2!$A$1:$G$65536,7,)</f>
        <v>54</v>
      </c>
    </row>
    <row r="18" ht="20" customHeight="1" spans="1:23">
      <c r="A18" s="150">
        <f t="shared" si="19"/>
        <v>15</v>
      </c>
      <c r="B18" s="151" t="s">
        <v>51</v>
      </c>
      <c r="C18" s="11" t="s">
        <v>52</v>
      </c>
      <c r="D18" s="151" t="s">
        <v>53</v>
      </c>
      <c r="E18" s="151">
        <v>2836.2</v>
      </c>
      <c r="F18" s="151">
        <v>2837</v>
      </c>
      <c r="G18" s="13">
        <v>4990.25</v>
      </c>
      <c r="H18" s="151">
        <f t="shared" si="11"/>
        <v>51.05</v>
      </c>
      <c r="I18" s="151">
        <f t="shared" si="12"/>
        <v>453.792</v>
      </c>
      <c r="J18" s="151">
        <f t="shared" si="13"/>
        <v>19.859</v>
      </c>
      <c r="K18" s="13">
        <f t="shared" si="14"/>
        <v>424.17</v>
      </c>
      <c r="L18" s="13"/>
      <c r="M18" s="13">
        <f t="shared" si="10"/>
        <v>948.871</v>
      </c>
      <c r="N18" s="151">
        <v>0</v>
      </c>
      <c r="O18" s="151">
        <f t="shared" si="15"/>
        <v>226.9</v>
      </c>
      <c r="P18" s="151">
        <f t="shared" si="16"/>
        <v>8.51</v>
      </c>
      <c r="Q18" s="13">
        <f t="shared" si="17"/>
        <v>99.81</v>
      </c>
      <c r="R18" s="13"/>
      <c r="S18" s="151">
        <f t="shared" si="9"/>
        <v>335.22</v>
      </c>
      <c r="T18" s="151">
        <f t="shared" si="18"/>
        <v>1284.091</v>
      </c>
      <c r="U18" s="151"/>
      <c r="V18" t="str">
        <f>VLOOKUP(D18,[3]汇总!I$2:J$326,2,0)</f>
        <v>√</v>
      </c>
      <c r="W18">
        <f>VLOOKUP(D18,'[4]2021.05'!$E$5:$F$203,2,0)</f>
        <v>1790</v>
      </c>
    </row>
    <row r="19" ht="20" customHeight="1" spans="1:23">
      <c r="A19" s="150">
        <f t="shared" si="19"/>
        <v>16</v>
      </c>
      <c r="B19" s="151"/>
      <c r="C19" s="11" t="s">
        <v>56</v>
      </c>
      <c r="D19" s="151" t="s">
        <v>57</v>
      </c>
      <c r="E19" s="151">
        <v>2836.2</v>
      </c>
      <c r="F19" s="151">
        <v>2837</v>
      </c>
      <c r="G19" s="13">
        <v>4990.25</v>
      </c>
      <c r="H19" s="151">
        <f t="shared" si="11"/>
        <v>51.05</v>
      </c>
      <c r="I19" s="151">
        <f t="shared" si="12"/>
        <v>453.792</v>
      </c>
      <c r="J19" s="151">
        <f t="shared" si="13"/>
        <v>19.859</v>
      </c>
      <c r="K19" s="13">
        <f t="shared" si="14"/>
        <v>424.17</v>
      </c>
      <c r="L19" s="13"/>
      <c r="M19" s="13">
        <f t="shared" si="10"/>
        <v>948.871</v>
      </c>
      <c r="N19" s="151">
        <v>0</v>
      </c>
      <c r="O19" s="151">
        <f t="shared" si="15"/>
        <v>226.9</v>
      </c>
      <c r="P19" s="151">
        <f t="shared" si="16"/>
        <v>8.51</v>
      </c>
      <c r="Q19" s="13">
        <f t="shared" si="17"/>
        <v>99.81</v>
      </c>
      <c r="R19" s="13"/>
      <c r="S19" s="151">
        <f t="shared" si="9"/>
        <v>335.22</v>
      </c>
      <c r="T19" s="151">
        <f t="shared" si="18"/>
        <v>1284.091</v>
      </c>
      <c r="U19" s="151"/>
      <c r="V19" t="str">
        <f>VLOOKUP(D19,[3]汇总!I$2:J$326,2,0)</f>
        <v>√</v>
      </c>
      <c r="W19">
        <f>VLOOKUP(D19,'[4]2021.05'!$E$5:$F$203,2,0)</f>
        <v>1790</v>
      </c>
    </row>
    <row r="20" ht="20" customHeight="1" spans="1:23">
      <c r="A20" s="150">
        <f t="shared" si="19"/>
        <v>17</v>
      </c>
      <c r="B20" s="151"/>
      <c r="C20" s="11" t="s">
        <v>58</v>
      </c>
      <c r="D20" s="151" t="s">
        <v>59</v>
      </c>
      <c r="E20" s="151">
        <v>2836.2</v>
      </c>
      <c r="F20" s="151">
        <v>2837</v>
      </c>
      <c r="G20" s="13">
        <v>4990.25</v>
      </c>
      <c r="H20" s="151">
        <f t="shared" si="11"/>
        <v>51.05</v>
      </c>
      <c r="I20" s="151">
        <f t="shared" si="12"/>
        <v>453.792</v>
      </c>
      <c r="J20" s="151">
        <f t="shared" si="13"/>
        <v>19.859</v>
      </c>
      <c r="K20" s="13">
        <f t="shared" si="14"/>
        <v>424.17</v>
      </c>
      <c r="L20" s="13"/>
      <c r="M20" s="13">
        <f t="shared" si="10"/>
        <v>948.871</v>
      </c>
      <c r="N20" s="151">
        <v>0</v>
      </c>
      <c r="O20" s="151">
        <f t="shared" si="15"/>
        <v>226.9</v>
      </c>
      <c r="P20" s="151">
        <f t="shared" si="16"/>
        <v>8.51</v>
      </c>
      <c r="Q20" s="13">
        <f t="shared" si="17"/>
        <v>99.81</v>
      </c>
      <c r="R20" s="13"/>
      <c r="S20" s="151">
        <f t="shared" si="9"/>
        <v>335.22</v>
      </c>
      <c r="T20" s="151">
        <f t="shared" si="18"/>
        <v>1284.091</v>
      </c>
      <c r="U20" s="151"/>
      <c r="V20" t="str">
        <f>VLOOKUP(D20,[3]汇总!I$2:J$326,2,0)</f>
        <v>√</v>
      </c>
      <c r="W20">
        <f>VLOOKUP(D20,'[4]2021.05'!$E$5:$F$203,2,0)</f>
        <v>1790</v>
      </c>
    </row>
    <row r="21" ht="20" customHeight="1" spans="1:23">
      <c r="A21" s="150">
        <f t="shared" si="19"/>
        <v>18</v>
      </c>
      <c r="B21" s="151"/>
      <c r="C21" s="11" t="s">
        <v>60</v>
      </c>
      <c r="D21" s="151" t="s">
        <v>61</v>
      </c>
      <c r="E21" s="151">
        <v>2836.2</v>
      </c>
      <c r="F21" s="151">
        <v>2837</v>
      </c>
      <c r="G21" s="13">
        <v>4990.25</v>
      </c>
      <c r="H21" s="151">
        <f t="shared" si="11"/>
        <v>51.05</v>
      </c>
      <c r="I21" s="151">
        <f t="shared" si="12"/>
        <v>453.792</v>
      </c>
      <c r="J21" s="151">
        <f t="shared" si="13"/>
        <v>19.859</v>
      </c>
      <c r="K21" s="13">
        <f t="shared" si="14"/>
        <v>424.17</v>
      </c>
      <c r="L21" s="13"/>
      <c r="M21" s="13">
        <f t="shared" si="10"/>
        <v>948.871</v>
      </c>
      <c r="N21" s="151">
        <v>0</v>
      </c>
      <c r="O21" s="151">
        <f t="shared" si="15"/>
        <v>226.9</v>
      </c>
      <c r="P21" s="151">
        <f t="shared" si="16"/>
        <v>8.51</v>
      </c>
      <c r="Q21" s="13">
        <f t="shared" si="17"/>
        <v>99.81</v>
      </c>
      <c r="R21" s="13"/>
      <c r="S21" s="151">
        <f t="shared" si="9"/>
        <v>335.22</v>
      </c>
      <c r="T21" s="151">
        <f t="shared" si="18"/>
        <v>1284.091</v>
      </c>
      <c r="U21" s="151"/>
      <c r="V21" t="str">
        <f>VLOOKUP(D21,[3]汇总!I$2:J$326,2,0)</f>
        <v>√</v>
      </c>
      <c r="W21">
        <f>VLOOKUP(D21,'[4]2021.05'!$E$5:$F$203,2,0)</f>
        <v>1790</v>
      </c>
    </row>
    <row r="22" ht="20" customHeight="1" spans="1:23">
      <c r="A22" s="150">
        <f t="shared" si="19"/>
        <v>19</v>
      </c>
      <c r="B22" s="151"/>
      <c r="C22" s="11" t="s">
        <v>62</v>
      </c>
      <c r="D22" s="151" t="s">
        <v>63</v>
      </c>
      <c r="E22" s="151">
        <v>2849.73</v>
      </c>
      <c r="F22" s="151">
        <v>2849.73</v>
      </c>
      <c r="G22" s="13">
        <v>4990.25</v>
      </c>
      <c r="H22" s="151">
        <f t="shared" si="11"/>
        <v>51.3</v>
      </c>
      <c r="I22" s="151">
        <f t="shared" si="12"/>
        <v>455.9568</v>
      </c>
      <c r="J22" s="151">
        <f t="shared" si="13"/>
        <v>19.94811</v>
      </c>
      <c r="K22" s="13">
        <f t="shared" si="14"/>
        <v>424.17</v>
      </c>
      <c r="L22" s="13"/>
      <c r="M22" s="13">
        <f t="shared" si="10"/>
        <v>951.37491</v>
      </c>
      <c r="N22" s="151">
        <v>0</v>
      </c>
      <c r="O22" s="151">
        <f t="shared" si="15"/>
        <v>227.98</v>
      </c>
      <c r="P22" s="151">
        <f t="shared" si="16"/>
        <v>8.55</v>
      </c>
      <c r="Q22" s="13">
        <f t="shared" si="17"/>
        <v>99.81</v>
      </c>
      <c r="R22" s="13"/>
      <c r="S22" s="151">
        <f t="shared" si="9"/>
        <v>336.34</v>
      </c>
      <c r="T22" s="151">
        <f t="shared" si="18"/>
        <v>1287.71491</v>
      </c>
      <c r="U22" s="151"/>
      <c r="V22" t="str">
        <f>VLOOKUP(D22,[3]汇总!I$2:J$326,2,0)</f>
        <v>√</v>
      </c>
      <c r="W22">
        <f>VLOOKUP(D22,'[4]2021.05'!$E$5:$F$203,2,0)</f>
        <v>1790</v>
      </c>
    </row>
    <row r="23" ht="20" customHeight="1" spans="1:23">
      <c r="A23" s="150">
        <f t="shared" si="19"/>
        <v>20</v>
      </c>
      <c r="B23" s="156" t="s">
        <v>64</v>
      </c>
      <c r="C23" s="11" t="s">
        <v>67</v>
      </c>
      <c r="D23" s="151" t="s">
        <v>68</v>
      </c>
      <c r="E23" s="151">
        <v>2836.2</v>
      </c>
      <c r="F23" s="151">
        <v>2837</v>
      </c>
      <c r="G23" s="13">
        <v>4990.25</v>
      </c>
      <c r="H23" s="151">
        <f t="shared" si="11"/>
        <v>51.05</v>
      </c>
      <c r="I23" s="151">
        <f t="shared" si="12"/>
        <v>453.792</v>
      </c>
      <c r="J23" s="151">
        <f t="shared" si="13"/>
        <v>19.859</v>
      </c>
      <c r="K23" s="13">
        <f t="shared" si="14"/>
        <v>424.17</v>
      </c>
      <c r="L23" s="13"/>
      <c r="M23" s="13">
        <f t="shared" si="10"/>
        <v>948.871</v>
      </c>
      <c r="N23" s="151">
        <v>0</v>
      </c>
      <c r="O23" s="151">
        <f t="shared" si="15"/>
        <v>226.9</v>
      </c>
      <c r="P23" s="151">
        <f t="shared" si="16"/>
        <v>8.51</v>
      </c>
      <c r="Q23" s="13">
        <f t="shared" si="17"/>
        <v>99.81</v>
      </c>
      <c r="R23" s="13"/>
      <c r="S23" s="151">
        <f t="shared" si="9"/>
        <v>335.22</v>
      </c>
      <c r="T23" s="151">
        <f t="shared" si="18"/>
        <v>1284.091</v>
      </c>
      <c r="U23" s="151"/>
      <c r="V23" t="str">
        <f>VLOOKUP(D23,[3]汇总!I$2:J$326,2,0)</f>
        <v>√</v>
      </c>
      <c r="W23">
        <f>VLOOKUP(D23,'[4]2021.05'!$E$5:$F$203,2,0)</f>
        <v>3180</v>
      </c>
    </row>
    <row r="24" ht="20" customHeight="1" spans="1:23">
      <c r="A24" s="150">
        <f t="shared" ref="A24:A33" si="20">ROW()-3</f>
        <v>21</v>
      </c>
      <c r="B24" s="157"/>
      <c r="C24" s="11" t="s">
        <v>69</v>
      </c>
      <c r="D24" s="209" t="s">
        <v>70</v>
      </c>
      <c r="E24" s="151">
        <v>2836.2</v>
      </c>
      <c r="F24" s="151">
        <v>2837</v>
      </c>
      <c r="G24" s="13">
        <v>4990.25</v>
      </c>
      <c r="H24" s="151">
        <f t="shared" si="11"/>
        <v>51.05</v>
      </c>
      <c r="I24" s="151">
        <f t="shared" si="12"/>
        <v>453.792</v>
      </c>
      <c r="J24" s="151">
        <f t="shared" si="13"/>
        <v>19.859</v>
      </c>
      <c r="K24" s="13">
        <f t="shared" si="14"/>
        <v>424.17</v>
      </c>
      <c r="L24" s="13"/>
      <c r="M24" s="13">
        <f t="shared" si="10"/>
        <v>948.871</v>
      </c>
      <c r="N24" s="151">
        <v>0</v>
      </c>
      <c r="O24" s="151">
        <f t="shared" si="15"/>
        <v>226.9</v>
      </c>
      <c r="P24" s="151">
        <f t="shared" si="16"/>
        <v>8.51</v>
      </c>
      <c r="Q24" s="13">
        <f t="shared" si="17"/>
        <v>99.81</v>
      </c>
      <c r="R24" s="13"/>
      <c r="S24" s="151">
        <f t="shared" si="9"/>
        <v>335.22</v>
      </c>
      <c r="T24" s="151">
        <f t="shared" si="18"/>
        <v>1284.091</v>
      </c>
      <c r="U24" s="151"/>
      <c r="V24" t="str">
        <f>VLOOKUP(D24,[3]汇总!I$2:J$326,2,0)</f>
        <v>√</v>
      </c>
      <c r="W24">
        <f>VLOOKUP(D24,'[4]2021.05'!$E$5:$F$203,2,0)</f>
        <v>3180</v>
      </c>
    </row>
    <row r="25" ht="20" customHeight="1" spans="1:23">
      <c r="A25" s="150">
        <f t="shared" si="20"/>
        <v>22</v>
      </c>
      <c r="B25" s="157"/>
      <c r="C25" s="11" t="s">
        <v>71</v>
      </c>
      <c r="D25" s="151" t="s">
        <v>72</v>
      </c>
      <c r="E25" s="151">
        <v>2836.2</v>
      </c>
      <c r="F25" s="151">
        <v>2837</v>
      </c>
      <c r="G25" s="13">
        <v>4990.25</v>
      </c>
      <c r="H25" s="151">
        <f t="shared" si="11"/>
        <v>51.05</v>
      </c>
      <c r="I25" s="151">
        <f t="shared" si="12"/>
        <v>453.792</v>
      </c>
      <c r="J25" s="151">
        <f t="shared" si="13"/>
        <v>19.859</v>
      </c>
      <c r="K25" s="13">
        <f t="shared" si="14"/>
        <v>424.17</v>
      </c>
      <c r="L25" s="13"/>
      <c r="M25" s="13">
        <f t="shared" si="10"/>
        <v>948.871</v>
      </c>
      <c r="N25" s="151">
        <v>0</v>
      </c>
      <c r="O25" s="151">
        <f t="shared" si="15"/>
        <v>226.9</v>
      </c>
      <c r="P25" s="151">
        <f t="shared" si="16"/>
        <v>8.51</v>
      </c>
      <c r="Q25" s="13">
        <f t="shared" si="17"/>
        <v>99.81</v>
      </c>
      <c r="R25" s="13"/>
      <c r="S25" s="151">
        <f t="shared" si="9"/>
        <v>335.22</v>
      </c>
      <c r="T25" s="151">
        <f t="shared" si="18"/>
        <v>1284.091</v>
      </c>
      <c r="U25" s="151"/>
      <c r="V25" t="str">
        <f>VLOOKUP(D25,[3]汇总!I$2:J$326,2,0)</f>
        <v>√</v>
      </c>
      <c r="W25">
        <f>VLOOKUP(D25,'[4]2021.05'!$E$5:$F$203,2,0)</f>
        <v>3180</v>
      </c>
    </row>
    <row r="26" ht="20" customHeight="1" spans="1:24">
      <c r="A26" s="150">
        <f t="shared" si="20"/>
        <v>23</v>
      </c>
      <c r="B26" s="157"/>
      <c r="C26" s="12" t="s">
        <v>843</v>
      </c>
      <c r="D26" s="151" t="s">
        <v>844</v>
      </c>
      <c r="E26" s="17">
        <v>3042.05</v>
      </c>
      <c r="F26" s="151">
        <v>3043</v>
      </c>
      <c r="G26" s="13">
        <v>4990.25</v>
      </c>
      <c r="H26" s="151">
        <f t="shared" si="11"/>
        <v>54.76</v>
      </c>
      <c r="I26" s="151">
        <f t="shared" si="12"/>
        <v>486.728</v>
      </c>
      <c r="J26" s="151">
        <f t="shared" si="13"/>
        <v>21.301</v>
      </c>
      <c r="K26" s="13">
        <f t="shared" si="14"/>
        <v>424.17</v>
      </c>
      <c r="L26" s="13">
        <v>54</v>
      </c>
      <c r="M26" s="13">
        <f t="shared" si="10"/>
        <v>1040.959</v>
      </c>
      <c r="N26" s="151">
        <v>0</v>
      </c>
      <c r="O26" s="151">
        <f t="shared" si="15"/>
        <v>243.36</v>
      </c>
      <c r="P26" s="151">
        <f t="shared" si="16"/>
        <v>9.13</v>
      </c>
      <c r="Q26" s="13">
        <f t="shared" si="17"/>
        <v>99.81</v>
      </c>
      <c r="R26" s="13">
        <v>54</v>
      </c>
      <c r="S26" s="151">
        <f t="shared" si="9"/>
        <v>406.3</v>
      </c>
      <c r="T26" s="151">
        <f t="shared" si="18"/>
        <v>1447.259</v>
      </c>
      <c r="U26" s="151" t="s">
        <v>50</v>
      </c>
      <c r="V26" t="str">
        <f>VLOOKUP(D26,[3]汇总!I$2:J$326,2,0)</f>
        <v>√</v>
      </c>
      <c r="W26" t="e">
        <f>VLOOKUP(D26,'[4]2021.05'!$E$5:$F$203,2,0)</f>
        <v>#N/A</v>
      </c>
      <c r="X26">
        <f>VLOOKUP(C26,[6]Sheet2!$A$1:$G$65536,7,)</f>
        <v>54</v>
      </c>
    </row>
    <row r="27" ht="20" customHeight="1" spans="1:24">
      <c r="A27" s="150">
        <f t="shared" si="20"/>
        <v>24</v>
      </c>
      <c r="B27" s="158"/>
      <c r="C27" s="12" t="s">
        <v>845</v>
      </c>
      <c r="D27" s="151" t="s">
        <v>846</v>
      </c>
      <c r="E27" s="17">
        <v>3042.05</v>
      </c>
      <c r="F27" s="151">
        <v>3043</v>
      </c>
      <c r="G27" s="13">
        <v>4990.25</v>
      </c>
      <c r="H27" s="151">
        <f t="shared" si="11"/>
        <v>54.76</v>
      </c>
      <c r="I27" s="151">
        <f t="shared" si="12"/>
        <v>486.728</v>
      </c>
      <c r="J27" s="151">
        <f t="shared" si="13"/>
        <v>21.301</v>
      </c>
      <c r="K27" s="13">
        <f t="shared" si="14"/>
        <v>424.17</v>
      </c>
      <c r="L27" s="13">
        <v>54</v>
      </c>
      <c r="M27" s="13">
        <f t="shared" si="10"/>
        <v>1040.959</v>
      </c>
      <c r="N27" s="151">
        <v>0</v>
      </c>
      <c r="O27" s="151">
        <f t="shared" si="15"/>
        <v>243.36</v>
      </c>
      <c r="P27" s="151">
        <f t="shared" si="16"/>
        <v>9.13</v>
      </c>
      <c r="Q27" s="13">
        <f t="shared" si="17"/>
        <v>99.81</v>
      </c>
      <c r="R27" s="13">
        <v>54</v>
      </c>
      <c r="S27" s="151">
        <f t="shared" si="9"/>
        <v>406.3</v>
      </c>
      <c r="T27" s="151">
        <f t="shared" si="18"/>
        <v>1447.259</v>
      </c>
      <c r="U27" s="151" t="s">
        <v>50</v>
      </c>
      <c r="V27" t="str">
        <f>VLOOKUP(D27,[3]汇总!I$2:J$326,2,0)</f>
        <v>√</v>
      </c>
      <c r="W27" t="e">
        <f>VLOOKUP(D27,'[4]2021.05'!$E$5:$F$203,2,0)</f>
        <v>#N/A</v>
      </c>
      <c r="X27">
        <f>VLOOKUP(C27,[6]Sheet2!$A$1:$G$65536,7,)</f>
        <v>54</v>
      </c>
    </row>
    <row r="28" ht="20" customHeight="1" spans="1:23">
      <c r="A28" s="150">
        <f t="shared" si="20"/>
        <v>25</v>
      </c>
      <c r="B28" s="153" t="s">
        <v>73</v>
      </c>
      <c r="C28" s="11" t="s">
        <v>779</v>
      </c>
      <c r="D28" s="151" t="s">
        <v>780</v>
      </c>
      <c r="E28" s="151">
        <v>3820</v>
      </c>
      <c r="F28" s="151">
        <v>3820</v>
      </c>
      <c r="G28" s="13">
        <v>4990.25</v>
      </c>
      <c r="H28" s="151">
        <f t="shared" si="11"/>
        <v>68.76</v>
      </c>
      <c r="I28" s="151">
        <f t="shared" si="12"/>
        <v>611.2</v>
      </c>
      <c r="J28" s="151">
        <f t="shared" si="13"/>
        <v>26.74</v>
      </c>
      <c r="K28" s="13">
        <f t="shared" si="14"/>
        <v>424.17</v>
      </c>
      <c r="L28" s="13"/>
      <c r="M28" s="13">
        <f t="shared" si="10"/>
        <v>1130.87</v>
      </c>
      <c r="N28" s="151">
        <v>0</v>
      </c>
      <c r="O28" s="151">
        <f t="shared" si="15"/>
        <v>305.6</v>
      </c>
      <c r="P28" s="151">
        <f t="shared" si="16"/>
        <v>11.46</v>
      </c>
      <c r="Q28" s="13">
        <f t="shared" si="17"/>
        <v>99.81</v>
      </c>
      <c r="R28" s="13"/>
      <c r="S28" s="151">
        <f t="shared" si="9"/>
        <v>416.87</v>
      </c>
      <c r="T28" s="151">
        <f t="shared" si="18"/>
        <v>1547.74</v>
      </c>
      <c r="U28" s="151"/>
      <c r="V28" t="str">
        <f>VLOOKUP(D28,[3]汇总!I$2:J$326,2,0)</f>
        <v>√</v>
      </c>
      <c r="W28">
        <f>VLOOKUP(D28,'[4]2021.05'!$E$5:$F$203,2,0)</f>
        <v>4180</v>
      </c>
    </row>
    <row r="29" ht="20" customHeight="1" spans="1:23">
      <c r="A29" s="150">
        <f t="shared" si="20"/>
        <v>26</v>
      </c>
      <c r="B29" s="154"/>
      <c r="C29" s="11" t="s">
        <v>76</v>
      </c>
      <c r="D29" s="151" t="s">
        <v>77</v>
      </c>
      <c r="E29" s="151">
        <v>2836.2</v>
      </c>
      <c r="F29" s="151">
        <v>2837</v>
      </c>
      <c r="G29" s="13">
        <v>4990.25</v>
      </c>
      <c r="H29" s="151">
        <f t="shared" si="11"/>
        <v>51.05</v>
      </c>
      <c r="I29" s="151">
        <f t="shared" si="12"/>
        <v>453.792</v>
      </c>
      <c r="J29" s="151">
        <f t="shared" si="13"/>
        <v>19.859</v>
      </c>
      <c r="K29" s="13">
        <f t="shared" si="14"/>
        <v>424.17</v>
      </c>
      <c r="L29" s="13"/>
      <c r="M29" s="13">
        <f t="shared" si="10"/>
        <v>948.871</v>
      </c>
      <c r="N29" s="151">
        <v>0</v>
      </c>
      <c r="O29" s="151">
        <f t="shared" si="15"/>
        <v>226.9</v>
      </c>
      <c r="P29" s="151">
        <f t="shared" si="16"/>
        <v>8.51</v>
      </c>
      <c r="Q29" s="13">
        <f t="shared" si="17"/>
        <v>99.81</v>
      </c>
      <c r="R29" s="13"/>
      <c r="S29" s="151">
        <f t="shared" si="9"/>
        <v>335.22</v>
      </c>
      <c r="T29" s="151">
        <f t="shared" si="18"/>
        <v>1284.091</v>
      </c>
      <c r="U29" s="151"/>
      <c r="V29" t="str">
        <f>VLOOKUP(D29,[3]汇总!I$2:J$326,2,0)</f>
        <v>√</v>
      </c>
      <c r="W29">
        <f>VLOOKUP(D29,'[4]2021.05'!$E$5:$F$203,2,0)</f>
        <v>3180</v>
      </c>
    </row>
    <row r="30" ht="20" customHeight="1" spans="1:23">
      <c r="A30" s="150">
        <f t="shared" si="20"/>
        <v>27</v>
      </c>
      <c r="B30" s="154"/>
      <c r="C30" s="11" t="s">
        <v>78</v>
      </c>
      <c r="D30" s="151" t="s">
        <v>79</v>
      </c>
      <c r="E30" s="151">
        <v>2836.2</v>
      </c>
      <c r="F30" s="151">
        <v>2837</v>
      </c>
      <c r="G30" s="13">
        <v>4990.25</v>
      </c>
      <c r="H30" s="151">
        <f t="shared" si="11"/>
        <v>51.05</v>
      </c>
      <c r="I30" s="151">
        <f t="shared" si="12"/>
        <v>453.792</v>
      </c>
      <c r="J30" s="151">
        <f t="shared" si="13"/>
        <v>19.859</v>
      </c>
      <c r="K30" s="13">
        <f t="shared" si="14"/>
        <v>424.17</v>
      </c>
      <c r="L30" s="13"/>
      <c r="M30" s="13">
        <f t="shared" si="10"/>
        <v>948.871</v>
      </c>
      <c r="N30" s="151">
        <v>0</v>
      </c>
      <c r="O30" s="151">
        <f t="shared" si="15"/>
        <v>226.9</v>
      </c>
      <c r="P30" s="151">
        <f t="shared" si="16"/>
        <v>8.51</v>
      </c>
      <c r="Q30" s="13">
        <f t="shared" si="17"/>
        <v>99.81</v>
      </c>
      <c r="R30" s="13"/>
      <c r="S30" s="151">
        <f t="shared" si="9"/>
        <v>335.22</v>
      </c>
      <c r="T30" s="151">
        <f t="shared" si="18"/>
        <v>1284.091</v>
      </c>
      <c r="U30" s="151"/>
      <c r="V30" t="str">
        <f>VLOOKUP(D30,[3]汇总!I$2:J$326,2,0)</f>
        <v>√</v>
      </c>
      <c r="W30">
        <f>VLOOKUP(D30,'[4]2021.05'!$E$5:$F$203,2,0)</f>
        <v>3180</v>
      </c>
    </row>
    <row r="31" ht="20" customHeight="1" spans="1:23">
      <c r="A31" s="150">
        <f t="shared" si="20"/>
        <v>28</v>
      </c>
      <c r="B31" s="154"/>
      <c r="C31" s="11" t="s">
        <v>80</v>
      </c>
      <c r="D31" s="151" t="s">
        <v>81</v>
      </c>
      <c r="E31" s="151">
        <v>2836.2</v>
      </c>
      <c r="F31" s="151">
        <v>2837</v>
      </c>
      <c r="G31" s="13">
        <v>4990.25</v>
      </c>
      <c r="H31" s="151">
        <f t="shared" si="11"/>
        <v>51.05</v>
      </c>
      <c r="I31" s="151">
        <f t="shared" si="12"/>
        <v>453.792</v>
      </c>
      <c r="J31" s="151">
        <f t="shared" si="13"/>
        <v>19.859</v>
      </c>
      <c r="K31" s="13">
        <f t="shared" si="14"/>
        <v>424.17</v>
      </c>
      <c r="L31" s="13"/>
      <c r="M31" s="13">
        <f t="shared" si="10"/>
        <v>948.871</v>
      </c>
      <c r="N31" s="151">
        <v>0</v>
      </c>
      <c r="O31" s="151">
        <f t="shared" si="15"/>
        <v>226.9</v>
      </c>
      <c r="P31" s="151">
        <f t="shared" si="16"/>
        <v>8.51</v>
      </c>
      <c r="Q31" s="13">
        <f t="shared" si="17"/>
        <v>99.81</v>
      </c>
      <c r="R31" s="13"/>
      <c r="S31" s="151">
        <f t="shared" si="9"/>
        <v>335.22</v>
      </c>
      <c r="T31" s="151">
        <f t="shared" si="18"/>
        <v>1284.091</v>
      </c>
      <c r="U31" s="151"/>
      <c r="V31" t="str">
        <f>VLOOKUP(D31,[3]汇总!I$2:J$326,2,0)</f>
        <v>√</v>
      </c>
      <c r="W31">
        <f>VLOOKUP(D31,'[4]2021.05'!$E$5:$F$203,2,0)</f>
        <v>3180</v>
      </c>
    </row>
    <row r="32" ht="20" customHeight="1" spans="1:23">
      <c r="A32" s="150">
        <f t="shared" si="20"/>
        <v>29</v>
      </c>
      <c r="B32" s="154"/>
      <c r="C32" s="11" t="s">
        <v>82</v>
      </c>
      <c r="D32" s="151" t="s">
        <v>83</v>
      </c>
      <c r="E32" s="151">
        <v>2836.2</v>
      </c>
      <c r="F32" s="151">
        <v>2837</v>
      </c>
      <c r="G32" s="13">
        <v>4990.25</v>
      </c>
      <c r="H32" s="151">
        <f t="shared" si="11"/>
        <v>51.05</v>
      </c>
      <c r="I32" s="151">
        <f t="shared" si="12"/>
        <v>453.792</v>
      </c>
      <c r="J32" s="151">
        <f t="shared" si="13"/>
        <v>19.859</v>
      </c>
      <c r="K32" s="13">
        <f t="shared" si="14"/>
        <v>424.17</v>
      </c>
      <c r="L32" s="13"/>
      <c r="M32" s="13">
        <f t="shared" si="10"/>
        <v>948.871</v>
      </c>
      <c r="N32" s="151">
        <v>0</v>
      </c>
      <c r="O32" s="151">
        <f t="shared" si="15"/>
        <v>226.9</v>
      </c>
      <c r="P32" s="151">
        <f t="shared" si="16"/>
        <v>8.51</v>
      </c>
      <c r="Q32" s="13">
        <f t="shared" si="17"/>
        <v>99.81</v>
      </c>
      <c r="R32" s="13"/>
      <c r="S32" s="151">
        <f t="shared" si="9"/>
        <v>335.22</v>
      </c>
      <c r="T32" s="151">
        <f t="shared" si="18"/>
        <v>1284.091</v>
      </c>
      <c r="U32" s="151"/>
      <c r="V32" t="str">
        <f>VLOOKUP(D32,[3]汇总!I$2:J$326,2,0)</f>
        <v>√</v>
      </c>
      <c r="W32">
        <f>VLOOKUP(D32,'[4]2021.05'!$E$5:$F$203,2,0)</f>
        <v>3180</v>
      </c>
    </row>
    <row r="33" ht="20" customHeight="1" spans="1:23">
      <c r="A33" s="150">
        <f t="shared" si="20"/>
        <v>30</v>
      </c>
      <c r="B33" s="154"/>
      <c r="C33" s="11" t="s">
        <v>84</v>
      </c>
      <c r="D33" s="151" t="s">
        <v>85</v>
      </c>
      <c r="E33" s="151">
        <v>2836.2</v>
      </c>
      <c r="F33" s="151">
        <v>2837</v>
      </c>
      <c r="G33" s="13">
        <v>4990.25</v>
      </c>
      <c r="H33" s="151">
        <f t="shared" si="11"/>
        <v>51.05</v>
      </c>
      <c r="I33" s="151">
        <f t="shared" si="12"/>
        <v>453.792</v>
      </c>
      <c r="J33" s="151">
        <f t="shared" si="13"/>
        <v>19.859</v>
      </c>
      <c r="K33" s="13">
        <f t="shared" si="14"/>
        <v>424.17</v>
      </c>
      <c r="L33" s="13"/>
      <c r="M33" s="13">
        <f t="shared" si="10"/>
        <v>948.871</v>
      </c>
      <c r="N33" s="151">
        <v>0</v>
      </c>
      <c r="O33" s="151">
        <f t="shared" si="15"/>
        <v>226.9</v>
      </c>
      <c r="P33" s="151">
        <f t="shared" si="16"/>
        <v>8.51</v>
      </c>
      <c r="Q33" s="13">
        <f t="shared" si="17"/>
        <v>99.81</v>
      </c>
      <c r="R33" s="13"/>
      <c r="S33" s="151">
        <f t="shared" si="9"/>
        <v>335.22</v>
      </c>
      <c r="T33" s="151">
        <f t="shared" si="18"/>
        <v>1284.091</v>
      </c>
      <c r="U33" s="151"/>
      <c r="V33" t="str">
        <f>VLOOKUP(D33,[3]汇总!I$2:J$326,2,0)</f>
        <v>√</v>
      </c>
      <c r="W33">
        <f>VLOOKUP(D33,'[4]2021.05'!$E$5:$F$203,2,0)</f>
        <v>3180</v>
      </c>
    </row>
    <row r="34" ht="20" customHeight="1" spans="1:23">
      <c r="A34" s="150">
        <f t="shared" ref="A34:A43" si="21">ROW()-3</f>
        <v>31</v>
      </c>
      <c r="B34" s="154"/>
      <c r="C34" s="11" t="s">
        <v>86</v>
      </c>
      <c r="D34" s="151" t="s">
        <v>87</v>
      </c>
      <c r="E34" s="151">
        <v>2836.2</v>
      </c>
      <c r="F34" s="151">
        <v>2837</v>
      </c>
      <c r="G34" s="13">
        <v>4990.25</v>
      </c>
      <c r="H34" s="151">
        <f t="shared" si="11"/>
        <v>51.05</v>
      </c>
      <c r="I34" s="151">
        <f t="shared" si="12"/>
        <v>453.792</v>
      </c>
      <c r="J34" s="151">
        <f t="shared" si="13"/>
        <v>19.859</v>
      </c>
      <c r="K34" s="13">
        <f t="shared" si="14"/>
        <v>424.17</v>
      </c>
      <c r="L34" s="13"/>
      <c r="M34" s="13">
        <f t="shared" si="10"/>
        <v>948.871</v>
      </c>
      <c r="N34" s="151">
        <v>0</v>
      </c>
      <c r="O34" s="151">
        <f t="shared" si="15"/>
        <v>226.9</v>
      </c>
      <c r="P34" s="151">
        <f t="shared" si="16"/>
        <v>8.51</v>
      </c>
      <c r="Q34" s="13">
        <f t="shared" si="17"/>
        <v>99.81</v>
      </c>
      <c r="R34" s="13"/>
      <c r="S34" s="151">
        <f t="shared" si="9"/>
        <v>335.22</v>
      </c>
      <c r="T34" s="151">
        <f t="shared" si="18"/>
        <v>1284.091</v>
      </c>
      <c r="U34" s="151"/>
      <c r="V34" t="str">
        <f>VLOOKUP(D34,[3]汇总!I$2:J$326,2,0)</f>
        <v>√</v>
      </c>
      <c r="W34">
        <f>VLOOKUP(D34,'[4]2021.05'!$E$5:$F$203,2,0)</f>
        <v>3180</v>
      </c>
    </row>
    <row r="35" ht="20" customHeight="1" spans="1:23">
      <c r="A35" s="150">
        <f t="shared" si="21"/>
        <v>32</v>
      </c>
      <c r="B35" s="154"/>
      <c r="C35" s="11" t="s">
        <v>88</v>
      </c>
      <c r="D35" s="151" t="s">
        <v>89</v>
      </c>
      <c r="E35" s="151">
        <v>3042.05</v>
      </c>
      <c r="F35" s="151">
        <v>3043</v>
      </c>
      <c r="G35" s="13">
        <v>4990.25</v>
      </c>
      <c r="H35" s="151">
        <f t="shared" si="11"/>
        <v>54.76</v>
      </c>
      <c r="I35" s="151">
        <f t="shared" si="12"/>
        <v>486.728</v>
      </c>
      <c r="J35" s="151">
        <f t="shared" si="13"/>
        <v>21.301</v>
      </c>
      <c r="K35" s="13">
        <f t="shared" si="14"/>
        <v>424.17</v>
      </c>
      <c r="L35" s="13"/>
      <c r="M35" s="13">
        <f t="shared" si="10"/>
        <v>986.959</v>
      </c>
      <c r="N35" s="151">
        <v>0</v>
      </c>
      <c r="O35" s="151">
        <f t="shared" si="15"/>
        <v>243.36</v>
      </c>
      <c r="P35" s="151">
        <f t="shared" si="16"/>
        <v>9.13</v>
      </c>
      <c r="Q35" s="13">
        <f t="shared" si="17"/>
        <v>99.81</v>
      </c>
      <c r="R35" s="13"/>
      <c r="S35" s="151">
        <f t="shared" si="9"/>
        <v>352.3</v>
      </c>
      <c r="T35" s="151">
        <f t="shared" si="18"/>
        <v>1339.259</v>
      </c>
      <c r="U35" s="151"/>
      <c r="V35" t="str">
        <f>VLOOKUP(D35,[3]汇总!I$2:J$326,2,0)</f>
        <v>√</v>
      </c>
      <c r="W35">
        <f>VLOOKUP(D35,'[4]2021.05'!$E$5:$F$203,2,0)</f>
        <v>3180</v>
      </c>
    </row>
    <row r="36" ht="20" customHeight="1" spans="1:23">
      <c r="A36" s="150">
        <f t="shared" si="21"/>
        <v>33</v>
      </c>
      <c r="B36" s="155"/>
      <c r="C36" s="12" t="s">
        <v>847</v>
      </c>
      <c r="D36" s="209" t="s">
        <v>848</v>
      </c>
      <c r="E36" s="151">
        <v>3042.05</v>
      </c>
      <c r="F36" s="151">
        <v>3043</v>
      </c>
      <c r="G36" s="13">
        <v>4990.25</v>
      </c>
      <c r="H36" s="151">
        <f t="shared" si="11"/>
        <v>54.76</v>
      </c>
      <c r="I36" s="151">
        <f t="shared" si="12"/>
        <v>486.728</v>
      </c>
      <c r="J36" s="151">
        <f t="shared" si="13"/>
        <v>21.301</v>
      </c>
      <c r="K36" s="13">
        <f t="shared" si="14"/>
        <v>424.17</v>
      </c>
      <c r="L36" s="13"/>
      <c r="M36" s="13">
        <f t="shared" si="10"/>
        <v>986.959</v>
      </c>
      <c r="N36" s="151">
        <v>0</v>
      </c>
      <c r="O36" s="151">
        <f t="shared" si="15"/>
        <v>243.36</v>
      </c>
      <c r="P36" s="151">
        <f t="shared" si="16"/>
        <v>9.13</v>
      </c>
      <c r="Q36" s="13">
        <f t="shared" si="17"/>
        <v>99.81</v>
      </c>
      <c r="R36" s="13"/>
      <c r="S36" s="151">
        <f t="shared" si="9"/>
        <v>352.3</v>
      </c>
      <c r="T36" s="151">
        <f t="shared" si="18"/>
        <v>1339.259</v>
      </c>
      <c r="U36" s="151" t="s">
        <v>50</v>
      </c>
      <c r="V36" t="e">
        <f>VLOOKUP(D36,[3]汇总!I$2:J$326,2,0)</f>
        <v>#N/A</v>
      </c>
      <c r="W36" t="e">
        <f>VLOOKUP(D36,'[4]2021.05'!$E$5:$F$203,2,0)</f>
        <v>#N/A</v>
      </c>
    </row>
    <row r="37" ht="20" customHeight="1" spans="1:23">
      <c r="A37" s="150">
        <f t="shared" si="21"/>
        <v>34</v>
      </c>
      <c r="B37" s="151" t="s">
        <v>90</v>
      </c>
      <c r="C37" s="11" t="s">
        <v>91</v>
      </c>
      <c r="D37" s="151" t="s">
        <v>92</v>
      </c>
      <c r="E37" s="151">
        <v>2836.2</v>
      </c>
      <c r="F37" s="151">
        <v>2837</v>
      </c>
      <c r="G37" s="13">
        <v>4990.25</v>
      </c>
      <c r="H37" s="151">
        <f t="shared" si="11"/>
        <v>51.05</v>
      </c>
      <c r="I37" s="151">
        <f t="shared" si="12"/>
        <v>453.792</v>
      </c>
      <c r="J37" s="151">
        <f t="shared" si="13"/>
        <v>19.859</v>
      </c>
      <c r="K37" s="13">
        <f t="shared" si="14"/>
        <v>424.17</v>
      </c>
      <c r="L37" s="13"/>
      <c r="M37" s="13">
        <f t="shared" si="10"/>
        <v>948.871</v>
      </c>
      <c r="N37" s="151">
        <v>0</v>
      </c>
      <c r="O37" s="151">
        <f t="shared" si="15"/>
        <v>226.9</v>
      </c>
      <c r="P37" s="151">
        <f t="shared" si="16"/>
        <v>8.51</v>
      </c>
      <c r="Q37" s="13">
        <f t="shared" si="17"/>
        <v>99.81</v>
      </c>
      <c r="R37" s="13"/>
      <c r="S37" s="151">
        <f t="shared" si="9"/>
        <v>335.22</v>
      </c>
      <c r="T37" s="151">
        <f t="shared" si="18"/>
        <v>1284.091</v>
      </c>
      <c r="U37" s="151"/>
      <c r="V37" t="str">
        <f>VLOOKUP(D37,[3]汇总!I$2:J$326,2,0)</f>
        <v>√</v>
      </c>
      <c r="W37">
        <f>VLOOKUP(D37,'[4]2021.05'!$E$5:$F$203,2,0)</f>
        <v>3180</v>
      </c>
    </row>
    <row r="38" ht="20" customHeight="1" spans="1:23">
      <c r="A38" s="150">
        <f t="shared" si="21"/>
        <v>35</v>
      </c>
      <c r="B38" s="151"/>
      <c r="C38" s="11" t="s">
        <v>781</v>
      </c>
      <c r="D38" s="151" t="s">
        <v>782</v>
      </c>
      <c r="E38" s="17">
        <v>3042.05</v>
      </c>
      <c r="F38" s="17">
        <v>3043</v>
      </c>
      <c r="G38" s="13">
        <v>4990.25</v>
      </c>
      <c r="H38" s="151">
        <f t="shared" si="11"/>
        <v>54.76</v>
      </c>
      <c r="I38" s="151">
        <f t="shared" si="12"/>
        <v>486.728</v>
      </c>
      <c r="J38" s="151">
        <f t="shared" si="13"/>
        <v>21.301</v>
      </c>
      <c r="K38" s="13">
        <f t="shared" si="14"/>
        <v>424.17</v>
      </c>
      <c r="L38" s="13"/>
      <c r="M38" s="13">
        <f t="shared" si="10"/>
        <v>986.959</v>
      </c>
      <c r="N38" s="151">
        <v>0</v>
      </c>
      <c r="O38" s="151">
        <f t="shared" si="15"/>
        <v>243.36</v>
      </c>
      <c r="P38" s="151">
        <f t="shared" si="16"/>
        <v>9.13</v>
      </c>
      <c r="Q38" s="13">
        <f t="shared" si="17"/>
        <v>99.81</v>
      </c>
      <c r="R38" s="13"/>
      <c r="S38" s="151">
        <f t="shared" si="9"/>
        <v>352.3</v>
      </c>
      <c r="T38" s="151">
        <f t="shared" si="18"/>
        <v>1339.259</v>
      </c>
      <c r="U38" s="151"/>
      <c r="V38" t="str">
        <f>VLOOKUP(D38,[3]汇总!I$2:J$326,2,0)</f>
        <v>√</v>
      </c>
      <c r="W38" t="e">
        <f>VLOOKUP(D38,'[4]2021.05'!$E$5:$F$203,2,0)</f>
        <v>#N/A</v>
      </c>
    </row>
    <row r="39" ht="20" customHeight="1" spans="1:23">
      <c r="A39" s="150">
        <f t="shared" si="21"/>
        <v>36</v>
      </c>
      <c r="B39" s="151"/>
      <c r="C39" s="11" t="s">
        <v>93</v>
      </c>
      <c r="D39" s="151" t="s">
        <v>94</v>
      </c>
      <c r="E39" s="151">
        <v>2836.2</v>
      </c>
      <c r="F39" s="151">
        <v>2837</v>
      </c>
      <c r="G39" s="13">
        <v>4990.25</v>
      </c>
      <c r="H39" s="151">
        <f t="shared" si="11"/>
        <v>51.05</v>
      </c>
      <c r="I39" s="151">
        <f t="shared" si="12"/>
        <v>453.792</v>
      </c>
      <c r="J39" s="151">
        <f t="shared" si="13"/>
        <v>19.859</v>
      </c>
      <c r="K39" s="13">
        <f t="shared" si="14"/>
        <v>424.17</v>
      </c>
      <c r="L39" s="13"/>
      <c r="M39" s="13">
        <f t="shared" si="10"/>
        <v>948.871</v>
      </c>
      <c r="N39" s="151">
        <v>0</v>
      </c>
      <c r="O39" s="151">
        <f t="shared" si="15"/>
        <v>226.9</v>
      </c>
      <c r="P39" s="151">
        <f t="shared" si="16"/>
        <v>8.51</v>
      </c>
      <c r="Q39" s="13">
        <f t="shared" si="17"/>
        <v>99.81</v>
      </c>
      <c r="R39" s="13"/>
      <c r="S39" s="151">
        <f t="shared" si="9"/>
        <v>335.22</v>
      </c>
      <c r="T39" s="151">
        <f t="shared" si="18"/>
        <v>1284.091</v>
      </c>
      <c r="U39" s="151"/>
      <c r="V39" t="str">
        <f>VLOOKUP(D39,[3]汇总!I$2:J$326,2,0)</f>
        <v>√</v>
      </c>
      <c r="W39">
        <f>VLOOKUP(D39,'[4]2021.05'!$E$5:$F$203,2,0)</f>
        <v>3180</v>
      </c>
    </row>
    <row r="40" ht="20" customHeight="1" spans="1:23">
      <c r="A40" s="150">
        <f t="shared" si="21"/>
        <v>37</v>
      </c>
      <c r="B40" s="151"/>
      <c r="C40" s="11" t="s">
        <v>95</v>
      </c>
      <c r="D40" s="151" t="s">
        <v>96</v>
      </c>
      <c r="E40" s="151">
        <v>2836.2</v>
      </c>
      <c r="F40" s="151">
        <v>2837</v>
      </c>
      <c r="G40" s="13">
        <v>4990.25</v>
      </c>
      <c r="H40" s="151">
        <f t="shared" si="11"/>
        <v>51.05</v>
      </c>
      <c r="I40" s="151">
        <f t="shared" si="12"/>
        <v>453.792</v>
      </c>
      <c r="J40" s="151">
        <f t="shared" si="13"/>
        <v>19.859</v>
      </c>
      <c r="K40" s="13">
        <f t="shared" si="14"/>
        <v>424.17</v>
      </c>
      <c r="L40" s="13"/>
      <c r="M40" s="13">
        <f t="shared" si="10"/>
        <v>948.871</v>
      </c>
      <c r="N40" s="151">
        <v>0</v>
      </c>
      <c r="O40" s="151">
        <f t="shared" si="15"/>
        <v>226.9</v>
      </c>
      <c r="P40" s="151">
        <f t="shared" si="16"/>
        <v>8.51</v>
      </c>
      <c r="Q40" s="13">
        <f t="shared" si="17"/>
        <v>99.81</v>
      </c>
      <c r="R40" s="13"/>
      <c r="S40" s="151">
        <f t="shared" si="9"/>
        <v>335.22</v>
      </c>
      <c r="T40" s="151">
        <f t="shared" si="18"/>
        <v>1284.091</v>
      </c>
      <c r="U40" s="151"/>
      <c r="V40" t="str">
        <f>VLOOKUP(D40,[3]汇总!I$2:J$326,2,0)</f>
        <v>√</v>
      </c>
      <c r="W40">
        <f>VLOOKUP(D40,'[4]2021.05'!$E$5:$F$203,2,0)</f>
        <v>3180</v>
      </c>
    </row>
    <row r="41" ht="20" customHeight="1" spans="1:23">
      <c r="A41" s="150">
        <f t="shared" si="21"/>
        <v>38</v>
      </c>
      <c r="B41" s="151"/>
      <c r="C41" s="11" t="s">
        <v>97</v>
      </c>
      <c r="D41" s="151" t="s">
        <v>98</v>
      </c>
      <c r="E41" s="151">
        <v>2836.2</v>
      </c>
      <c r="F41" s="151">
        <v>2837</v>
      </c>
      <c r="G41" s="13">
        <v>4990.25</v>
      </c>
      <c r="H41" s="151">
        <f t="shared" si="11"/>
        <v>51.05</v>
      </c>
      <c r="I41" s="151">
        <f t="shared" si="12"/>
        <v>453.792</v>
      </c>
      <c r="J41" s="151">
        <f t="shared" si="13"/>
        <v>19.859</v>
      </c>
      <c r="K41" s="13">
        <f t="shared" si="14"/>
        <v>424.17</v>
      </c>
      <c r="L41" s="13"/>
      <c r="M41" s="13">
        <f t="shared" si="10"/>
        <v>948.871</v>
      </c>
      <c r="N41" s="151">
        <v>0</v>
      </c>
      <c r="O41" s="151">
        <f t="shared" si="15"/>
        <v>226.9</v>
      </c>
      <c r="P41" s="151">
        <f t="shared" si="16"/>
        <v>8.51</v>
      </c>
      <c r="Q41" s="13">
        <f t="shared" si="17"/>
        <v>99.81</v>
      </c>
      <c r="R41" s="13"/>
      <c r="S41" s="151">
        <f t="shared" si="9"/>
        <v>335.22</v>
      </c>
      <c r="T41" s="151">
        <f t="shared" si="18"/>
        <v>1284.091</v>
      </c>
      <c r="U41" s="151"/>
      <c r="V41" t="str">
        <f>VLOOKUP(D41,[3]汇总!I$2:J$326,2,0)</f>
        <v>√</v>
      </c>
      <c r="W41">
        <f>VLOOKUP(D41,'[4]2021.05'!$E$5:$F$203,2,0)</f>
        <v>3180</v>
      </c>
    </row>
    <row r="42" ht="20" customHeight="1" spans="1:23">
      <c r="A42" s="150">
        <f t="shared" si="21"/>
        <v>39</v>
      </c>
      <c r="B42" s="151" t="s">
        <v>99</v>
      </c>
      <c r="C42" s="11" t="s">
        <v>102</v>
      </c>
      <c r="D42" s="151" t="s">
        <v>103</v>
      </c>
      <c r="E42" s="151">
        <v>2836.2</v>
      </c>
      <c r="F42" s="151">
        <v>2837</v>
      </c>
      <c r="G42" s="13">
        <v>4990.25</v>
      </c>
      <c r="H42" s="151">
        <f t="shared" si="11"/>
        <v>51.05</v>
      </c>
      <c r="I42" s="151">
        <f t="shared" si="12"/>
        <v>453.792</v>
      </c>
      <c r="J42" s="151">
        <f t="shared" si="13"/>
        <v>19.859</v>
      </c>
      <c r="K42" s="13">
        <f t="shared" si="14"/>
        <v>424.17</v>
      </c>
      <c r="L42" s="13"/>
      <c r="M42" s="13">
        <f t="shared" si="10"/>
        <v>948.871</v>
      </c>
      <c r="N42" s="151">
        <v>0</v>
      </c>
      <c r="O42" s="151">
        <f t="shared" si="15"/>
        <v>226.9</v>
      </c>
      <c r="P42" s="151">
        <f t="shared" si="16"/>
        <v>8.51</v>
      </c>
      <c r="Q42" s="13">
        <f t="shared" si="17"/>
        <v>99.81</v>
      </c>
      <c r="R42" s="13"/>
      <c r="S42" s="151">
        <f t="shared" si="9"/>
        <v>335.22</v>
      </c>
      <c r="T42" s="151">
        <f t="shared" si="18"/>
        <v>1284.091</v>
      </c>
      <c r="U42" s="151"/>
      <c r="V42" t="str">
        <f>VLOOKUP(D42,[3]汇总!I$2:J$326,2,0)</f>
        <v>√</v>
      </c>
      <c r="W42" t="e">
        <f>VLOOKUP(D42,'[4]2021.05'!$E$5:$F$203,2,0)</f>
        <v>#N/A</v>
      </c>
    </row>
    <row r="43" ht="20" customHeight="1" spans="1:23">
      <c r="A43" s="150">
        <f t="shared" si="21"/>
        <v>40</v>
      </c>
      <c r="B43" s="151"/>
      <c r="C43" s="11" t="s">
        <v>104</v>
      </c>
      <c r="D43" s="151" t="s">
        <v>105</v>
      </c>
      <c r="E43" s="151">
        <v>2836.2</v>
      </c>
      <c r="F43" s="151">
        <v>2837</v>
      </c>
      <c r="G43" s="13">
        <v>4990.25</v>
      </c>
      <c r="H43" s="151">
        <f t="shared" si="11"/>
        <v>51.05</v>
      </c>
      <c r="I43" s="151">
        <f t="shared" si="12"/>
        <v>453.792</v>
      </c>
      <c r="J43" s="151">
        <f t="shared" si="13"/>
        <v>19.859</v>
      </c>
      <c r="K43" s="13">
        <f t="shared" si="14"/>
        <v>424.17</v>
      </c>
      <c r="L43" s="13"/>
      <c r="M43" s="13">
        <f t="shared" si="10"/>
        <v>948.871</v>
      </c>
      <c r="N43" s="151">
        <v>0</v>
      </c>
      <c r="O43" s="151">
        <f t="shared" si="15"/>
        <v>226.9</v>
      </c>
      <c r="P43" s="151">
        <f t="shared" si="16"/>
        <v>8.51</v>
      </c>
      <c r="Q43" s="13">
        <f t="shared" si="17"/>
        <v>99.81</v>
      </c>
      <c r="R43" s="13"/>
      <c r="S43" s="151">
        <f t="shared" si="9"/>
        <v>335.22</v>
      </c>
      <c r="T43" s="151">
        <f t="shared" si="18"/>
        <v>1284.091</v>
      </c>
      <c r="U43" s="151"/>
      <c r="V43" t="str">
        <f>VLOOKUP(D43,[3]汇总!I$2:J$326,2,0)</f>
        <v>√</v>
      </c>
      <c r="W43">
        <f>VLOOKUP(D43,'[4]2021.05'!$E$5:$F$203,2,0)</f>
        <v>3180</v>
      </c>
    </row>
    <row r="44" ht="20" customHeight="1" spans="1:23">
      <c r="A44" s="150">
        <f t="shared" ref="A44:A53" si="22">ROW()-3</f>
        <v>41</v>
      </c>
      <c r="B44" s="151"/>
      <c r="C44" s="11" t="s">
        <v>106</v>
      </c>
      <c r="D44" s="151" t="s">
        <v>107</v>
      </c>
      <c r="E44" s="151">
        <v>2836.2</v>
      </c>
      <c r="F44" s="151">
        <v>2837</v>
      </c>
      <c r="G44" s="13">
        <v>4990.25</v>
      </c>
      <c r="H44" s="151">
        <f t="shared" si="11"/>
        <v>51.05</v>
      </c>
      <c r="I44" s="151">
        <f t="shared" si="12"/>
        <v>453.792</v>
      </c>
      <c r="J44" s="151">
        <f t="shared" si="13"/>
        <v>19.859</v>
      </c>
      <c r="K44" s="13">
        <f t="shared" si="14"/>
        <v>424.17</v>
      </c>
      <c r="L44" s="13"/>
      <c r="M44" s="13">
        <f t="shared" si="10"/>
        <v>948.871</v>
      </c>
      <c r="N44" s="151">
        <v>0</v>
      </c>
      <c r="O44" s="151">
        <f t="shared" si="15"/>
        <v>226.9</v>
      </c>
      <c r="P44" s="151">
        <f t="shared" si="16"/>
        <v>8.51</v>
      </c>
      <c r="Q44" s="13">
        <f t="shared" si="17"/>
        <v>99.81</v>
      </c>
      <c r="R44" s="13"/>
      <c r="S44" s="151">
        <f t="shared" si="9"/>
        <v>335.22</v>
      </c>
      <c r="T44" s="151">
        <f t="shared" si="18"/>
        <v>1284.091</v>
      </c>
      <c r="U44" s="151"/>
      <c r="V44" t="str">
        <f>VLOOKUP(D44,[3]汇总!I$2:J$326,2,0)</f>
        <v>√</v>
      </c>
      <c r="W44">
        <f>VLOOKUP(D44,'[4]2021.05'!$E$5:$F$203,2,0)</f>
        <v>3180</v>
      </c>
    </row>
    <row r="45" ht="20" customHeight="1" spans="1:23">
      <c r="A45" s="150">
        <f t="shared" si="22"/>
        <v>42</v>
      </c>
      <c r="B45" s="151"/>
      <c r="C45" s="11" t="s">
        <v>108</v>
      </c>
      <c r="D45" s="151" t="s">
        <v>109</v>
      </c>
      <c r="E45" s="151">
        <v>2836.2</v>
      </c>
      <c r="F45" s="151">
        <v>2837</v>
      </c>
      <c r="G45" s="13">
        <v>4990.25</v>
      </c>
      <c r="H45" s="151">
        <f t="shared" si="11"/>
        <v>51.05</v>
      </c>
      <c r="I45" s="151">
        <f t="shared" si="12"/>
        <v>453.792</v>
      </c>
      <c r="J45" s="151">
        <f t="shared" si="13"/>
        <v>19.859</v>
      </c>
      <c r="K45" s="13">
        <f t="shared" si="14"/>
        <v>424.17</v>
      </c>
      <c r="L45" s="13"/>
      <c r="M45" s="13">
        <f t="shared" si="10"/>
        <v>948.871</v>
      </c>
      <c r="N45" s="151">
        <v>0</v>
      </c>
      <c r="O45" s="151">
        <f t="shared" si="15"/>
        <v>226.9</v>
      </c>
      <c r="P45" s="151">
        <f t="shared" si="16"/>
        <v>8.51</v>
      </c>
      <c r="Q45" s="13">
        <f t="shared" si="17"/>
        <v>99.81</v>
      </c>
      <c r="R45" s="13"/>
      <c r="S45" s="151">
        <f t="shared" si="9"/>
        <v>335.22</v>
      </c>
      <c r="T45" s="151">
        <f t="shared" si="18"/>
        <v>1284.091</v>
      </c>
      <c r="U45" s="151"/>
      <c r="V45" t="str">
        <f>VLOOKUP(D45,[3]汇总!I$2:J$326,2,0)</f>
        <v>√</v>
      </c>
      <c r="W45">
        <f>VLOOKUP(D45,'[4]2021.05'!$E$5:$F$203,2,0)</f>
        <v>3180</v>
      </c>
    </row>
    <row r="46" ht="20" customHeight="1" spans="1:23">
      <c r="A46" s="150">
        <f t="shared" si="22"/>
        <v>43</v>
      </c>
      <c r="B46" s="151"/>
      <c r="C46" s="11" t="s">
        <v>110</v>
      </c>
      <c r="D46" s="151" t="s">
        <v>111</v>
      </c>
      <c r="E46" s="151">
        <v>2836.2</v>
      </c>
      <c r="F46" s="151">
        <v>2837</v>
      </c>
      <c r="G46" s="13">
        <v>4990.25</v>
      </c>
      <c r="H46" s="151">
        <f t="shared" si="11"/>
        <v>51.05</v>
      </c>
      <c r="I46" s="151">
        <f t="shared" si="12"/>
        <v>453.792</v>
      </c>
      <c r="J46" s="151">
        <f t="shared" si="13"/>
        <v>19.859</v>
      </c>
      <c r="K46" s="13">
        <f t="shared" si="14"/>
        <v>424.17</v>
      </c>
      <c r="L46" s="13"/>
      <c r="M46" s="13">
        <f t="shared" si="10"/>
        <v>948.871</v>
      </c>
      <c r="N46" s="151">
        <v>0</v>
      </c>
      <c r="O46" s="151">
        <f t="shared" si="15"/>
        <v>226.9</v>
      </c>
      <c r="P46" s="151">
        <f t="shared" si="16"/>
        <v>8.51</v>
      </c>
      <c r="Q46" s="13">
        <f t="shared" si="17"/>
        <v>99.81</v>
      </c>
      <c r="R46" s="13"/>
      <c r="S46" s="151">
        <f t="shared" si="9"/>
        <v>335.22</v>
      </c>
      <c r="T46" s="151">
        <f t="shared" si="18"/>
        <v>1284.091</v>
      </c>
      <c r="U46" s="151"/>
      <c r="V46" t="str">
        <f>VLOOKUP(D46,[3]汇总!I$2:J$326,2,0)</f>
        <v>√</v>
      </c>
      <c r="W46">
        <f>VLOOKUP(D46,'[4]2021.05'!$E$5:$F$203,2,0)</f>
        <v>3180</v>
      </c>
    </row>
    <row r="47" ht="20" customHeight="1" spans="1:23">
      <c r="A47" s="150">
        <f t="shared" si="22"/>
        <v>44</v>
      </c>
      <c r="B47" s="153" t="s">
        <v>112</v>
      </c>
      <c r="C47" s="11" t="s">
        <v>113</v>
      </c>
      <c r="D47" s="151" t="s">
        <v>114</v>
      </c>
      <c r="E47" s="151">
        <v>2836.2</v>
      </c>
      <c r="F47" s="151">
        <v>2837</v>
      </c>
      <c r="G47" s="13">
        <v>4990.25</v>
      </c>
      <c r="H47" s="151">
        <f t="shared" si="11"/>
        <v>51.05</v>
      </c>
      <c r="I47" s="151">
        <f t="shared" si="12"/>
        <v>453.792</v>
      </c>
      <c r="J47" s="151">
        <f t="shared" si="13"/>
        <v>19.859</v>
      </c>
      <c r="K47" s="13">
        <f t="shared" si="14"/>
        <v>424.17</v>
      </c>
      <c r="L47" s="13"/>
      <c r="M47" s="13">
        <f t="shared" si="10"/>
        <v>948.871</v>
      </c>
      <c r="N47" s="151">
        <v>0</v>
      </c>
      <c r="O47" s="151">
        <f t="shared" si="15"/>
        <v>226.9</v>
      </c>
      <c r="P47" s="151">
        <f t="shared" si="16"/>
        <v>8.51</v>
      </c>
      <c r="Q47" s="13">
        <f t="shared" si="17"/>
        <v>99.81</v>
      </c>
      <c r="R47" s="13"/>
      <c r="S47" s="151">
        <f t="shared" si="9"/>
        <v>335.22</v>
      </c>
      <c r="T47" s="151">
        <f t="shared" si="18"/>
        <v>1284.091</v>
      </c>
      <c r="U47" s="151"/>
      <c r="V47" t="str">
        <f>VLOOKUP(D47,[3]汇总!I$2:J$326,2,0)</f>
        <v>√</v>
      </c>
      <c r="W47">
        <f>VLOOKUP(D47,'[4]2021.05'!$E$5:$F$203,2,0)</f>
        <v>3180</v>
      </c>
    </row>
    <row r="48" ht="20" customHeight="1" spans="1:23">
      <c r="A48" s="150">
        <f t="shared" si="22"/>
        <v>45</v>
      </c>
      <c r="B48" s="154"/>
      <c r="C48" s="11" t="s">
        <v>115</v>
      </c>
      <c r="D48" s="151" t="s">
        <v>116</v>
      </c>
      <c r="E48" s="151">
        <v>2836.2</v>
      </c>
      <c r="F48" s="151">
        <v>2837</v>
      </c>
      <c r="G48" s="13">
        <v>4990.25</v>
      </c>
      <c r="H48" s="151">
        <f t="shared" si="11"/>
        <v>51.05</v>
      </c>
      <c r="I48" s="151">
        <f t="shared" si="12"/>
        <v>453.792</v>
      </c>
      <c r="J48" s="151">
        <f t="shared" si="13"/>
        <v>19.859</v>
      </c>
      <c r="K48" s="13">
        <f t="shared" si="14"/>
        <v>424.17</v>
      </c>
      <c r="L48" s="13"/>
      <c r="M48" s="13">
        <f t="shared" si="10"/>
        <v>948.871</v>
      </c>
      <c r="N48" s="151">
        <v>0</v>
      </c>
      <c r="O48" s="151">
        <f t="shared" si="15"/>
        <v>226.9</v>
      </c>
      <c r="P48" s="151">
        <f t="shared" si="16"/>
        <v>8.51</v>
      </c>
      <c r="Q48" s="13">
        <f t="shared" si="17"/>
        <v>99.81</v>
      </c>
      <c r="R48" s="13"/>
      <c r="S48" s="151">
        <f t="shared" si="9"/>
        <v>335.22</v>
      </c>
      <c r="T48" s="151">
        <f t="shared" si="18"/>
        <v>1284.091</v>
      </c>
      <c r="U48" s="151"/>
      <c r="V48" t="str">
        <f>VLOOKUP(D48,[3]汇总!I$2:J$326,2,0)</f>
        <v>√</v>
      </c>
      <c r="W48">
        <f>VLOOKUP(D48,'[4]2021.05'!$E$5:$F$203,2,0)</f>
        <v>3180</v>
      </c>
    </row>
    <row r="49" ht="20" customHeight="1" spans="1:23">
      <c r="A49" s="150">
        <f t="shared" si="22"/>
        <v>46</v>
      </c>
      <c r="B49" s="154"/>
      <c r="C49" s="11" t="s">
        <v>117</v>
      </c>
      <c r="D49" s="151" t="s">
        <v>118</v>
      </c>
      <c r="E49" s="151">
        <v>2836.2</v>
      </c>
      <c r="F49" s="151">
        <v>2837</v>
      </c>
      <c r="G49" s="13">
        <v>4990.25</v>
      </c>
      <c r="H49" s="151">
        <f t="shared" si="11"/>
        <v>51.05</v>
      </c>
      <c r="I49" s="151">
        <f t="shared" si="12"/>
        <v>453.792</v>
      </c>
      <c r="J49" s="151">
        <f t="shared" si="13"/>
        <v>19.859</v>
      </c>
      <c r="K49" s="13">
        <f t="shared" si="14"/>
        <v>424.17</v>
      </c>
      <c r="L49" s="13"/>
      <c r="M49" s="13">
        <f t="shared" si="10"/>
        <v>948.871</v>
      </c>
      <c r="N49" s="151">
        <v>0</v>
      </c>
      <c r="O49" s="151">
        <f t="shared" si="15"/>
        <v>226.9</v>
      </c>
      <c r="P49" s="151">
        <f t="shared" si="16"/>
        <v>8.51</v>
      </c>
      <c r="Q49" s="13">
        <f t="shared" si="17"/>
        <v>99.81</v>
      </c>
      <c r="R49" s="13"/>
      <c r="S49" s="151">
        <f t="shared" si="9"/>
        <v>335.22</v>
      </c>
      <c r="T49" s="151">
        <f t="shared" si="18"/>
        <v>1284.091</v>
      </c>
      <c r="U49" s="151"/>
      <c r="V49" t="str">
        <f>VLOOKUP(D49,[3]汇总!I$2:J$326,2,0)</f>
        <v>√</v>
      </c>
      <c r="W49">
        <f>VLOOKUP(D49,'[4]2021.05'!$E$5:$F$203,2,0)</f>
        <v>3180</v>
      </c>
    </row>
    <row r="50" ht="20" customHeight="1" spans="1:23">
      <c r="A50" s="150">
        <f t="shared" si="22"/>
        <v>47</v>
      </c>
      <c r="B50" s="154"/>
      <c r="C50" s="11" t="s">
        <v>119</v>
      </c>
      <c r="D50" s="151" t="s">
        <v>120</v>
      </c>
      <c r="E50" s="151">
        <v>3820</v>
      </c>
      <c r="F50" s="151">
        <v>3820</v>
      </c>
      <c r="G50" s="13">
        <v>4990.25</v>
      </c>
      <c r="H50" s="151">
        <f t="shared" si="11"/>
        <v>68.76</v>
      </c>
      <c r="I50" s="151">
        <f t="shared" si="12"/>
        <v>611.2</v>
      </c>
      <c r="J50" s="151">
        <f t="shared" si="13"/>
        <v>26.74</v>
      </c>
      <c r="K50" s="13">
        <f t="shared" si="14"/>
        <v>424.17</v>
      </c>
      <c r="L50" s="13"/>
      <c r="M50" s="13">
        <f t="shared" si="10"/>
        <v>1130.87</v>
      </c>
      <c r="N50" s="151">
        <v>0</v>
      </c>
      <c r="O50" s="151">
        <f t="shared" si="15"/>
        <v>305.6</v>
      </c>
      <c r="P50" s="151">
        <f t="shared" si="16"/>
        <v>11.46</v>
      </c>
      <c r="Q50" s="13">
        <f t="shared" si="17"/>
        <v>99.81</v>
      </c>
      <c r="R50" s="13"/>
      <c r="S50" s="151">
        <f t="shared" si="9"/>
        <v>416.87</v>
      </c>
      <c r="T50" s="151">
        <f t="shared" si="18"/>
        <v>1547.74</v>
      </c>
      <c r="U50" s="151"/>
      <c r="V50" t="str">
        <f>VLOOKUP(D50,[3]汇总!I$2:J$326,2,0)</f>
        <v>√</v>
      </c>
      <c r="W50">
        <f>VLOOKUP(D50,'[4]2021.05'!$E$5:$F$203,2,0)</f>
        <v>3180</v>
      </c>
    </row>
    <row r="51" ht="20" customHeight="1" spans="1:23">
      <c r="A51" s="150">
        <f t="shared" si="22"/>
        <v>48</v>
      </c>
      <c r="B51" s="154"/>
      <c r="C51" s="11" t="s">
        <v>123</v>
      </c>
      <c r="D51" s="151" t="s">
        <v>124</v>
      </c>
      <c r="E51" s="151">
        <v>2836.2</v>
      </c>
      <c r="F51" s="151">
        <v>2837</v>
      </c>
      <c r="G51" s="13">
        <v>4990.25</v>
      </c>
      <c r="H51" s="151">
        <f t="shared" si="11"/>
        <v>51.05</v>
      </c>
      <c r="I51" s="151">
        <f t="shared" si="12"/>
        <v>453.792</v>
      </c>
      <c r="J51" s="151">
        <f t="shared" si="13"/>
        <v>19.859</v>
      </c>
      <c r="K51" s="13">
        <f t="shared" si="14"/>
        <v>424.17</v>
      </c>
      <c r="L51" s="13"/>
      <c r="M51" s="13">
        <f t="shared" si="10"/>
        <v>948.871</v>
      </c>
      <c r="N51" s="151">
        <v>0</v>
      </c>
      <c r="O51" s="151">
        <f t="shared" si="15"/>
        <v>226.9</v>
      </c>
      <c r="P51" s="151">
        <f t="shared" si="16"/>
        <v>8.51</v>
      </c>
      <c r="Q51" s="13">
        <f t="shared" si="17"/>
        <v>99.81</v>
      </c>
      <c r="R51" s="13"/>
      <c r="S51" s="151">
        <f t="shared" si="9"/>
        <v>335.22</v>
      </c>
      <c r="T51" s="151">
        <f t="shared" si="18"/>
        <v>1284.091</v>
      </c>
      <c r="U51" s="151"/>
      <c r="V51" t="str">
        <f>VLOOKUP(D51,[3]汇总!I$2:J$326,2,0)</f>
        <v>√</v>
      </c>
      <c r="W51">
        <f>VLOOKUP(D51,'[4]2021.05'!$E$5:$F$203,2,0)</f>
        <v>3180</v>
      </c>
    </row>
    <row r="52" ht="20" customHeight="1" spans="1:23">
      <c r="A52" s="150">
        <f t="shared" si="22"/>
        <v>49</v>
      </c>
      <c r="B52" s="154"/>
      <c r="C52" s="11" t="s">
        <v>125</v>
      </c>
      <c r="D52" s="151" t="s">
        <v>126</v>
      </c>
      <c r="E52" s="151">
        <v>3820</v>
      </c>
      <c r="F52" s="151">
        <v>3820</v>
      </c>
      <c r="G52" s="13">
        <v>4990.25</v>
      </c>
      <c r="H52" s="151">
        <f t="shared" si="11"/>
        <v>68.76</v>
      </c>
      <c r="I52" s="151">
        <f t="shared" si="12"/>
        <v>611.2</v>
      </c>
      <c r="J52" s="151">
        <f t="shared" si="13"/>
        <v>26.74</v>
      </c>
      <c r="K52" s="13">
        <f t="shared" si="14"/>
        <v>424.17</v>
      </c>
      <c r="L52" s="13"/>
      <c r="M52" s="13">
        <f t="shared" si="10"/>
        <v>1130.87</v>
      </c>
      <c r="N52" s="151">
        <v>0</v>
      </c>
      <c r="O52" s="151">
        <f t="shared" si="15"/>
        <v>305.6</v>
      </c>
      <c r="P52" s="151">
        <f t="shared" si="16"/>
        <v>11.46</v>
      </c>
      <c r="Q52" s="13">
        <f t="shared" si="17"/>
        <v>99.81</v>
      </c>
      <c r="R52" s="13"/>
      <c r="S52" s="151">
        <f t="shared" si="9"/>
        <v>416.87</v>
      </c>
      <c r="T52" s="151">
        <f t="shared" si="18"/>
        <v>1547.74</v>
      </c>
      <c r="U52" s="151"/>
      <c r="V52" t="str">
        <f>VLOOKUP(D52,[3]汇总!I$2:J$326,2,0)</f>
        <v>√</v>
      </c>
      <c r="W52">
        <f>VLOOKUP(D52,'[4]2021.05'!$E$5:$F$203,2,0)</f>
        <v>4180</v>
      </c>
    </row>
    <row r="53" ht="20" customHeight="1" spans="1:23">
      <c r="A53" s="150">
        <f t="shared" si="22"/>
        <v>50</v>
      </c>
      <c r="B53" s="154"/>
      <c r="C53" s="11" t="s">
        <v>127</v>
      </c>
      <c r="D53" s="151" t="s">
        <v>128</v>
      </c>
      <c r="E53" s="151">
        <v>3042.05</v>
      </c>
      <c r="F53" s="151">
        <v>3043</v>
      </c>
      <c r="G53" s="13">
        <v>4990.25</v>
      </c>
      <c r="H53" s="151">
        <f t="shared" si="11"/>
        <v>54.76</v>
      </c>
      <c r="I53" s="151">
        <f t="shared" si="12"/>
        <v>486.728</v>
      </c>
      <c r="J53" s="151">
        <f t="shared" si="13"/>
        <v>21.301</v>
      </c>
      <c r="K53" s="13">
        <f t="shared" si="14"/>
        <v>424.17</v>
      </c>
      <c r="L53" s="13"/>
      <c r="M53" s="13">
        <f t="shared" si="10"/>
        <v>986.959</v>
      </c>
      <c r="N53" s="151">
        <v>0</v>
      </c>
      <c r="O53" s="151">
        <f t="shared" si="15"/>
        <v>243.36</v>
      </c>
      <c r="P53" s="151">
        <f t="shared" si="16"/>
        <v>9.13</v>
      </c>
      <c r="Q53" s="13">
        <f t="shared" si="17"/>
        <v>99.81</v>
      </c>
      <c r="R53" s="13"/>
      <c r="S53" s="151">
        <f t="shared" si="9"/>
        <v>352.3</v>
      </c>
      <c r="T53" s="151">
        <f t="shared" si="18"/>
        <v>1339.259</v>
      </c>
      <c r="U53" s="151"/>
      <c r="V53" t="str">
        <f>VLOOKUP(D53,[3]汇总!I$2:J$326,2,0)</f>
        <v>√</v>
      </c>
      <c r="W53">
        <f>VLOOKUP(D53,'[4]2021.05'!$E$5:$F$203,2,0)</f>
        <v>3180</v>
      </c>
    </row>
    <row r="54" ht="20" customHeight="1" spans="1:23">
      <c r="A54" s="150">
        <f t="shared" ref="A54:A64" si="23">ROW()-3</f>
        <v>51</v>
      </c>
      <c r="B54" s="154"/>
      <c r="C54" s="11" t="s">
        <v>129</v>
      </c>
      <c r="D54" s="151" t="s">
        <v>130</v>
      </c>
      <c r="E54" s="151">
        <v>3042.05</v>
      </c>
      <c r="F54" s="151">
        <v>3043</v>
      </c>
      <c r="G54" s="13">
        <v>4990.25</v>
      </c>
      <c r="H54" s="151">
        <f t="shared" si="11"/>
        <v>54.76</v>
      </c>
      <c r="I54" s="151">
        <f t="shared" si="12"/>
        <v>486.728</v>
      </c>
      <c r="J54" s="151">
        <f t="shared" si="13"/>
        <v>21.301</v>
      </c>
      <c r="K54" s="13">
        <f t="shared" si="14"/>
        <v>424.17</v>
      </c>
      <c r="L54" s="13"/>
      <c r="M54" s="13">
        <f t="shared" si="10"/>
        <v>986.959</v>
      </c>
      <c r="N54" s="151">
        <v>0</v>
      </c>
      <c r="O54" s="151">
        <f t="shared" si="15"/>
        <v>243.36</v>
      </c>
      <c r="P54" s="151">
        <f t="shared" si="16"/>
        <v>9.13</v>
      </c>
      <c r="Q54" s="13">
        <f t="shared" si="17"/>
        <v>99.81</v>
      </c>
      <c r="R54" s="13"/>
      <c r="S54" s="151">
        <f t="shared" si="9"/>
        <v>352.3</v>
      </c>
      <c r="T54" s="151">
        <f t="shared" si="18"/>
        <v>1339.259</v>
      </c>
      <c r="U54" s="151"/>
      <c r="V54" t="str">
        <f>VLOOKUP(D54,[3]汇总!I$2:J$326,2,0)</f>
        <v>√</v>
      </c>
      <c r="W54">
        <f>VLOOKUP(D54,'[4]2021.05'!$E$5:$F$203,2,0)</f>
        <v>3180</v>
      </c>
    </row>
    <row r="55" ht="20" customHeight="1" spans="1:24">
      <c r="A55" s="150">
        <f t="shared" si="23"/>
        <v>52</v>
      </c>
      <c r="B55" s="154"/>
      <c r="C55" s="12" t="s">
        <v>849</v>
      </c>
      <c r="D55" s="151" t="s">
        <v>850</v>
      </c>
      <c r="E55" s="17">
        <v>3042.05</v>
      </c>
      <c r="F55" s="151">
        <v>3043</v>
      </c>
      <c r="G55" s="13">
        <v>4990.25</v>
      </c>
      <c r="H55" s="151">
        <f t="shared" si="11"/>
        <v>54.76</v>
      </c>
      <c r="I55" s="151">
        <f t="shared" si="12"/>
        <v>486.728</v>
      </c>
      <c r="J55" s="151">
        <f t="shared" si="13"/>
        <v>21.301</v>
      </c>
      <c r="K55" s="13">
        <f t="shared" si="14"/>
        <v>424.17</v>
      </c>
      <c r="L55" s="13">
        <v>54</v>
      </c>
      <c r="M55" s="13">
        <f t="shared" si="10"/>
        <v>1040.959</v>
      </c>
      <c r="N55" s="151">
        <v>0</v>
      </c>
      <c r="O55" s="151">
        <f t="shared" si="15"/>
        <v>243.36</v>
      </c>
      <c r="P55" s="151">
        <f t="shared" si="16"/>
        <v>9.13</v>
      </c>
      <c r="Q55" s="13">
        <f t="shared" si="17"/>
        <v>99.81</v>
      </c>
      <c r="R55" s="13">
        <v>54</v>
      </c>
      <c r="S55" s="151">
        <f t="shared" si="9"/>
        <v>406.3</v>
      </c>
      <c r="T55" s="151">
        <f t="shared" si="18"/>
        <v>1447.259</v>
      </c>
      <c r="U55" s="151" t="s">
        <v>50</v>
      </c>
      <c r="V55" t="str">
        <f>VLOOKUP(D55,[3]汇总!I$2:J$326,2,0)</f>
        <v>√</v>
      </c>
      <c r="W55" t="e">
        <f>VLOOKUP(D55,'[4]2021.05'!$E$5:$F$203,2,0)</f>
        <v>#N/A</v>
      </c>
      <c r="X55">
        <f>VLOOKUP(C55,[6]Sheet2!$A$1:$G$65536,7,)</f>
        <v>54</v>
      </c>
    </row>
    <row r="56" ht="20" customHeight="1" spans="1:23">
      <c r="A56" s="150">
        <f t="shared" si="23"/>
        <v>53</v>
      </c>
      <c r="B56" s="154"/>
      <c r="C56" s="12" t="s">
        <v>851</v>
      </c>
      <c r="D56" s="151" t="s">
        <v>852</v>
      </c>
      <c r="E56" s="17">
        <v>3042.05</v>
      </c>
      <c r="F56" s="151">
        <v>3043</v>
      </c>
      <c r="G56" s="13">
        <v>4990.25</v>
      </c>
      <c r="H56" s="151">
        <f t="shared" si="11"/>
        <v>54.76</v>
      </c>
      <c r="I56" s="151">
        <f t="shared" si="12"/>
        <v>486.728</v>
      </c>
      <c r="J56" s="151">
        <f t="shared" si="13"/>
        <v>21.301</v>
      </c>
      <c r="K56" s="13">
        <f t="shared" si="14"/>
        <v>424.17</v>
      </c>
      <c r="L56" s="13"/>
      <c r="M56" s="13">
        <f t="shared" si="10"/>
        <v>986.959</v>
      </c>
      <c r="N56" s="151">
        <v>0</v>
      </c>
      <c r="O56" s="151">
        <f t="shared" si="15"/>
        <v>243.36</v>
      </c>
      <c r="P56" s="151">
        <f t="shared" si="16"/>
        <v>9.13</v>
      </c>
      <c r="Q56" s="13">
        <f t="shared" si="17"/>
        <v>99.81</v>
      </c>
      <c r="R56" s="13"/>
      <c r="S56" s="151">
        <f t="shared" si="9"/>
        <v>352.3</v>
      </c>
      <c r="T56" s="151">
        <f t="shared" si="18"/>
        <v>1339.259</v>
      </c>
      <c r="U56" s="151" t="s">
        <v>50</v>
      </c>
      <c r="V56" t="str">
        <f>VLOOKUP(D56,[3]汇总!I$2:J$326,2,0)</f>
        <v>√</v>
      </c>
      <c r="W56" t="e">
        <f>VLOOKUP(D56,'[4]2021.05'!$E$5:$F$203,2,0)</f>
        <v>#N/A</v>
      </c>
    </row>
    <row r="57" ht="20" customHeight="1" spans="1:24">
      <c r="A57" s="150">
        <f t="shared" si="23"/>
        <v>54</v>
      </c>
      <c r="B57" s="154"/>
      <c r="C57" s="12" t="s">
        <v>853</v>
      </c>
      <c r="D57" s="151" t="s">
        <v>854</v>
      </c>
      <c r="E57" s="17">
        <v>3042.05</v>
      </c>
      <c r="F57" s="151">
        <v>3043</v>
      </c>
      <c r="G57" s="13">
        <v>4990.25</v>
      </c>
      <c r="H57" s="151">
        <f t="shared" si="11"/>
        <v>54.76</v>
      </c>
      <c r="I57" s="151">
        <f t="shared" si="12"/>
        <v>486.728</v>
      </c>
      <c r="J57" s="151">
        <f t="shared" si="13"/>
        <v>21.301</v>
      </c>
      <c r="K57" s="13">
        <f t="shared" si="14"/>
        <v>424.17</v>
      </c>
      <c r="L57" s="13">
        <v>54</v>
      </c>
      <c r="M57" s="13">
        <f t="shared" si="10"/>
        <v>1040.959</v>
      </c>
      <c r="N57" s="151">
        <v>0</v>
      </c>
      <c r="O57" s="151">
        <f t="shared" si="15"/>
        <v>243.36</v>
      </c>
      <c r="P57" s="151">
        <f t="shared" si="16"/>
        <v>9.13</v>
      </c>
      <c r="Q57" s="13">
        <f t="shared" si="17"/>
        <v>99.81</v>
      </c>
      <c r="R57" s="13">
        <v>54</v>
      </c>
      <c r="S57" s="151">
        <f t="shared" si="9"/>
        <v>406.3</v>
      </c>
      <c r="T57" s="151">
        <f t="shared" si="18"/>
        <v>1447.259</v>
      </c>
      <c r="U57" s="151" t="s">
        <v>50</v>
      </c>
      <c r="V57" t="e">
        <f>VLOOKUP(D57,[3]汇总!I$2:J$326,2,0)</f>
        <v>#REF!</v>
      </c>
      <c r="W57" t="e">
        <f>VLOOKUP(D57,'[4]2021.05'!$E$5:$F$203,2,0)</f>
        <v>#N/A</v>
      </c>
      <c r="X57">
        <f>VLOOKUP(C57,[6]Sheet2!$A$1:$G$65536,7,)</f>
        <v>54</v>
      </c>
    </row>
    <row r="58" ht="20" customHeight="1" spans="1:23">
      <c r="A58" s="150">
        <f t="shared" si="23"/>
        <v>55</v>
      </c>
      <c r="B58" s="155"/>
      <c r="C58" s="12" t="s">
        <v>855</v>
      </c>
      <c r="D58" s="151" t="s">
        <v>856</v>
      </c>
      <c r="E58" s="17">
        <v>3042.05</v>
      </c>
      <c r="F58" s="151">
        <v>3043</v>
      </c>
      <c r="G58" s="13">
        <v>4990.25</v>
      </c>
      <c r="H58" s="151">
        <f t="shared" si="11"/>
        <v>54.76</v>
      </c>
      <c r="I58" s="151">
        <f t="shared" si="12"/>
        <v>486.728</v>
      </c>
      <c r="J58" s="151">
        <f t="shared" si="13"/>
        <v>21.301</v>
      </c>
      <c r="K58" s="13"/>
      <c r="L58" s="13"/>
      <c r="M58" s="13">
        <f t="shared" si="10"/>
        <v>562.789</v>
      </c>
      <c r="N58" s="151">
        <v>0</v>
      </c>
      <c r="O58" s="151">
        <f t="shared" si="15"/>
        <v>243.36</v>
      </c>
      <c r="P58" s="151">
        <f t="shared" si="16"/>
        <v>9.13</v>
      </c>
      <c r="Q58" s="13"/>
      <c r="R58" s="13"/>
      <c r="S58" s="151">
        <f t="shared" si="9"/>
        <v>252.49</v>
      </c>
      <c r="T58" s="151">
        <f t="shared" si="18"/>
        <v>815.279</v>
      </c>
      <c r="U58" s="151" t="s">
        <v>50</v>
      </c>
      <c r="V58" t="e">
        <f>VLOOKUP(D58,[3]汇总!I$2:J$326,2,0)</f>
        <v>#REF!</v>
      </c>
      <c r="W58" t="e">
        <f>VLOOKUP(D58,'[4]2021.05'!$E$5:$F$203,2,0)</f>
        <v>#N/A</v>
      </c>
    </row>
    <row r="59" ht="20" customHeight="1" spans="1:22">
      <c r="A59" s="150">
        <f t="shared" si="23"/>
        <v>56</v>
      </c>
      <c r="B59" s="12"/>
      <c r="C59" s="13" t="s">
        <v>580</v>
      </c>
      <c r="D59" s="151" t="s">
        <v>581</v>
      </c>
      <c r="E59" s="151" t="s">
        <v>759</v>
      </c>
      <c r="F59" s="151">
        <v>3820</v>
      </c>
      <c r="G59" s="13">
        <v>4990.25</v>
      </c>
      <c r="H59" s="151">
        <f t="shared" si="11"/>
        <v>68.76</v>
      </c>
      <c r="I59" s="151">
        <f t="shared" si="12"/>
        <v>611.2</v>
      </c>
      <c r="J59" s="151">
        <f t="shared" si="13"/>
        <v>26.74</v>
      </c>
      <c r="K59" s="13">
        <f t="shared" si="14"/>
        <v>424.17</v>
      </c>
      <c r="L59" s="13"/>
      <c r="M59" s="13">
        <f t="shared" si="10"/>
        <v>1130.87</v>
      </c>
      <c r="N59" s="151">
        <v>0</v>
      </c>
      <c r="O59" s="151">
        <f t="shared" si="15"/>
        <v>305.6</v>
      </c>
      <c r="P59" s="151">
        <f t="shared" si="16"/>
        <v>11.46</v>
      </c>
      <c r="Q59" s="13">
        <f t="shared" si="17"/>
        <v>99.81</v>
      </c>
      <c r="R59" s="13"/>
      <c r="S59" s="151">
        <f t="shared" si="9"/>
        <v>416.87</v>
      </c>
      <c r="T59" s="151">
        <f t="shared" si="18"/>
        <v>1547.74</v>
      </c>
      <c r="U59" s="151"/>
      <c r="V59" t="str">
        <f>VLOOKUP(D59,[3]汇总!I$2:J$326,2,0)</f>
        <v>√</v>
      </c>
    </row>
    <row r="60" ht="20" customHeight="1" spans="1:23">
      <c r="A60" s="150">
        <f t="shared" si="23"/>
        <v>57</v>
      </c>
      <c r="B60" s="153" t="s">
        <v>131</v>
      </c>
      <c r="C60" s="11" t="s">
        <v>132</v>
      </c>
      <c r="D60" s="151" t="s">
        <v>133</v>
      </c>
      <c r="E60" s="151">
        <v>2836.2</v>
      </c>
      <c r="F60" s="151">
        <v>2837</v>
      </c>
      <c r="G60" s="13">
        <v>4990.25</v>
      </c>
      <c r="H60" s="151">
        <f t="shared" si="11"/>
        <v>51.05</v>
      </c>
      <c r="I60" s="151">
        <f t="shared" si="12"/>
        <v>453.792</v>
      </c>
      <c r="J60" s="151">
        <f t="shared" si="13"/>
        <v>19.859</v>
      </c>
      <c r="K60" s="13">
        <f t="shared" si="14"/>
        <v>424.17</v>
      </c>
      <c r="L60" s="13"/>
      <c r="M60" s="13">
        <f t="shared" si="10"/>
        <v>948.871</v>
      </c>
      <c r="N60" s="151">
        <v>0</v>
      </c>
      <c r="O60" s="151">
        <f t="shared" si="15"/>
        <v>226.9</v>
      </c>
      <c r="P60" s="151">
        <f t="shared" si="16"/>
        <v>8.51</v>
      </c>
      <c r="Q60" s="13">
        <f t="shared" si="17"/>
        <v>99.81</v>
      </c>
      <c r="R60" s="13"/>
      <c r="S60" s="151">
        <f t="shared" si="9"/>
        <v>335.22</v>
      </c>
      <c r="T60" s="151">
        <f t="shared" si="18"/>
        <v>1284.091</v>
      </c>
      <c r="U60" s="151"/>
      <c r="V60" t="str">
        <f>VLOOKUP(D60,[3]汇总!I$2:J$326,2,0)</f>
        <v>√</v>
      </c>
      <c r="W60">
        <f>VLOOKUP(D60,'[4]2021.05'!$E$5:$F$203,2,0)</f>
        <v>3180</v>
      </c>
    </row>
    <row r="61" ht="20" customHeight="1" spans="1:23">
      <c r="A61" s="150">
        <f t="shared" si="23"/>
        <v>58</v>
      </c>
      <c r="B61" s="154"/>
      <c r="C61" s="11" t="s">
        <v>134</v>
      </c>
      <c r="D61" s="151" t="s">
        <v>135</v>
      </c>
      <c r="E61" s="151">
        <v>2836.2</v>
      </c>
      <c r="F61" s="151">
        <v>2837</v>
      </c>
      <c r="G61" s="13">
        <v>4990.25</v>
      </c>
      <c r="H61" s="151">
        <f t="shared" si="11"/>
        <v>51.05</v>
      </c>
      <c r="I61" s="151">
        <f t="shared" si="12"/>
        <v>453.792</v>
      </c>
      <c r="J61" s="151">
        <f t="shared" si="13"/>
        <v>19.859</v>
      </c>
      <c r="K61" s="13">
        <f t="shared" si="14"/>
        <v>424.17</v>
      </c>
      <c r="L61" s="13"/>
      <c r="M61" s="13">
        <f t="shared" si="10"/>
        <v>948.871</v>
      </c>
      <c r="N61" s="151">
        <v>0</v>
      </c>
      <c r="O61" s="151">
        <f t="shared" si="15"/>
        <v>226.9</v>
      </c>
      <c r="P61" s="151">
        <f t="shared" si="16"/>
        <v>8.51</v>
      </c>
      <c r="Q61" s="13">
        <f t="shared" si="17"/>
        <v>99.81</v>
      </c>
      <c r="R61" s="13"/>
      <c r="S61" s="151">
        <f t="shared" si="9"/>
        <v>335.22</v>
      </c>
      <c r="T61" s="151">
        <f t="shared" si="18"/>
        <v>1284.091</v>
      </c>
      <c r="U61" s="151"/>
      <c r="V61" t="str">
        <f>VLOOKUP(D61,[3]汇总!I$2:J$326,2,0)</f>
        <v>√</v>
      </c>
      <c r="W61">
        <f>VLOOKUP(D61,'[4]2021.05'!$E$5:$F$203,2,0)</f>
        <v>4180</v>
      </c>
    </row>
    <row r="62" ht="20" customHeight="1" spans="1:23">
      <c r="A62" s="150">
        <f t="shared" si="23"/>
        <v>59</v>
      </c>
      <c r="B62" s="154"/>
      <c r="C62" s="11" t="s">
        <v>136</v>
      </c>
      <c r="D62" s="151" t="s">
        <v>137</v>
      </c>
      <c r="E62" s="151">
        <v>2836.2</v>
      </c>
      <c r="F62" s="151">
        <v>2837</v>
      </c>
      <c r="G62" s="13">
        <v>4990.25</v>
      </c>
      <c r="H62" s="151">
        <f t="shared" si="11"/>
        <v>51.05</v>
      </c>
      <c r="I62" s="151">
        <f t="shared" si="12"/>
        <v>453.792</v>
      </c>
      <c r="J62" s="151">
        <f t="shared" si="13"/>
        <v>19.859</v>
      </c>
      <c r="K62" s="13">
        <f t="shared" si="14"/>
        <v>424.17</v>
      </c>
      <c r="L62" s="13"/>
      <c r="M62" s="13">
        <f t="shared" si="10"/>
        <v>948.871</v>
      </c>
      <c r="N62" s="151">
        <v>0</v>
      </c>
      <c r="O62" s="151">
        <f t="shared" si="15"/>
        <v>226.9</v>
      </c>
      <c r="P62" s="151">
        <f t="shared" si="16"/>
        <v>8.51</v>
      </c>
      <c r="Q62" s="13">
        <f t="shared" si="17"/>
        <v>99.81</v>
      </c>
      <c r="R62" s="13"/>
      <c r="S62" s="151">
        <f t="shared" si="9"/>
        <v>335.22</v>
      </c>
      <c r="T62" s="151">
        <f t="shared" si="18"/>
        <v>1284.091</v>
      </c>
      <c r="U62" s="151"/>
      <c r="V62" t="str">
        <f>VLOOKUP(D62,[3]汇总!I$2:J$326,2,0)</f>
        <v>√</v>
      </c>
      <c r="W62">
        <f>VLOOKUP(D62,'[4]2021.05'!$E$5:$F$203,2,0)</f>
        <v>1790</v>
      </c>
    </row>
    <row r="63" ht="20" customHeight="1" spans="1:23">
      <c r="A63" s="150">
        <f t="shared" si="23"/>
        <v>60</v>
      </c>
      <c r="B63" s="154"/>
      <c r="C63" s="11" t="s">
        <v>138</v>
      </c>
      <c r="D63" s="151" t="s">
        <v>139</v>
      </c>
      <c r="E63" s="151">
        <v>2836.2</v>
      </c>
      <c r="F63" s="151">
        <v>2837</v>
      </c>
      <c r="G63" s="13">
        <v>4990.25</v>
      </c>
      <c r="H63" s="151">
        <f t="shared" si="11"/>
        <v>51.05</v>
      </c>
      <c r="I63" s="151">
        <f t="shared" si="12"/>
        <v>453.792</v>
      </c>
      <c r="J63" s="151">
        <f t="shared" si="13"/>
        <v>19.859</v>
      </c>
      <c r="K63" s="13">
        <f t="shared" si="14"/>
        <v>424.17</v>
      </c>
      <c r="L63" s="13"/>
      <c r="M63" s="13">
        <f t="shared" si="10"/>
        <v>948.871</v>
      </c>
      <c r="N63" s="151">
        <v>0</v>
      </c>
      <c r="O63" s="151">
        <f t="shared" si="15"/>
        <v>226.9</v>
      </c>
      <c r="P63" s="151">
        <f t="shared" si="16"/>
        <v>8.51</v>
      </c>
      <c r="Q63" s="13">
        <f t="shared" si="17"/>
        <v>99.81</v>
      </c>
      <c r="R63" s="13"/>
      <c r="S63" s="151">
        <f t="shared" si="9"/>
        <v>335.22</v>
      </c>
      <c r="T63" s="151">
        <f t="shared" si="18"/>
        <v>1284.091</v>
      </c>
      <c r="U63" s="151"/>
      <c r="V63" t="str">
        <f>VLOOKUP(D63,[3]汇总!I$2:J$326,2,0)</f>
        <v>√</v>
      </c>
      <c r="W63">
        <f>VLOOKUP(D63,'[4]2021.05'!$E$5:$F$203,2,0)</f>
        <v>3180</v>
      </c>
    </row>
    <row r="64" ht="20" customHeight="1" spans="1:23">
      <c r="A64" s="150">
        <f t="shared" si="23"/>
        <v>61</v>
      </c>
      <c r="B64" s="154"/>
      <c r="C64" s="11" t="s">
        <v>140</v>
      </c>
      <c r="D64" s="151" t="s">
        <v>141</v>
      </c>
      <c r="E64" s="151">
        <v>2836.2</v>
      </c>
      <c r="F64" s="151">
        <v>2837</v>
      </c>
      <c r="G64" s="13">
        <v>4990.25</v>
      </c>
      <c r="H64" s="151">
        <f t="shared" si="11"/>
        <v>51.05</v>
      </c>
      <c r="I64" s="151">
        <f t="shared" si="12"/>
        <v>453.792</v>
      </c>
      <c r="J64" s="151">
        <f t="shared" si="13"/>
        <v>19.859</v>
      </c>
      <c r="K64" s="13">
        <f t="shared" si="14"/>
        <v>424.17</v>
      </c>
      <c r="L64" s="13"/>
      <c r="M64" s="13">
        <f t="shared" si="10"/>
        <v>948.871</v>
      </c>
      <c r="N64" s="151">
        <v>0</v>
      </c>
      <c r="O64" s="151">
        <f t="shared" si="15"/>
        <v>226.9</v>
      </c>
      <c r="P64" s="151">
        <f t="shared" si="16"/>
        <v>8.51</v>
      </c>
      <c r="Q64" s="13">
        <f t="shared" si="17"/>
        <v>99.81</v>
      </c>
      <c r="R64" s="13"/>
      <c r="S64" s="151">
        <f t="shared" si="9"/>
        <v>335.22</v>
      </c>
      <c r="T64" s="151">
        <f t="shared" si="18"/>
        <v>1284.091</v>
      </c>
      <c r="U64" s="151"/>
      <c r="V64" t="str">
        <f>VLOOKUP(D64,[3]汇总!I$2:J$326,2,0)</f>
        <v>√</v>
      </c>
      <c r="W64">
        <f>VLOOKUP(D64,'[4]2021.05'!$E$5:$F$203,2,0)</f>
        <v>2544</v>
      </c>
    </row>
    <row r="65" ht="20" customHeight="1" spans="1:23">
      <c r="A65" s="150">
        <f t="shared" ref="A65:A74" si="24">ROW()-3</f>
        <v>62</v>
      </c>
      <c r="B65" s="154"/>
      <c r="C65" s="11" t="s">
        <v>142</v>
      </c>
      <c r="D65" s="151" t="s">
        <v>143</v>
      </c>
      <c r="E65" s="151">
        <v>2836.2</v>
      </c>
      <c r="F65" s="151">
        <v>2837</v>
      </c>
      <c r="G65" s="13">
        <v>4990.25</v>
      </c>
      <c r="H65" s="151">
        <f t="shared" si="11"/>
        <v>51.05</v>
      </c>
      <c r="I65" s="151">
        <f t="shared" si="12"/>
        <v>453.792</v>
      </c>
      <c r="J65" s="151">
        <f t="shared" si="13"/>
        <v>19.859</v>
      </c>
      <c r="K65" s="13">
        <f t="shared" si="14"/>
        <v>424.17</v>
      </c>
      <c r="L65" s="13"/>
      <c r="M65" s="13">
        <f t="shared" si="10"/>
        <v>948.871</v>
      </c>
      <c r="N65" s="151">
        <v>0</v>
      </c>
      <c r="O65" s="151">
        <f t="shared" si="15"/>
        <v>226.9</v>
      </c>
      <c r="P65" s="151">
        <f t="shared" si="16"/>
        <v>8.51</v>
      </c>
      <c r="Q65" s="13">
        <f t="shared" si="17"/>
        <v>99.81</v>
      </c>
      <c r="R65" s="13"/>
      <c r="S65" s="151">
        <f t="shared" si="9"/>
        <v>335.22</v>
      </c>
      <c r="T65" s="151">
        <f t="shared" si="18"/>
        <v>1284.091</v>
      </c>
      <c r="U65" s="151"/>
      <c r="V65" t="str">
        <f>VLOOKUP(D65,[3]汇总!I$2:J$326,2,0)</f>
        <v>√</v>
      </c>
      <c r="W65">
        <f>VLOOKUP(D65,'[4]2021.05'!$E$5:$F$203,2,0)</f>
        <v>3180</v>
      </c>
    </row>
    <row r="66" ht="20" customHeight="1" spans="1:23">
      <c r="A66" s="150">
        <f t="shared" si="24"/>
        <v>63</v>
      </c>
      <c r="B66" s="154"/>
      <c r="C66" s="11" t="s">
        <v>144</v>
      </c>
      <c r="D66" s="151" t="s">
        <v>145</v>
      </c>
      <c r="E66" s="151">
        <v>2836.2</v>
      </c>
      <c r="F66" s="151">
        <v>2837</v>
      </c>
      <c r="G66" s="13">
        <v>4990.25</v>
      </c>
      <c r="H66" s="151">
        <f t="shared" si="11"/>
        <v>51.05</v>
      </c>
      <c r="I66" s="151">
        <f t="shared" si="12"/>
        <v>453.792</v>
      </c>
      <c r="J66" s="151">
        <f t="shared" si="13"/>
        <v>19.859</v>
      </c>
      <c r="K66" s="13">
        <f t="shared" si="14"/>
        <v>424.17</v>
      </c>
      <c r="L66" s="13"/>
      <c r="M66" s="13">
        <f t="shared" si="10"/>
        <v>948.871</v>
      </c>
      <c r="N66" s="151">
        <v>0</v>
      </c>
      <c r="O66" s="151">
        <f t="shared" si="15"/>
        <v>226.9</v>
      </c>
      <c r="P66" s="151">
        <f t="shared" si="16"/>
        <v>8.51</v>
      </c>
      <c r="Q66" s="13">
        <f t="shared" si="17"/>
        <v>99.81</v>
      </c>
      <c r="R66" s="13"/>
      <c r="S66" s="151">
        <f t="shared" si="9"/>
        <v>335.22</v>
      </c>
      <c r="T66" s="151">
        <f t="shared" si="18"/>
        <v>1284.091</v>
      </c>
      <c r="U66" s="151"/>
      <c r="V66" t="str">
        <f>VLOOKUP(D66,[3]汇总!I$2:J$326,2,0)</f>
        <v>√</v>
      </c>
      <c r="W66">
        <f>VLOOKUP(D66,'[4]2021.05'!$E$5:$F$203,2,0)</f>
        <v>3180</v>
      </c>
    </row>
    <row r="67" ht="20" customHeight="1" spans="1:24">
      <c r="A67" s="150">
        <f t="shared" si="24"/>
        <v>64</v>
      </c>
      <c r="B67" s="154"/>
      <c r="C67" s="12" t="s">
        <v>857</v>
      </c>
      <c r="D67" s="151" t="s">
        <v>858</v>
      </c>
      <c r="E67" s="17">
        <v>3042.05</v>
      </c>
      <c r="F67" s="151">
        <v>3043</v>
      </c>
      <c r="G67" s="13">
        <v>4990.25</v>
      </c>
      <c r="H67" s="151">
        <f t="shared" si="11"/>
        <v>54.76</v>
      </c>
      <c r="I67" s="151">
        <f t="shared" si="12"/>
        <v>486.728</v>
      </c>
      <c r="J67" s="151">
        <f t="shared" si="13"/>
        <v>21.301</v>
      </c>
      <c r="K67" s="13">
        <f t="shared" si="14"/>
        <v>424.17</v>
      </c>
      <c r="L67" s="13">
        <v>54</v>
      </c>
      <c r="M67" s="13">
        <f t="shared" si="10"/>
        <v>1040.959</v>
      </c>
      <c r="N67" s="151">
        <v>0</v>
      </c>
      <c r="O67" s="151">
        <f t="shared" si="15"/>
        <v>243.36</v>
      </c>
      <c r="P67" s="151">
        <f t="shared" si="16"/>
        <v>9.13</v>
      </c>
      <c r="Q67" s="13">
        <f t="shared" si="17"/>
        <v>99.81</v>
      </c>
      <c r="R67" s="13">
        <v>54</v>
      </c>
      <c r="S67" s="151">
        <f t="shared" si="9"/>
        <v>406.3</v>
      </c>
      <c r="T67" s="151">
        <f t="shared" si="18"/>
        <v>1447.259</v>
      </c>
      <c r="U67" s="151" t="s">
        <v>50</v>
      </c>
      <c r="W67" t="e">
        <f>VLOOKUP(D67,'[4]2021.05'!$E$5:$F$203,2,0)</f>
        <v>#N/A</v>
      </c>
      <c r="X67">
        <f>VLOOKUP(C67,[6]Sheet2!$A$1:$G$65536,7,)</f>
        <v>54</v>
      </c>
    </row>
    <row r="68" ht="20" customHeight="1" spans="1:23">
      <c r="A68" s="150">
        <f t="shared" si="24"/>
        <v>65</v>
      </c>
      <c r="B68" s="155"/>
      <c r="C68" s="12" t="s">
        <v>859</v>
      </c>
      <c r="D68" s="151" t="s">
        <v>860</v>
      </c>
      <c r="E68" s="17">
        <v>3042.05</v>
      </c>
      <c r="F68" s="151">
        <v>3043</v>
      </c>
      <c r="G68" s="13">
        <v>4990.25</v>
      </c>
      <c r="H68" s="151">
        <f t="shared" si="11"/>
        <v>54.76</v>
      </c>
      <c r="I68" s="151">
        <f t="shared" si="12"/>
        <v>486.728</v>
      </c>
      <c r="J68" s="151">
        <f t="shared" si="13"/>
        <v>21.301</v>
      </c>
      <c r="K68" s="13">
        <f t="shared" si="14"/>
        <v>424.17</v>
      </c>
      <c r="L68" s="13"/>
      <c r="M68" s="13">
        <f t="shared" si="10"/>
        <v>986.959</v>
      </c>
      <c r="N68" s="151">
        <v>0</v>
      </c>
      <c r="O68" s="151">
        <f t="shared" si="15"/>
        <v>243.36</v>
      </c>
      <c r="P68" s="151">
        <f t="shared" si="16"/>
        <v>9.13</v>
      </c>
      <c r="Q68" s="13">
        <f t="shared" si="17"/>
        <v>99.81</v>
      </c>
      <c r="R68" s="13"/>
      <c r="S68" s="151">
        <f t="shared" si="9"/>
        <v>352.3</v>
      </c>
      <c r="T68" s="151">
        <f t="shared" ref="T68:T131" si="25">M68+S68</f>
        <v>1339.259</v>
      </c>
      <c r="U68" s="151" t="s">
        <v>50</v>
      </c>
      <c r="W68" t="e">
        <f>VLOOKUP(D68,'[4]2021.05'!$E$5:$F$203,2,0)</f>
        <v>#N/A</v>
      </c>
    </row>
    <row r="69" ht="20" customHeight="1" spans="1:23">
      <c r="A69" s="150">
        <f t="shared" si="24"/>
        <v>66</v>
      </c>
      <c r="B69" s="153" t="s">
        <v>146</v>
      </c>
      <c r="C69" s="11" t="s">
        <v>147</v>
      </c>
      <c r="D69" s="151" t="s">
        <v>148</v>
      </c>
      <c r="E69" s="151">
        <v>3820</v>
      </c>
      <c r="F69" s="151">
        <v>3820</v>
      </c>
      <c r="G69" s="13">
        <v>4990.25</v>
      </c>
      <c r="H69" s="151">
        <f t="shared" ref="H69:H132" si="26">ROUND(E69*0.018,2)</f>
        <v>68.76</v>
      </c>
      <c r="I69" s="151">
        <f t="shared" ref="I69:I132" si="27">E69*0.16</f>
        <v>611.2</v>
      </c>
      <c r="J69" s="151">
        <f t="shared" ref="J69:J132" si="28">F69*0.007</f>
        <v>26.74</v>
      </c>
      <c r="K69" s="13">
        <f t="shared" ref="K69:K132" si="29">ROUND(G69*0.085,2)</f>
        <v>424.17</v>
      </c>
      <c r="L69" s="13"/>
      <c r="M69" s="13">
        <f t="shared" si="10"/>
        <v>1130.87</v>
      </c>
      <c r="N69" s="151">
        <v>0</v>
      </c>
      <c r="O69" s="151">
        <f t="shared" ref="O69:O132" si="30">ROUND(E69*0.08,2)</f>
        <v>305.6</v>
      </c>
      <c r="P69" s="151">
        <f t="shared" ref="P69:P132" si="31">ROUND(F69*0.003,2)</f>
        <v>11.46</v>
      </c>
      <c r="Q69" s="13">
        <f t="shared" ref="Q69:Q132" si="32">ROUND(G69*0.02,2)</f>
        <v>99.81</v>
      </c>
      <c r="R69" s="13"/>
      <c r="S69" s="151">
        <f t="shared" ref="S69:S132" si="33">SUM(N69:R69)</f>
        <v>416.87</v>
      </c>
      <c r="T69" s="151">
        <f t="shared" si="25"/>
        <v>1547.74</v>
      </c>
      <c r="U69" s="151"/>
      <c r="V69" t="str">
        <f>VLOOKUP(D69,[3]汇总!I$2:J$326,2,0)</f>
        <v>√</v>
      </c>
      <c r="W69">
        <f>VLOOKUP(D69,'[4]2021.05'!$E$5:$F$203,2,0)</f>
        <v>4180</v>
      </c>
    </row>
    <row r="70" ht="20" customHeight="1" spans="1:23">
      <c r="A70" s="150">
        <f t="shared" si="24"/>
        <v>67</v>
      </c>
      <c r="B70" s="154"/>
      <c r="C70" s="11" t="s">
        <v>783</v>
      </c>
      <c r="D70" s="151" t="s">
        <v>784</v>
      </c>
      <c r="E70" s="17">
        <v>3042.05</v>
      </c>
      <c r="F70" s="17">
        <v>3043</v>
      </c>
      <c r="G70" s="13">
        <v>4990.25</v>
      </c>
      <c r="H70" s="151">
        <f t="shared" si="26"/>
        <v>54.76</v>
      </c>
      <c r="I70" s="151">
        <f t="shared" si="27"/>
        <v>486.728</v>
      </c>
      <c r="J70" s="151">
        <f t="shared" si="28"/>
        <v>21.301</v>
      </c>
      <c r="K70" s="13">
        <f t="shared" si="29"/>
        <v>424.17</v>
      </c>
      <c r="L70" s="13"/>
      <c r="M70" s="13">
        <f t="shared" si="10"/>
        <v>986.959</v>
      </c>
      <c r="N70" s="151">
        <v>0</v>
      </c>
      <c r="O70" s="151">
        <f t="shared" si="30"/>
        <v>243.36</v>
      </c>
      <c r="P70" s="151">
        <f t="shared" si="31"/>
        <v>9.13</v>
      </c>
      <c r="Q70" s="13">
        <f t="shared" si="32"/>
        <v>99.81</v>
      </c>
      <c r="R70" s="13"/>
      <c r="S70" s="151">
        <f t="shared" si="33"/>
        <v>352.3</v>
      </c>
      <c r="T70" s="151">
        <f t="shared" si="25"/>
        <v>1339.259</v>
      </c>
      <c r="U70" s="151"/>
      <c r="V70" t="str">
        <f>VLOOKUP(D70,[3]汇总!I$2:J$326,2,0)</f>
        <v>√</v>
      </c>
      <c r="W70" t="e">
        <f>VLOOKUP(D70,'[4]2021.05'!$E$5:$F$203,2,0)</f>
        <v>#N/A</v>
      </c>
    </row>
    <row r="71" ht="20" customHeight="1" spans="1:23">
      <c r="A71" s="150">
        <f t="shared" si="24"/>
        <v>68</v>
      </c>
      <c r="B71" s="154"/>
      <c r="C71" s="11" t="s">
        <v>785</v>
      </c>
      <c r="D71" s="151" t="s">
        <v>786</v>
      </c>
      <c r="E71" s="17">
        <v>3042.05</v>
      </c>
      <c r="F71" s="17">
        <v>3043</v>
      </c>
      <c r="G71" s="13">
        <v>4990.25</v>
      </c>
      <c r="H71" s="151">
        <f t="shared" si="26"/>
        <v>54.76</v>
      </c>
      <c r="I71" s="151">
        <f t="shared" si="27"/>
        <v>486.728</v>
      </c>
      <c r="J71" s="151">
        <f t="shared" si="28"/>
        <v>21.301</v>
      </c>
      <c r="K71" s="13">
        <f t="shared" si="29"/>
        <v>424.17</v>
      </c>
      <c r="L71" s="13"/>
      <c r="M71" s="13">
        <f t="shared" si="10"/>
        <v>986.959</v>
      </c>
      <c r="N71" s="151">
        <v>0</v>
      </c>
      <c r="O71" s="151">
        <f t="shared" si="30"/>
        <v>243.36</v>
      </c>
      <c r="P71" s="151">
        <f t="shared" si="31"/>
        <v>9.13</v>
      </c>
      <c r="Q71" s="13">
        <f t="shared" si="32"/>
        <v>99.81</v>
      </c>
      <c r="R71" s="13"/>
      <c r="S71" s="151">
        <f t="shared" si="33"/>
        <v>352.3</v>
      </c>
      <c r="T71" s="151">
        <f t="shared" si="25"/>
        <v>1339.259</v>
      </c>
      <c r="U71" s="151"/>
      <c r="V71" t="str">
        <f>VLOOKUP(D71,[3]汇总!I$2:J$326,2,0)</f>
        <v>√</v>
      </c>
      <c r="W71" t="e">
        <f>VLOOKUP(D71,'[4]2021.05'!$E$5:$F$203,2,0)</f>
        <v>#N/A</v>
      </c>
    </row>
    <row r="72" ht="20" customHeight="1" spans="1:24">
      <c r="A72" s="150">
        <f t="shared" si="24"/>
        <v>69</v>
      </c>
      <c r="B72" s="154"/>
      <c r="C72" s="12" t="s">
        <v>861</v>
      </c>
      <c r="D72" s="151" t="s">
        <v>862</v>
      </c>
      <c r="E72" s="17">
        <v>3042.05</v>
      </c>
      <c r="F72" s="151">
        <v>3043</v>
      </c>
      <c r="G72" s="13">
        <v>4990.25</v>
      </c>
      <c r="H72" s="151">
        <f t="shared" si="26"/>
        <v>54.76</v>
      </c>
      <c r="I72" s="151">
        <f t="shared" si="27"/>
        <v>486.728</v>
      </c>
      <c r="J72" s="151">
        <f t="shared" si="28"/>
        <v>21.301</v>
      </c>
      <c r="K72" s="13">
        <f t="shared" si="29"/>
        <v>424.17</v>
      </c>
      <c r="L72" s="13">
        <v>54</v>
      </c>
      <c r="M72" s="13">
        <f t="shared" ref="M72:M135" si="34">SUM(H72:L72)</f>
        <v>1040.959</v>
      </c>
      <c r="N72" s="151">
        <v>0</v>
      </c>
      <c r="O72" s="151">
        <f t="shared" si="30"/>
        <v>243.36</v>
      </c>
      <c r="P72" s="151">
        <f t="shared" si="31"/>
        <v>9.13</v>
      </c>
      <c r="Q72" s="13">
        <f t="shared" si="32"/>
        <v>99.81</v>
      </c>
      <c r="R72" s="13">
        <v>54</v>
      </c>
      <c r="S72" s="151">
        <f t="shared" si="33"/>
        <v>406.3</v>
      </c>
      <c r="T72" s="151">
        <f t="shared" si="25"/>
        <v>1447.259</v>
      </c>
      <c r="U72" s="151" t="s">
        <v>50</v>
      </c>
      <c r="W72" t="e">
        <f>VLOOKUP(D72,'[4]2021.05'!$E$5:$F$203,2,0)</f>
        <v>#N/A</v>
      </c>
      <c r="X72">
        <f>VLOOKUP(C72,[6]Sheet2!$A$1:$G$65536,7,)</f>
        <v>54</v>
      </c>
    </row>
    <row r="73" ht="20" customHeight="1" spans="1:23">
      <c r="A73" s="150">
        <f t="shared" si="24"/>
        <v>70</v>
      </c>
      <c r="B73" s="153" t="s">
        <v>155</v>
      </c>
      <c r="C73" s="11" t="s">
        <v>156</v>
      </c>
      <c r="D73" s="151" t="s">
        <v>157</v>
      </c>
      <c r="E73" s="151">
        <v>2836.2</v>
      </c>
      <c r="F73" s="151">
        <v>2837</v>
      </c>
      <c r="G73" s="13">
        <v>4990.25</v>
      </c>
      <c r="H73" s="151">
        <f t="shared" si="26"/>
        <v>51.05</v>
      </c>
      <c r="I73" s="151">
        <f t="shared" si="27"/>
        <v>453.792</v>
      </c>
      <c r="J73" s="151">
        <f t="shared" si="28"/>
        <v>19.859</v>
      </c>
      <c r="K73" s="13">
        <f t="shared" si="29"/>
        <v>424.17</v>
      </c>
      <c r="L73" s="13"/>
      <c r="M73" s="13">
        <f t="shared" si="34"/>
        <v>948.871</v>
      </c>
      <c r="N73" s="151">
        <v>0</v>
      </c>
      <c r="O73" s="151">
        <f t="shared" si="30"/>
        <v>226.9</v>
      </c>
      <c r="P73" s="151">
        <f t="shared" si="31"/>
        <v>8.51</v>
      </c>
      <c r="Q73" s="13">
        <f t="shared" si="32"/>
        <v>99.81</v>
      </c>
      <c r="R73" s="13"/>
      <c r="S73" s="151">
        <f t="shared" si="33"/>
        <v>335.22</v>
      </c>
      <c r="T73" s="151">
        <f t="shared" si="25"/>
        <v>1284.091</v>
      </c>
      <c r="U73" s="151"/>
      <c r="V73" t="str">
        <f>VLOOKUP(D73,[3]汇总!I$2:J$326,2,0)</f>
        <v>√</v>
      </c>
      <c r="W73">
        <f>VLOOKUP(D73,'[4]2021.05'!$E$5:$F$203,2,0)</f>
        <v>4180</v>
      </c>
    </row>
    <row r="74" ht="20" customHeight="1" spans="1:23">
      <c r="A74" s="150">
        <f t="shared" si="24"/>
        <v>71</v>
      </c>
      <c r="B74" s="154"/>
      <c r="C74" s="11" t="s">
        <v>158</v>
      </c>
      <c r="D74" s="151" t="s">
        <v>159</v>
      </c>
      <c r="E74" s="151">
        <v>3820</v>
      </c>
      <c r="F74" s="151">
        <v>3820</v>
      </c>
      <c r="G74" s="13">
        <v>4990.25</v>
      </c>
      <c r="H74" s="151">
        <f t="shared" si="26"/>
        <v>68.76</v>
      </c>
      <c r="I74" s="151">
        <f t="shared" si="27"/>
        <v>611.2</v>
      </c>
      <c r="J74" s="151">
        <f t="shared" si="28"/>
        <v>26.74</v>
      </c>
      <c r="K74" s="13">
        <f t="shared" si="29"/>
        <v>424.17</v>
      </c>
      <c r="L74" s="13"/>
      <c r="M74" s="13">
        <f t="shared" si="34"/>
        <v>1130.87</v>
      </c>
      <c r="N74" s="151">
        <v>0</v>
      </c>
      <c r="O74" s="151">
        <f t="shared" si="30"/>
        <v>305.6</v>
      </c>
      <c r="P74" s="151">
        <f t="shared" si="31"/>
        <v>11.46</v>
      </c>
      <c r="Q74" s="13">
        <f t="shared" si="32"/>
        <v>99.81</v>
      </c>
      <c r="R74" s="13"/>
      <c r="S74" s="151">
        <f t="shared" si="33"/>
        <v>416.87</v>
      </c>
      <c r="T74" s="151">
        <f t="shared" si="25"/>
        <v>1547.74</v>
      </c>
      <c r="U74" s="151"/>
      <c r="V74" t="str">
        <f>VLOOKUP(D74,[3]汇总!I$2:J$326,2,0)</f>
        <v>√</v>
      </c>
      <c r="W74">
        <f>VLOOKUP(D74,'[4]2021.05'!$E$5:$F$203,2,0)</f>
        <v>3180</v>
      </c>
    </row>
    <row r="75" ht="20" customHeight="1" spans="1:23">
      <c r="A75" s="150">
        <f t="shared" ref="A75:A84" si="35">ROW()-3</f>
        <v>72</v>
      </c>
      <c r="B75" s="154"/>
      <c r="C75" s="11" t="s">
        <v>160</v>
      </c>
      <c r="D75" s="151" t="s">
        <v>161</v>
      </c>
      <c r="E75" s="151">
        <v>2836.2</v>
      </c>
      <c r="F75" s="151">
        <v>2837</v>
      </c>
      <c r="G75" s="13">
        <v>4990.25</v>
      </c>
      <c r="H75" s="151">
        <f t="shared" si="26"/>
        <v>51.05</v>
      </c>
      <c r="I75" s="151">
        <f t="shared" si="27"/>
        <v>453.792</v>
      </c>
      <c r="J75" s="151">
        <f t="shared" si="28"/>
        <v>19.859</v>
      </c>
      <c r="K75" s="13">
        <f t="shared" si="29"/>
        <v>424.17</v>
      </c>
      <c r="L75" s="13"/>
      <c r="M75" s="13">
        <f t="shared" si="34"/>
        <v>948.871</v>
      </c>
      <c r="N75" s="151">
        <v>0</v>
      </c>
      <c r="O75" s="151">
        <f t="shared" si="30"/>
        <v>226.9</v>
      </c>
      <c r="P75" s="151">
        <f t="shared" si="31"/>
        <v>8.51</v>
      </c>
      <c r="Q75" s="13">
        <f t="shared" si="32"/>
        <v>99.81</v>
      </c>
      <c r="R75" s="13"/>
      <c r="S75" s="151">
        <f t="shared" si="33"/>
        <v>335.22</v>
      </c>
      <c r="T75" s="151">
        <f t="shared" si="25"/>
        <v>1284.091</v>
      </c>
      <c r="U75" s="151"/>
      <c r="V75" t="str">
        <f>VLOOKUP(D75,[3]汇总!I$2:J$326,2,0)</f>
        <v>√</v>
      </c>
      <c r="W75">
        <f>VLOOKUP(D75,'[4]2021.05'!$E$5:$F$203,2,0)</f>
        <v>1790</v>
      </c>
    </row>
    <row r="76" ht="20" customHeight="1" spans="1:23">
      <c r="A76" s="150">
        <f t="shared" si="35"/>
        <v>73</v>
      </c>
      <c r="B76" s="154"/>
      <c r="C76" s="11" t="s">
        <v>162</v>
      </c>
      <c r="D76" s="151" t="s">
        <v>163</v>
      </c>
      <c r="E76" s="151">
        <v>2836.2</v>
      </c>
      <c r="F76" s="151">
        <v>2837</v>
      </c>
      <c r="G76" s="13">
        <v>4990.25</v>
      </c>
      <c r="H76" s="151">
        <f t="shared" si="26"/>
        <v>51.05</v>
      </c>
      <c r="I76" s="151">
        <f t="shared" si="27"/>
        <v>453.792</v>
      </c>
      <c r="J76" s="151">
        <f t="shared" si="28"/>
        <v>19.859</v>
      </c>
      <c r="K76" s="13">
        <f t="shared" si="29"/>
        <v>424.17</v>
      </c>
      <c r="L76" s="13"/>
      <c r="M76" s="13">
        <f t="shared" si="34"/>
        <v>948.871</v>
      </c>
      <c r="N76" s="151">
        <v>0</v>
      </c>
      <c r="O76" s="151">
        <f t="shared" si="30"/>
        <v>226.9</v>
      </c>
      <c r="P76" s="151">
        <f t="shared" si="31"/>
        <v>8.51</v>
      </c>
      <c r="Q76" s="13">
        <f t="shared" si="32"/>
        <v>99.81</v>
      </c>
      <c r="R76" s="13"/>
      <c r="S76" s="151">
        <f t="shared" si="33"/>
        <v>335.22</v>
      </c>
      <c r="T76" s="151">
        <f t="shared" si="25"/>
        <v>1284.091</v>
      </c>
      <c r="U76" s="151"/>
      <c r="V76" t="str">
        <f>VLOOKUP(D76,[3]汇总!I$2:J$326,2,0)</f>
        <v>√</v>
      </c>
      <c r="W76">
        <f>VLOOKUP(D76,'[4]2021.05'!$E$5:$F$203,2,0)</f>
        <v>3180</v>
      </c>
    </row>
    <row r="77" ht="20" customHeight="1" spans="1:23">
      <c r="A77" s="150">
        <f t="shared" si="35"/>
        <v>74</v>
      </c>
      <c r="B77" s="154"/>
      <c r="C77" s="11" t="s">
        <v>164</v>
      </c>
      <c r="D77" s="151" t="s">
        <v>165</v>
      </c>
      <c r="E77" s="151">
        <v>2836.2</v>
      </c>
      <c r="F77" s="151">
        <v>2837</v>
      </c>
      <c r="G77" s="13">
        <v>4990.25</v>
      </c>
      <c r="H77" s="151">
        <f t="shared" si="26"/>
        <v>51.05</v>
      </c>
      <c r="I77" s="151">
        <f t="shared" si="27"/>
        <v>453.792</v>
      </c>
      <c r="J77" s="151">
        <f t="shared" si="28"/>
        <v>19.859</v>
      </c>
      <c r="K77" s="13">
        <f t="shared" si="29"/>
        <v>424.17</v>
      </c>
      <c r="L77" s="13"/>
      <c r="M77" s="13">
        <f t="shared" si="34"/>
        <v>948.871</v>
      </c>
      <c r="N77" s="151">
        <v>0</v>
      </c>
      <c r="O77" s="151">
        <f t="shared" si="30"/>
        <v>226.9</v>
      </c>
      <c r="P77" s="151">
        <f t="shared" si="31"/>
        <v>8.51</v>
      </c>
      <c r="Q77" s="13">
        <f t="shared" si="32"/>
        <v>99.81</v>
      </c>
      <c r="R77" s="13"/>
      <c r="S77" s="151">
        <f t="shared" si="33"/>
        <v>335.22</v>
      </c>
      <c r="T77" s="151">
        <f t="shared" si="25"/>
        <v>1284.091</v>
      </c>
      <c r="U77" s="151"/>
      <c r="V77" t="str">
        <f>VLOOKUP(D77,[3]汇总!I$2:J$326,2,0)</f>
        <v>√</v>
      </c>
      <c r="W77">
        <f>VLOOKUP(D77,'[4]2021.05'!$E$5:$F$203,2,0)</f>
        <v>1790</v>
      </c>
    </row>
    <row r="78" ht="20" customHeight="1" spans="1:23">
      <c r="A78" s="150">
        <f t="shared" si="35"/>
        <v>75</v>
      </c>
      <c r="B78" s="154"/>
      <c r="C78" s="11" t="s">
        <v>166</v>
      </c>
      <c r="D78" s="151" t="s">
        <v>167</v>
      </c>
      <c r="E78" s="151">
        <v>2836.2</v>
      </c>
      <c r="F78" s="151">
        <v>2837</v>
      </c>
      <c r="G78" s="13">
        <v>4990.25</v>
      </c>
      <c r="H78" s="151">
        <f t="shared" si="26"/>
        <v>51.05</v>
      </c>
      <c r="I78" s="151">
        <f t="shared" si="27"/>
        <v>453.792</v>
      </c>
      <c r="J78" s="151">
        <f t="shared" si="28"/>
        <v>19.859</v>
      </c>
      <c r="K78" s="13">
        <f t="shared" si="29"/>
        <v>424.17</v>
      </c>
      <c r="L78" s="13"/>
      <c r="M78" s="13">
        <f t="shared" si="34"/>
        <v>948.871</v>
      </c>
      <c r="N78" s="151">
        <v>0</v>
      </c>
      <c r="O78" s="151">
        <f t="shared" si="30"/>
        <v>226.9</v>
      </c>
      <c r="P78" s="151">
        <f t="shared" si="31"/>
        <v>8.51</v>
      </c>
      <c r="Q78" s="13">
        <f t="shared" si="32"/>
        <v>99.81</v>
      </c>
      <c r="R78" s="13"/>
      <c r="S78" s="151">
        <f t="shared" si="33"/>
        <v>335.22</v>
      </c>
      <c r="T78" s="151">
        <f t="shared" si="25"/>
        <v>1284.091</v>
      </c>
      <c r="U78" s="151"/>
      <c r="V78" t="str">
        <f>VLOOKUP(D78,[3]汇总!I$2:J$326,2,0)</f>
        <v>√</v>
      </c>
      <c r="W78">
        <f>VLOOKUP(D78,'[4]2021.05'!$E$5:$F$203,2,0)</f>
        <v>3180</v>
      </c>
    </row>
    <row r="79" ht="20" customHeight="1" spans="1:23">
      <c r="A79" s="150">
        <f t="shared" si="35"/>
        <v>76</v>
      </c>
      <c r="B79" s="154"/>
      <c r="C79" s="11" t="s">
        <v>168</v>
      </c>
      <c r="D79" s="151" t="s">
        <v>169</v>
      </c>
      <c r="E79" s="151">
        <v>2836.2</v>
      </c>
      <c r="F79" s="151">
        <v>2837</v>
      </c>
      <c r="G79" s="13">
        <v>4990.25</v>
      </c>
      <c r="H79" s="151">
        <f t="shared" si="26"/>
        <v>51.05</v>
      </c>
      <c r="I79" s="151">
        <f t="shared" si="27"/>
        <v>453.792</v>
      </c>
      <c r="J79" s="151">
        <f t="shared" si="28"/>
        <v>19.859</v>
      </c>
      <c r="K79" s="13">
        <f t="shared" si="29"/>
        <v>424.17</v>
      </c>
      <c r="L79" s="13"/>
      <c r="M79" s="13">
        <f t="shared" si="34"/>
        <v>948.871</v>
      </c>
      <c r="N79" s="151">
        <v>0</v>
      </c>
      <c r="O79" s="151">
        <f t="shared" si="30"/>
        <v>226.9</v>
      </c>
      <c r="P79" s="151">
        <f t="shared" si="31"/>
        <v>8.51</v>
      </c>
      <c r="Q79" s="13">
        <f t="shared" si="32"/>
        <v>99.81</v>
      </c>
      <c r="R79" s="13"/>
      <c r="S79" s="151">
        <f t="shared" si="33"/>
        <v>335.22</v>
      </c>
      <c r="T79" s="151">
        <f t="shared" si="25"/>
        <v>1284.091</v>
      </c>
      <c r="U79" s="151"/>
      <c r="V79" t="str">
        <f>VLOOKUP(D79,[3]汇总!I$2:J$326,2,0)</f>
        <v>√</v>
      </c>
      <c r="W79">
        <f>VLOOKUP(D79,'[4]2021.05'!$E$5:$F$203,2,0)</f>
        <v>3180</v>
      </c>
    </row>
    <row r="80" ht="20" customHeight="1" spans="1:23">
      <c r="A80" s="150">
        <f t="shared" si="35"/>
        <v>77</v>
      </c>
      <c r="B80" s="154"/>
      <c r="C80" s="11" t="s">
        <v>170</v>
      </c>
      <c r="D80" s="151" t="s">
        <v>171</v>
      </c>
      <c r="E80" s="151">
        <v>2836.2</v>
      </c>
      <c r="F80" s="151">
        <v>2837</v>
      </c>
      <c r="G80" s="13">
        <v>4990.25</v>
      </c>
      <c r="H80" s="151">
        <f t="shared" si="26"/>
        <v>51.05</v>
      </c>
      <c r="I80" s="151">
        <f t="shared" si="27"/>
        <v>453.792</v>
      </c>
      <c r="J80" s="151">
        <f t="shared" si="28"/>
        <v>19.859</v>
      </c>
      <c r="K80" s="13">
        <f t="shared" si="29"/>
        <v>424.17</v>
      </c>
      <c r="L80" s="13"/>
      <c r="M80" s="13">
        <f t="shared" si="34"/>
        <v>948.871</v>
      </c>
      <c r="N80" s="151">
        <v>0</v>
      </c>
      <c r="O80" s="151">
        <f t="shared" si="30"/>
        <v>226.9</v>
      </c>
      <c r="P80" s="151">
        <f t="shared" si="31"/>
        <v>8.51</v>
      </c>
      <c r="Q80" s="13">
        <f t="shared" si="32"/>
        <v>99.81</v>
      </c>
      <c r="R80" s="13"/>
      <c r="S80" s="151">
        <f t="shared" si="33"/>
        <v>335.22</v>
      </c>
      <c r="T80" s="151">
        <f t="shared" si="25"/>
        <v>1284.091</v>
      </c>
      <c r="U80" s="151"/>
      <c r="V80" t="str">
        <f>VLOOKUP(D80,[3]汇总!I$2:J$326,2,0)</f>
        <v>√</v>
      </c>
      <c r="W80">
        <f>VLOOKUP(D80,'[4]2021.05'!$E$5:$F$203,2,0)</f>
        <v>3180</v>
      </c>
    </row>
    <row r="81" ht="20" customHeight="1" spans="1:23">
      <c r="A81" s="150">
        <f t="shared" si="35"/>
        <v>78</v>
      </c>
      <c r="B81" s="154"/>
      <c r="C81" s="11" t="s">
        <v>172</v>
      </c>
      <c r="D81" s="151" t="s">
        <v>173</v>
      </c>
      <c r="E81" s="151">
        <v>2836.2</v>
      </c>
      <c r="F81" s="151">
        <v>2837</v>
      </c>
      <c r="G81" s="13">
        <v>4990.25</v>
      </c>
      <c r="H81" s="151">
        <f t="shared" si="26"/>
        <v>51.05</v>
      </c>
      <c r="I81" s="151">
        <f t="shared" si="27"/>
        <v>453.792</v>
      </c>
      <c r="J81" s="151">
        <f t="shared" si="28"/>
        <v>19.859</v>
      </c>
      <c r="K81" s="13">
        <f t="shared" si="29"/>
        <v>424.17</v>
      </c>
      <c r="L81" s="13"/>
      <c r="M81" s="13">
        <f t="shared" si="34"/>
        <v>948.871</v>
      </c>
      <c r="N81" s="151">
        <v>0</v>
      </c>
      <c r="O81" s="151">
        <f t="shared" si="30"/>
        <v>226.9</v>
      </c>
      <c r="P81" s="151">
        <f t="shared" si="31"/>
        <v>8.51</v>
      </c>
      <c r="Q81" s="13">
        <f t="shared" si="32"/>
        <v>99.81</v>
      </c>
      <c r="R81" s="13"/>
      <c r="S81" s="151">
        <f t="shared" si="33"/>
        <v>335.22</v>
      </c>
      <c r="T81" s="151">
        <f t="shared" si="25"/>
        <v>1284.091</v>
      </c>
      <c r="U81" s="151"/>
      <c r="V81" t="str">
        <f>VLOOKUP(D81,[3]汇总!I$2:J$326,2,0)</f>
        <v>√</v>
      </c>
      <c r="W81">
        <f>VLOOKUP(D81,'[4]2021.05'!$E$5:$F$203,2,0)</f>
        <v>3180</v>
      </c>
    </row>
    <row r="82" ht="20" customHeight="1" spans="1:23">
      <c r="A82" s="150">
        <f t="shared" si="35"/>
        <v>79</v>
      </c>
      <c r="B82" s="154"/>
      <c r="C82" s="11" t="s">
        <v>174</v>
      </c>
      <c r="D82" s="151" t="s">
        <v>175</v>
      </c>
      <c r="E82" s="151">
        <v>2836.2</v>
      </c>
      <c r="F82" s="151">
        <v>2837</v>
      </c>
      <c r="G82" s="13">
        <v>4990.25</v>
      </c>
      <c r="H82" s="151">
        <f t="shared" si="26"/>
        <v>51.05</v>
      </c>
      <c r="I82" s="151">
        <f t="shared" si="27"/>
        <v>453.792</v>
      </c>
      <c r="J82" s="151">
        <f t="shared" si="28"/>
        <v>19.859</v>
      </c>
      <c r="K82" s="13">
        <f t="shared" si="29"/>
        <v>424.17</v>
      </c>
      <c r="L82" s="13"/>
      <c r="M82" s="13">
        <f t="shared" si="34"/>
        <v>948.871</v>
      </c>
      <c r="N82" s="151">
        <v>0</v>
      </c>
      <c r="O82" s="151">
        <f t="shared" si="30"/>
        <v>226.9</v>
      </c>
      <c r="P82" s="151">
        <f t="shared" si="31"/>
        <v>8.51</v>
      </c>
      <c r="Q82" s="13">
        <f t="shared" si="32"/>
        <v>99.81</v>
      </c>
      <c r="R82" s="13"/>
      <c r="S82" s="151">
        <f t="shared" si="33"/>
        <v>335.22</v>
      </c>
      <c r="T82" s="151">
        <f t="shared" si="25"/>
        <v>1284.091</v>
      </c>
      <c r="U82" s="151"/>
      <c r="V82" t="str">
        <f>VLOOKUP(D82,[3]汇总!I$2:J$326,2,0)</f>
        <v>√</v>
      </c>
      <c r="W82">
        <f>VLOOKUP(D82,'[4]2021.05'!$E$5:$F$203,2,0)</f>
        <v>3180</v>
      </c>
    </row>
    <row r="83" ht="20" customHeight="1" spans="1:23">
      <c r="A83" s="150">
        <f t="shared" si="35"/>
        <v>80</v>
      </c>
      <c r="B83" s="154"/>
      <c r="C83" s="11" t="s">
        <v>176</v>
      </c>
      <c r="D83" s="151" t="s">
        <v>177</v>
      </c>
      <c r="E83" s="151">
        <v>2836.2</v>
      </c>
      <c r="F83" s="151">
        <v>2837</v>
      </c>
      <c r="G83" s="13">
        <v>4990.25</v>
      </c>
      <c r="H83" s="151">
        <f t="shared" si="26"/>
        <v>51.05</v>
      </c>
      <c r="I83" s="151">
        <f t="shared" si="27"/>
        <v>453.792</v>
      </c>
      <c r="J83" s="151">
        <f t="shared" si="28"/>
        <v>19.859</v>
      </c>
      <c r="K83" s="13">
        <f t="shared" si="29"/>
        <v>424.17</v>
      </c>
      <c r="L83" s="13"/>
      <c r="M83" s="13">
        <f t="shared" si="34"/>
        <v>948.871</v>
      </c>
      <c r="N83" s="151">
        <v>0</v>
      </c>
      <c r="O83" s="151">
        <f t="shared" si="30"/>
        <v>226.9</v>
      </c>
      <c r="P83" s="151">
        <f t="shared" si="31"/>
        <v>8.51</v>
      </c>
      <c r="Q83" s="13">
        <f t="shared" si="32"/>
        <v>99.81</v>
      </c>
      <c r="R83" s="13"/>
      <c r="S83" s="151">
        <f t="shared" si="33"/>
        <v>335.22</v>
      </c>
      <c r="T83" s="151">
        <f t="shared" si="25"/>
        <v>1284.091</v>
      </c>
      <c r="U83" s="151"/>
      <c r="V83" t="str">
        <f>VLOOKUP(D83,[3]汇总!I$2:J$326,2,0)</f>
        <v>√</v>
      </c>
      <c r="W83" t="e">
        <f>VLOOKUP(D83,'[4]2021.05'!$E$5:$F$203,2,0)</f>
        <v>#N/A</v>
      </c>
    </row>
    <row r="84" ht="20" customHeight="1" spans="1:23">
      <c r="A84" s="150">
        <f t="shared" si="35"/>
        <v>81</v>
      </c>
      <c r="B84" s="154"/>
      <c r="C84" s="11" t="s">
        <v>178</v>
      </c>
      <c r="D84" s="151" t="s">
        <v>179</v>
      </c>
      <c r="E84" s="151">
        <v>2836.2</v>
      </c>
      <c r="F84" s="151">
        <v>2837</v>
      </c>
      <c r="G84" s="13">
        <v>4990.25</v>
      </c>
      <c r="H84" s="151">
        <f t="shared" si="26"/>
        <v>51.05</v>
      </c>
      <c r="I84" s="151">
        <f t="shared" si="27"/>
        <v>453.792</v>
      </c>
      <c r="J84" s="151">
        <f t="shared" si="28"/>
        <v>19.859</v>
      </c>
      <c r="K84" s="13">
        <f t="shared" si="29"/>
        <v>424.17</v>
      </c>
      <c r="L84" s="13"/>
      <c r="M84" s="13">
        <f t="shared" si="34"/>
        <v>948.871</v>
      </c>
      <c r="N84" s="151">
        <v>0</v>
      </c>
      <c r="O84" s="151">
        <f t="shared" si="30"/>
        <v>226.9</v>
      </c>
      <c r="P84" s="151">
        <f t="shared" si="31"/>
        <v>8.51</v>
      </c>
      <c r="Q84" s="13">
        <f t="shared" si="32"/>
        <v>99.81</v>
      </c>
      <c r="R84" s="13"/>
      <c r="S84" s="151">
        <f t="shared" si="33"/>
        <v>335.22</v>
      </c>
      <c r="T84" s="151">
        <f t="shared" si="25"/>
        <v>1284.091</v>
      </c>
      <c r="U84" s="151"/>
      <c r="V84" t="str">
        <f>VLOOKUP(D84,[3]汇总!I$2:J$326,2,0)</f>
        <v>√</v>
      </c>
      <c r="W84">
        <f>VLOOKUP(D84,'[4]2021.05'!$E$5:$F$203,2,0)</f>
        <v>4180</v>
      </c>
    </row>
    <row r="85" ht="20" customHeight="1" spans="1:23">
      <c r="A85" s="150">
        <f t="shared" ref="A85:A94" si="36">ROW()-3</f>
        <v>82</v>
      </c>
      <c r="B85" s="154"/>
      <c r="C85" s="11" t="s">
        <v>180</v>
      </c>
      <c r="D85" s="151" t="s">
        <v>181</v>
      </c>
      <c r="E85" s="151">
        <v>2836.2</v>
      </c>
      <c r="F85" s="151">
        <v>2837</v>
      </c>
      <c r="G85" s="13">
        <v>4990.25</v>
      </c>
      <c r="H85" s="151">
        <f t="shared" si="26"/>
        <v>51.05</v>
      </c>
      <c r="I85" s="151">
        <f t="shared" si="27"/>
        <v>453.792</v>
      </c>
      <c r="J85" s="151">
        <f t="shared" si="28"/>
        <v>19.859</v>
      </c>
      <c r="K85" s="13">
        <f t="shared" si="29"/>
        <v>424.17</v>
      </c>
      <c r="L85" s="13"/>
      <c r="M85" s="13">
        <f t="shared" si="34"/>
        <v>948.871</v>
      </c>
      <c r="N85" s="151">
        <v>0</v>
      </c>
      <c r="O85" s="151">
        <f t="shared" si="30"/>
        <v>226.9</v>
      </c>
      <c r="P85" s="151">
        <f t="shared" si="31"/>
        <v>8.51</v>
      </c>
      <c r="Q85" s="13">
        <f t="shared" si="32"/>
        <v>99.81</v>
      </c>
      <c r="R85" s="13"/>
      <c r="S85" s="151">
        <f t="shared" si="33"/>
        <v>335.22</v>
      </c>
      <c r="T85" s="151">
        <f t="shared" si="25"/>
        <v>1284.091</v>
      </c>
      <c r="U85" s="151"/>
      <c r="V85" t="str">
        <f>VLOOKUP(D85,[3]汇总!I$2:J$326,2,0)</f>
        <v>√</v>
      </c>
      <c r="W85">
        <f>VLOOKUP(D85,'[4]2021.05'!$E$5:$F$203,2,0)</f>
        <v>3180</v>
      </c>
    </row>
    <row r="86" ht="20" customHeight="1" spans="1:23">
      <c r="A86" s="150">
        <f t="shared" si="36"/>
        <v>83</v>
      </c>
      <c r="B86" s="154"/>
      <c r="C86" s="11" t="s">
        <v>184</v>
      </c>
      <c r="D86" s="151" t="s">
        <v>185</v>
      </c>
      <c r="E86" s="151">
        <v>2836.2</v>
      </c>
      <c r="F86" s="151">
        <v>2837</v>
      </c>
      <c r="G86" s="13">
        <v>4990.25</v>
      </c>
      <c r="H86" s="151">
        <f t="shared" si="26"/>
        <v>51.05</v>
      </c>
      <c r="I86" s="151">
        <f t="shared" si="27"/>
        <v>453.792</v>
      </c>
      <c r="J86" s="151">
        <f t="shared" si="28"/>
        <v>19.859</v>
      </c>
      <c r="K86" s="13">
        <f t="shared" si="29"/>
        <v>424.17</v>
      </c>
      <c r="L86" s="13"/>
      <c r="M86" s="13">
        <f t="shared" si="34"/>
        <v>948.871</v>
      </c>
      <c r="N86" s="151">
        <v>0</v>
      </c>
      <c r="O86" s="151">
        <f t="shared" si="30"/>
        <v>226.9</v>
      </c>
      <c r="P86" s="151">
        <f t="shared" si="31"/>
        <v>8.51</v>
      </c>
      <c r="Q86" s="13">
        <f t="shared" si="32"/>
        <v>99.81</v>
      </c>
      <c r="R86" s="13"/>
      <c r="S86" s="151">
        <f t="shared" si="33"/>
        <v>335.22</v>
      </c>
      <c r="T86" s="151">
        <f t="shared" si="25"/>
        <v>1284.091</v>
      </c>
      <c r="U86" s="151"/>
      <c r="V86" t="str">
        <f>VLOOKUP(D86,[3]汇总!I$2:J$326,2,0)</f>
        <v>√</v>
      </c>
      <c r="W86" t="e">
        <f>VLOOKUP(D86,'[4]2021.05'!$E$5:$F$203,2,0)</f>
        <v>#N/A</v>
      </c>
    </row>
    <row r="87" ht="20" customHeight="1" spans="1:23">
      <c r="A87" s="150">
        <f t="shared" si="36"/>
        <v>84</v>
      </c>
      <c r="B87" s="154"/>
      <c r="C87" s="11" t="s">
        <v>186</v>
      </c>
      <c r="D87" s="151" t="s">
        <v>187</v>
      </c>
      <c r="E87" s="151">
        <v>2836.2</v>
      </c>
      <c r="F87" s="151">
        <v>2837</v>
      </c>
      <c r="G87" s="13">
        <v>4990.25</v>
      </c>
      <c r="H87" s="151">
        <f t="shared" si="26"/>
        <v>51.05</v>
      </c>
      <c r="I87" s="151">
        <f t="shared" si="27"/>
        <v>453.792</v>
      </c>
      <c r="J87" s="151">
        <f t="shared" si="28"/>
        <v>19.859</v>
      </c>
      <c r="K87" s="13">
        <f t="shared" si="29"/>
        <v>424.17</v>
      </c>
      <c r="L87" s="13"/>
      <c r="M87" s="13">
        <f t="shared" si="34"/>
        <v>948.871</v>
      </c>
      <c r="N87" s="151">
        <v>0</v>
      </c>
      <c r="O87" s="151">
        <f t="shared" si="30"/>
        <v>226.9</v>
      </c>
      <c r="P87" s="151">
        <f t="shared" si="31"/>
        <v>8.51</v>
      </c>
      <c r="Q87" s="13">
        <f t="shared" si="32"/>
        <v>99.81</v>
      </c>
      <c r="R87" s="13"/>
      <c r="S87" s="151">
        <f t="shared" si="33"/>
        <v>335.22</v>
      </c>
      <c r="T87" s="151">
        <f t="shared" si="25"/>
        <v>1284.091</v>
      </c>
      <c r="U87" s="151"/>
      <c r="V87" t="str">
        <f>VLOOKUP(D87,[3]汇总!I$2:J$326,2,0)</f>
        <v>√</v>
      </c>
      <c r="W87">
        <f>VLOOKUP(D87,'[4]2021.05'!$E$5:$F$203,2,0)</f>
        <v>3180</v>
      </c>
    </row>
    <row r="88" ht="20" customHeight="1" spans="1:23">
      <c r="A88" s="150">
        <f t="shared" si="36"/>
        <v>85</v>
      </c>
      <c r="B88" s="154"/>
      <c r="C88" s="11" t="s">
        <v>188</v>
      </c>
      <c r="D88" s="151" t="s">
        <v>189</v>
      </c>
      <c r="E88" s="151">
        <v>2836.2</v>
      </c>
      <c r="F88" s="151">
        <v>2837</v>
      </c>
      <c r="G88" s="13">
        <v>4990.25</v>
      </c>
      <c r="H88" s="151">
        <f t="shared" si="26"/>
        <v>51.05</v>
      </c>
      <c r="I88" s="151">
        <f t="shared" si="27"/>
        <v>453.792</v>
      </c>
      <c r="J88" s="151">
        <f t="shared" si="28"/>
        <v>19.859</v>
      </c>
      <c r="K88" s="13">
        <f t="shared" si="29"/>
        <v>424.17</v>
      </c>
      <c r="L88" s="13"/>
      <c r="M88" s="13">
        <f t="shared" si="34"/>
        <v>948.871</v>
      </c>
      <c r="N88" s="151">
        <v>0</v>
      </c>
      <c r="O88" s="151">
        <f t="shared" si="30"/>
        <v>226.9</v>
      </c>
      <c r="P88" s="151">
        <f t="shared" si="31"/>
        <v>8.51</v>
      </c>
      <c r="Q88" s="13">
        <f t="shared" si="32"/>
        <v>99.81</v>
      </c>
      <c r="R88" s="13"/>
      <c r="S88" s="151">
        <f t="shared" si="33"/>
        <v>335.22</v>
      </c>
      <c r="T88" s="151">
        <f t="shared" si="25"/>
        <v>1284.091</v>
      </c>
      <c r="U88" s="151"/>
      <c r="V88" t="str">
        <f>VLOOKUP(D88,[3]汇总!I$2:J$326,2,0)</f>
        <v>√</v>
      </c>
      <c r="W88">
        <f>VLOOKUP(D88,'[4]2021.05'!$E$5:$F$203,2,0)</f>
        <v>1790</v>
      </c>
    </row>
    <row r="89" ht="20" customHeight="1" spans="1:23">
      <c r="A89" s="150">
        <f t="shared" si="36"/>
        <v>86</v>
      </c>
      <c r="B89" s="154"/>
      <c r="C89" s="11" t="s">
        <v>190</v>
      </c>
      <c r="D89" s="151" t="s">
        <v>191</v>
      </c>
      <c r="E89" s="151">
        <v>2836.2</v>
      </c>
      <c r="F89" s="151">
        <v>2837</v>
      </c>
      <c r="G89" s="13">
        <v>4990.25</v>
      </c>
      <c r="H89" s="151">
        <f t="shared" si="26"/>
        <v>51.05</v>
      </c>
      <c r="I89" s="151">
        <f t="shared" si="27"/>
        <v>453.792</v>
      </c>
      <c r="J89" s="151">
        <f t="shared" si="28"/>
        <v>19.859</v>
      </c>
      <c r="K89" s="13">
        <f t="shared" si="29"/>
        <v>424.17</v>
      </c>
      <c r="L89" s="13"/>
      <c r="M89" s="13">
        <f t="shared" si="34"/>
        <v>948.871</v>
      </c>
      <c r="N89" s="151">
        <v>0</v>
      </c>
      <c r="O89" s="151">
        <f t="shared" si="30"/>
        <v>226.9</v>
      </c>
      <c r="P89" s="151">
        <f t="shared" si="31"/>
        <v>8.51</v>
      </c>
      <c r="Q89" s="13">
        <f t="shared" si="32"/>
        <v>99.81</v>
      </c>
      <c r="R89" s="13"/>
      <c r="S89" s="151">
        <f t="shared" si="33"/>
        <v>335.22</v>
      </c>
      <c r="T89" s="151">
        <f t="shared" si="25"/>
        <v>1284.091</v>
      </c>
      <c r="U89" s="151"/>
      <c r="V89" t="str">
        <f>VLOOKUP(D89,[3]汇总!I$2:J$326,2,0)</f>
        <v>√</v>
      </c>
      <c r="W89">
        <f>VLOOKUP(D89,'[4]2021.05'!$E$5:$F$203,2,0)</f>
        <v>3180</v>
      </c>
    </row>
    <row r="90" ht="20" customHeight="1" spans="1:23">
      <c r="A90" s="150">
        <f t="shared" si="36"/>
        <v>87</v>
      </c>
      <c r="B90" s="154"/>
      <c r="C90" s="11" t="s">
        <v>192</v>
      </c>
      <c r="D90" s="151" t="s">
        <v>193</v>
      </c>
      <c r="E90" s="151">
        <v>3820</v>
      </c>
      <c r="F90" s="151">
        <v>3820</v>
      </c>
      <c r="G90" s="13">
        <v>4990.25</v>
      </c>
      <c r="H90" s="151">
        <f t="shared" si="26"/>
        <v>68.76</v>
      </c>
      <c r="I90" s="151">
        <f t="shared" si="27"/>
        <v>611.2</v>
      </c>
      <c r="J90" s="151">
        <f t="shared" si="28"/>
        <v>26.74</v>
      </c>
      <c r="K90" s="13">
        <f t="shared" si="29"/>
        <v>424.17</v>
      </c>
      <c r="L90" s="13"/>
      <c r="M90" s="13">
        <f t="shared" si="34"/>
        <v>1130.87</v>
      </c>
      <c r="N90" s="151">
        <v>0</v>
      </c>
      <c r="O90" s="151">
        <f t="shared" si="30"/>
        <v>305.6</v>
      </c>
      <c r="P90" s="151">
        <f t="shared" si="31"/>
        <v>11.46</v>
      </c>
      <c r="Q90" s="13">
        <f t="shared" si="32"/>
        <v>99.81</v>
      </c>
      <c r="R90" s="13"/>
      <c r="S90" s="151">
        <f t="shared" si="33"/>
        <v>416.87</v>
      </c>
      <c r="T90" s="151">
        <f t="shared" si="25"/>
        <v>1547.74</v>
      </c>
      <c r="U90" s="151"/>
      <c r="V90" t="str">
        <f>VLOOKUP(D90,[3]汇总!I$2:J$326,2,0)</f>
        <v>√</v>
      </c>
      <c r="W90">
        <f>VLOOKUP(D90,'[4]2021.05'!$E$5:$F$203,2,0)</f>
        <v>4180</v>
      </c>
    </row>
    <row r="91" ht="20" customHeight="1" spans="1:23">
      <c r="A91" s="150">
        <f t="shared" si="36"/>
        <v>88</v>
      </c>
      <c r="B91" s="154"/>
      <c r="C91" s="11" t="s">
        <v>194</v>
      </c>
      <c r="D91" s="151" t="s">
        <v>195</v>
      </c>
      <c r="E91" s="151">
        <v>3820</v>
      </c>
      <c r="F91" s="151">
        <v>3820</v>
      </c>
      <c r="G91" s="13">
        <v>4990.25</v>
      </c>
      <c r="H91" s="151">
        <f t="shared" si="26"/>
        <v>68.76</v>
      </c>
      <c r="I91" s="151">
        <f t="shared" si="27"/>
        <v>611.2</v>
      </c>
      <c r="J91" s="151">
        <f t="shared" si="28"/>
        <v>26.74</v>
      </c>
      <c r="K91" s="13">
        <f t="shared" si="29"/>
        <v>424.17</v>
      </c>
      <c r="L91" s="13"/>
      <c r="M91" s="13">
        <f t="shared" si="34"/>
        <v>1130.87</v>
      </c>
      <c r="N91" s="151">
        <v>0</v>
      </c>
      <c r="O91" s="151">
        <f t="shared" si="30"/>
        <v>305.6</v>
      </c>
      <c r="P91" s="151">
        <f t="shared" si="31"/>
        <v>11.46</v>
      </c>
      <c r="Q91" s="13">
        <f t="shared" si="32"/>
        <v>99.81</v>
      </c>
      <c r="R91" s="13"/>
      <c r="S91" s="151">
        <f t="shared" si="33"/>
        <v>416.87</v>
      </c>
      <c r="T91" s="151">
        <f t="shared" si="25"/>
        <v>1547.74</v>
      </c>
      <c r="U91" s="151"/>
      <c r="V91" t="str">
        <f>VLOOKUP(D91,[3]汇总!I$2:J$326,2,0)</f>
        <v>√</v>
      </c>
      <c r="W91">
        <f>VLOOKUP(D91,'[4]2021.05'!$E$5:$F$203,2,0)</f>
        <v>4180</v>
      </c>
    </row>
    <row r="92" ht="20" customHeight="1" spans="1:23">
      <c r="A92" s="150">
        <f t="shared" si="36"/>
        <v>89</v>
      </c>
      <c r="B92" s="154"/>
      <c r="C92" s="11" t="s">
        <v>196</v>
      </c>
      <c r="D92" s="151" t="s">
        <v>197</v>
      </c>
      <c r="E92" s="151">
        <v>2836.2</v>
      </c>
      <c r="F92" s="151">
        <v>2837</v>
      </c>
      <c r="G92" s="13">
        <v>4990.25</v>
      </c>
      <c r="H92" s="151">
        <f t="shared" si="26"/>
        <v>51.05</v>
      </c>
      <c r="I92" s="151">
        <f t="shared" si="27"/>
        <v>453.792</v>
      </c>
      <c r="J92" s="151">
        <f t="shared" si="28"/>
        <v>19.859</v>
      </c>
      <c r="K92" s="13">
        <f t="shared" si="29"/>
        <v>424.17</v>
      </c>
      <c r="L92" s="13"/>
      <c r="M92" s="13">
        <f t="shared" si="34"/>
        <v>948.871</v>
      </c>
      <c r="N92" s="151">
        <v>0</v>
      </c>
      <c r="O92" s="151">
        <f t="shared" si="30"/>
        <v>226.9</v>
      </c>
      <c r="P92" s="151">
        <f t="shared" si="31"/>
        <v>8.51</v>
      </c>
      <c r="Q92" s="13">
        <f t="shared" si="32"/>
        <v>99.81</v>
      </c>
      <c r="R92" s="13"/>
      <c r="S92" s="151">
        <f t="shared" si="33"/>
        <v>335.22</v>
      </c>
      <c r="T92" s="151">
        <f t="shared" si="25"/>
        <v>1284.091</v>
      </c>
      <c r="U92" s="151"/>
      <c r="V92" t="str">
        <f>VLOOKUP(D92,[3]汇总!I$2:J$326,2,0)</f>
        <v>√</v>
      </c>
      <c r="W92">
        <f>VLOOKUP(D92,'[4]2021.05'!$E$5:$F$203,2,0)</f>
        <v>3180</v>
      </c>
    </row>
    <row r="93" ht="20" customHeight="1" spans="1:23">
      <c r="A93" s="150">
        <f t="shared" si="36"/>
        <v>90</v>
      </c>
      <c r="B93" s="154"/>
      <c r="C93" s="11" t="s">
        <v>198</v>
      </c>
      <c r="D93" s="151" t="s">
        <v>199</v>
      </c>
      <c r="E93" s="151">
        <v>2836.2</v>
      </c>
      <c r="F93" s="151">
        <v>2837</v>
      </c>
      <c r="G93" s="13">
        <v>4990.25</v>
      </c>
      <c r="H93" s="151">
        <f t="shared" si="26"/>
        <v>51.05</v>
      </c>
      <c r="I93" s="151">
        <f t="shared" si="27"/>
        <v>453.792</v>
      </c>
      <c r="J93" s="151">
        <f t="shared" si="28"/>
        <v>19.859</v>
      </c>
      <c r="K93" s="13">
        <f t="shared" si="29"/>
        <v>424.17</v>
      </c>
      <c r="L93" s="13"/>
      <c r="M93" s="13">
        <f t="shared" si="34"/>
        <v>948.871</v>
      </c>
      <c r="N93" s="151">
        <v>0</v>
      </c>
      <c r="O93" s="151">
        <f t="shared" si="30"/>
        <v>226.9</v>
      </c>
      <c r="P93" s="151">
        <f t="shared" si="31"/>
        <v>8.51</v>
      </c>
      <c r="Q93" s="13">
        <f t="shared" si="32"/>
        <v>99.81</v>
      </c>
      <c r="R93" s="13"/>
      <c r="S93" s="151">
        <f t="shared" si="33"/>
        <v>335.22</v>
      </c>
      <c r="T93" s="151">
        <f t="shared" si="25"/>
        <v>1284.091</v>
      </c>
      <c r="U93" s="151"/>
      <c r="V93" t="str">
        <f>VLOOKUP(D93,[3]汇总!I$2:J$326,2,0)</f>
        <v>√</v>
      </c>
      <c r="W93">
        <f>VLOOKUP(D93,'[4]2021.05'!$E$5:$F$203,2,0)</f>
        <v>3180</v>
      </c>
    </row>
    <row r="94" ht="20" customHeight="1" spans="1:23">
      <c r="A94" s="150">
        <f t="shared" si="36"/>
        <v>91</v>
      </c>
      <c r="B94" s="154"/>
      <c r="C94" s="11" t="s">
        <v>202</v>
      </c>
      <c r="D94" s="151" t="s">
        <v>203</v>
      </c>
      <c r="E94" s="151">
        <v>2836.2</v>
      </c>
      <c r="F94" s="151">
        <v>2837</v>
      </c>
      <c r="G94" s="13">
        <v>4990.25</v>
      </c>
      <c r="H94" s="151">
        <f t="shared" si="26"/>
        <v>51.05</v>
      </c>
      <c r="I94" s="151">
        <f t="shared" si="27"/>
        <v>453.792</v>
      </c>
      <c r="J94" s="151">
        <f t="shared" si="28"/>
        <v>19.859</v>
      </c>
      <c r="K94" s="13">
        <f t="shared" si="29"/>
        <v>424.17</v>
      </c>
      <c r="L94" s="13"/>
      <c r="M94" s="13">
        <f t="shared" si="34"/>
        <v>948.871</v>
      </c>
      <c r="N94" s="151">
        <v>0</v>
      </c>
      <c r="O94" s="151">
        <f t="shared" si="30"/>
        <v>226.9</v>
      </c>
      <c r="P94" s="151">
        <f t="shared" si="31"/>
        <v>8.51</v>
      </c>
      <c r="Q94" s="13">
        <f t="shared" si="32"/>
        <v>99.81</v>
      </c>
      <c r="R94" s="13"/>
      <c r="S94" s="151">
        <f t="shared" si="33"/>
        <v>335.22</v>
      </c>
      <c r="T94" s="151">
        <f t="shared" si="25"/>
        <v>1284.091</v>
      </c>
      <c r="U94" s="151"/>
      <c r="V94" t="str">
        <f>VLOOKUP(D94,[3]汇总!I$2:J$326,2,0)</f>
        <v>√</v>
      </c>
      <c r="W94">
        <f>VLOOKUP(D94,'[4]2021.05'!$E$5:$F$203,2,0)</f>
        <v>3180</v>
      </c>
    </row>
    <row r="95" ht="20" customHeight="1" spans="1:23">
      <c r="A95" s="150">
        <f t="shared" ref="A95:A104" si="37">ROW()-3</f>
        <v>92</v>
      </c>
      <c r="B95" s="154"/>
      <c r="C95" s="11" t="s">
        <v>204</v>
      </c>
      <c r="D95" s="151" t="s">
        <v>205</v>
      </c>
      <c r="E95" s="151">
        <v>2836.2</v>
      </c>
      <c r="F95" s="151">
        <v>2837</v>
      </c>
      <c r="G95" s="13">
        <v>4990.25</v>
      </c>
      <c r="H95" s="151">
        <f t="shared" si="26"/>
        <v>51.05</v>
      </c>
      <c r="I95" s="151">
        <f t="shared" si="27"/>
        <v>453.792</v>
      </c>
      <c r="J95" s="151">
        <f t="shared" si="28"/>
        <v>19.859</v>
      </c>
      <c r="K95" s="13">
        <f t="shared" si="29"/>
        <v>424.17</v>
      </c>
      <c r="L95" s="13"/>
      <c r="M95" s="13">
        <f t="shared" si="34"/>
        <v>948.871</v>
      </c>
      <c r="N95" s="151">
        <v>0</v>
      </c>
      <c r="O95" s="151">
        <f t="shared" si="30"/>
        <v>226.9</v>
      </c>
      <c r="P95" s="151">
        <f t="shared" si="31"/>
        <v>8.51</v>
      </c>
      <c r="Q95" s="13">
        <f t="shared" si="32"/>
        <v>99.81</v>
      </c>
      <c r="R95" s="13"/>
      <c r="S95" s="151">
        <f t="shared" si="33"/>
        <v>335.22</v>
      </c>
      <c r="T95" s="151">
        <f t="shared" si="25"/>
        <v>1284.091</v>
      </c>
      <c r="U95" s="151"/>
      <c r="V95" t="str">
        <f>VLOOKUP(D95,[3]汇总!I$2:J$326,2,0)</f>
        <v>√</v>
      </c>
      <c r="W95">
        <f>VLOOKUP(D95,'[4]2021.05'!$E$5:$F$203,2,0)</f>
        <v>3180</v>
      </c>
    </row>
    <row r="96" ht="20" customHeight="1" spans="1:23">
      <c r="A96" s="150">
        <f t="shared" si="37"/>
        <v>93</v>
      </c>
      <c r="B96" s="154"/>
      <c r="C96" s="11" t="s">
        <v>206</v>
      </c>
      <c r="D96" s="151" t="s">
        <v>207</v>
      </c>
      <c r="E96" s="151">
        <v>2836.2</v>
      </c>
      <c r="F96" s="151">
        <v>2837</v>
      </c>
      <c r="G96" s="13">
        <v>4990.25</v>
      </c>
      <c r="H96" s="151">
        <f t="shared" si="26"/>
        <v>51.05</v>
      </c>
      <c r="I96" s="151">
        <f t="shared" si="27"/>
        <v>453.792</v>
      </c>
      <c r="J96" s="151">
        <f t="shared" si="28"/>
        <v>19.859</v>
      </c>
      <c r="K96" s="13">
        <f t="shared" si="29"/>
        <v>424.17</v>
      </c>
      <c r="L96" s="13"/>
      <c r="M96" s="13">
        <f t="shared" si="34"/>
        <v>948.871</v>
      </c>
      <c r="N96" s="151">
        <v>0</v>
      </c>
      <c r="O96" s="151">
        <f t="shared" si="30"/>
        <v>226.9</v>
      </c>
      <c r="P96" s="151">
        <f t="shared" si="31"/>
        <v>8.51</v>
      </c>
      <c r="Q96" s="13">
        <f t="shared" si="32"/>
        <v>99.81</v>
      </c>
      <c r="R96" s="13"/>
      <c r="S96" s="151">
        <f t="shared" si="33"/>
        <v>335.22</v>
      </c>
      <c r="T96" s="151">
        <f t="shared" si="25"/>
        <v>1284.091</v>
      </c>
      <c r="U96" s="151"/>
      <c r="V96" t="str">
        <f>VLOOKUP(D96,[3]汇总!I$2:J$326,2,0)</f>
        <v>√</v>
      </c>
      <c r="W96">
        <f>VLOOKUP(D96,'[4]2021.05'!$E$5:$F$203,2,0)</f>
        <v>3180</v>
      </c>
    </row>
    <row r="97" ht="20" customHeight="1" spans="1:23">
      <c r="A97" s="150">
        <f t="shared" si="37"/>
        <v>94</v>
      </c>
      <c r="B97" s="154"/>
      <c r="C97" s="11" t="s">
        <v>208</v>
      </c>
      <c r="D97" s="151" t="s">
        <v>209</v>
      </c>
      <c r="E97" s="151">
        <v>2836.2</v>
      </c>
      <c r="F97" s="151">
        <v>2837</v>
      </c>
      <c r="G97" s="13">
        <v>4990.25</v>
      </c>
      <c r="H97" s="151">
        <f t="shared" si="26"/>
        <v>51.05</v>
      </c>
      <c r="I97" s="151">
        <f t="shared" si="27"/>
        <v>453.792</v>
      </c>
      <c r="J97" s="151">
        <f t="shared" si="28"/>
        <v>19.859</v>
      </c>
      <c r="K97" s="13">
        <f t="shared" si="29"/>
        <v>424.17</v>
      </c>
      <c r="L97" s="13"/>
      <c r="M97" s="13">
        <f t="shared" si="34"/>
        <v>948.871</v>
      </c>
      <c r="N97" s="151">
        <v>0</v>
      </c>
      <c r="O97" s="151">
        <f t="shared" si="30"/>
        <v>226.9</v>
      </c>
      <c r="P97" s="151">
        <f t="shared" si="31"/>
        <v>8.51</v>
      </c>
      <c r="Q97" s="13">
        <f t="shared" si="32"/>
        <v>99.81</v>
      </c>
      <c r="R97" s="13"/>
      <c r="S97" s="151">
        <f t="shared" si="33"/>
        <v>335.22</v>
      </c>
      <c r="T97" s="151">
        <f t="shared" si="25"/>
        <v>1284.091</v>
      </c>
      <c r="U97" s="151"/>
      <c r="V97" t="str">
        <f>VLOOKUP(D97,[3]汇总!I$2:J$326,2,0)</f>
        <v>√</v>
      </c>
      <c r="W97">
        <f>VLOOKUP(D97,'[4]2021.05'!$E$5:$F$203,2,0)</f>
        <v>4180</v>
      </c>
    </row>
    <row r="98" ht="20" customHeight="1" spans="1:23">
      <c r="A98" s="150">
        <f t="shared" si="37"/>
        <v>95</v>
      </c>
      <c r="B98" s="154"/>
      <c r="C98" s="11" t="s">
        <v>210</v>
      </c>
      <c r="D98" s="151" t="s">
        <v>211</v>
      </c>
      <c r="E98" s="151">
        <v>2836.2</v>
      </c>
      <c r="F98" s="151">
        <v>2837</v>
      </c>
      <c r="G98" s="13">
        <v>4990.25</v>
      </c>
      <c r="H98" s="151">
        <f t="shared" si="26"/>
        <v>51.05</v>
      </c>
      <c r="I98" s="151">
        <f t="shared" si="27"/>
        <v>453.792</v>
      </c>
      <c r="J98" s="151">
        <f t="shared" si="28"/>
        <v>19.859</v>
      </c>
      <c r="K98" s="13">
        <f t="shared" si="29"/>
        <v>424.17</v>
      </c>
      <c r="L98" s="13"/>
      <c r="M98" s="13">
        <f t="shared" si="34"/>
        <v>948.871</v>
      </c>
      <c r="N98" s="151">
        <v>0</v>
      </c>
      <c r="O98" s="151">
        <f t="shared" si="30"/>
        <v>226.9</v>
      </c>
      <c r="P98" s="151">
        <f t="shared" si="31"/>
        <v>8.51</v>
      </c>
      <c r="Q98" s="13">
        <f t="shared" si="32"/>
        <v>99.81</v>
      </c>
      <c r="R98" s="13"/>
      <c r="S98" s="151">
        <f t="shared" si="33"/>
        <v>335.22</v>
      </c>
      <c r="T98" s="151">
        <f t="shared" si="25"/>
        <v>1284.091</v>
      </c>
      <c r="U98" s="151"/>
      <c r="V98" t="str">
        <f>VLOOKUP(D98,[3]汇总!I$2:J$326,2,0)</f>
        <v>√</v>
      </c>
      <c r="W98">
        <f>VLOOKUP(D98,'[4]2021.05'!$E$5:$F$203,2,0)</f>
        <v>4180</v>
      </c>
    </row>
    <row r="99" ht="20" customHeight="1" spans="1:23">
      <c r="A99" s="150">
        <f t="shared" si="37"/>
        <v>96</v>
      </c>
      <c r="B99" s="154"/>
      <c r="C99" s="11" t="s">
        <v>218</v>
      </c>
      <c r="D99" s="151" t="s">
        <v>219</v>
      </c>
      <c r="E99" s="151">
        <v>3042.05</v>
      </c>
      <c r="F99" s="151">
        <v>3043</v>
      </c>
      <c r="G99" s="13">
        <v>4990.25</v>
      </c>
      <c r="H99" s="151">
        <f t="shared" si="26"/>
        <v>54.76</v>
      </c>
      <c r="I99" s="151">
        <f t="shared" si="27"/>
        <v>486.728</v>
      </c>
      <c r="J99" s="151">
        <f t="shared" si="28"/>
        <v>21.301</v>
      </c>
      <c r="K99" s="13">
        <f t="shared" si="29"/>
        <v>424.17</v>
      </c>
      <c r="L99" s="13"/>
      <c r="M99" s="13">
        <f t="shared" si="34"/>
        <v>986.959</v>
      </c>
      <c r="N99" s="151">
        <v>0</v>
      </c>
      <c r="O99" s="151">
        <f t="shared" si="30"/>
        <v>243.36</v>
      </c>
      <c r="P99" s="151">
        <f t="shared" si="31"/>
        <v>9.13</v>
      </c>
      <c r="Q99" s="13">
        <f t="shared" si="32"/>
        <v>99.81</v>
      </c>
      <c r="R99" s="13"/>
      <c r="S99" s="151">
        <f t="shared" si="33"/>
        <v>352.3</v>
      </c>
      <c r="T99" s="151">
        <f t="shared" si="25"/>
        <v>1339.259</v>
      </c>
      <c r="U99" s="151"/>
      <c r="V99" t="str">
        <f>VLOOKUP(D99,[3]汇总!I$2:J$326,2,0)</f>
        <v>√</v>
      </c>
      <c r="W99">
        <f>VLOOKUP(D99,'[4]2021.05'!$E$5:$F$203,2,0)</f>
        <v>3180</v>
      </c>
    </row>
    <row r="100" ht="20" customHeight="1" spans="1:23">
      <c r="A100" s="150">
        <f t="shared" si="37"/>
        <v>97</v>
      </c>
      <c r="B100" s="154"/>
      <c r="C100" s="11" t="s">
        <v>220</v>
      </c>
      <c r="D100" s="151" t="s">
        <v>221</v>
      </c>
      <c r="E100" s="151">
        <v>3042.05</v>
      </c>
      <c r="F100" s="151">
        <v>3043</v>
      </c>
      <c r="G100" s="13">
        <v>4990.25</v>
      </c>
      <c r="H100" s="151">
        <f t="shared" si="26"/>
        <v>54.76</v>
      </c>
      <c r="I100" s="151">
        <f t="shared" si="27"/>
        <v>486.728</v>
      </c>
      <c r="J100" s="151">
        <f t="shared" si="28"/>
        <v>21.301</v>
      </c>
      <c r="K100" s="13">
        <f t="shared" si="29"/>
        <v>424.17</v>
      </c>
      <c r="L100" s="13"/>
      <c r="M100" s="13">
        <f t="shared" si="34"/>
        <v>986.959</v>
      </c>
      <c r="N100" s="151">
        <v>0</v>
      </c>
      <c r="O100" s="151">
        <f t="shared" si="30"/>
        <v>243.36</v>
      </c>
      <c r="P100" s="151">
        <f t="shared" si="31"/>
        <v>9.13</v>
      </c>
      <c r="Q100" s="13">
        <f t="shared" si="32"/>
        <v>99.81</v>
      </c>
      <c r="R100" s="13"/>
      <c r="S100" s="151">
        <f t="shared" si="33"/>
        <v>352.3</v>
      </c>
      <c r="T100" s="151">
        <f t="shared" si="25"/>
        <v>1339.259</v>
      </c>
      <c r="U100" s="151"/>
      <c r="V100" t="str">
        <f>VLOOKUP(D100,[3]汇总!I$2:J$326,2,0)</f>
        <v>√</v>
      </c>
      <c r="W100" t="e">
        <f>VLOOKUP(D100,'[4]2021.05'!$E$5:$F$203,2,0)</f>
        <v>#N/A</v>
      </c>
    </row>
    <row r="101" ht="20" customHeight="1" spans="1:23">
      <c r="A101" s="150">
        <f t="shared" si="37"/>
        <v>98</v>
      </c>
      <c r="B101" s="154"/>
      <c r="C101" s="11" t="s">
        <v>746</v>
      </c>
      <c r="D101" s="151" t="s">
        <v>747</v>
      </c>
      <c r="E101" s="151">
        <v>3042.05</v>
      </c>
      <c r="F101" s="151">
        <v>3043</v>
      </c>
      <c r="G101" s="13">
        <v>4990.25</v>
      </c>
      <c r="H101" s="151">
        <f t="shared" si="26"/>
        <v>54.76</v>
      </c>
      <c r="I101" s="151">
        <f t="shared" si="27"/>
        <v>486.728</v>
      </c>
      <c r="J101" s="151">
        <f t="shared" si="28"/>
        <v>21.301</v>
      </c>
      <c r="K101" s="13">
        <f t="shared" si="29"/>
        <v>424.17</v>
      </c>
      <c r="L101" s="13"/>
      <c r="M101" s="13">
        <f t="shared" si="34"/>
        <v>986.959</v>
      </c>
      <c r="N101" s="151">
        <v>0</v>
      </c>
      <c r="O101" s="151">
        <f t="shared" si="30"/>
        <v>243.36</v>
      </c>
      <c r="P101" s="151">
        <f t="shared" si="31"/>
        <v>9.13</v>
      </c>
      <c r="Q101" s="13">
        <f t="shared" si="32"/>
        <v>99.81</v>
      </c>
      <c r="R101" s="13"/>
      <c r="S101" s="151">
        <f t="shared" si="33"/>
        <v>352.3</v>
      </c>
      <c r="T101" s="151">
        <f t="shared" si="25"/>
        <v>1339.259</v>
      </c>
      <c r="U101" s="151"/>
      <c r="V101" t="str">
        <f>VLOOKUP(D101,[3]汇总!I$2:J$326,2,0)</f>
        <v>√</v>
      </c>
      <c r="W101">
        <f>VLOOKUP(D101,'[4]2021.05'!$E$5:$F$203,2,0)</f>
        <v>4180</v>
      </c>
    </row>
    <row r="102" ht="20" customHeight="1" spans="1:23">
      <c r="A102" s="150">
        <f t="shared" si="37"/>
        <v>99</v>
      </c>
      <c r="B102" s="154"/>
      <c r="C102" s="11" t="s">
        <v>748</v>
      </c>
      <c r="D102" s="209" t="s">
        <v>749</v>
      </c>
      <c r="E102" s="151">
        <v>3042.05</v>
      </c>
      <c r="F102" s="151">
        <v>3043</v>
      </c>
      <c r="G102" s="13">
        <v>4990.25</v>
      </c>
      <c r="H102" s="151">
        <f t="shared" si="26"/>
        <v>54.76</v>
      </c>
      <c r="I102" s="151">
        <f t="shared" si="27"/>
        <v>486.728</v>
      </c>
      <c r="J102" s="151">
        <f t="shared" si="28"/>
        <v>21.301</v>
      </c>
      <c r="K102" s="13">
        <f t="shared" si="29"/>
        <v>424.17</v>
      </c>
      <c r="L102" s="13"/>
      <c r="M102" s="13">
        <f t="shared" si="34"/>
        <v>986.959</v>
      </c>
      <c r="N102" s="151">
        <v>0</v>
      </c>
      <c r="O102" s="151">
        <f t="shared" si="30"/>
        <v>243.36</v>
      </c>
      <c r="P102" s="151">
        <f t="shared" si="31"/>
        <v>9.13</v>
      </c>
      <c r="Q102" s="13">
        <f t="shared" si="32"/>
        <v>99.81</v>
      </c>
      <c r="R102" s="13"/>
      <c r="S102" s="151">
        <f t="shared" si="33"/>
        <v>352.3</v>
      </c>
      <c r="T102" s="151">
        <f t="shared" si="25"/>
        <v>1339.259</v>
      </c>
      <c r="U102" s="151"/>
      <c r="V102" t="str">
        <f>VLOOKUP(D102,[3]汇总!I$2:J$326,2,0)</f>
        <v>√</v>
      </c>
      <c r="W102" t="e">
        <f>VLOOKUP(D102,'[4]2021.05'!$E$5:$F$203,2,0)</f>
        <v>#N/A</v>
      </c>
    </row>
    <row r="103" ht="20" customHeight="1" spans="1:23">
      <c r="A103" s="150">
        <f t="shared" si="37"/>
        <v>100</v>
      </c>
      <c r="B103" s="154"/>
      <c r="C103" s="11" t="s">
        <v>750</v>
      </c>
      <c r="D103" s="209" t="s">
        <v>751</v>
      </c>
      <c r="E103" s="151">
        <v>3042.05</v>
      </c>
      <c r="F103" s="151">
        <v>3043</v>
      </c>
      <c r="G103" s="13">
        <v>4990.25</v>
      </c>
      <c r="H103" s="151">
        <f t="shared" si="26"/>
        <v>54.76</v>
      </c>
      <c r="I103" s="151">
        <f t="shared" si="27"/>
        <v>486.728</v>
      </c>
      <c r="J103" s="151">
        <f t="shared" si="28"/>
        <v>21.301</v>
      </c>
      <c r="K103" s="13">
        <f t="shared" si="29"/>
        <v>424.17</v>
      </c>
      <c r="L103" s="13"/>
      <c r="M103" s="13">
        <f t="shared" si="34"/>
        <v>986.959</v>
      </c>
      <c r="N103" s="151">
        <v>0</v>
      </c>
      <c r="O103" s="151">
        <f t="shared" si="30"/>
        <v>243.36</v>
      </c>
      <c r="P103" s="151">
        <f t="shared" si="31"/>
        <v>9.13</v>
      </c>
      <c r="Q103" s="13">
        <f t="shared" si="32"/>
        <v>99.81</v>
      </c>
      <c r="R103" s="13"/>
      <c r="S103" s="151">
        <f t="shared" si="33"/>
        <v>352.3</v>
      </c>
      <c r="T103" s="151">
        <f t="shared" si="25"/>
        <v>1339.259</v>
      </c>
      <c r="U103" s="151"/>
      <c r="V103" t="str">
        <f>VLOOKUP(D103,[3]汇总!I$2:J$326,2,0)</f>
        <v>√</v>
      </c>
      <c r="W103" t="e">
        <f>VLOOKUP(D103,'[4]2021.05'!$E$5:$F$203,2,0)</f>
        <v>#N/A</v>
      </c>
    </row>
    <row r="104" ht="20" customHeight="1" spans="1:23">
      <c r="A104" s="150">
        <f t="shared" si="37"/>
        <v>101</v>
      </c>
      <c r="B104" s="154"/>
      <c r="C104" s="11" t="s">
        <v>787</v>
      </c>
      <c r="D104" s="151" t="s">
        <v>788</v>
      </c>
      <c r="E104" s="17">
        <v>3042.05</v>
      </c>
      <c r="F104" s="17">
        <v>3043</v>
      </c>
      <c r="G104" s="13">
        <v>4990.25</v>
      </c>
      <c r="H104" s="151">
        <f t="shared" si="26"/>
        <v>54.76</v>
      </c>
      <c r="I104" s="151">
        <f t="shared" si="27"/>
        <v>486.728</v>
      </c>
      <c r="J104" s="151">
        <f t="shared" si="28"/>
        <v>21.301</v>
      </c>
      <c r="K104" s="13">
        <f t="shared" si="29"/>
        <v>424.17</v>
      </c>
      <c r="L104" s="13"/>
      <c r="M104" s="13">
        <f t="shared" si="34"/>
        <v>986.959</v>
      </c>
      <c r="N104" s="151">
        <v>0</v>
      </c>
      <c r="O104" s="151">
        <f t="shared" si="30"/>
        <v>243.36</v>
      </c>
      <c r="P104" s="151">
        <f t="shared" si="31"/>
        <v>9.13</v>
      </c>
      <c r="Q104" s="13">
        <f t="shared" si="32"/>
        <v>99.81</v>
      </c>
      <c r="R104" s="13"/>
      <c r="S104" s="151">
        <f t="shared" si="33"/>
        <v>352.3</v>
      </c>
      <c r="T104" s="151">
        <f t="shared" si="25"/>
        <v>1339.259</v>
      </c>
      <c r="U104" s="151"/>
      <c r="V104" t="str">
        <f>VLOOKUP(D104,[3]汇总!I$2:J$326,2,0)</f>
        <v>√</v>
      </c>
      <c r="W104" t="e">
        <f>VLOOKUP(D104,'[4]2021.05'!$E$5:$F$203,2,0)</f>
        <v>#N/A</v>
      </c>
    </row>
    <row r="105" ht="20" customHeight="1" spans="1:23">
      <c r="A105" s="150">
        <f t="shared" ref="A105:A114" si="38">ROW()-3</f>
        <v>102</v>
      </c>
      <c r="B105" s="154"/>
      <c r="C105" s="11" t="s">
        <v>789</v>
      </c>
      <c r="D105" s="151" t="s">
        <v>790</v>
      </c>
      <c r="E105" s="17">
        <v>3042.05</v>
      </c>
      <c r="F105" s="17">
        <v>3043</v>
      </c>
      <c r="G105" s="13">
        <v>4990.25</v>
      </c>
      <c r="H105" s="151">
        <f t="shared" si="26"/>
        <v>54.76</v>
      </c>
      <c r="I105" s="151">
        <f t="shared" si="27"/>
        <v>486.728</v>
      </c>
      <c r="J105" s="151">
        <f t="shared" si="28"/>
        <v>21.301</v>
      </c>
      <c r="K105" s="13">
        <f t="shared" si="29"/>
        <v>424.17</v>
      </c>
      <c r="L105" s="13"/>
      <c r="M105" s="13">
        <f t="shared" si="34"/>
        <v>986.959</v>
      </c>
      <c r="N105" s="151">
        <v>0</v>
      </c>
      <c r="O105" s="151">
        <f t="shared" si="30"/>
        <v>243.36</v>
      </c>
      <c r="P105" s="151">
        <f t="shared" si="31"/>
        <v>9.13</v>
      </c>
      <c r="Q105" s="13">
        <f t="shared" si="32"/>
        <v>99.81</v>
      </c>
      <c r="R105" s="13"/>
      <c r="S105" s="151">
        <f t="shared" si="33"/>
        <v>352.3</v>
      </c>
      <c r="T105" s="151">
        <f t="shared" si="25"/>
        <v>1339.259</v>
      </c>
      <c r="U105" s="151"/>
      <c r="V105" t="str">
        <f>VLOOKUP(D105,[3]汇总!I$2:J$326,2,0)</f>
        <v>√</v>
      </c>
      <c r="W105" t="e">
        <f>VLOOKUP(D105,'[4]2021.05'!$E$5:$F$203,2,0)</f>
        <v>#N/A</v>
      </c>
    </row>
    <row r="106" ht="20" customHeight="1" spans="1:23">
      <c r="A106" s="150">
        <f t="shared" si="38"/>
        <v>103</v>
      </c>
      <c r="B106" s="154"/>
      <c r="C106" s="11" t="s">
        <v>791</v>
      </c>
      <c r="D106" s="151" t="s">
        <v>792</v>
      </c>
      <c r="E106" s="17">
        <v>3042.05</v>
      </c>
      <c r="F106" s="17">
        <v>3043</v>
      </c>
      <c r="G106" s="13">
        <v>4990.25</v>
      </c>
      <c r="H106" s="151">
        <f t="shared" si="26"/>
        <v>54.76</v>
      </c>
      <c r="I106" s="151">
        <f t="shared" si="27"/>
        <v>486.728</v>
      </c>
      <c r="J106" s="151">
        <f t="shared" si="28"/>
        <v>21.301</v>
      </c>
      <c r="K106" s="13">
        <f t="shared" si="29"/>
        <v>424.17</v>
      </c>
      <c r="L106" s="13"/>
      <c r="M106" s="13">
        <f t="shared" si="34"/>
        <v>986.959</v>
      </c>
      <c r="N106" s="151">
        <v>0</v>
      </c>
      <c r="O106" s="151">
        <f t="shared" si="30"/>
        <v>243.36</v>
      </c>
      <c r="P106" s="151">
        <f t="shared" si="31"/>
        <v>9.13</v>
      </c>
      <c r="Q106" s="13">
        <f t="shared" si="32"/>
        <v>99.81</v>
      </c>
      <c r="R106" s="13"/>
      <c r="S106" s="151">
        <f t="shared" si="33"/>
        <v>352.3</v>
      </c>
      <c r="T106" s="151">
        <f t="shared" si="25"/>
        <v>1339.259</v>
      </c>
      <c r="U106" s="151"/>
      <c r="V106" t="str">
        <f>VLOOKUP(D106,[3]汇总!I$2:J$326,2,0)</f>
        <v>√</v>
      </c>
      <c r="W106" t="e">
        <f>VLOOKUP(D106,'[4]2021.05'!$E$5:$F$203,2,0)</f>
        <v>#N/A</v>
      </c>
    </row>
    <row r="107" ht="20" customHeight="1" spans="1:23">
      <c r="A107" s="150">
        <f t="shared" si="38"/>
        <v>104</v>
      </c>
      <c r="B107" s="154"/>
      <c r="C107" s="11" t="s">
        <v>793</v>
      </c>
      <c r="D107" s="151" t="s">
        <v>794</v>
      </c>
      <c r="E107" s="17">
        <v>3042.05</v>
      </c>
      <c r="F107" s="17">
        <v>3043</v>
      </c>
      <c r="G107" s="13">
        <v>4990.25</v>
      </c>
      <c r="H107" s="151">
        <f t="shared" si="26"/>
        <v>54.76</v>
      </c>
      <c r="I107" s="151">
        <f t="shared" si="27"/>
        <v>486.728</v>
      </c>
      <c r="J107" s="151">
        <f t="shared" si="28"/>
        <v>21.301</v>
      </c>
      <c r="K107" s="13">
        <f t="shared" si="29"/>
        <v>424.17</v>
      </c>
      <c r="L107" s="13"/>
      <c r="M107" s="13">
        <f t="shared" si="34"/>
        <v>986.959</v>
      </c>
      <c r="N107" s="151">
        <v>0</v>
      </c>
      <c r="O107" s="151">
        <f t="shared" si="30"/>
        <v>243.36</v>
      </c>
      <c r="P107" s="151">
        <f t="shared" si="31"/>
        <v>9.13</v>
      </c>
      <c r="Q107" s="13">
        <f t="shared" si="32"/>
        <v>99.81</v>
      </c>
      <c r="R107" s="13"/>
      <c r="S107" s="151">
        <f t="shared" si="33"/>
        <v>352.3</v>
      </c>
      <c r="T107" s="151">
        <f t="shared" si="25"/>
        <v>1339.259</v>
      </c>
      <c r="U107" s="151"/>
      <c r="V107" t="str">
        <f>VLOOKUP(D107,[3]汇总!I$2:J$326,2,0)</f>
        <v>√</v>
      </c>
      <c r="W107">
        <f>VLOOKUP(D107,'[4]2021.05'!$E$5:$F$203,2,0)</f>
        <v>4180</v>
      </c>
    </row>
    <row r="108" ht="20" customHeight="1" spans="1:23">
      <c r="A108" s="150">
        <f t="shared" si="38"/>
        <v>105</v>
      </c>
      <c r="B108" s="154"/>
      <c r="C108" s="11" t="s">
        <v>795</v>
      </c>
      <c r="D108" s="151" t="s">
        <v>796</v>
      </c>
      <c r="E108" s="17">
        <v>3042.05</v>
      </c>
      <c r="F108" s="17">
        <v>3043</v>
      </c>
      <c r="G108" s="13">
        <v>4990.25</v>
      </c>
      <c r="H108" s="151">
        <f t="shared" si="26"/>
        <v>54.76</v>
      </c>
      <c r="I108" s="151">
        <f t="shared" si="27"/>
        <v>486.728</v>
      </c>
      <c r="J108" s="151">
        <f t="shared" si="28"/>
        <v>21.301</v>
      </c>
      <c r="K108" s="13">
        <f t="shared" si="29"/>
        <v>424.17</v>
      </c>
      <c r="L108" s="13"/>
      <c r="M108" s="13">
        <f t="shared" si="34"/>
        <v>986.959</v>
      </c>
      <c r="N108" s="151">
        <v>0</v>
      </c>
      <c r="O108" s="151">
        <f t="shared" si="30"/>
        <v>243.36</v>
      </c>
      <c r="P108" s="151">
        <f t="shared" si="31"/>
        <v>9.13</v>
      </c>
      <c r="Q108" s="13">
        <f t="shared" si="32"/>
        <v>99.81</v>
      </c>
      <c r="R108" s="13"/>
      <c r="S108" s="151">
        <f t="shared" si="33"/>
        <v>352.3</v>
      </c>
      <c r="T108" s="151">
        <f t="shared" si="25"/>
        <v>1339.259</v>
      </c>
      <c r="U108" s="151"/>
      <c r="V108">
        <f>VLOOKUP(D108,[3]汇总!I$2:J$326,2,0)</f>
        <v>0</v>
      </c>
      <c r="W108" t="e">
        <f>VLOOKUP(D108,'[4]2021.05'!$E$5:$F$203,2,0)</f>
        <v>#N/A</v>
      </c>
    </row>
    <row r="109" ht="20" customHeight="1" spans="1:24">
      <c r="A109" s="150">
        <f t="shared" si="38"/>
        <v>106</v>
      </c>
      <c r="B109" s="154"/>
      <c r="C109" s="12" t="s">
        <v>863</v>
      </c>
      <c r="D109" s="151" t="s">
        <v>864</v>
      </c>
      <c r="E109" s="17">
        <v>3042.05</v>
      </c>
      <c r="F109" s="151">
        <v>3043</v>
      </c>
      <c r="G109" s="13">
        <v>4990.25</v>
      </c>
      <c r="H109" s="151">
        <f t="shared" si="26"/>
        <v>54.76</v>
      </c>
      <c r="I109" s="151">
        <f t="shared" si="27"/>
        <v>486.728</v>
      </c>
      <c r="J109" s="151">
        <f t="shared" si="28"/>
        <v>21.301</v>
      </c>
      <c r="K109" s="13">
        <f t="shared" si="29"/>
        <v>424.17</v>
      </c>
      <c r="L109" s="13">
        <v>54</v>
      </c>
      <c r="M109" s="13">
        <f t="shared" si="34"/>
        <v>1040.959</v>
      </c>
      <c r="N109" s="151">
        <v>0</v>
      </c>
      <c r="O109" s="151">
        <f t="shared" si="30"/>
        <v>243.36</v>
      </c>
      <c r="P109" s="151">
        <f t="shared" si="31"/>
        <v>9.13</v>
      </c>
      <c r="Q109" s="13">
        <f t="shared" si="32"/>
        <v>99.81</v>
      </c>
      <c r="R109" s="13">
        <v>54</v>
      </c>
      <c r="S109" s="151">
        <f t="shared" si="33"/>
        <v>406.3</v>
      </c>
      <c r="T109" s="151">
        <f t="shared" si="25"/>
        <v>1447.259</v>
      </c>
      <c r="U109" s="151" t="s">
        <v>50</v>
      </c>
      <c r="W109" t="e">
        <f>VLOOKUP(D109,'[4]2021.05'!$E$5:$F$203,2,0)</f>
        <v>#N/A</v>
      </c>
      <c r="X109">
        <v>54</v>
      </c>
    </row>
    <row r="110" ht="20" customHeight="1" spans="1:23">
      <c r="A110" s="150">
        <f t="shared" si="38"/>
        <v>107</v>
      </c>
      <c r="B110" s="154"/>
      <c r="C110" s="12" t="s">
        <v>865</v>
      </c>
      <c r="D110" s="151" t="s">
        <v>866</v>
      </c>
      <c r="E110" s="17">
        <v>3042.05</v>
      </c>
      <c r="F110" s="151">
        <v>3043</v>
      </c>
      <c r="G110" s="13">
        <v>4990.25</v>
      </c>
      <c r="H110" s="151">
        <f t="shared" si="26"/>
        <v>54.76</v>
      </c>
      <c r="I110" s="151">
        <f t="shared" si="27"/>
        <v>486.728</v>
      </c>
      <c r="J110" s="151">
        <f t="shared" si="28"/>
        <v>21.301</v>
      </c>
      <c r="K110" s="13"/>
      <c r="L110" s="13"/>
      <c r="M110" s="13">
        <f t="shared" si="34"/>
        <v>562.789</v>
      </c>
      <c r="N110" s="151">
        <v>0</v>
      </c>
      <c r="O110" s="151">
        <f t="shared" si="30"/>
        <v>243.36</v>
      </c>
      <c r="P110" s="151">
        <f t="shared" si="31"/>
        <v>9.13</v>
      </c>
      <c r="Q110" s="13"/>
      <c r="R110" s="13"/>
      <c r="S110" s="151">
        <f t="shared" si="33"/>
        <v>252.49</v>
      </c>
      <c r="T110" s="151">
        <f t="shared" si="25"/>
        <v>815.279</v>
      </c>
      <c r="U110" s="151" t="s">
        <v>50</v>
      </c>
      <c r="W110" t="e">
        <f>VLOOKUP(D110,'[4]2021.05'!$E$5:$F$203,2,0)</f>
        <v>#N/A</v>
      </c>
    </row>
    <row r="111" ht="20" customHeight="1" spans="1:23">
      <c r="A111" s="150">
        <f t="shared" si="38"/>
        <v>108</v>
      </c>
      <c r="B111" s="154" t="s">
        <v>222</v>
      </c>
      <c r="C111" s="11" t="s">
        <v>797</v>
      </c>
      <c r="D111" s="151" t="s">
        <v>798</v>
      </c>
      <c r="E111" s="151">
        <v>3820</v>
      </c>
      <c r="F111" s="151">
        <v>3820</v>
      </c>
      <c r="G111" s="13">
        <v>4990.25</v>
      </c>
      <c r="H111" s="151">
        <f t="shared" si="26"/>
        <v>68.76</v>
      </c>
      <c r="I111" s="151">
        <f t="shared" si="27"/>
        <v>611.2</v>
      </c>
      <c r="J111" s="151">
        <f t="shared" si="28"/>
        <v>26.74</v>
      </c>
      <c r="K111" s="13">
        <f t="shared" si="29"/>
        <v>424.17</v>
      </c>
      <c r="L111" s="13"/>
      <c r="M111" s="13">
        <f t="shared" si="34"/>
        <v>1130.87</v>
      </c>
      <c r="N111" s="151">
        <v>0</v>
      </c>
      <c r="O111" s="151">
        <f t="shared" si="30"/>
        <v>305.6</v>
      </c>
      <c r="P111" s="151">
        <f t="shared" si="31"/>
        <v>11.46</v>
      </c>
      <c r="Q111" s="13">
        <f t="shared" si="32"/>
        <v>99.81</v>
      </c>
      <c r="R111" s="13"/>
      <c r="S111" s="151">
        <f t="shared" si="33"/>
        <v>416.87</v>
      </c>
      <c r="T111" s="151">
        <f t="shared" si="25"/>
        <v>1547.74</v>
      </c>
      <c r="U111" s="151"/>
      <c r="V111" t="str">
        <f>VLOOKUP(D111,[3]汇总!I$2:J$326,2,0)</f>
        <v>√</v>
      </c>
      <c r="W111">
        <f>VLOOKUP(D111,'[4]2021.05'!$E$5:$F$203,2,0)</f>
        <v>4180</v>
      </c>
    </row>
    <row r="112" ht="20" customHeight="1" spans="1:23">
      <c r="A112" s="150">
        <f t="shared" si="38"/>
        <v>109</v>
      </c>
      <c r="B112" s="154"/>
      <c r="C112" s="11" t="s">
        <v>225</v>
      </c>
      <c r="D112" s="151" t="s">
        <v>226</v>
      </c>
      <c r="E112" s="151">
        <v>2836.2</v>
      </c>
      <c r="F112" s="151">
        <v>2837</v>
      </c>
      <c r="G112" s="13">
        <v>4990.25</v>
      </c>
      <c r="H112" s="151">
        <f t="shared" si="26"/>
        <v>51.05</v>
      </c>
      <c r="I112" s="151">
        <f t="shared" si="27"/>
        <v>453.792</v>
      </c>
      <c r="J112" s="151">
        <f t="shared" si="28"/>
        <v>19.859</v>
      </c>
      <c r="K112" s="13">
        <f t="shared" si="29"/>
        <v>424.17</v>
      </c>
      <c r="L112" s="13"/>
      <c r="M112" s="13">
        <f t="shared" si="34"/>
        <v>948.871</v>
      </c>
      <c r="N112" s="151">
        <v>0</v>
      </c>
      <c r="O112" s="151">
        <f t="shared" si="30"/>
        <v>226.9</v>
      </c>
      <c r="P112" s="151">
        <f t="shared" si="31"/>
        <v>8.51</v>
      </c>
      <c r="Q112" s="13">
        <f t="shared" si="32"/>
        <v>99.81</v>
      </c>
      <c r="R112" s="13"/>
      <c r="S112" s="151">
        <f t="shared" si="33"/>
        <v>335.22</v>
      </c>
      <c r="T112" s="151">
        <f t="shared" si="25"/>
        <v>1284.091</v>
      </c>
      <c r="U112" s="151"/>
      <c r="V112" t="str">
        <f>VLOOKUP(D112,[3]汇总!I$2:J$326,2,0)</f>
        <v>√</v>
      </c>
      <c r="W112">
        <f>VLOOKUP(D112,'[4]2021.05'!$E$5:$F$203,2,0)</f>
        <v>3180</v>
      </c>
    </row>
    <row r="113" ht="20" customHeight="1" spans="1:23">
      <c r="A113" s="150">
        <f t="shared" si="38"/>
        <v>110</v>
      </c>
      <c r="B113" s="154"/>
      <c r="C113" s="11" t="s">
        <v>229</v>
      </c>
      <c r="D113" s="151" t="s">
        <v>230</v>
      </c>
      <c r="E113" s="151">
        <v>2836.2</v>
      </c>
      <c r="F113" s="151">
        <v>2837</v>
      </c>
      <c r="G113" s="13">
        <v>4990.25</v>
      </c>
      <c r="H113" s="151">
        <f t="shared" si="26"/>
        <v>51.05</v>
      </c>
      <c r="I113" s="151">
        <f t="shared" si="27"/>
        <v>453.792</v>
      </c>
      <c r="J113" s="151">
        <f t="shared" si="28"/>
        <v>19.859</v>
      </c>
      <c r="K113" s="13">
        <f t="shared" si="29"/>
        <v>424.17</v>
      </c>
      <c r="L113" s="13"/>
      <c r="M113" s="13">
        <f t="shared" si="34"/>
        <v>948.871</v>
      </c>
      <c r="N113" s="151">
        <v>0</v>
      </c>
      <c r="O113" s="151">
        <f t="shared" si="30"/>
        <v>226.9</v>
      </c>
      <c r="P113" s="151">
        <f t="shared" si="31"/>
        <v>8.51</v>
      </c>
      <c r="Q113" s="13">
        <f t="shared" si="32"/>
        <v>99.81</v>
      </c>
      <c r="R113" s="13"/>
      <c r="S113" s="151">
        <f t="shared" si="33"/>
        <v>335.22</v>
      </c>
      <c r="T113" s="151">
        <f t="shared" si="25"/>
        <v>1284.091</v>
      </c>
      <c r="U113" s="151"/>
      <c r="V113" t="str">
        <f>VLOOKUP(D113,[3]汇总!I$2:J$326,2,0)</f>
        <v>√</v>
      </c>
      <c r="W113">
        <f>VLOOKUP(D113,'[4]2021.05'!$E$5:$F$203,2,0)</f>
        <v>3180</v>
      </c>
    </row>
    <row r="114" ht="20" customHeight="1" spans="1:23">
      <c r="A114" s="150">
        <f t="shared" si="38"/>
        <v>111</v>
      </c>
      <c r="B114" s="154"/>
      <c r="C114" s="11" t="s">
        <v>233</v>
      </c>
      <c r="D114" s="151" t="s">
        <v>234</v>
      </c>
      <c r="E114" s="151">
        <v>3820</v>
      </c>
      <c r="F114" s="151">
        <v>3820</v>
      </c>
      <c r="G114" s="13">
        <v>4990.25</v>
      </c>
      <c r="H114" s="151">
        <f t="shared" si="26"/>
        <v>68.76</v>
      </c>
      <c r="I114" s="151">
        <f t="shared" si="27"/>
        <v>611.2</v>
      </c>
      <c r="J114" s="151">
        <f t="shared" si="28"/>
        <v>26.74</v>
      </c>
      <c r="K114" s="13">
        <f t="shared" si="29"/>
        <v>424.17</v>
      </c>
      <c r="L114" s="13"/>
      <c r="M114" s="13">
        <f t="shared" si="34"/>
        <v>1130.87</v>
      </c>
      <c r="N114" s="151">
        <v>0</v>
      </c>
      <c r="O114" s="151">
        <f t="shared" si="30"/>
        <v>305.6</v>
      </c>
      <c r="P114" s="151">
        <f t="shared" si="31"/>
        <v>11.46</v>
      </c>
      <c r="Q114" s="13">
        <f t="shared" si="32"/>
        <v>99.81</v>
      </c>
      <c r="R114" s="13"/>
      <c r="S114" s="151">
        <f t="shared" si="33"/>
        <v>416.87</v>
      </c>
      <c r="T114" s="151">
        <f t="shared" si="25"/>
        <v>1547.74</v>
      </c>
      <c r="U114" s="151"/>
      <c r="V114" t="str">
        <f>VLOOKUP(D114,[3]汇总!I$2:J$326,2,0)</f>
        <v>√</v>
      </c>
      <c r="W114">
        <f>VLOOKUP(D114,'[4]2021.05'!$E$5:$F$203,2,0)</f>
        <v>4180</v>
      </c>
    </row>
    <row r="115" ht="20" customHeight="1" spans="1:23">
      <c r="A115" s="150">
        <f t="shared" ref="A115:A124" si="39">ROW()-3</f>
        <v>112</v>
      </c>
      <c r="B115" s="154"/>
      <c r="C115" s="11" t="s">
        <v>237</v>
      </c>
      <c r="D115" s="151" t="s">
        <v>238</v>
      </c>
      <c r="E115" s="151">
        <v>2836.2</v>
      </c>
      <c r="F115" s="151">
        <v>2837</v>
      </c>
      <c r="G115" s="13">
        <v>4990.25</v>
      </c>
      <c r="H115" s="151">
        <f t="shared" si="26"/>
        <v>51.05</v>
      </c>
      <c r="I115" s="151">
        <f t="shared" si="27"/>
        <v>453.792</v>
      </c>
      <c r="J115" s="151">
        <f t="shared" si="28"/>
        <v>19.859</v>
      </c>
      <c r="K115" s="13">
        <f t="shared" si="29"/>
        <v>424.17</v>
      </c>
      <c r="L115" s="13"/>
      <c r="M115" s="13">
        <f t="shared" si="34"/>
        <v>948.871</v>
      </c>
      <c r="N115" s="151">
        <v>0</v>
      </c>
      <c r="O115" s="151">
        <f t="shared" si="30"/>
        <v>226.9</v>
      </c>
      <c r="P115" s="151">
        <f t="shared" si="31"/>
        <v>8.51</v>
      </c>
      <c r="Q115" s="13">
        <f t="shared" si="32"/>
        <v>99.81</v>
      </c>
      <c r="R115" s="13"/>
      <c r="S115" s="151">
        <f t="shared" si="33"/>
        <v>335.22</v>
      </c>
      <c r="T115" s="151">
        <f t="shared" si="25"/>
        <v>1284.091</v>
      </c>
      <c r="U115" s="151"/>
      <c r="V115" t="str">
        <f>VLOOKUP(D115,[3]汇总!I$2:J$326,2,0)</f>
        <v>√</v>
      </c>
      <c r="W115">
        <f>VLOOKUP(D115,'[4]2021.05'!$E$5:$F$203,2,0)</f>
        <v>4180</v>
      </c>
    </row>
    <row r="116" ht="20" customHeight="1" spans="1:23">
      <c r="A116" s="150">
        <f t="shared" si="39"/>
        <v>113</v>
      </c>
      <c r="B116" s="154"/>
      <c r="C116" s="11" t="s">
        <v>239</v>
      </c>
      <c r="D116" s="151" t="s">
        <v>240</v>
      </c>
      <c r="E116" s="151">
        <v>3042.05</v>
      </c>
      <c r="F116" s="151">
        <v>3043</v>
      </c>
      <c r="G116" s="13">
        <v>4990.25</v>
      </c>
      <c r="H116" s="151">
        <f t="shared" si="26"/>
        <v>54.76</v>
      </c>
      <c r="I116" s="151">
        <f t="shared" si="27"/>
        <v>486.728</v>
      </c>
      <c r="J116" s="151">
        <f t="shared" si="28"/>
        <v>21.301</v>
      </c>
      <c r="K116" s="13">
        <f t="shared" si="29"/>
        <v>424.17</v>
      </c>
      <c r="L116" s="13"/>
      <c r="M116" s="13">
        <f t="shared" si="34"/>
        <v>986.959</v>
      </c>
      <c r="N116" s="151">
        <v>0</v>
      </c>
      <c r="O116" s="151">
        <f t="shared" si="30"/>
        <v>243.36</v>
      </c>
      <c r="P116" s="151">
        <f t="shared" si="31"/>
        <v>9.13</v>
      </c>
      <c r="Q116" s="13">
        <f t="shared" si="32"/>
        <v>99.81</v>
      </c>
      <c r="R116" s="13"/>
      <c r="S116" s="151">
        <f t="shared" si="33"/>
        <v>352.3</v>
      </c>
      <c r="T116" s="151">
        <f t="shared" si="25"/>
        <v>1339.259</v>
      </c>
      <c r="U116" s="151"/>
      <c r="V116" t="str">
        <f>VLOOKUP(D116,[3]汇总!I$2:J$326,2,0)</f>
        <v>√</v>
      </c>
      <c r="W116">
        <f>VLOOKUP(D116,'[4]2021.05'!$E$5:$F$203,2,0)</f>
        <v>3180</v>
      </c>
    </row>
    <row r="117" ht="20" customHeight="1" spans="1:23">
      <c r="A117" s="150">
        <f t="shared" si="39"/>
        <v>114</v>
      </c>
      <c r="B117" s="155"/>
      <c r="C117" s="11" t="s">
        <v>241</v>
      </c>
      <c r="D117" s="151" t="s">
        <v>242</v>
      </c>
      <c r="E117" s="151">
        <v>3820</v>
      </c>
      <c r="F117" s="151">
        <v>3820</v>
      </c>
      <c r="G117" s="13">
        <v>4990.25</v>
      </c>
      <c r="H117" s="151">
        <f t="shared" si="26"/>
        <v>68.76</v>
      </c>
      <c r="I117" s="151">
        <f t="shared" si="27"/>
        <v>611.2</v>
      </c>
      <c r="J117" s="151">
        <f t="shared" si="28"/>
        <v>26.74</v>
      </c>
      <c r="K117" s="13">
        <f t="shared" si="29"/>
        <v>424.17</v>
      </c>
      <c r="L117" s="13"/>
      <c r="M117" s="13">
        <f t="shared" si="34"/>
        <v>1130.87</v>
      </c>
      <c r="N117" s="151">
        <v>0</v>
      </c>
      <c r="O117" s="151">
        <f t="shared" si="30"/>
        <v>305.6</v>
      </c>
      <c r="P117" s="151">
        <f t="shared" si="31"/>
        <v>11.46</v>
      </c>
      <c r="Q117" s="13">
        <f t="shared" si="32"/>
        <v>99.81</v>
      </c>
      <c r="R117" s="13"/>
      <c r="S117" s="151">
        <f t="shared" si="33"/>
        <v>416.87</v>
      </c>
      <c r="T117" s="151">
        <f t="shared" si="25"/>
        <v>1547.74</v>
      </c>
      <c r="U117" s="151"/>
      <c r="V117" t="str">
        <f>VLOOKUP(D117,[3]汇总!I$2:J$326,2,0)</f>
        <v>√</v>
      </c>
      <c r="W117">
        <f>VLOOKUP(D117,'[4]2021.05'!$E$5:$F$203,2,0)</f>
        <v>4180</v>
      </c>
    </row>
    <row r="118" ht="20" customHeight="1" spans="1:23">
      <c r="A118" s="150">
        <f t="shared" si="39"/>
        <v>115</v>
      </c>
      <c r="B118" s="151" t="s">
        <v>243</v>
      </c>
      <c r="C118" s="11" t="s">
        <v>244</v>
      </c>
      <c r="D118" s="151" t="s">
        <v>245</v>
      </c>
      <c r="E118" s="151">
        <v>2836.2</v>
      </c>
      <c r="F118" s="151">
        <v>2837</v>
      </c>
      <c r="G118" s="13">
        <v>4990.25</v>
      </c>
      <c r="H118" s="151">
        <f t="shared" si="26"/>
        <v>51.05</v>
      </c>
      <c r="I118" s="151">
        <f t="shared" si="27"/>
        <v>453.792</v>
      </c>
      <c r="J118" s="151">
        <f t="shared" si="28"/>
        <v>19.859</v>
      </c>
      <c r="K118" s="13">
        <f t="shared" si="29"/>
        <v>424.17</v>
      </c>
      <c r="L118" s="13"/>
      <c r="M118" s="13">
        <f t="shared" si="34"/>
        <v>948.871</v>
      </c>
      <c r="N118" s="151">
        <v>0</v>
      </c>
      <c r="O118" s="151">
        <f t="shared" si="30"/>
        <v>226.9</v>
      </c>
      <c r="P118" s="151">
        <f t="shared" si="31"/>
        <v>8.51</v>
      </c>
      <c r="Q118" s="13">
        <f t="shared" si="32"/>
        <v>99.81</v>
      </c>
      <c r="R118" s="13"/>
      <c r="S118" s="151">
        <f t="shared" si="33"/>
        <v>335.22</v>
      </c>
      <c r="T118" s="151">
        <f t="shared" si="25"/>
        <v>1284.091</v>
      </c>
      <c r="U118" s="151"/>
      <c r="V118" t="str">
        <f>VLOOKUP(D118,[3]汇总!I$2:J$326,2,0)</f>
        <v>√</v>
      </c>
      <c r="W118">
        <f>VLOOKUP(D118,'[4]2021.05'!$E$5:$F$203,2,0)</f>
        <v>4180</v>
      </c>
    </row>
    <row r="119" ht="20" customHeight="1" spans="1:23">
      <c r="A119" s="150">
        <f t="shared" si="39"/>
        <v>116</v>
      </c>
      <c r="B119" s="151"/>
      <c r="C119" s="11" t="s">
        <v>246</v>
      </c>
      <c r="D119" s="151" t="s">
        <v>247</v>
      </c>
      <c r="E119" s="151">
        <v>2836.2</v>
      </c>
      <c r="F119" s="151">
        <v>2837</v>
      </c>
      <c r="G119" s="13">
        <v>4990.25</v>
      </c>
      <c r="H119" s="151">
        <f t="shared" si="26"/>
        <v>51.05</v>
      </c>
      <c r="I119" s="151">
        <f t="shared" si="27"/>
        <v>453.792</v>
      </c>
      <c r="J119" s="151">
        <f t="shared" si="28"/>
        <v>19.859</v>
      </c>
      <c r="K119" s="13">
        <f t="shared" si="29"/>
        <v>424.17</v>
      </c>
      <c r="L119" s="13"/>
      <c r="M119" s="13">
        <f t="shared" si="34"/>
        <v>948.871</v>
      </c>
      <c r="N119" s="151">
        <v>0</v>
      </c>
      <c r="O119" s="151">
        <f t="shared" si="30"/>
        <v>226.9</v>
      </c>
      <c r="P119" s="151">
        <f t="shared" si="31"/>
        <v>8.51</v>
      </c>
      <c r="Q119" s="13">
        <f t="shared" si="32"/>
        <v>99.81</v>
      </c>
      <c r="R119" s="13"/>
      <c r="S119" s="151">
        <f t="shared" si="33"/>
        <v>335.22</v>
      </c>
      <c r="T119" s="151">
        <f t="shared" si="25"/>
        <v>1284.091</v>
      </c>
      <c r="U119" s="151"/>
      <c r="V119" t="str">
        <f>VLOOKUP(D119,[3]汇总!I$2:J$326,2,0)</f>
        <v>√</v>
      </c>
      <c r="W119">
        <f>VLOOKUP(D119,'[4]2021.05'!$E$5:$F$203,2,0)</f>
        <v>4180</v>
      </c>
    </row>
    <row r="120" ht="20" customHeight="1" spans="1:23">
      <c r="A120" s="150">
        <f t="shared" si="39"/>
        <v>117</v>
      </c>
      <c r="B120" s="151"/>
      <c r="C120" s="11" t="s">
        <v>248</v>
      </c>
      <c r="D120" s="151" t="s">
        <v>249</v>
      </c>
      <c r="E120" s="151">
        <v>2836.2</v>
      </c>
      <c r="F120" s="151">
        <v>2837</v>
      </c>
      <c r="G120" s="13">
        <v>4990.25</v>
      </c>
      <c r="H120" s="151">
        <f t="shared" si="26"/>
        <v>51.05</v>
      </c>
      <c r="I120" s="151">
        <f t="shared" si="27"/>
        <v>453.792</v>
      </c>
      <c r="J120" s="151">
        <f t="shared" si="28"/>
        <v>19.859</v>
      </c>
      <c r="K120" s="13">
        <f t="shared" si="29"/>
        <v>424.17</v>
      </c>
      <c r="L120" s="13"/>
      <c r="M120" s="13">
        <f t="shared" si="34"/>
        <v>948.871</v>
      </c>
      <c r="N120" s="151">
        <v>0</v>
      </c>
      <c r="O120" s="151">
        <f t="shared" si="30"/>
        <v>226.9</v>
      </c>
      <c r="P120" s="151">
        <f t="shared" si="31"/>
        <v>8.51</v>
      </c>
      <c r="Q120" s="13">
        <f t="shared" si="32"/>
        <v>99.81</v>
      </c>
      <c r="R120" s="13"/>
      <c r="S120" s="151">
        <f t="shared" si="33"/>
        <v>335.22</v>
      </c>
      <c r="T120" s="151">
        <f t="shared" si="25"/>
        <v>1284.091</v>
      </c>
      <c r="U120" s="151"/>
      <c r="V120" t="str">
        <f>VLOOKUP(D120,[3]汇总!I$2:J$326,2,0)</f>
        <v>√</v>
      </c>
      <c r="W120">
        <f>VLOOKUP(D120,'[4]2021.05'!$E$5:$F$203,2,0)</f>
        <v>4180</v>
      </c>
    </row>
    <row r="121" ht="20" customHeight="1" spans="1:23">
      <c r="A121" s="150">
        <f t="shared" si="39"/>
        <v>118</v>
      </c>
      <c r="B121" s="151"/>
      <c r="C121" s="11" t="s">
        <v>250</v>
      </c>
      <c r="D121" s="151" t="s">
        <v>251</v>
      </c>
      <c r="E121" s="151">
        <v>2836.2</v>
      </c>
      <c r="F121" s="151">
        <v>2837</v>
      </c>
      <c r="G121" s="13">
        <v>4990.25</v>
      </c>
      <c r="H121" s="151">
        <f t="shared" si="26"/>
        <v>51.05</v>
      </c>
      <c r="I121" s="151">
        <f t="shared" si="27"/>
        <v>453.792</v>
      </c>
      <c r="J121" s="151">
        <f t="shared" si="28"/>
        <v>19.859</v>
      </c>
      <c r="K121" s="13">
        <f t="shared" si="29"/>
        <v>424.17</v>
      </c>
      <c r="L121" s="13"/>
      <c r="M121" s="13">
        <f t="shared" si="34"/>
        <v>948.871</v>
      </c>
      <c r="N121" s="151">
        <v>0</v>
      </c>
      <c r="O121" s="151">
        <f t="shared" si="30"/>
        <v>226.9</v>
      </c>
      <c r="P121" s="151">
        <f t="shared" si="31"/>
        <v>8.51</v>
      </c>
      <c r="Q121" s="13">
        <f t="shared" si="32"/>
        <v>99.81</v>
      </c>
      <c r="R121" s="13"/>
      <c r="S121" s="151">
        <f t="shared" si="33"/>
        <v>335.22</v>
      </c>
      <c r="T121" s="151">
        <f t="shared" si="25"/>
        <v>1284.091</v>
      </c>
      <c r="U121" s="151"/>
      <c r="V121" t="str">
        <f>VLOOKUP(D121,[3]汇总!I$2:J$326,2,0)</f>
        <v>√</v>
      </c>
      <c r="W121">
        <f>VLOOKUP(D121,'[4]2021.05'!$E$5:$F$203,2,0)</f>
        <v>3180</v>
      </c>
    </row>
    <row r="122" ht="20" customHeight="1" spans="1:23">
      <c r="A122" s="150">
        <f t="shared" si="39"/>
        <v>119</v>
      </c>
      <c r="B122" s="151"/>
      <c r="C122" s="11" t="s">
        <v>254</v>
      </c>
      <c r="D122" s="151" t="s">
        <v>255</v>
      </c>
      <c r="E122" s="151">
        <v>2836.2</v>
      </c>
      <c r="F122" s="151">
        <v>2837</v>
      </c>
      <c r="G122" s="13">
        <v>4990.25</v>
      </c>
      <c r="H122" s="151">
        <f t="shared" si="26"/>
        <v>51.05</v>
      </c>
      <c r="I122" s="151">
        <f t="shared" si="27"/>
        <v>453.792</v>
      </c>
      <c r="J122" s="151">
        <f t="shared" si="28"/>
        <v>19.859</v>
      </c>
      <c r="K122" s="13">
        <f t="shared" si="29"/>
        <v>424.17</v>
      </c>
      <c r="L122" s="13"/>
      <c r="M122" s="13">
        <f t="shared" si="34"/>
        <v>948.871</v>
      </c>
      <c r="N122" s="151">
        <v>0</v>
      </c>
      <c r="O122" s="151">
        <f t="shared" si="30"/>
        <v>226.9</v>
      </c>
      <c r="P122" s="151">
        <f t="shared" si="31"/>
        <v>8.51</v>
      </c>
      <c r="Q122" s="13">
        <f t="shared" si="32"/>
        <v>99.81</v>
      </c>
      <c r="R122" s="13"/>
      <c r="S122" s="151">
        <f t="shared" si="33"/>
        <v>335.22</v>
      </c>
      <c r="T122" s="151">
        <f t="shared" si="25"/>
        <v>1284.091</v>
      </c>
      <c r="U122" s="151"/>
      <c r="V122" t="str">
        <f>VLOOKUP(D122,[3]汇总!I$2:J$326,2,0)</f>
        <v>√</v>
      </c>
      <c r="W122">
        <f>VLOOKUP(D122,'[4]2021.05'!$E$5:$F$203,2,0)</f>
        <v>4180</v>
      </c>
    </row>
    <row r="123" ht="20" customHeight="1" spans="1:23">
      <c r="A123" s="150">
        <f t="shared" si="39"/>
        <v>120</v>
      </c>
      <c r="B123" s="151"/>
      <c r="C123" s="11" t="s">
        <v>256</v>
      </c>
      <c r="D123" s="209" t="s">
        <v>257</v>
      </c>
      <c r="E123" s="151">
        <v>3042.05</v>
      </c>
      <c r="F123" s="151">
        <v>3043</v>
      </c>
      <c r="G123" s="13">
        <v>4990.25</v>
      </c>
      <c r="H123" s="151">
        <f t="shared" si="26"/>
        <v>54.76</v>
      </c>
      <c r="I123" s="151">
        <f t="shared" si="27"/>
        <v>486.728</v>
      </c>
      <c r="J123" s="151">
        <f t="shared" si="28"/>
        <v>21.301</v>
      </c>
      <c r="K123" s="13">
        <f t="shared" si="29"/>
        <v>424.17</v>
      </c>
      <c r="L123" s="13"/>
      <c r="M123" s="13">
        <f t="shared" si="34"/>
        <v>986.959</v>
      </c>
      <c r="N123" s="151">
        <v>0</v>
      </c>
      <c r="O123" s="151">
        <f t="shared" si="30"/>
        <v>243.36</v>
      </c>
      <c r="P123" s="151">
        <f t="shared" si="31"/>
        <v>9.13</v>
      </c>
      <c r="Q123" s="13">
        <f t="shared" si="32"/>
        <v>99.81</v>
      </c>
      <c r="R123" s="13"/>
      <c r="S123" s="151">
        <f t="shared" si="33"/>
        <v>352.3</v>
      </c>
      <c r="T123" s="151">
        <f t="shared" si="25"/>
        <v>1339.259</v>
      </c>
      <c r="U123" s="151"/>
      <c r="V123" t="str">
        <f>VLOOKUP(D123,[3]汇总!I$2:J$326,2,0)</f>
        <v>√</v>
      </c>
      <c r="W123">
        <f>VLOOKUP(D123,'[4]2021.05'!$E$5:$F$203,2,0)</f>
        <v>3180</v>
      </c>
    </row>
    <row r="124" ht="20" customHeight="1" spans="1:23">
      <c r="A124" s="150">
        <f t="shared" si="39"/>
        <v>121</v>
      </c>
      <c r="B124" s="151"/>
      <c r="C124" s="11" t="s">
        <v>799</v>
      </c>
      <c r="D124" s="209" t="s">
        <v>800</v>
      </c>
      <c r="E124" s="151">
        <v>3820</v>
      </c>
      <c r="F124" s="151">
        <v>3820</v>
      </c>
      <c r="G124" s="13">
        <v>4990.25</v>
      </c>
      <c r="H124" s="151">
        <f t="shared" si="26"/>
        <v>68.76</v>
      </c>
      <c r="I124" s="151">
        <f t="shared" si="27"/>
        <v>611.2</v>
      </c>
      <c r="J124" s="151">
        <f t="shared" si="28"/>
        <v>26.74</v>
      </c>
      <c r="K124" s="13">
        <f t="shared" si="29"/>
        <v>424.17</v>
      </c>
      <c r="L124" s="13"/>
      <c r="M124" s="13">
        <f t="shared" si="34"/>
        <v>1130.87</v>
      </c>
      <c r="N124" s="151">
        <v>0</v>
      </c>
      <c r="O124" s="151">
        <f t="shared" si="30"/>
        <v>305.6</v>
      </c>
      <c r="P124" s="151">
        <f t="shared" si="31"/>
        <v>11.46</v>
      </c>
      <c r="Q124" s="13">
        <f t="shared" si="32"/>
        <v>99.81</v>
      </c>
      <c r="R124" s="13"/>
      <c r="S124" s="151">
        <f t="shared" si="33"/>
        <v>416.87</v>
      </c>
      <c r="T124" s="151">
        <f t="shared" si="25"/>
        <v>1547.74</v>
      </c>
      <c r="U124" s="151"/>
      <c r="V124" t="str">
        <f>VLOOKUP(D124,[3]汇总!I$2:J$326,2,0)</f>
        <v>√</v>
      </c>
      <c r="W124">
        <f>VLOOKUP(D124,'[4]2021.05'!$E$5:$F$203,2,0)</f>
        <v>4180</v>
      </c>
    </row>
    <row r="125" ht="20" customHeight="1" spans="1:23">
      <c r="A125" s="150">
        <f t="shared" ref="A125:A134" si="40">ROW()-3</f>
        <v>122</v>
      </c>
      <c r="B125" s="14" t="s">
        <v>258</v>
      </c>
      <c r="C125" s="11" t="s">
        <v>259</v>
      </c>
      <c r="D125" s="151" t="s">
        <v>260</v>
      </c>
      <c r="E125" s="151">
        <v>2836.2</v>
      </c>
      <c r="F125" s="151">
        <v>2837</v>
      </c>
      <c r="G125" s="13">
        <v>4990.25</v>
      </c>
      <c r="H125" s="151">
        <f t="shared" si="26"/>
        <v>51.05</v>
      </c>
      <c r="I125" s="151">
        <f t="shared" si="27"/>
        <v>453.792</v>
      </c>
      <c r="J125" s="151">
        <f t="shared" si="28"/>
        <v>19.859</v>
      </c>
      <c r="K125" s="13">
        <f t="shared" si="29"/>
        <v>424.17</v>
      </c>
      <c r="L125" s="13"/>
      <c r="M125" s="13">
        <f t="shared" si="34"/>
        <v>948.871</v>
      </c>
      <c r="N125" s="151">
        <v>0</v>
      </c>
      <c r="O125" s="151">
        <f t="shared" si="30"/>
        <v>226.9</v>
      </c>
      <c r="P125" s="151">
        <f t="shared" si="31"/>
        <v>8.51</v>
      </c>
      <c r="Q125" s="13">
        <f t="shared" si="32"/>
        <v>99.81</v>
      </c>
      <c r="R125" s="13"/>
      <c r="S125" s="151">
        <f t="shared" si="33"/>
        <v>335.22</v>
      </c>
      <c r="T125" s="151">
        <f t="shared" si="25"/>
        <v>1284.091</v>
      </c>
      <c r="U125" s="151"/>
      <c r="V125" t="str">
        <f>VLOOKUP(D125,[3]汇总!I$2:J$326,2,0)</f>
        <v>√</v>
      </c>
      <c r="W125">
        <f>VLOOKUP(D125,'[4]2021.05'!$E$5:$F$203,2,0)</f>
        <v>1790</v>
      </c>
    </row>
    <row r="126" ht="20" customHeight="1" spans="1:23">
      <c r="A126" s="150">
        <f t="shared" si="40"/>
        <v>123</v>
      </c>
      <c r="B126" s="15"/>
      <c r="C126" s="11" t="s">
        <v>261</v>
      </c>
      <c r="D126" s="151" t="s">
        <v>262</v>
      </c>
      <c r="E126" s="151">
        <v>2836.2</v>
      </c>
      <c r="F126" s="151">
        <v>2837</v>
      </c>
      <c r="G126" s="13">
        <v>4990.25</v>
      </c>
      <c r="H126" s="151">
        <f t="shared" si="26"/>
        <v>51.05</v>
      </c>
      <c r="I126" s="151">
        <f t="shared" si="27"/>
        <v>453.792</v>
      </c>
      <c r="J126" s="151">
        <f t="shared" si="28"/>
        <v>19.859</v>
      </c>
      <c r="K126" s="13">
        <f t="shared" si="29"/>
        <v>424.17</v>
      </c>
      <c r="L126" s="13"/>
      <c r="M126" s="13">
        <f t="shared" si="34"/>
        <v>948.871</v>
      </c>
      <c r="N126" s="151">
        <v>0</v>
      </c>
      <c r="O126" s="151">
        <f t="shared" si="30"/>
        <v>226.9</v>
      </c>
      <c r="P126" s="151">
        <f t="shared" si="31"/>
        <v>8.51</v>
      </c>
      <c r="Q126" s="13">
        <f t="shared" si="32"/>
        <v>99.81</v>
      </c>
      <c r="R126" s="13"/>
      <c r="S126" s="151">
        <f t="shared" si="33"/>
        <v>335.22</v>
      </c>
      <c r="T126" s="151">
        <f t="shared" si="25"/>
        <v>1284.091</v>
      </c>
      <c r="U126" s="151"/>
      <c r="V126" t="str">
        <f>VLOOKUP(D126,[3]汇总!I$2:J$326,2,0)</f>
        <v>√</v>
      </c>
      <c r="W126">
        <f>VLOOKUP(D126,'[4]2021.05'!$E$5:$F$203,2,0)</f>
        <v>1790</v>
      </c>
    </row>
    <row r="127" ht="20" customHeight="1" spans="1:23">
      <c r="A127" s="150">
        <f t="shared" si="40"/>
        <v>124</v>
      </c>
      <c r="B127" s="15"/>
      <c r="C127" s="11" t="s">
        <v>263</v>
      </c>
      <c r="D127" s="151" t="s">
        <v>264</v>
      </c>
      <c r="E127" s="151">
        <v>2836.2</v>
      </c>
      <c r="F127" s="151">
        <v>2837</v>
      </c>
      <c r="G127" s="13">
        <v>4990.25</v>
      </c>
      <c r="H127" s="151">
        <f t="shared" si="26"/>
        <v>51.05</v>
      </c>
      <c r="I127" s="151">
        <f t="shared" si="27"/>
        <v>453.792</v>
      </c>
      <c r="J127" s="151">
        <f t="shared" si="28"/>
        <v>19.859</v>
      </c>
      <c r="K127" s="13">
        <f t="shared" si="29"/>
        <v>424.17</v>
      </c>
      <c r="L127" s="13"/>
      <c r="M127" s="13">
        <f t="shared" si="34"/>
        <v>948.871</v>
      </c>
      <c r="N127" s="151">
        <v>0</v>
      </c>
      <c r="O127" s="151">
        <f t="shared" si="30"/>
        <v>226.9</v>
      </c>
      <c r="P127" s="151">
        <f t="shared" si="31"/>
        <v>8.51</v>
      </c>
      <c r="Q127" s="13">
        <f t="shared" si="32"/>
        <v>99.81</v>
      </c>
      <c r="R127" s="13"/>
      <c r="S127" s="151">
        <f t="shared" si="33"/>
        <v>335.22</v>
      </c>
      <c r="T127" s="151">
        <f t="shared" si="25"/>
        <v>1284.091</v>
      </c>
      <c r="U127" s="151"/>
      <c r="V127" t="str">
        <f>VLOOKUP(D127,[3]汇总!I$2:J$326,2,0)</f>
        <v>√</v>
      </c>
      <c r="W127">
        <f>VLOOKUP(D127,'[4]2021.05'!$E$5:$F$203,2,0)</f>
        <v>1790</v>
      </c>
    </row>
    <row r="128" ht="20" customHeight="1" spans="1:23">
      <c r="A128" s="150">
        <f t="shared" si="40"/>
        <v>125</v>
      </c>
      <c r="B128" s="15"/>
      <c r="C128" s="11" t="s">
        <v>265</v>
      </c>
      <c r="D128" s="151" t="s">
        <v>266</v>
      </c>
      <c r="E128" s="151">
        <v>2836.2</v>
      </c>
      <c r="F128" s="151">
        <v>2837</v>
      </c>
      <c r="G128" s="13">
        <v>4990.25</v>
      </c>
      <c r="H128" s="151">
        <f t="shared" si="26"/>
        <v>51.05</v>
      </c>
      <c r="I128" s="151">
        <f t="shared" si="27"/>
        <v>453.792</v>
      </c>
      <c r="J128" s="151">
        <f t="shared" si="28"/>
        <v>19.859</v>
      </c>
      <c r="K128" s="13">
        <f t="shared" si="29"/>
        <v>424.17</v>
      </c>
      <c r="L128" s="13"/>
      <c r="M128" s="13">
        <f t="shared" si="34"/>
        <v>948.871</v>
      </c>
      <c r="N128" s="151">
        <v>0</v>
      </c>
      <c r="O128" s="151">
        <f t="shared" si="30"/>
        <v>226.9</v>
      </c>
      <c r="P128" s="151">
        <f t="shared" si="31"/>
        <v>8.51</v>
      </c>
      <c r="Q128" s="13">
        <f t="shared" si="32"/>
        <v>99.81</v>
      </c>
      <c r="R128" s="13"/>
      <c r="S128" s="151">
        <f t="shared" si="33"/>
        <v>335.22</v>
      </c>
      <c r="T128" s="151">
        <f t="shared" si="25"/>
        <v>1284.091</v>
      </c>
      <c r="U128" s="151"/>
      <c r="V128" t="str">
        <f>VLOOKUP(D128,[3]汇总!I$2:J$326,2,0)</f>
        <v>√</v>
      </c>
      <c r="W128">
        <f>VLOOKUP(D128,'[4]2021.05'!$E$5:$F$203,2,0)</f>
        <v>1790</v>
      </c>
    </row>
    <row r="129" ht="20" customHeight="1" spans="1:23">
      <c r="A129" s="150">
        <f t="shared" si="40"/>
        <v>126</v>
      </c>
      <c r="B129" s="15"/>
      <c r="C129" s="11" t="s">
        <v>267</v>
      </c>
      <c r="D129" s="151" t="s">
        <v>268</v>
      </c>
      <c r="E129" s="151">
        <v>2836.2</v>
      </c>
      <c r="F129" s="151">
        <v>2837</v>
      </c>
      <c r="G129" s="13">
        <v>4990.25</v>
      </c>
      <c r="H129" s="151">
        <f t="shared" si="26"/>
        <v>51.05</v>
      </c>
      <c r="I129" s="151">
        <f t="shared" si="27"/>
        <v>453.792</v>
      </c>
      <c r="J129" s="151">
        <f t="shared" si="28"/>
        <v>19.859</v>
      </c>
      <c r="K129" s="13">
        <f t="shared" si="29"/>
        <v>424.17</v>
      </c>
      <c r="L129" s="13"/>
      <c r="M129" s="13">
        <f t="shared" si="34"/>
        <v>948.871</v>
      </c>
      <c r="N129" s="151">
        <v>0</v>
      </c>
      <c r="O129" s="151">
        <f t="shared" si="30"/>
        <v>226.9</v>
      </c>
      <c r="P129" s="151">
        <f t="shared" si="31"/>
        <v>8.51</v>
      </c>
      <c r="Q129" s="13">
        <f t="shared" si="32"/>
        <v>99.81</v>
      </c>
      <c r="R129" s="13"/>
      <c r="S129" s="151">
        <f t="shared" si="33"/>
        <v>335.22</v>
      </c>
      <c r="T129" s="151">
        <f t="shared" si="25"/>
        <v>1284.091</v>
      </c>
      <c r="U129" s="151"/>
      <c r="V129" t="str">
        <f>VLOOKUP(D129,[3]汇总!I$2:J$326,2,0)</f>
        <v>√</v>
      </c>
      <c r="W129">
        <f>VLOOKUP(D129,'[4]2021.05'!$E$5:$F$203,2,0)</f>
        <v>1790</v>
      </c>
    </row>
    <row r="130" ht="20" customHeight="1" spans="1:23">
      <c r="A130" s="150">
        <f t="shared" si="40"/>
        <v>127</v>
      </c>
      <c r="B130" s="15"/>
      <c r="C130" s="11" t="s">
        <v>269</v>
      </c>
      <c r="D130" s="151" t="s">
        <v>270</v>
      </c>
      <c r="E130" s="151">
        <v>2836.2</v>
      </c>
      <c r="F130" s="151">
        <v>2837</v>
      </c>
      <c r="G130" s="13">
        <v>4990.25</v>
      </c>
      <c r="H130" s="151">
        <f t="shared" si="26"/>
        <v>51.05</v>
      </c>
      <c r="I130" s="151">
        <f t="shared" si="27"/>
        <v>453.792</v>
      </c>
      <c r="J130" s="151">
        <f t="shared" si="28"/>
        <v>19.859</v>
      </c>
      <c r="K130" s="13">
        <f t="shared" si="29"/>
        <v>424.17</v>
      </c>
      <c r="L130" s="13"/>
      <c r="M130" s="13">
        <f t="shared" si="34"/>
        <v>948.871</v>
      </c>
      <c r="N130" s="151">
        <v>0</v>
      </c>
      <c r="O130" s="151">
        <f t="shared" si="30"/>
        <v>226.9</v>
      </c>
      <c r="P130" s="151">
        <f t="shared" si="31"/>
        <v>8.51</v>
      </c>
      <c r="Q130" s="13">
        <f t="shared" si="32"/>
        <v>99.81</v>
      </c>
      <c r="R130" s="13"/>
      <c r="S130" s="151">
        <f t="shared" si="33"/>
        <v>335.22</v>
      </c>
      <c r="T130" s="151">
        <f t="shared" si="25"/>
        <v>1284.091</v>
      </c>
      <c r="U130" s="151"/>
      <c r="V130" t="str">
        <f>VLOOKUP(D130,[3]汇总!I$2:J$326,2,0)</f>
        <v>√</v>
      </c>
      <c r="W130">
        <f>VLOOKUP(D130,'[4]2021.05'!$E$5:$F$203,2,0)</f>
        <v>1790</v>
      </c>
    </row>
    <row r="131" ht="20" customHeight="1" spans="1:23">
      <c r="A131" s="150">
        <f t="shared" si="40"/>
        <v>128</v>
      </c>
      <c r="B131" s="15"/>
      <c r="C131" s="11" t="s">
        <v>271</v>
      </c>
      <c r="D131" s="151" t="s">
        <v>272</v>
      </c>
      <c r="E131" s="151">
        <v>2836.2</v>
      </c>
      <c r="F131" s="151">
        <v>2837</v>
      </c>
      <c r="G131" s="13">
        <v>4990.25</v>
      </c>
      <c r="H131" s="151">
        <f t="shared" si="26"/>
        <v>51.05</v>
      </c>
      <c r="I131" s="151">
        <f t="shared" si="27"/>
        <v>453.792</v>
      </c>
      <c r="J131" s="151">
        <f t="shared" si="28"/>
        <v>19.859</v>
      </c>
      <c r="K131" s="13">
        <f t="shared" si="29"/>
        <v>424.17</v>
      </c>
      <c r="L131" s="13"/>
      <c r="M131" s="13">
        <f t="shared" si="34"/>
        <v>948.871</v>
      </c>
      <c r="N131" s="151">
        <v>0</v>
      </c>
      <c r="O131" s="151">
        <f t="shared" si="30"/>
        <v>226.9</v>
      </c>
      <c r="P131" s="151">
        <f t="shared" si="31"/>
        <v>8.51</v>
      </c>
      <c r="Q131" s="13">
        <f t="shared" si="32"/>
        <v>99.81</v>
      </c>
      <c r="R131" s="13"/>
      <c r="S131" s="151">
        <f t="shared" si="33"/>
        <v>335.22</v>
      </c>
      <c r="T131" s="151">
        <f t="shared" si="25"/>
        <v>1284.091</v>
      </c>
      <c r="U131" s="151"/>
      <c r="V131" t="str">
        <f>VLOOKUP(D131,[3]汇总!I$2:J$326,2,0)</f>
        <v>√</v>
      </c>
      <c r="W131">
        <f>VLOOKUP(D131,'[4]2021.05'!$E$5:$F$203,2,0)</f>
        <v>1790</v>
      </c>
    </row>
    <row r="132" ht="20" customHeight="1" spans="1:23">
      <c r="A132" s="150">
        <f t="shared" si="40"/>
        <v>129</v>
      </c>
      <c r="B132" s="15"/>
      <c r="C132" s="11" t="s">
        <v>275</v>
      </c>
      <c r="D132" s="151" t="s">
        <v>276</v>
      </c>
      <c r="E132" s="151">
        <v>2836.2</v>
      </c>
      <c r="F132" s="151">
        <v>2837</v>
      </c>
      <c r="G132" s="13">
        <v>4990.25</v>
      </c>
      <c r="H132" s="151">
        <f t="shared" si="26"/>
        <v>51.05</v>
      </c>
      <c r="I132" s="151">
        <f t="shared" si="27"/>
        <v>453.792</v>
      </c>
      <c r="J132" s="151">
        <f t="shared" si="28"/>
        <v>19.859</v>
      </c>
      <c r="K132" s="13">
        <f t="shared" si="29"/>
        <v>424.17</v>
      </c>
      <c r="L132" s="13"/>
      <c r="M132" s="13">
        <f t="shared" si="34"/>
        <v>948.871</v>
      </c>
      <c r="N132" s="151">
        <v>0</v>
      </c>
      <c r="O132" s="151">
        <f t="shared" si="30"/>
        <v>226.9</v>
      </c>
      <c r="P132" s="151">
        <f t="shared" si="31"/>
        <v>8.51</v>
      </c>
      <c r="Q132" s="13">
        <f t="shared" si="32"/>
        <v>99.81</v>
      </c>
      <c r="R132" s="13"/>
      <c r="S132" s="151">
        <f t="shared" si="33"/>
        <v>335.22</v>
      </c>
      <c r="T132" s="151">
        <f t="shared" ref="T132:T195" si="41">M132+S132</f>
        <v>1284.091</v>
      </c>
      <c r="U132" s="151"/>
      <c r="V132" t="str">
        <f>VLOOKUP(D132,[3]汇总!I$2:J$326,2,0)</f>
        <v>√</v>
      </c>
      <c r="W132">
        <f>VLOOKUP(D132,'[4]2021.05'!$E$5:$F$203,2,0)</f>
        <v>1790</v>
      </c>
    </row>
    <row r="133" ht="20" customHeight="1" spans="1:23">
      <c r="A133" s="150">
        <f t="shared" si="40"/>
        <v>130</v>
      </c>
      <c r="B133" s="15"/>
      <c r="C133" s="11" t="s">
        <v>277</v>
      </c>
      <c r="D133" s="151" t="s">
        <v>278</v>
      </c>
      <c r="E133" s="151">
        <v>2836.2</v>
      </c>
      <c r="F133" s="151">
        <v>2837</v>
      </c>
      <c r="G133" s="13">
        <v>4990.25</v>
      </c>
      <c r="H133" s="151">
        <f t="shared" ref="H133:H196" si="42">ROUND(E133*0.018,2)</f>
        <v>51.05</v>
      </c>
      <c r="I133" s="151">
        <f t="shared" ref="I133:I196" si="43">E133*0.16</f>
        <v>453.792</v>
      </c>
      <c r="J133" s="151">
        <f t="shared" ref="J133:J196" si="44">F133*0.007</f>
        <v>19.859</v>
      </c>
      <c r="K133" s="13">
        <f t="shared" ref="K133:K196" si="45">ROUND(G133*0.085,2)</f>
        <v>424.17</v>
      </c>
      <c r="L133" s="13"/>
      <c r="M133" s="13">
        <f t="shared" si="34"/>
        <v>948.871</v>
      </c>
      <c r="N133" s="151">
        <v>0</v>
      </c>
      <c r="O133" s="151">
        <f t="shared" ref="O133:O196" si="46">ROUND(E133*0.08,2)</f>
        <v>226.9</v>
      </c>
      <c r="P133" s="151">
        <f t="shared" ref="P133:P196" si="47">ROUND(F133*0.003,2)</f>
        <v>8.51</v>
      </c>
      <c r="Q133" s="13">
        <f t="shared" ref="Q133:Q196" si="48">ROUND(G133*0.02,2)</f>
        <v>99.81</v>
      </c>
      <c r="R133" s="13"/>
      <c r="S133" s="151">
        <f t="shared" ref="S133:S196" si="49">SUM(N133:R133)</f>
        <v>335.22</v>
      </c>
      <c r="T133" s="151">
        <f t="shared" si="41"/>
        <v>1284.091</v>
      </c>
      <c r="U133" s="151"/>
      <c r="V133" t="str">
        <f>VLOOKUP(D133,[3]汇总!I$2:J$326,2,0)</f>
        <v>√</v>
      </c>
      <c r="W133">
        <f>VLOOKUP(D133,'[4]2021.05'!$E$5:$F$203,2,0)</f>
        <v>1790</v>
      </c>
    </row>
    <row r="134" ht="20" customHeight="1" spans="1:23">
      <c r="A134" s="150">
        <f t="shared" si="40"/>
        <v>131</v>
      </c>
      <c r="B134" s="15"/>
      <c r="C134" s="11" t="s">
        <v>279</v>
      </c>
      <c r="D134" s="151" t="s">
        <v>280</v>
      </c>
      <c r="E134" s="151">
        <v>2836.2</v>
      </c>
      <c r="F134" s="151">
        <v>2837</v>
      </c>
      <c r="G134" s="13">
        <v>4990.25</v>
      </c>
      <c r="H134" s="151">
        <f t="shared" si="42"/>
        <v>51.05</v>
      </c>
      <c r="I134" s="151">
        <f t="shared" si="43"/>
        <v>453.792</v>
      </c>
      <c r="J134" s="151">
        <f t="shared" si="44"/>
        <v>19.859</v>
      </c>
      <c r="K134" s="13">
        <f t="shared" si="45"/>
        <v>424.17</v>
      </c>
      <c r="L134" s="13"/>
      <c r="M134" s="13">
        <f t="shared" si="34"/>
        <v>948.871</v>
      </c>
      <c r="N134" s="151">
        <v>0</v>
      </c>
      <c r="O134" s="151">
        <f t="shared" si="46"/>
        <v>226.9</v>
      </c>
      <c r="P134" s="151">
        <f t="shared" si="47"/>
        <v>8.51</v>
      </c>
      <c r="Q134" s="13">
        <f t="shared" si="48"/>
        <v>99.81</v>
      </c>
      <c r="R134" s="13"/>
      <c r="S134" s="151">
        <f t="shared" si="49"/>
        <v>335.22</v>
      </c>
      <c r="T134" s="151">
        <f t="shared" si="41"/>
        <v>1284.091</v>
      </c>
      <c r="U134" s="151"/>
      <c r="V134" t="str">
        <f>VLOOKUP(D134,[3]汇总!I$2:J$326,2,0)</f>
        <v>√</v>
      </c>
      <c r="W134">
        <f>VLOOKUP(D134,'[4]2021.05'!$E$5:$F$203,2,0)</f>
        <v>2544</v>
      </c>
    </row>
    <row r="135" ht="20" customHeight="1" spans="1:23">
      <c r="A135" s="150">
        <f t="shared" ref="A135:A144" si="50">ROW()-3</f>
        <v>132</v>
      </c>
      <c r="B135" s="15"/>
      <c r="C135" s="11" t="s">
        <v>281</v>
      </c>
      <c r="D135" s="151" t="s">
        <v>282</v>
      </c>
      <c r="E135" s="151">
        <v>2836.2</v>
      </c>
      <c r="F135" s="151">
        <v>2837</v>
      </c>
      <c r="G135" s="13">
        <v>4990.25</v>
      </c>
      <c r="H135" s="151">
        <f t="shared" si="42"/>
        <v>51.05</v>
      </c>
      <c r="I135" s="151">
        <f t="shared" si="43"/>
        <v>453.792</v>
      </c>
      <c r="J135" s="151">
        <f t="shared" si="44"/>
        <v>19.859</v>
      </c>
      <c r="K135" s="13">
        <f t="shared" si="45"/>
        <v>424.17</v>
      </c>
      <c r="L135" s="13"/>
      <c r="M135" s="13">
        <f t="shared" si="34"/>
        <v>948.871</v>
      </c>
      <c r="N135" s="151">
        <v>0</v>
      </c>
      <c r="O135" s="151">
        <f t="shared" si="46"/>
        <v>226.9</v>
      </c>
      <c r="P135" s="151">
        <f t="shared" si="47"/>
        <v>8.51</v>
      </c>
      <c r="Q135" s="13">
        <f t="shared" si="48"/>
        <v>99.81</v>
      </c>
      <c r="R135" s="13"/>
      <c r="S135" s="151">
        <f t="shared" si="49"/>
        <v>335.22</v>
      </c>
      <c r="T135" s="151">
        <f t="shared" si="41"/>
        <v>1284.091</v>
      </c>
      <c r="U135" s="151"/>
      <c r="V135" t="str">
        <f>VLOOKUP(D135,[3]汇总!I$2:J$326,2,0)</f>
        <v>√</v>
      </c>
      <c r="W135">
        <f>VLOOKUP(D135,'[4]2021.05'!$E$5:$F$203,2,0)</f>
        <v>1790</v>
      </c>
    </row>
    <row r="136" ht="20" customHeight="1" spans="1:23">
      <c r="A136" s="150">
        <f t="shared" si="50"/>
        <v>133</v>
      </c>
      <c r="B136" s="15"/>
      <c r="C136" s="11" t="s">
        <v>289</v>
      </c>
      <c r="D136" s="151" t="s">
        <v>290</v>
      </c>
      <c r="E136" s="151">
        <v>3042.05</v>
      </c>
      <c r="F136" s="151">
        <v>3043</v>
      </c>
      <c r="G136" s="13">
        <v>4990.25</v>
      </c>
      <c r="H136" s="151">
        <f t="shared" si="42"/>
        <v>54.76</v>
      </c>
      <c r="I136" s="151">
        <f t="shared" si="43"/>
        <v>486.728</v>
      </c>
      <c r="J136" s="151">
        <f t="shared" si="44"/>
        <v>21.301</v>
      </c>
      <c r="K136" s="13">
        <f t="shared" si="45"/>
        <v>424.17</v>
      </c>
      <c r="L136" s="13"/>
      <c r="M136" s="13">
        <f t="shared" ref="M136:M199" si="51">SUM(H136:L136)</f>
        <v>986.959</v>
      </c>
      <c r="N136" s="151">
        <v>0</v>
      </c>
      <c r="O136" s="151">
        <f t="shared" si="46"/>
        <v>243.36</v>
      </c>
      <c r="P136" s="151">
        <f t="shared" si="47"/>
        <v>9.13</v>
      </c>
      <c r="Q136" s="13">
        <f t="shared" si="48"/>
        <v>99.81</v>
      </c>
      <c r="R136" s="13"/>
      <c r="S136" s="151">
        <f t="shared" si="49"/>
        <v>352.3</v>
      </c>
      <c r="T136" s="151">
        <f t="shared" si="41"/>
        <v>1339.259</v>
      </c>
      <c r="U136" s="151"/>
      <c r="V136" t="str">
        <f>VLOOKUP(D136,[3]汇总!I$2:J$326,2,0)</f>
        <v>√</v>
      </c>
      <c r="W136">
        <f>VLOOKUP(D136,'[4]2021.05'!$E$5:$F$203,2,0)</f>
        <v>1790</v>
      </c>
    </row>
    <row r="137" ht="20" customHeight="1" spans="1:23">
      <c r="A137" s="150">
        <f t="shared" si="50"/>
        <v>134</v>
      </c>
      <c r="B137" s="15"/>
      <c r="C137" s="11" t="s">
        <v>801</v>
      </c>
      <c r="D137" s="151" t="s">
        <v>802</v>
      </c>
      <c r="E137" s="17">
        <v>3042.05</v>
      </c>
      <c r="F137" s="17">
        <v>3043</v>
      </c>
      <c r="G137" s="13">
        <v>4990.25</v>
      </c>
      <c r="H137" s="151">
        <f t="shared" si="42"/>
        <v>54.76</v>
      </c>
      <c r="I137" s="151">
        <f t="shared" si="43"/>
        <v>486.728</v>
      </c>
      <c r="J137" s="151">
        <f t="shared" si="44"/>
        <v>21.301</v>
      </c>
      <c r="K137" s="13">
        <f t="shared" si="45"/>
        <v>424.17</v>
      </c>
      <c r="L137" s="13"/>
      <c r="M137" s="13">
        <f t="shared" si="51"/>
        <v>986.959</v>
      </c>
      <c r="N137" s="151">
        <v>0</v>
      </c>
      <c r="O137" s="151">
        <f t="shared" si="46"/>
        <v>243.36</v>
      </c>
      <c r="P137" s="151">
        <f t="shared" si="47"/>
        <v>9.13</v>
      </c>
      <c r="Q137" s="13">
        <f t="shared" si="48"/>
        <v>99.81</v>
      </c>
      <c r="R137" s="13"/>
      <c r="S137" s="151">
        <f t="shared" si="49"/>
        <v>352.3</v>
      </c>
      <c r="T137" s="151">
        <f t="shared" si="41"/>
        <v>1339.259</v>
      </c>
      <c r="U137" s="151"/>
      <c r="V137" t="str">
        <f>VLOOKUP(D137,[3]汇总!I$2:J$326,2,0)</f>
        <v>√</v>
      </c>
      <c r="W137" t="e">
        <f>VLOOKUP(D137,'[4]2021.05'!$E$5:$F$203,2,0)</f>
        <v>#N/A</v>
      </c>
    </row>
    <row r="138" ht="20" customHeight="1" spans="1:23">
      <c r="A138" s="150">
        <f t="shared" si="50"/>
        <v>135</v>
      </c>
      <c r="B138" s="15"/>
      <c r="C138" s="11" t="s">
        <v>803</v>
      </c>
      <c r="D138" s="151" t="s">
        <v>804</v>
      </c>
      <c r="E138" s="17">
        <v>3042.05</v>
      </c>
      <c r="F138" s="17">
        <v>3043</v>
      </c>
      <c r="G138" s="13">
        <v>4990.25</v>
      </c>
      <c r="H138" s="151">
        <f t="shared" si="42"/>
        <v>54.76</v>
      </c>
      <c r="I138" s="151">
        <f t="shared" si="43"/>
        <v>486.728</v>
      </c>
      <c r="J138" s="151">
        <f t="shared" si="44"/>
        <v>21.301</v>
      </c>
      <c r="K138" s="13">
        <f t="shared" si="45"/>
        <v>424.17</v>
      </c>
      <c r="L138" s="13"/>
      <c r="M138" s="13">
        <f t="shared" si="51"/>
        <v>986.959</v>
      </c>
      <c r="N138" s="151">
        <v>0</v>
      </c>
      <c r="O138" s="151">
        <f t="shared" si="46"/>
        <v>243.36</v>
      </c>
      <c r="P138" s="151">
        <f t="shared" si="47"/>
        <v>9.13</v>
      </c>
      <c r="Q138" s="13">
        <f t="shared" si="48"/>
        <v>99.81</v>
      </c>
      <c r="R138" s="13"/>
      <c r="S138" s="151">
        <f t="shared" si="49"/>
        <v>352.3</v>
      </c>
      <c r="T138" s="151">
        <f t="shared" si="41"/>
        <v>1339.259</v>
      </c>
      <c r="U138" s="151"/>
      <c r="V138" t="str">
        <f>VLOOKUP(D138,[3]汇总!I$2:J$326,2,0)</f>
        <v>√</v>
      </c>
      <c r="W138" t="e">
        <f>VLOOKUP(D138,'[4]2021.05'!$E$5:$F$203,2,0)</f>
        <v>#N/A</v>
      </c>
    </row>
    <row r="139" ht="20" customHeight="1" spans="1:24">
      <c r="A139" s="150">
        <f t="shared" si="50"/>
        <v>136</v>
      </c>
      <c r="B139" s="15"/>
      <c r="C139" s="12" t="s">
        <v>867</v>
      </c>
      <c r="D139" s="209" t="s">
        <v>868</v>
      </c>
      <c r="E139" s="17">
        <v>3042.05</v>
      </c>
      <c r="F139" s="151">
        <v>3043</v>
      </c>
      <c r="G139" s="13">
        <v>4990.25</v>
      </c>
      <c r="H139" s="151">
        <f t="shared" si="42"/>
        <v>54.76</v>
      </c>
      <c r="I139" s="151">
        <f t="shared" si="43"/>
        <v>486.728</v>
      </c>
      <c r="J139" s="151">
        <f t="shared" si="44"/>
        <v>21.301</v>
      </c>
      <c r="K139" s="13">
        <f t="shared" si="45"/>
        <v>424.17</v>
      </c>
      <c r="L139" s="13">
        <v>54</v>
      </c>
      <c r="M139" s="13">
        <f t="shared" si="51"/>
        <v>1040.959</v>
      </c>
      <c r="N139" s="151">
        <v>0</v>
      </c>
      <c r="O139" s="151">
        <f t="shared" si="46"/>
        <v>243.36</v>
      </c>
      <c r="P139" s="151">
        <f t="shared" si="47"/>
        <v>9.13</v>
      </c>
      <c r="Q139" s="13">
        <f t="shared" si="48"/>
        <v>99.81</v>
      </c>
      <c r="R139" s="13">
        <v>54</v>
      </c>
      <c r="S139" s="151">
        <f t="shared" si="49"/>
        <v>406.3</v>
      </c>
      <c r="T139" s="151">
        <f t="shared" si="41"/>
        <v>1447.259</v>
      </c>
      <c r="U139" s="151" t="s">
        <v>50</v>
      </c>
      <c r="W139" t="e">
        <f>VLOOKUP(D139,'[4]2021.05'!$E$5:$F$203,2,0)</f>
        <v>#N/A</v>
      </c>
      <c r="X139">
        <f>VLOOKUP(C139,[6]Sheet2!$A$1:$G$65536,7,)</f>
        <v>54</v>
      </c>
    </row>
    <row r="140" ht="20" customHeight="1" spans="1:23">
      <c r="A140" s="150">
        <f t="shared" si="50"/>
        <v>137</v>
      </c>
      <c r="B140" s="153" t="s">
        <v>293</v>
      </c>
      <c r="C140" s="11" t="s">
        <v>294</v>
      </c>
      <c r="D140" s="151" t="s">
        <v>295</v>
      </c>
      <c r="E140" s="151">
        <v>2836.2</v>
      </c>
      <c r="F140" s="151">
        <v>2837</v>
      </c>
      <c r="G140" s="13">
        <v>4990.25</v>
      </c>
      <c r="H140" s="151">
        <f t="shared" si="42"/>
        <v>51.05</v>
      </c>
      <c r="I140" s="151">
        <f t="shared" si="43"/>
        <v>453.792</v>
      </c>
      <c r="J140" s="151">
        <f t="shared" si="44"/>
        <v>19.859</v>
      </c>
      <c r="K140" s="13">
        <f t="shared" si="45"/>
        <v>424.17</v>
      </c>
      <c r="L140" s="13"/>
      <c r="M140" s="13">
        <f t="shared" si="51"/>
        <v>948.871</v>
      </c>
      <c r="N140" s="151">
        <v>0</v>
      </c>
      <c r="O140" s="151">
        <f t="shared" si="46"/>
        <v>226.9</v>
      </c>
      <c r="P140" s="151">
        <f t="shared" si="47"/>
        <v>8.51</v>
      </c>
      <c r="Q140" s="13">
        <f t="shared" si="48"/>
        <v>99.81</v>
      </c>
      <c r="R140" s="13"/>
      <c r="S140" s="151">
        <f t="shared" si="49"/>
        <v>335.22</v>
      </c>
      <c r="T140" s="151">
        <f t="shared" si="41"/>
        <v>1284.091</v>
      </c>
      <c r="U140" s="151"/>
      <c r="V140" t="str">
        <f>VLOOKUP(D140,[3]汇总!I$2:J$326,2,0)</f>
        <v>√</v>
      </c>
      <c r="W140">
        <f>VLOOKUP(D140,'[4]2021.05'!$E$5:$F$203,2,0)</f>
        <v>1790</v>
      </c>
    </row>
    <row r="141" ht="20" customHeight="1" spans="1:23">
      <c r="A141" s="150">
        <f t="shared" si="50"/>
        <v>138</v>
      </c>
      <c r="B141" s="154"/>
      <c r="C141" s="11" t="s">
        <v>298</v>
      </c>
      <c r="D141" s="151" t="s">
        <v>299</v>
      </c>
      <c r="E141" s="151">
        <v>2836.2</v>
      </c>
      <c r="F141" s="151">
        <v>2837</v>
      </c>
      <c r="G141" s="13">
        <v>4990.25</v>
      </c>
      <c r="H141" s="151">
        <f t="shared" si="42"/>
        <v>51.05</v>
      </c>
      <c r="I141" s="151">
        <f t="shared" si="43"/>
        <v>453.792</v>
      </c>
      <c r="J141" s="151">
        <f t="shared" si="44"/>
        <v>19.859</v>
      </c>
      <c r="K141" s="13">
        <f t="shared" si="45"/>
        <v>424.17</v>
      </c>
      <c r="L141" s="13"/>
      <c r="M141" s="13">
        <f t="shared" si="51"/>
        <v>948.871</v>
      </c>
      <c r="N141" s="151">
        <v>0</v>
      </c>
      <c r="O141" s="151">
        <f t="shared" si="46"/>
        <v>226.9</v>
      </c>
      <c r="P141" s="151">
        <f t="shared" si="47"/>
        <v>8.51</v>
      </c>
      <c r="Q141" s="13">
        <f t="shared" si="48"/>
        <v>99.81</v>
      </c>
      <c r="R141" s="13"/>
      <c r="S141" s="151">
        <f t="shared" si="49"/>
        <v>335.22</v>
      </c>
      <c r="T141" s="151">
        <f t="shared" si="41"/>
        <v>1284.091</v>
      </c>
      <c r="U141" s="151"/>
      <c r="V141" t="str">
        <f>VLOOKUP(D141,[3]汇总!I$2:J$326,2,0)</f>
        <v>√</v>
      </c>
      <c r="W141">
        <f>VLOOKUP(D141,'[4]2021.05'!$E$5:$F$203,2,0)</f>
        <v>2544</v>
      </c>
    </row>
    <row r="142" ht="20" customHeight="1" spans="1:23">
      <c r="A142" s="150">
        <f t="shared" si="50"/>
        <v>139</v>
      </c>
      <c r="B142" s="154"/>
      <c r="C142" s="11" t="s">
        <v>302</v>
      </c>
      <c r="D142" s="151" t="s">
        <v>303</v>
      </c>
      <c r="E142" s="151">
        <v>2836.2</v>
      </c>
      <c r="F142" s="151">
        <v>2837</v>
      </c>
      <c r="G142" s="13">
        <v>4990.25</v>
      </c>
      <c r="H142" s="151">
        <f t="shared" si="42"/>
        <v>51.05</v>
      </c>
      <c r="I142" s="151">
        <f t="shared" si="43"/>
        <v>453.792</v>
      </c>
      <c r="J142" s="151">
        <f t="shared" si="44"/>
        <v>19.859</v>
      </c>
      <c r="K142" s="13">
        <f t="shared" si="45"/>
        <v>424.17</v>
      </c>
      <c r="L142" s="13"/>
      <c r="M142" s="13">
        <f t="shared" si="51"/>
        <v>948.871</v>
      </c>
      <c r="N142" s="151">
        <v>0</v>
      </c>
      <c r="O142" s="151">
        <f t="shared" si="46"/>
        <v>226.9</v>
      </c>
      <c r="P142" s="151">
        <f t="shared" si="47"/>
        <v>8.51</v>
      </c>
      <c r="Q142" s="13">
        <f t="shared" si="48"/>
        <v>99.81</v>
      </c>
      <c r="R142" s="13"/>
      <c r="S142" s="151">
        <f t="shared" si="49"/>
        <v>335.22</v>
      </c>
      <c r="T142" s="151">
        <f t="shared" si="41"/>
        <v>1284.091</v>
      </c>
      <c r="U142" s="151"/>
      <c r="V142" t="str">
        <f>VLOOKUP(D142,[3]汇总!I$2:J$326,2,0)</f>
        <v>√</v>
      </c>
      <c r="W142">
        <f>VLOOKUP(D142,'[4]2021.05'!$E$5:$F$203,2,0)</f>
        <v>2544</v>
      </c>
    </row>
    <row r="143" ht="20" customHeight="1" spans="1:23">
      <c r="A143" s="150">
        <f t="shared" si="50"/>
        <v>140</v>
      </c>
      <c r="B143" s="154"/>
      <c r="C143" s="11" t="s">
        <v>308</v>
      </c>
      <c r="D143" s="151" t="s">
        <v>309</v>
      </c>
      <c r="E143" s="151">
        <v>2836.2</v>
      </c>
      <c r="F143" s="151">
        <v>2837</v>
      </c>
      <c r="G143" s="13">
        <v>4990.25</v>
      </c>
      <c r="H143" s="151">
        <f t="shared" si="42"/>
        <v>51.05</v>
      </c>
      <c r="I143" s="151">
        <f t="shared" si="43"/>
        <v>453.792</v>
      </c>
      <c r="J143" s="151">
        <f t="shared" si="44"/>
        <v>19.859</v>
      </c>
      <c r="K143" s="13">
        <f t="shared" si="45"/>
        <v>424.17</v>
      </c>
      <c r="L143" s="13"/>
      <c r="M143" s="13">
        <f t="shared" si="51"/>
        <v>948.871</v>
      </c>
      <c r="N143" s="151">
        <v>0</v>
      </c>
      <c r="O143" s="151">
        <f t="shared" si="46"/>
        <v>226.9</v>
      </c>
      <c r="P143" s="151">
        <f t="shared" si="47"/>
        <v>8.51</v>
      </c>
      <c r="Q143" s="13">
        <f t="shared" si="48"/>
        <v>99.81</v>
      </c>
      <c r="R143" s="13"/>
      <c r="S143" s="151">
        <f t="shared" si="49"/>
        <v>335.22</v>
      </c>
      <c r="T143" s="151">
        <f t="shared" si="41"/>
        <v>1284.091</v>
      </c>
      <c r="U143" s="151"/>
      <c r="V143" t="str">
        <f>VLOOKUP(D143,[3]汇总!I$2:J$326,2,0)</f>
        <v>√</v>
      </c>
      <c r="W143">
        <f>VLOOKUP(D143,'[4]2021.05'!$E$5:$F$203,2,0)</f>
        <v>1790</v>
      </c>
    </row>
    <row r="144" ht="20" customHeight="1" spans="1:23">
      <c r="A144" s="150">
        <f t="shared" si="50"/>
        <v>141</v>
      </c>
      <c r="B144" s="154"/>
      <c r="C144" s="11" t="s">
        <v>310</v>
      </c>
      <c r="D144" s="151" t="s">
        <v>311</v>
      </c>
      <c r="E144" s="151">
        <v>2836.2</v>
      </c>
      <c r="F144" s="151">
        <v>2837</v>
      </c>
      <c r="G144" s="13">
        <v>4990.25</v>
      </c>
      <c r="H144" s="151">
        <f t="shared" si="42"/>
        <v>51.05</v>
      </c>
      <c r="I144" s="151">
        <f t="shared" si="43"/>
        <v>453.792</v>
      </c>
      <c r="J144" s="151">
        <f t="shared" si="44"/>
        <v>19.859</v>
      </c>
      <c r="K144" s="13">
        <f t="shared" si="45"/>
        <v>424.17</v>
      </c>
      <c r="L144" s="13"/>
      <c r="M144" s="13">
        <f t="shared" si="51"/>
        <v>948.871</v>
      </c>
      <c r="N144" s="151">
        <v>0</v>
      </c>
      <c r="O144" s="151">
        <f t="shared" si="46"/>
        <v>226.9</v>
      </c>
      <c r="P144" s="151">
        <f t="shared" si="47"/>
        <v>8.51</v>
      </c>
      <c r="Q144" s="13">
        <f t="shared" si="48"/>
        <v>99.81</v>
      </c>
      <c r="R144" s="13"/>
      <c r="S144" s="151">
        <f t="shared" si="49"/>
        <v>335.22</v>
      </c>
      <c r="T144" s="151">
        <f t="shared" si="41"/>
        <v>1284.091</v>
      </c>
      <c r="U144" s="151"/>
      <c r="V144" t="str">
        <f>VLOOKUP(D144,[3]汇总!I$2:J$326,2,0)</f>
        <v>√</v>
      </c>
      <c r="W144">
        <f>VLOOKUP(D144,'[4]2021.05'!$E$5:$F$203,2,0)</f>
        <v>2544</v>
      </c>
    </row>
    <row r="145" ht="20" customHeight="1" spans="1:23">
      <c r="A145" s="150">
        <f t="shared" ref="A145:A154" si="52">ROW()-3</f>
        <v>142</v>
      </c>
      <c r="B145" s="154"/>
      <c r="C145" s="11" t="s">
        <v>312</v>
      </c>
      <c r="D145" s="151" t="s">
        <v>313</v>
      </c>
      <c r="E145" s="151">
        <v>2836.2</v>
      </c>
      <c r="F145" s="151">
        <v>2837</v>
      </c>
      <c r="G145" s="13">
        <v>4990.25</v>
      </c>
      <c r="H145" s="151">
        <f t="shared" si="42"/>
        <v>51.05</v>
      </c>
      <c r="I145" s="151">
        <f t="shared" si="43"/>
        <v>453.792</v>
      </c>
      <c r="J145" s="151">
        <f t="shared" si="44"/>
        <v>19.859</v>
      </c>
      <c r="K145" s="13">
        <f t="shared" si="45"/>
        <v>424.17</v>
      </c>
      <c r="L145" s="13"/>
      <c r="M145" s="13">
        <f t="shared" si="51"/>
        <v>948.871</v>
      </c>
      <c r="N145" s="151">
        <v>0</v>
      </c>
      <c r="O145" s="151">
        <f t="shared" si="46"/>
        <v>226.9</v>
      </c>
      <c r="P145" s="151">
        <f t="shared" si="47"/>
        <v>8.51</v>
      </c>
      <c r="Q145" s="13">
        <f t="shared" si="48"/>
        <v>99.81</v>
      </c>
      <c r="R145" s="13"/>
      <c r="S145" s="151">
        <f t="shared" si="49"/>
        <v>335.22</v>
      </c>
      <c r="T145" s="151">
        <f t="shared" si="41"/>
        <v>1284.091</v>
      </c>
      <c r="U145" s="151"/>
      <c r="V145" t="str">
        <f>VLOOKUP(D145,[3]汇总!I$2:J$326,2,0)</f>
        <v>√</v>
      </c>
      <c r="W145">
        <f>VLOOKUP(D145,'[4]2021.05'!$E$5:$F$203,2,0)</f>
        <v>1790</v>
      </c>
    </row>
    <row r="146" ht="20" customHeight="1" spans="1:23">
      <c r="A146" s="150">
        <f t="shared" si="52"/>
        <v>143</v>
      </c>
      <c r="B146" s="154"/>
      <c r="C146" s="11" t="s">
        <v>314</v>
      </c>
      <c r="D146" s="151" t="s">
        <v>315</v>
      </c>
      <c r="E146" s="151">
        <v>2836.2</v>
      </c>
      <c r="F146" s="151">
        <v>2837</v>
      </c>
      <c r="G146" s="13">
        <v>4990.25</v>
      </c>
      <c r="H146" s="151">
        <f t="shared" si="42"/>
        <v>51.05</v>
      </c>
      <c r="I146" s="151">
        <f t="shared" si="43"/>
        <v>453.792</v>
      </c>
      <c r="J146" s="151">
        <f t="shared" si="44"/>
        <v>19.859</v>
      </c>
      <c r="K146" s="13">
        <f t="shared" si="45"/>
        <v>424.17</v>
      </c>
      <c r="L146" s="13"/>
      <c r="M146" s="13">
        <f t="shared" si="51"/>
        <v>948.871</v>
      </c>
      <c r="N146" s="151">
        <v>0</v>
      </c>
      <c r="O146" s="151">
        <f t="shared" si="46"/>
        <v>226.9</v>
      </c>
      <c r="P146" s="151">
        <f t="shared" si="47"/>
        <v>8.51</v>
      </c>
      <c r="Q146" s="13">
        <f t="shared" si="48"/>
        <v>99.81</v>
      </c>
      <c r="R146" s="13"/>
      <c r="S146" s="151">
        <f t="shared" si="49"/>
        <v>335.22</v>
      </c>
      <c r="T146" s="151">
        <f t="shared" si="41"/>
        <v>1284.091</v>
      </c>
      <c r="U146" s="151"/>
      <c r="V146" t="str">
        <f>VLOOKUP(D146,[3]汇总!I$2:J$326,2,0)</f>
        <v>√</v>
      </c>
      <c r="W146">
        <f>VLOOKUP(D146,'[4]2021.05'!$E$5:$F$203,2,0)</f>
        <v>2544</v>
      </c>
    </row>
    <row r="147" ht="20" customHeight="1" spans="1:23">
      <c r="A147" s="150">
        <f t="shared" si="52"/>
        <v>144</v>
      </c>
      <c r="B147" s="154"/>
      <c r="C147" s="11" t="s">
        <v>316</v>
      </c>
      <c r="D147" s="151" t="s">
        <v>317</v>
      </c>
      <c r="E147" s="151">
        <v>2836.2</v>
      </c>
      <c r="F147" s="151">
        <v>2837</v>
      </c>
      <c r="G147" s="13">
        <v>4990.25</v>
      </c>
      <c r="H147" s="151">
        <f t="shared" si="42"/>
        <v>51.05</v>
      </c>
      <c r="I147" s="151">
        <f t="shared" si="43"/>
        <v>453.792</v>
      </c>
      <c r="J147" s="151">
        <f t="shared" si="44"/>
        <v>19.859</v>
      </c>
      <c r="K147" s="13">
        <f t="shared" si="45"/>
        <v>424.17</v>
      </c>
      <c r="L147" s="13"/>
      <c r="M147" s="13">
        <f t="shared" si="51"/>
        <v>948.871</v>
      </c>
      <c r="N147" s="151">
        <v>0</v>
      </c>
      <c r="O147" s="151">
        <f t="shared" si="46"/>
        <v>226.9</v>
      </c>
      <c r="P147" s="151">
        <f t="shared" si="47"/>
        <v>8.51</v>
      </c>
      <c r="Q147" s="13">
        <f t="shared" si="48"/>
        <v>99.81</v>
      </c>
      <c r="R147" s="13"/>
      <c r="S147" s="151">
        <f t="shared" si="49"/>
        <v>335.22</v>
      </c>
      <c r="T147" s="151">
        <f t="shared" si="41"/>
        <v>1284.091</v>
      </c>
      <c r="U147" s="151"/>
      <c r="V147" t="str">
        <f>VLOOKUP(D147,[3]汇总!I$2:J$326,2,0)</f>
        <v>√</v>
      </c>
      <c r="W147">
        <f>VLOOKUP(D147,'[4]2021.05'!$E$5:$F$203,2,0)</f>
        <v>2544</v>
      </c>
    </row>
    <row r="148" ht="20" customHeight="1" spans="1:23">
      <c r="A148" s="150">
        <f t="shared" si="52"/>
        <v>145</v>
      </c>
      <c r="B148" s="154"/>
      <c r="C148" s="11" t="s">
        <v>318</v>
      </c>
      <c r="D148" s="151" t="s">
        <v>319</v>
      </c>
      <c r="E148" s="151">
        <v>2836.2</v>
      </c>
      <c r="F148" s="151">
        <v>2837</v>
      </c>
      <c r="G148" s="13">
        <v>4990.25</v>
      </c>
      <c r="H148" s="151">
        <f t="shared" si="42"/>
        <v>51.05</v>
      </c>
      <c r="I148" s="151">
        <f t="shared" si="43"/>
        <v>453.792</v>
      </c>
      <c r="J148" s="151">
        <f t="shared" si="44"/>
        <v>19.859</v>
      </c>
      <c r="K148" s="13">
        <f t="shared" si="45"/>
        <v>424.17</v>
      </c>
      <c r="L148" s="13"/>
      <c r="M148" s="13">
        <f t="shared" si="51"/>
        <v>948.871</v>
      </c>
      <c r="N148" s="151">
        <v>0</v>
      </c>
      <c r="O148" s="151">
        <f t="shared" si="46"/>
        <v>226.9</v>
      </c>
      <c r="P148" s="151">
        <f t="shared" si="47"/>
        <v>8.51</v>
      </c>
      <c r="Q148" s="13">
        <f t="shared" si="48"/>
        <v>99.81</v>
      </c>
      <c r="R148" s="13"/>
      <c r="S148" s="151">
        <f t="shared" si="49"/>
        <v>335.22</v>
      </c>
      <c r="T148" s="151">
        <f t="shared" si="41"/>
        <v>1284.091</v>
      </c>
      <c r="U148" s="151"/>
      <c r="V148" t="str">
        <f>VLOOKUP(D148,[3]汇总!I$2:J$326,2,0)</f>
        <v>√</v>
      </c>
      <c r="W148">
        <f>VLOOKUP(D148,'[4]2021.05'!$E$5:$F$203,2,0)</f>
        <v>1790</v>
      </c>
    </row>
    <row r="149" ht="20" customHeight="1" spans="1:23">
      <c r="A149" s="150">
        <f t="shared" si="52"/>
        <v>146</v>
      </c>
      <c r="B149" s="154"/>
      <c r="C149" s="11" t="s">
        <v>320</v>
      </c>
      <c r="D149" s="151" t="s">
        <v>321</v>
      </c>
      <c r="E149" s="151">
        <v>2836.2</v>
      </c>
      <c r="F149" s="151">
        <v>2837</v>
      </c>
      <c r="G149" s="13">
        <v>4990.25</v>
      </c>
      <c r="H149" s="151">
        <f t="shared" si="42"/>
        <v>51.05</v>
      </c>
      <c r="I149" s="151">
        <f t="shared" si="43"/>
        <v>453.792</v>
      </c>
      <c r="J149" s="151">
        <f t="shared" si="44"/>
        <v>19.859</v>
      </c>
      <c r="K149" s="13">
        <f t="shared" si="45"/>
        <v>424.17</v>
      </c>
      <c r="L149" s="13"/>
      <c r="M149" s="13">
        <f t="shared" si="51"/>
        <v>948.871</v>
      </c>
      <c r="N149" s="151">
        <v>0</v>
      </c>
      <c r="O149" s="151">
        <f t="shared" si="46"/>
        <v>226.9</v>
      </c>
      <c r="P149" s="151">
        <f t="shared" si="47"/>
        <v>8.51</v>
      </c>
      <c r="Q149" s="13">
        <f t="shared" si="48"/>
        <v>99.81</v>
      </c>
      <c r="R149" s="13"/>
      <c r="S149" s="151">
        <f t="shared" si="49"/>
        <v>335.22</v>
      </c>
      <c r="T149" s="151">
        <f t="shared" si="41"/>
        <v>1284.091</v>
      </c>
      <c r="U149" s="151"/>
      <c r="V149" t="str">
        <f>VLOOKUP(D149,[3]汇总!I$2:J$326,2,0)</f>
        <v>√</v>
      </c>
      <c r="W149" t="e">
        <f>VLOOKUP(D149,'[4]2021.05'!$E$5:$F$203,2,0)</f>
        <v>#N/A</v>
      </c>
    </row>
    <row r="150" ht="20" customHeight="1" spans="1:23">
      <c r="A150" s="150">
        <f t="shared" si="52"/>
        <v>147</v>
      </c>
      <c r="B150" s="154"/>
      <c r="C150" s="11" t="s">
        <v>322</v>
      </c>
      <c r="D150" s="151" t="s">
        <v>323</v>
      </c>
      <c r="E150" s="151">
        <v>2836.2</v>
      </c>
      <c r="F150" s="151">
        <v>2837</v>
      </c>
      <c r="G150" s="13">
        <v>4990.25</v>
      </c>
      <c r="H150" s="151">
        <f t="shared" si="42"/>
        <v>51.05</v>
      </c>
      <c r="I150" s="151">
        <f t="shared" si="43"/>
        <v>453.792</v>
      </c>
      <c r="J150" s="151">
        <f t="shared" si="44"/>
        <v>19.859</v>
      </c>
      <c r="K150" s="13">
        <f t="shared" si="45"/>
        <v>424.17</v>
      </c>
      <c r="L150" s="13"/>
      <c r="M150" s="13">
        <f t="shared" si="51"/>
        <v>948.871</v>
      </c>
      <c r="N150" s="151">
        <v>0</v>
      </c>
      <c r="O150" s="151">
        <f t="shared" si="46"/>
        <v>226.9</v>
      </c>
      <c r="P150" s="151">
        <f t="shared" si="47"/>
        <v>8.51</v>
      </c>
      <c r="Q150" s="13">
        <f t="shared" si="48"/>
        <v>99.81</v>
      </c>
      <c r="R150" s="13"/>
      <c r="S150" s="151">
        <f t="shared" si="49"/>
        <v>335.22</v>
      </c>
      <c r="T150" s="151">
        <f t="shared" si="41"/>
        <v>1284.091</v>
      </c>
      <c r="U150" s="151"/>
      <c r="V150" t="str">
        <f>VLOOKUP(D150,[3]汇总!I$2:J$326,2,0)</f>
        <v>√</v>
      </c>
      <c r="W150">
        <f>VLOOKUP(D150,'[4]2021.05'!$E$5:$F$203,2,0)</f>
        <v>2544</v>
      </c>
    </row>
    <row r="151" ht="20" customHeight="1" spans="1:23">
      <c r="A151" s="150">
        <f t="shared" si="52"/>
        <v>148</v>
      </c>
      <c r="B151" s="154"/>
      <c r="C151" s="11" t="s">
        <v>324</v>
      </c>
      <c r="D151" s="151" t="s">
        <v>325</v>
      </c>
      <c r="E151" s="151">
        <v>2836.2</v>
      </c>
      <c r="F151" s="151">
        <v>2837</v>
      </c>
      <c r="G151" s="13">
        <v>4990.25</v>
      </c>
      <c r="H151" s="151">
        <f t="shared" si="42"/>
        <v>51.05</v>
      </c>
      <c r="I151" s="151">
        <f t="shared" si="43"/>
        <v>453.792</v>
      </c>
      <c r="J151" s="151">
        <f t="shared" si="44"/>
        <v>19.859</v>
      </c>
      <c r="K151" s="13">
        <f t="shared" si="45"/>
        <v>424.17</v>
      </c>
      <c r="L151" s="13"/>
      <c r="M151" s="13">
        <f t="shared" si="51"/>
        <v>948.871</v>
      </c>
      <c r="N151" s="151">
        <v>0</v>
      </c>
      <c r="O151" s="151">
        <f t="shared" si="46"/>
        <v>226.9</v>
      </c>
      <c r="P151" s="151">
        <f t="shared" si="47"/>
        <v>8.51</v>
      </c>
      <c r="Q151" s="13">
        <f t="shared" si="48"/>
        <v>99.81</v>
      </c>
      <c r="R151" s="13"/>
      <c r="S151" s="151">
        <f t="shared" si="49"/>
        <v>335.22</v>
      </c>
      <c r="T151" s="151">
        <f t="shared" si="41"/>
        <v>1284.091</v>
      </c>
      <c r="U151" s="151"/>
      <c r="V151" t="str">
        <f>VLOOKUP(D151,[3]汇总!I$2:J$326,2,0)</f>
        <v>√</v>
      </c>
      <c r="W151">
        <f>VLOOKUP(D151,'[4]2021.05'!$E$5:$F$203,2,0)</f>
        <v>1790</v>
      </c>
    </row>
    <row r="152" ht="20" customHeight="1" spans="1:23">
      <c r="A152" s="150">
        <f t="shared" si="52"/>
        <v>149</v>
      </c>
      <c r="B152" s="154"/>
      <c r="C152" s="11" t="s">
        <v>328</v>
      </c>
      <c r="D152" s="151" t="s">
        <v>329</v>
      </c>
      <c r="E152" s="151">
        <v>2836.2</v>
      </c>
      <c r="F152" s="151">
        <v>2837</v>
      </c>
      <c r="G152" s="13">
        <v>4990.25</v>
      </c>
      <c r="H152" s="151">
        <f t="shared" si="42"/>
        <v>51.05</v>
      </c>
      <c r="I152" s="151">
        <f t="shared" si="43"/>
        <v>453.792</v>
      </c>
      <c r="J152" s="151">
        <f t="shared" si="44"/>
        <v>19.859</v>
      </c>
      <c r="K152" s="13">
        <f t="shared" si="45"/>
        <v>424.17</v>
      </c>
      <c r="L152" s="13"/>
      <c r="M152" s="13">
        <f t="shared" si="51"/>
        <v>948.871</v>
      </c>
      <c r="N152" s="151">
        <v>0</v>
      </c>
      <c r="O152" s="151">
        <f t="shared" si="46"/>
        <v>226.9</v>
      </c>
      <c r="P152" s="151">
        <f t="shared" si="47"/>
        <v>8.51</v>
      </c>
      <c r="Q152" s="13">
        <f t="shared" si="48"/>
        <v>99.81</v>
      </c>
      <c r="R152" s="13"/>
      <c r="S152" s="151">
        <f t="shared" si="49"/>
        <v>335.22</v>
      </c>
      <c r="T152" s="151">
        <f t="shared" si="41"/>
        <v>1284.091</v>
      </c>
      <c r="U152" s="151"/>
      <c r="V152" t="str">
        <f>VLOOKUP(D152,[3]汇总!I$2:J$326,2,0)</f>
        <v>√</v>
      </c>
      <c r="W152">
        <f>VLOOKUP(D152,'[4]2021.05'!$E$5:$F$203,2,0)</f>
        <v>1790</v>
      </c>
    </row>
    <row r="153" ht="20" customHeight="1" spans="1:23">
      <c r="A153" s="150">
        <f t="shared" si="52"/>
        <v>150</v>
      </c>
      <c r="B153" s="154"/>
      <c r="C153" s="11" t="s">
        <v>330</v>
      </c>
      <c r="D153" s="151" t="s">
        <v>331</v>
      </c>
      <c r="E153" s="151">
        <v>2836.2</v>
      </c>
      <c r="F153" s="151">
        <v>2837</v>
      </c>
      <c r="G153" s="13">
        <v>4990.25</v>
      </c>
      <c r="H153" s="151">
        <f t="shared" si="42"/>
        <v>51.05</v>
      </c>
      <c r="I153" s="151">
        <f t="shared" si="43"/>
        <v>453.792</v>
      </c>
      <c r="J153" s="151">
        <f t="shared" si="44"/>
        <v>19.859</v>
      </c>
      <c r="K153" s="13">
        <f t="shared" si="45"/>
        <v>424.17</v>
      </c>
      <c r="L153" s="13"/>
      <c r="M153" s="13">
        <f t="shared" si="51"/>
        <v>948.871</v>
      </c>
      <c r="N153" s="151">
        <v>0</v>
      </c>
      <c r="O153" s="151">
        <f t="shared" si="46"/>
        <v>226.9</v>
      </c>
      <c r="P153" s="151">
        <f t="shared" si="47"/>
        <v>8.51</v>
      </c>
      <c r="Q153" s="13">
        <f t="shared" si="48"/>
        <v>99.81</v>
      </c>
      <c r="R153" s="13"/>
      <c r="S153" s="151">
        <f t="shared" si="49"/>
        <v>335.22</v>
      </c>
      <c r="T153" s="151">
        <f t="shared" si="41"/>
        <v>1284.091</v>
      </c>
      <c r="U153" s="151"/>
      <c r="V153" t="str">
        <f>VLOOKUP(D153,[3]汇总!I$2:J$326,2,0)</f>
        <v>√</v>
      </c>
      <c r="W153">
        <f>VLOOKUP(D153,'[4]2021.05'!$E$5:$F$203,2,0)</f>
        <v>1790</v>
      </c>
    </row>
    <row r="154" ht="20" customHeight="1" spans="1:23">
      <c r="A154" s="150">
        <f t="shared" si="52"/>
        <v>151</v>
      </c>
      <c r="B154" s="154"/>
      <c r="C154" s="11" t="s">
        <v>332</v>
      </c>
      <c r="D154" s="151" t="s">
        <v>333</v>
      </c>
      <c r="E154" s="151">
        <v>2836.2</v>
      </c>
      <c r="F154" s="151">
        <v>2837</v>
      </c>
      <c r="G154" s="13">
        <v>4990.25</v>
      </c>
      <c r="H154" s="151">
        <f t="shared" si="42"/>
        <v>51.05</v>
      </c>
      <c r="I154" s="151">
        <f t="shared" si="43"/>
        <v>453.792</v>
      </c>
      <c r="J154" s="151">
        <f t="shared" si="44"/>
        <v>19.859</v>
      </c>
      <c r="K154" s="13">
        <f t="shared" si="45"/>
        <v>424.17</v>
      </c>
      <c r="L154" s="13"/>
      <c r="M154" s="13">
        <f t="shared" si="51"/>
        <v>948.871</v>
      </c>
      <c r="N154" s="151">
        <v>0</v>
      </c>
      <c r="O154" s="151">
        <f t="shared" si="46"/>
        <v>226.9</v>
      </c>
      <c r="P154" s="151">
        <f t="shared" si="47"/>
        <v>8.51</v>
      </c>
      <c r="Q154" s="13">
        <f t="shared" si="48"/>
        <v>99.81</v>
      </c>
      <c r="R154" s="13"/>
      <c r="S154" s="151">
        <f t="shared" si="49"/>
        <v>335.22</v>
      </c>
      <c r="T154" s="151">
        <f t="shared" si="41"/>
        <v>1284.091</v>
      </c>
      <c r="U154" s="151"/>
      <c r="V154" t="str">
        <f>VLOOKUP(D154,[3]汇总!I$2:J$326,2,0)</f>
        <v>√</v>
      </c>
      <c r="W154">
        <f>VLOOKUP(D154,'[4]2021.05'!$E$5:$F$203,2,0)</f>
        <v>1790</v>
      </c>
    </row>
    <row r="155" ht="20" customHeight="1" spans="1:23">
      <c r="A155" s="150">
        <f t="shared" ref="A155:A164" si="53">ROW()-3</f>
        <v>152</v>
      </c>
      <c r="B155" s="154"/>
      <c r="C155" s="11" t="s">
        <v>336</v>
      </c>
      <c r="D155" s="151" t="s">
        <v>337</v>
      </c>
      <c r="E155" s="151">
        <v>2836.2</v>
      </c>
      <c r="F155" s="151">
        <v>2837</v>
      </c>
      <c r="G155" s="13">
        <v>4990.25</v>
      </c>
      <c r="H155" s="151">
        <f t="shared" si="42"/>
        <v>51.05</v>
      </c>
      <c r="I155" s="151">
        <f t="shared" si="43"/>
        <v>453.792</v>
      </c>
      <c r="J155" s="151">
        <f t="shared" si="44"/>
        <v>19.859</v>
      </c>
      <c r="K155" s="13">
        <f t="shared" si="45"/>
        <v>424.17</v>
      </c>
      <c r="L155" s="13"/>
      <c r="M155" s="13">
        <f t="shared" si="51"/>
        <v>948.871</v>
      </c>
      <c r="N155" s="151">
        <v>0</v>
      </c>
      <c r="O155" s="151">
        <f t="shared" si="46"/>
        <v>226.9</v>
      </c>
      <c r="P155" s="151">
        <f t="shared" si="47"/>
        <v>8.51</v>
      </c>
      <c r="Q155" s="13">
        <f t="shared" si="48"/>
        <v>99.81</v>
      </c>
      <c r="R155" s="13"/>
      <c r="S155" s="151">
        <f t="shared" si="49"/>
        <v>335.22</v>
      </c>
      <c r="T155" s="151">
        <f t="shared" si="41"/>
        <v>1284.091</v>
      </c>
      <c r="U155" s="151"/>
      <c r="V155" t="str">
        <f>VLOOKUP(D155,[3]汇总!I$2:J$326,2,0)</f>
        <v>√</v>
      </c>
      <c r="W155">
        <f>VLOOKUP(D155,'[4]2021.05'!$E$5:$F$203,2,0)</f>
        <v>1790</v>
      </c>
    </row>
    <row r="156" ht="20" customHeight="1" spans="1:23">
      <c r="A156" s="150">
        <f t="shared" si="53"/>
        <v>153</v>
      </c>
      <c r="B156" s="154"/>
      <c r="C156" s="11" t="s">
        <v>338</v>
      </c>
      <c r="D156" s="151" t="s">
        <v>339</v>
      </c>
      <c r="E156" s="151">
        <v>2836.2</v>
      </c>
      <c r="F156" s="151">
        <v>2837</v>
      </c>
      <c r="G156" s="13">
        <v>4990.25</v>
      </c>
      <c r="H156" s="151">
        <f t="shared" si="42"/>
        <v>51.05</v>
      </c>
      <c r="I156" s="151">
        <f t="shared" si="43"/>
        <v>453.792</v>
      </c>
      <c r="J156" s="151">
        <f t="shared" si="44"/>
        <v>19.859</v>
      </c>
      <c r="K156" s="13">
        <f t="shared" si="45"/>
        <v>424.17</v>
      </c>
      <c r="L156" s="13"/>
      <c r="M156" s="13">
        <f t="shared" si="51"/>
        <v>948.871</v>
      </c>
      <c r="N156" s="151">
        <v>0</v>
      </c>
      <c r="O156" s="151">
        <f t="shared" si="46"/>
        <v>226.9</v>
      </c>
      <c r="P156" s="151">
        <f t="shared" si="47"/>
        <v>8.51</v>
      </c>
      <c r="Q156" s="13">
        <f t="shared" si="48"/>
        <v>99.81</v>
      </c>
      <c r="R156" s="13"/>
      <c r="S156" s="151">
        <f t="shared" si="49"/>
        <v>335.22</v>
      </c>
      <c r="T156" s="151">
        <f t="shared" si="41"/>
        <v>1284.091</v>
      </c>
      <c r="U156" s="151"/>
      <c r="V156" t="str">
        <f>VLOOKUP(D156,[3]汇总!I$2:J$326,2,0)</f>
        <v>√</v>
      </c>
      <c r="W156" t="e">
        <f>VLOOKUP(D156,'[4]2021.05'!$E$5:$F$203,2,0)</f>
        <v>#N/A</v>
      </c>
    </row>
    <row r="157" ht="20" customHeight="1" spans="1:23">
      <c r="A157" s="150">
        <f t="shared" si="53"/>
        <v>154</v>
      </c>
      <c r="B157" s="154"/>
      <c r="C157" s="11" t="s">
        <v>340</v>
      </c>
      <c r="D157" s="151" t="s">
        <v>341</v>
      </c>
      <c r="E157" s="151">
        <v>2836.2</v>
      </c>
      <c r="F157" s="151">
        <v>2837</v>
      </c>
      <c r="G157" s="13">
        <v>4990.25</v>
      </c>
      <c r="H157" s="151">
        <f t="shared" si="42"/>
        <v>51.05</v>
      </c>
      <c r="I157" s="151">
        <f t="shared" si="43"/>
        <v>453.792</v>
      </c>
      <c r="J157" s="151">
        <f t="shared" si="44"/>
        <v>19.859</v>
      </c>
      <c r="K157" s="13">
        <f t="shared" si="45"/>
        <v>424.17</v>
      </c>
      <c r="L157" s="13"/>
      <c r="M157" s="13">
        <f t="shared" si="51"/>
        <v>948.871</v>
      </c>
      <c r="N157" s="151">
        <v>0</v>
      </c>
      <c r="O157" s="151">
        <f t="shared" si="46"/>
        <v>226.9</v>
      </c>
      <c r="P157" s="151">
        <f t="shared" si="47"/>
        <v>8.51</v>
      </c>
      <c r="Q157" s="13">
        <f t="shared" si="48"/>
        <v>99.81</v>
      </c>
      <c r="R157" s="13"/>
      <c r="S157" s="151">
        <f t="shared" si="49"/>
        <v>335.22</v>
      </c>
      <c r="T157" s="151">
        <f t="shared" si="41"/>
        <v>1284.091</v>
      </c>
      <c r="U157" s="151"/>
      <c r="V157" t="str">
        <f>VLOOKUP(D157,[3]汇总!I$2:J$326,2,0)</f>
        <v>√</v>
      </c>
      <c r="W157">
        <f>VLOOKUP(D157,'[4]2021.05'!$E$5:$F$203,2,0)</f>
        <v>1790</v>
      </c>
    </row>
    <row r="158" ht="20" customHeight="1" spans="1:23">
      <c r="A158" s="150">
        <f t="shared" si="53"/>
        <v>155</v>
      </c>
      <c r="B158" s="154"/>
      <c r="C158" s="11" t="s">
        <v>342</v>
      </c>
      <c r="D158" s="151" t="s">
        <v>343</v>
      </c>
      <c r="E158" s="151">
        <v>2836.2</v>
      </c>
      <c r="F158" s="151">
        <v>2837</v>
      </c>
      <c r="G158" s="13">
        <v>4990.25</v>
      </c>
      <c r="H158" s="151">
        <f t="shared" si="42"/>
        <v>51.05</v>
      </c>
      <c r="I158" s="151">
        <f t="shared" si="43"/>
        <v>453.792</v>
      </c>
      <c r="J158" s="151">
        <f t="shared" si="44"/>
        <v>19.859</v>
      </c>
      <c r="K158" s="13">
        <f t="shared" si="45"/>
        <v>424.17</v>
      </c>
      <c r="L158" s="13"/>
      <c r="M158" s="13">
        <f t="shared" si="51"/>
        <v>948.871</v>
      </c>
      <c r="N158" s="151">
        <v>0</v>
      </c>
      <c r="O158" s="151">
        <f t="shared" si="46"/>
        <v>226.9</v>
      </c>
      <c r="P158" s="151">
        <f t="shared" si="47"/>
        <v>8.51</v>
      </c>
      <c r="Q158" s="13">
        <f t="shared" si="48"/>
        <v>99.81</v>
      </c>
      <c r="R158" s="13"/>
      <c r="S158" s="151">
        <f t="shared" si="49"/>
        <v>335.22</v>
      </c>
      <c r="T158" s="151">
        <f t="shared" si="41"/>
        <v>1284.091</v>
      </c>
      <c r="U158" s="151"/>
      <c r="V158" t="str">
        <f>VLOOKUP(D158,[3]汇总!I$2:J$326,2,0)</f>
        <v>√</v>
      </c>
      <c r="W158">
        <f>VLOOKUP(D158,'[4]2021.05'!$E$5:$F$203,2,0)</f>
        <v>1790</v>
      </c>
    </row>
    <row r="159" ht="20" customHeight="1" spans="1:23">
      <c r="A159" s="150">
        <f t="shared" si="53"/>
        <v>156</v>
      </c>
      <c r="B159" s="154"/>
      <c r="C159" s="11" t="s">
        <v>346</v>
      </c>
      <c r="D159" s="151" t="s">
        <v>347</v>
      </c>
      <c r="E159" s="151">
        <v>2836.2</v>
      </c>
      <c r="F159" s="151">
        <v>2837</v>
      </c>
      <c r="G159" s="13">
        <v>4990.25</v>
      </c>
      <c r="H159" s="151">
        <f t="shared" si="42"/>
        <v>51.05</v>
      </c>
      <c r="I159" s="151">
        <f t="shared" si="43"/>
        <v>453.792</v>
      </c>
      <c r="J159" s="151">
        <f t="shared" si="44"/>
        <v>19.859</v>
      </c>
      <c r="K159" s="13">
        <f t="shared" si="45"/>
        <v>424.17</v>
      </c>
      <c r="L159" s="13"/>
      <c r="M159" s="13">
        <f t="shared" si="51"/>
        <v>948.871</v>
      </c>
      <c r="N159" s="151">
        <v>0</v>
      </c>
      <c r="O159" s="151">
        <f t="shared" si="46"/>
        <v>226.9</v>
      </c>
      <c r="P159" s="151">
        <f t="shared" si="47"/>
        <v>8.51</v>
      </c>
      <c r="Q159" s="13">
        <f t="shared" si="48"/>
        <v>99.81</v>
      </c>
      <c r="R159" s="13"/>
      <c r="S159" s="151">
        <f t="shared" si="49"/>
        <v>335.22</v>
      </c>
      <c r="T159" s="151">
        <f t="shared" si="41"/>
        <v>1284.091</v>
      </c>
      <c r="U159" s="151"/>
      <c r="V159" t="str">
        <f>VLOOKUP(D159,[3]汇总!I$2:J$326,2,0)</f>
        <v>√</v>
      </c>
      <c r="W159">
        <f>VLOOKUP(D159,'[4]2021.05'!$E$5:$F$203,2,0)</f>
        <v>1790</v>
      </c>
    </row>
    <row r="160" ht="20" customHeight="1" spans="1:23">
      <c r="A160" s="150">
        <f t="shared" si="53"/>
        <v>157</v>
      </c>
      <c r="B160" s="154"/>
      <c r="C160" s="11" t="s">
        <v>348</v>
      </c>
      <c r="D160" s="151" t="s">
        <v>349</v>
      </c>
      <c r="E160" s="151">
        <v>2836.2</v>
      </c>
      <c r="F160" s="151">
        <v>2837</v>
      </c>
      <c r="G160" s="13">
        <v>4990.25</v>
      </c>
      <c r="H160" s="151">
        <f t="shared" si="42"/>
        <v>51.05</v>
      </c>
      <c r="I160" s="151">
        <f t="shared" si="43"/>
        <v>453.792</v>
      </c>
      <c r="J160" s="151">
        <f t="shared" si="44"/>
        <v>19.859</v>
      </c>
      <c r="K160" s="13">
        <f t="shared" si="45"/>
        <v>424.17</v>
      </c>
      <c r="L160" s="13"/>
      <c r="M160" s="13">
        <f t="shared" si="51"/>
        <v>948.871</v>
      </c>
      <c r="N160" s="151">
        <v>0</v>
      </c>
      <c r="O160" s="151">
        <f t="shared" si="46"/>
        <v>226.9</v>
      </c>
      <c r="P160" s="151">
        <f t="shared" si="47"/>
        <v>8.51</v>
      </c>
      <c r="Q160" s="13">
        <f t="shared" si="48"/>
        <v>99.81</v>
      </c>
      <c r="R160" s="13"/>
      <c r="S160" s="151">
        <f t="shared" si="49"/>
        <v>335.22</v>
      </c>
      <c r="T160" s="151">
        <f t="shared" si="41"/>
        <v>1284.091</v>
      </c>
      <c r="U160" s="151"/>
      <c r="V160" t="str">
        <f>VLOOKUP(D160,[3]汇总!I$2:J$326,2,0)</f>
        <v>√</v>
      </c>
      <c r="W160">
        <f>VLOOKUP(D160,'[4]2021.05'!$E$5:$F$203,2,0)</f>
        <v>1790</v>
      </c>
    </row>
    <row r="161" ht="20" customHeight="1" spans="1:23">
      <c r="A161" s="150">
        <f t="shared" si="53"/>
        <v>158</v>
      </c>
      <c r="B161" s="154"/>
      <c r="C161" s="11" t="s">
        <v>350</v>
      </c>
      <c r="D161" s="151" t="s">
        <v>351</v>
      </c>
      <c r="E161" s="151">
        <v>2836.2</v>
      </c>
      <c r="F161" s="151">
        <v>2837</v>
      </c>
      <c r="G161" s="13">
        <v>4990.25</v>
      </c>
      <c r="H161" s="151">
        <f t="shared" si="42"/>
        <v>51.05</v>
      </c>
      <c r="I161" s="151">
        <f t="shared" si="43"/>
        <v>453.792</v>
      </c>
      <c r="J161" s="151">
        <f t="shared" si="44"/>
        <v>19.859</v>
      </c>
      <c r="K161" s="13">
        <f t="shared" si="45"/>
        <v>424.17</v>
      </c>
      <c r="L161" s="13"/>
      <c r="M161" s="13">
        <f t="shared" si="51"/>
        <v>948.871</v>
      </c>
      <c r="N161" s="151">
        <v>0</v>
      </c>
      <c r="O161" s="151">
        <f t="shared" si="46"/>
        <v>226.9</v>
      </c>
      <c r="P161" s="151">
        <f t="shared" si="47"/>
        <v>8.51</v>
      </c>
      <c r="Q161" s="13">
        <f t="shared" si="48"/>
        <v>99.81</v>
      </c>
      <c r="R161" s="13"/>
      <c r="S161" s="151">
        <f t="shared" si="49"/>
        <v>335.22</v>
      </c>
      <c r="T161" s="151">
        <f t="shared" si="41"/>
        <v>1284.091</v>
      </c>
      <c r="U161" s="151"/>
      <c r="V161" t="str">
        <f>VLOOKUP(D161,[3]汇总!I$2:J$326,2,0)</f>
        <v>√</v>
      </c>
      <c r="W161">
        <f>VLOOKUP(D161,'[4]2021.05'!$E$5:$F$203,2,0)</f>
        <v>1790</v>
      </c>
    </row>
    <row r="162" ht="20" customHeight="1" spans="1:23">
      <c r="A162" s="150">
        <f t="shared" si="53"/>
        <v>159</v>
      </c>
      <c r="B162" s="154"/>
      <c r="C162" s="11" t="s">
        <v>352</v>
      </c>
      <c r="D162" s="151" t="s">
        <v>353</v>
      </c>
      <c r="E162" s="151">
        <v>2836.2</v>
      </c>
      <c r="F162" s="151">
        <v>2837</v>
      </c>
      <c r="G162" s="13">
        <v>4990.25</v>
      </c>
      <c r="H162" s="151">
        <f t="shared" si="42"/>
        <v>51.05</v>
      </c>
      <c r="I162" s="151">
        <f t="shared" si="43"/>
        <v>453.792</v>
      </c>
      <c r="J162" s="151">
        <f t="shared" si="44"/>
        <v>19.859</v>
      </c>
      <c r="K162" s="13">
        <f t="shared" si="45"/>
        <v>424.17</v>
      </c>
      <c r="L162" s="13"/>
      <c r="M162" s="13">
        <f t="shared" si="51"/>
        <v>948.871</v>
      </c>
      <c r="N162" s="151">
        <v>0</v>
      </c>
      <c r="O162" s="151">
        <f t="shared" si="46"/>
        <v>226.9</v>
      </c>
      <c r="P162" s="151">
        <f t="shared" si="47"/>
        <v>8.51</v>
      </c>
      <c r="Q162" s="13">
        <f t="shared" si="48"/>
        <v>99.81</v>
      </c>
      <c r="R162" s="13"/>
      <c r="S162" s="151">
        <f t="shared" si="49"/>
        <v>335.22</v>
      </c>
      <c r="T162" s="151">
        <f t="shared" si="41"/>
        <v>1284.091</v>
      </c>
      <c r="U162" s="151"/>
      <c r="V162" t="str">
        <f>VLOOKUP(D162,[3]汇总!I$2:J$326,2,0)</f>
        <v>√</v>
      </c>
      <c r="W162">
        <f>VLOOKUP(D162,'[4]2021.05'!$E$5:$F$203,2,0)</f>
        <v>1790</v>
      </c>
    </row>
    <row r="163" ht="20" customHeight="1" spans="1:23">
      <c r="A163" s="150">
        <f t="shared" si="53"/>
        <v>160</v>
      </c>
      <c r="B163" s="154"/>
      <c r="C163" s="11" t="s">
        <v>354</v>
      </c>
      <c r="D163" s="151" t="s">
        <v>355</v>
      </c>
      <c r="E163" s="151">
        <v>2836.2</v>
      </c>
      <c r="F163" s="151">
        <v>2837</v>
      </c>
      <c r="G163" s="13">
        <v>4990.25</v>
      </c>
      <c r="H163" s="151">
        <f t="shared" si="42"/>
        <v>51.05</v>
      </c>
      <c r="I163" s="151">
        <f t="shared" si="43"/>
        <v>453.792</v>
      </c>
      <c r="J163" s="151">
        <f t="shared" si="44"/>
        <v>19.859</v>
      </c>
      <c r="K163" s="13">
        <f t="shared" si="45"/>
        <v>424.17</v>
      </c>
      <c r="L163" s="13"/>
      <c r="M163" s="13">
        <f t="shared" si="51"/>
        <v>948.871</v>
      </c>
      <c r="N163" s="151">
        <v>0</v>
      </c>
      <c r="O163" s="151">
        <f t="shared" si="46"/>
        <v>226.9</v>
      </c>
      <c r="P163" s="151">
        <f t="shared" si="47"/>
        <v>8.51</v>
      </c>
      <c r="Q163" s="13">
        <f t="shared" si="48"/>
        <v>99.81</v>
      </c>
      <c r="R163" s="13"/>
      <c r="S163" s="151">
        <f t="shared" si="49"/>
        <v>335.22</v>
      </c>
      <c r="T163" s="151">
        <f t="shared" si="41"/>
        <v>1284.091</v>
      </c>
      <c r="U163" s="151"/>
      <c r="V163" t="str">
        <f>VLOOKUP(D163,[3]汇总!I$2:J$326,2,0)</f>
        <v>√</v>
      </c>
      <c r="W163">
        <f>VLOOKUP(D163,'[4]2021.05'!$E$5:$F$203,2,0)</f>
        <v>1790</v>
      </c>
    </row>
    <row r="164" ht="20" customHeight="1" spans="1:23">
      <c r="A164" s="150">
        <f t="shared" si="53"/>
        <v>161</v>
      </c>
      <c r="B164" s="154"/>
      <c r="C164" s="11" t="s">
        <v>356</v>
      </c>
      <c r="D164" s="151" t="s">
        <v>357</v>
      </c>
      <c r="E164" s="151">
        <v>2836.2</v>
      </c>
      <c r="F164" s="151">
        <v>2837</v>
      </c>
      <c r="G164" s="13">
        <v>4990.25</v>
      </c>
      <c r="H164" s="151">
        <f t="shared" si="42"/>
        <v>51.05</v>
      </c>
      <c r="I164" s="151">
        <f t="shared" si="43"/>
        <v>453.792</v>
      </c>
      <c r="J164" s="151">
        <f t="shared" si="44"/>
        <v>19.859</v>
      </c>
      <c r="K164" s="13">
        <f t="shared" si="45"/>
        <v>424.17</v>
      </c>
      <c r="L164" s="13"/>
      <c r="M164" s="13">
        <f t="shared" si="51"/>
        <v>948.871</v>
      </c>
      <c r="N164" s="151">
        <v>0</v>
      </c>
      <c r="O164" s="151">
        <f t="shared" si="46"/>
        <v>226.9</v>
      </c>
      <c r="P164" s="151">
        <f t="shared" si="47"/>
        <v>8.51</v>
      </c>
      <c r="Q164" s="13">
        <f t="shared" si="48"/>
        <v>99.81</v>
      </c>
      <c r="R164" s="13"/>
      <c r="S164" s="151">
        <f t="shared" si="49"/>
        <v>335.22</v>
      </c>
      <c r="T164" s="151">
        <f t="shared" si="41"/>
        <v>1284.091</v>
      </c>
      <c r="U164" s="151"/>
      <c r="V164" t="str">
        <f>VLOOKUP(D164,[3]汇总!I$2:J$326,2,0)</f>
        <v>√</v>
      </c>
      <c r="W164">
        <f>VLOOKUP(D164,'[4]2021.05'!$E$5:$F$203,2,0)</f>
        <v>2544</v>
      </c>
    </row>
    <row r="165" ht="20" customHeight="1" spans="1:23">
      <c r="A165" s="150">
        <f t="shared" ref="A165:A174" si="54">ROW()-3</f>
        <v>162</v>
      </c>
      <c r="B165" s="154"/>
      <c r="C165" s="11" t="s">
        <v>360</v>
      </c>
      <c r="D165" s="151" t="s">
        <v>361</v>
      </c>
      <c r="E165" s="151">
        <v>2836.2</v>
      </c>
      <c r="F165" s="151">
        <v>2837</v>
      </c>
      <c r="G165" s="13">
        <v>4990.25</v>
      </c>
      <c r="H165" s="151">
        <f t="shared" si="42"/>
        <v>51.05</v>
      </c>
      <c r="I165" s="151">
        <f t="shared" si="43"/>
        <v>453.792</v>
      </c>
      <c r="J165" s="151">
        <f t="shared" si="44"/>
        <v>19.859</v>
      </c>
      <c r="K165" s="13">
        <f t="shared" si="45"/>
        <v>424.17</v>
      </c>
      <c r="L165" s="13"/>
      <c r="M165" s="13">
        <f t="shared" si="51"/>
        <v>948.871</v>
      </c>
      <c r="N165" s="151">
        <v>0</v>
      </c>
      <c r="O165" s="151">
        <f t="shared" si="46"/>
        <v>226.9</v>
      </c>
      <c r="P165" s="151">
        <f t="shared" si="47"/>
        <v>8.51</v>
      </c>
      <c r="Q165" s="13">
        <f t="shared" si="48"/>
        <v>99.81</v>
      </c>
      <c r="R165" s="13"/>
      <c r="S165" s="151">
        <f t="shared" si="49"/>
        <v>335.22</v>
      </c>
      <c r="T165" s="151">
        <f t="shared" si="41"/>
        <v>1284.091</v>
      </c>
      <c r="U165" s="151"/>
      <c r="V165" t="str">
        <f>VLOOKUP(D165,[3]汇总!I$2:J$326,2,0)</f>
        <v>√</v>
      </c>
      <c r="W165">
        <f>VLOOKUP(D165,'[4]2021.05'!$E$5:$F$203,2,0)</f>
        <v>1790</v>
      </c>
    </row>
    <row r="166" ht="20" customHeight="1" spans="1:23">
      <c r="A166" s="150">
        <f t="shared" si="54"/>
        <v>163</v>
      </c>
      <c r="B166" s="154"/>
      <c r="C166" s="11" t="s">
        <v>362</v>
      </c>
      <c r="D166" s="151" t="s">
        <v>363</v>
      </c>
      <c r="E166" s="151">
        <v>2836.2</v>
      </c>
      <c r="F166" s="151">
        <v>2837</v>
      </c>
      <c r="G166" s="13">
        <v>4990.25</v>
      </c>
      <c r="H166" s="151">
        <f t="shared" si="42"/>
        <v>51.05</v>
      </c>
      <c r="I166" s="151">
        <f t="shared" si="43"/>
        <v>453.792</v>
      </c>
      <c r="J166" s="151">
        <f t="shared" si="44"/>
        <v>19.859</v>
      </c>
      <c r="K166" s="13">
        <f t="shared" si="45"/>
        <v>424.17</v>
      </c>
      <c r="L166" s="13"/>
      <c r="M166" s="13">
        <f t="shared" si="51"/>
        <v>948.871</v>
      </c>
      <c r="N166" s="151">
        <v>0</v>
      </c>
      <c r="O166" s="151">
        <f t="shared" si="46"/>
        <v>226.9</v>
      </c>
      <c r="P166" s="151">
        <f t="shared" si="47"/>
        <v>8.51</v>
      </c>
      <c r="Q166" s="13">
        <f t="shared" si="48"/>
        <v>99.81</v>
      </c>
      <c r="R166" s="13"/>
      <c r="S166" s="151">
        <f t="shared" si="49"/>
        <v>335.22</v>
      </c>
      <c r="T166" s="151">
        <f t="shared" si="41"/>
        <v>1284.091</v>
      </c>
      <c r="U166" s="151"/>
      <c r="V166" t="str">
        <f>VLOOKUP(D166,[3]汇总!I$2:J$326,2,0)</f>
        <v>√</v>
      </c>
      <c r="W166">
        <f>VLOOKUP(D166,'[4]2021.05'!$E$5:$F$203,2,0)</f>
        <v>1790</v>
      </c>
    </row>
    <row r="167" ht="20" customHeight="1" spans="1:23">
      <c r="A167" s="150">
        <f t="shared" si="54"/>
        <v>164</v>
      </c>
      <c r="B167" s="154"/>
      <c r="C167" s="11" t="s">
        <v>364</v>
      </c>
      <c r="D167" s="151" t="s">
        <v>365</v>
      </c>
      <c r="E167" s="151">
        <v>2836.2</v>
      </c>
      <c r="F167" s="151">
        <v>2837</v>
      </c>
      <c r="G167" s="13">
        <v>4990.25</v>
      </c>
      <c r="H167" s="151">
        <f t="shared" si="42"/>
        <v>51.05</v>
      </c>
      <c r="I167" s="151">
        <f t="shared" si="43"/>
        <v>453.792</v>
      </c>
      <c r="J167" s="151">
        <f t="shared" si="44"/>
        <v>19.859</v>
      </c>
      <c r="K167" s="13">
        <f t="shared" si="45"/>
        <v>424.17</v>
      </c>
      <c r="L167" s="13"/>
      <c r="M167" s="13">
        <f t="shared" si="51"/>
        <v>948.871</v>
      </c>
      <c r="N167" s="151">
        <v>0</v>
      </c>
      <c r="O167" s="151">
        <f t="shared" si="46"/>
        <v>226.9</v>
      </c>
      <c r="P167" s="151">
        <f t="shared" si="47"/>
        <v>8.51</v>
      </c>
      <c r="Q167" s="13">
        <f t="shared" si="48"/>
        <v>99.81</v>
      </c>
      <c r="R167" s="13"/>
      <c r="S167" s="151">
        <f t="shared" si="49"/>
        <v>335.22</v>
      </c>
      <c r="T167" s="151">
        <f t="shared" si="41"/>
        <v>1284.091</v>
      </c>
      <c r="U167" s="151"/>
      <c r="V167" t="str">
        <f>VLOOKUP(D167,[3]汇总!I$2:J$326,2,0)</f>
        <v>√</v>
      </c>
      <c r="W167">
        <f>VLOOKUP(D167,'[4]2021.05'!$E$5:$F$203,2,0)</f>
        <v>2544</v>
      </c>
    </row>
    <row r="168" ht="20" customHeight="1" spans="1:23">
      <c r="A168" s="150">
        <f t="shared" si="54"/>
        <v>165</v>
      </c>
      <c r="B168" s="154"/>
      <c r="C168" s="11" t="s">
        <v>366</v>
      </c>
      <c r="D168" s="151" t="s">
        <v>367</v>
      </c>
      <c r="E168" s="151">
        <v>2836.2</v>
      </c>
      <c r="F168" s="151">
        <v>2837</v>
      </c>
      <c r="G168" s="13">
        <v>4990.25</v>
      </c>
      <c r="H168" s="151">
        <f t="shared" si="42"/>
        <v>51.05</v>
      </c>
      <c r="I168" s="151">
        <f t="shared" si="43"/>
        <v>453.792</v>
      </c>
      <c r="J168" s="151">
        <f t="shared" si="44"/>
        <v>19.859</v>
      </c>
      <c r="K168" s="13">
        <f t="shared" si="45"/>
        <v>424.17</v>
      </c>
      <c r="L168" s="13"/>
      <c r="M168" s="13">
        <f t="shared" si="51"/>
        <v>948.871</v>
      </c>
      <c r="N168" s="151">
        <v>0</v>
      </c>
      <c r="O168" s="151">
        <f t="shared" si="46"/>
        <v>226.9</v>
      </c>
      <c r="P168" s="151">
        <f t="shared" si="47"/>
        <v>8.51</v>
      </c>
      <c r="Q168" s="13">
        <f t="shared" si="48"/>
        <v>99.81</v>
      </c>
      <c r="R168" s="13"/>
      <c r="S168" s="151">
        <f t="shared" si="49"/>
        <v>335.22</v>
      </c>
      <c r="T168" s="151">
        <f t="shared" si="41"/>
        <v>1284.091</v>
      </c>
      <c r="U168" s="151"/>
      <c r="V168" t="str">
        <f>VLOOKUP(D168,[3]汇总!I$2:J$326,2,0)</f>
        <v>√</v>
      </c>
      <c r="W168">
        <f>VLOOKUP(D168,'[4]2021.05'!$E$5:$F$203,2,0)</f>
        <v>2544</v>
      </c>
    </row>
    <row r="169" ht="20" customHeight="1" spans="1:23">
      <c r="A169" s="150">
        <f t="shared" si="54"/>
        <v>166</v>
      </c>
      <c r="B169" s="154"/>
      <c r="C169" s="11" t="s">
        <v>370</v>
      </c>
      <c r="D169" s="151" t="s">
        <v>371</v>
      </c>
      <c r="E169" s="151">
        <v>2836.2</v>
      </c>
      <c r="F169" s="151">
        <v>2837</v>
      </c>
      <c r="G169" s="13">
        <v>4990.25</v>
      </c>
      <c r="H169" s="151">
        <f t="shared" si="42"/>
        <v>51.05</v>
      </c>
      <c r="I169" s="151">
        <f t="shared" si="43"/>
        <v>453.792</v>
      </c>
      <c r="J169" s="151">
        <f t="shared" si="44"/>
        <v>19.859</v>
      </c>
      <c r="K169" s="13">
        <f t="shared" si="45"/>
        <v>424.17</v>
      </c>
      <c r="L169" s="13"/>
      <c r="M169" s="13">
        <f t="shared" si="51"/>
        <v>948.871</v>
      </c>
      <c r="N169" s="151">
        <v>0</v>
      </c>
      <c r="O169" s="151">
        <f t="shared" si="46"/>
        <v>226.9</v>
      </c>
      <c r="P169" s="151">
        <f t="shared" si="47"/>
        <v>8.51</v>
      </c>
      <c r="Q169" s="13">
        <f t="shared" si="48"/>
        <v>99.81</v>
      </c>
      <c r="R169" s="13"/>
      <c r="S169" s="151">
        <f t="shared" si="49"/>
        <v>335.22</v>
      </c>
      <c r="T169" s="151">
        <f t="shared" si="41"/>
        <v>1284.091</v>
      </c>
      <c r="U169" s="151"/>
      <c r="V169" t="str">
        <f>VLOOKUP(D169,[3]汇总!I$2:J$326,2,0)</f>
        <v>√</v>
      </c>
      <c r="W169">
        <f>VLOOKUP(D169,'[4]2021.05'!$E$5:$F$203,2,0)</f>
        <v>2544</v>
      </c>
    </row>
    <row r="170" ht="20" customHeight="1" spans="1:23">
      <c r="A170" s="150">
        <f t="shared" si="54"/>
        <v>167</v>
      </c>
      <c r="B170" s="154"/>
      <c r="C170" s="11" t="s">
        <v>372</v>
      </c>
      <c r="D170" s="151" t="s">
        <v>373</v>
      </c>
      <c r="E170" s="151">
        <v>2836.2</v>
      </c>
      <c r="F170" s="151">
        <v>2837</v>
      </c>
      <c r="G170" s="13">
        <v>4990.25</v>
      </c>
      <c r="H170" s="151">
        <f t="shared" si="42"/>
        <v>51.05</v>
      </c>
      <c r="I170" s="151">
        <f t="shared" si="43"/>
        <v>453.792</v>
      </c>
      <c r="J170" s="151">
        <f t="shared" si="44"/>
        <v>19.859</v>
      </c>
      <c r="K170" s="13">
        <f t="shared" si="45"/>
        <v>424.17</v>
      </c>
      <c r="L170" s="13"/>
      <c r="M170" s="13">
        <f t="shared" si="51"/>
        <v>948.871</v>
      </c>
      <c r="N170" s="151">
        <v>0</v>
      </c>
      <c r="O170" s="151">
        <f t="shared" si="46"/>
        <v>226.9</v>
      </c>
      <c r="P170" s="151">
        <f t="shared" si="47"/>
        <v>8.51</v>
      </c>
      <c r="Q170" s="13">
        <f t="shared" si="48"/>
        <v>99.81</v>
      </c>
      <c r="R170" s="13"/>
      <c r="S170" s="151">
        <f t="shared" si="49"/>
        <v>335.22</v>
      </c>
      <c r="T170" s="151">
        <f t="shared" si="41"/>
        <v>1284.091</v>
      </c>
      <c r="U170" s="151"/>
      <c r="V170" t="str">
        <f>VLOOKUP(D170,[3]汇总!I$2:J$326,2,0)</f>
        <v>√</v>
      </c>
      <c r="W170">
        <f>VLOOKUP(D170,'[4]2021.05'!$E$5:$F$203,2,0)</f>
        <v>2544</v>
      </c>
    </row>
    <row r="171" ht="20" customHeight="1" spans="1:23">
      <c r="A171" s="150">
        <f t="shared" si="54"/>
        <v>168</v>
      </c>
      <c r="B171" s="154"/>
      <c r="C171" s="11" t="s">
        <v>378</v>
      </c>
      <c r="D171" s="151" t="s">
        <v>379</v>
      </c>
      <c r="E171" s="151">
        <v>2836.2</v>
      </c>
      <c r="F171" s="151">
        <v>2837</v>
      </c>
      <c r="G171" s="13">
        <v>4990.25</v>
      </c>
      <c r="H171" s="151">
        <f t="shared" si="42"/>
        <v>51.05</v>
      </c>
      <c r="I171" s="151">
        <f t="shared" si="43"/>
        <v>453.792</v>
      </c>
      <c r="J171" s="151">
        <f t="shared" si="44"/>
        <v>19.859</v>
      </c>
      <c r="K171" s="13">
        <f t="shared" si="45"/>
        <v>424.17</v>
      </c>
      <c r="L171" s="13"/>
      <c r="M171" s="13">
        <f t="shared" si="51"/>
        <v>948.871</v>
      </c>
      <c r="N171" s="151">
        <v>0</v>
      </c>
      <c r="O171" s="151">
        <f t="shared" si="46"/>
        <v>226.9</v>
      </c>
      <c r="P171" s="151">
        <f t="shared" si="47"/>
        <v>8.51</v>
      </c>
      <c r="Q171" s="13">
        <f t="shared" si="48"/>
        <v>99.81</v>
      </c>
      <c r="R171" s="13"/>
      <c r="S171" s="151">
        <f t="shared" si="49"/>
        <v>335.22</v>
      </c>
      <c r="T171" s="151">
        <f t="shared" si="41"/>
        <v>1284.091</v>
      </c>
      <c r="U171" s="151"/>
      <c r="V171" t="str">
        <f>VLOOKUP(D171,[3]汇总!I$2:J$326,2,0)</f>
        <v>√</v>
      </c>
      <c r="W171">
        <f>VLOOKUP(D171,'[4]2021.05'!$E$5:$F$203,2,0)</f>
        <v>1790</v>
      </c>
    </row>
    <row r="172" ht="20" customHeight="1" spans="1:23">
      <c r="A172" s="150">
        <f t="shared" si="54"/>
        <v>169</v>
      </c>
      <c r="B172" s="154"/>
      <c r="C172" s="11" t="s">
        <v>389</v>
      </c>
      <c r="D172" s="151" t="s">
        <v>390</v>
      </c>
      <c r="E172" s="151">
        <v>3042.05</v>
      </c>
      <c r="F172" s="151">
        <v>3043</v>
      </c>
      <c r="G172" s="13">
        <v>4990.25</v>
      </c>
      <c r="H172" s="151">
        <f t="shared" si="42"/>
        <v>54.76</v>
      </c>
      <c r="I172" s="151">
        <f t="shared" si="43"/>
        <v>486.728</v>
      </c>
      <c r="J172" s="151">
        <f t="shared" si="44"/>
        <v>21.301</v>
      </c>
      <c r="K172" s="13">
        <f t="shared" si="45"/>
        <v>424.17</v>
      </c>
      <c r="L172" s="13"/>
      <c r="M172" s="13">
        <f t="shared" si="51"/>
        <v>986.959</v>
      </c>
      <c r="N172" s="151">
        <v>0</v>
      </c>
      <c r="O172" s="151">
        <f t="shared" si="46"/>
        <v>243.36</v>
      </c>
      <c r="P172" s="151">
        <f t="shared" si="47"/>
        <v>9.13</v>
      </c>
      <c r="Q172" s="13">
        <f t="shared" si="48"/>
        <v>99.81</v>
      </c>
      <c r="R172" s="13"/>
      <c r="S172" s="151">
        <f t="shared" si="49"/>
        <v>352.3</v>
      </c>
      <c r="T172" s="151">
        <f t="shared" si="41"/>
        <v>1339.259</v>
      </c>
      <c r="U172" s="151"/>
      <c r="V172" t="str">
        <f>VLOOKUP(D172,[3]汇总!I$2:J$326,2,0)</f>
        <v>√</v>
      </c>
      <c r="W172">
        <f>VLOOKUP(D172,'[4]2021.05'!$E$5:$F$203,2,0)</f>
        <v>3180</v>
      </c>
    </row>
    <row r="173" ht="20" customHeight="1" spans="1:23">
      <c r="A173" s="150">
        <f t="shared" si="54"/>
        <v>170</v>
      </c>
      <c r="B173" s="154"/>
      <c r="C173" s="11" t="s">
        <v>805</v>
      </c>
      <c r="D173" s="151" t="s">
        <v>806</v>
      </c>
      <c r="E173" s="17">
        <v>3042.05</v>
      </c>
      <c r="F173" s="17">
        <v>3043</v>
      </c>
      <c r="G173" s="13">
        <v>4990.25</v>
      </c>
      <c r="H173" s="151">
        <f t="shared" si="42"/>
        <v>54.76</v>
      </c>
      <c r="I173" s="151">
        <f t="shared" si="43"/>
        <v>486.728</v>
      </c>
      <c r="J173" s="151">
        <f t="shared" si="44"/>
        <v>21.301</v>
      </c>
      <c r="K173" s="13">
        <f t="shared" si="45"/>
        <v>424.17</v>
      </c>
      <c r="L173" s="13"/>
      <c r="M173" s="13">
        <f t="shared" si="51"/>
        <v>986.959</v>
      </c>
      <c r="N173" s="151">
        <v>0</v>
      </c>
      <c r="O173" s="151">
        <f t="shared" si="46"/>
        <v>243.36</v>
      </c>
      <c r="P173" s="151">
        <f t="shared" si="47"/>
        <v>9.13</v>
      </c>
      <c r="Q173" s="13">
        <f t="shared" si="48"/>
        <v>99.81</v>
      </c>
      <c r="R173" s="13"/>
      <c r="S173" s="151">
        <f t="shared" si="49"/>
        <v>352.3</v>
      </c>
      <c r="T173" s="151">
        <f t="shared" si="41"/>
        <v>1339.259</v>
      </c>
      <c r="U173" s="151"/>
      <c r="V173" t="str">
        <f>VLOOKUP(D173,[3]汇总!I$2:J$326,2,0)</f>
        <v>√</v>
      </c>
      <c r="W173" t="e">
        <f>VLOOKUP(D173,'[4]2021.05'!$E$5:$F$203,2,0)</f>
        <v>#N/A</v>
      </c>
    </row>
    <row r="174" ht="20" customHeight="1" spans="1:23">
      <c r="A174" s="150">
        <f t="shared" si="54"/>
        <v>171</v>
      </c>
      <c r="B174" s="154"/>
      <c r="C174" s="11" t="s">
        <v>807</v>
      </c>
      <c r="D174" s="37" t="s">
        <v>808</v>
      </c>
      <c r="E174" s="17">
        <v>3042.05</v>
      </c>
      <c r="F174" s="17">
        <v>3043</v>
      </c>
      <c r="G174" s="13">
        <v>4990.25</v>
      </c>
      <c r="H174" s="151">
        <f t="shared" si="42"/>
        <v>54.76</v>
      </c>
      <c r="I174" s="151">
        <f t="shared" si="43"/>
        <v>486.728</v>
      </c>
      <c r="J174" s="151">
        <f t="shared" si="44"/>
        <v>21.301</v>
      </c>
      <c r="K174" s="13">
        <f t="shared" si="45"/>
        <v>424.17</v>
      </c>
      <c r="L174" s="13"/>
      <c r="M174" s="13">
        <f t="shared" si="51"/>
        <v>986.959</v>
      </c>
      <c r="N174" s="151">
        <v>0</v>
      </c>
      <c r="O174" s="151">
        <f t="shared" si="46"/>
        <v>243.36</v>
      </c>
      <c r="P174" s="151">
        <f t="shared" si="47"/>
        <v>9.13</v>
      </c>
      <c r="Q174" s="13">
        <f t="shared" si="48"/>
        <v>99.81</v>
      </c>
      <c r="R174" s="13"/>
      <c r="S174" s="151">
        <f t="shared" si="49"/>
        <v>352.3</v>
      </c>
      <c r="T174" s="151">
        <f t="shared" si="41"/>
        <v>1339.259</v>
      </c>
      <c r="U174" s="151"/>
      <c r="V174" t="str">
        <f>VLOOKUP(D174,[3]汇总!I$2:J$326,2,0)</f>
        <v>√</v>
      </c>
      <c r="W174" t="e">
        <f>VLOOKUP(D174,'[4]2021.05'!$E$5:$F$203,2,0)</f>
        <v>#N/A</v>
      </c>
    </row>
    <row r="175" ht="20" customHeight="1" spans="1:24">
      <c r="A175" s="150">
        <f t="shared" ref="A175:A184" si="55">ROW()-3</f>
        <v>172</v>
      </c>
      <c r="B175" s="154"/>
      <c r="C175" s="12" t="s">
        <v>869</v>
      </c>
      <c r="D175" s="37" t="s">
        <v>870</v>
      </c>
      <c r="E175" s="17">
        <v>3042.05</v>
      </c>
      <c r="F175" s="151">
        <v>3043</v>
      </c>
      <c r="G175" s="13">
        <v>4990.25</v>
      </c>
      <c r="H175" s="151">
        <f t="shared" si="42"/>
        <v>54.76</v>
      </c>
      <c r="I175" s="151">
        <f t="shared" si="43"/>
        <v>486.728</v>
      </c>
      <c r="J175" s="151">
        <f t="shared" si="44"/>
        <v>21.301</v>
      </c>
      <c r="K175" s="13">
        <f t="shared" si="45"/>
        <v>424.17</v>
      </c>
      <c r="L175" s="13">
        <v>54</v>
      </c>
      <c r="M175" s="13">
        <f t="shared" si="51"/>
        <v>1040.959</v>
      </c>
      <c r="N175" s="151">
        <v>0</v>
      </c>
      <c r="O175" s="151">
        <f t="shared" si="46"/>
        <v>243.36</v>
      </c>
      <c r="P175" s="151">
        <f t="shared" si="47"/>
        <v>9.13</v>
      </c>
      <c r="Q175" s="13">
        <f t="shared" si="48"/>
        <v>99.81</v>
      </c>
      <c r="R175" s="13">
        <v>54</v>
      </c>
      <c r="S175" s="151">
        <f t="shared" si="49"/>
        <v>406.3</v>
      </c>
      <c r="T175" s="151">
        <f t="shared" si="41"/>
        <v>1447.259</v>
      </c>
      <c r="U175" s="151" t="s">
        <v>50</v>
      </c>
      <c r="W175" t="e">
        <f>VLOOKUP(D175,'[4]2021.05'!$E$5:$F$203,2,0)</f>
        <v>#N/A</v>
      </c>
      <c r="X175">
        <f>VLOOKUP(C175,[6]Sheet2!$A$1:$G$65536,7,)</f>
        <v>54</v>
      </c>
    </row>
    <row r="176" ht="20" customHeight="1" spans="1:23">
      <c r="A176" s="150">
        <f t="shared" si="55"/>
        <v>173</v>
      </c>
      <c r="B176" s="154"/>
      <c r="C176" s="12" t="s">
        <v>871</v>
      </c>
      <c r="D176" s="37" t="s">
        <v>872</v>
      </c>
      <c r="E176" s="17">
        <v>3042.05</v>
      </c>
      <c r="F176" s="151">
        <v>3043</v>
      </c>
      <c r="G176" s="13">
        <v>4990.25</v>
      </c>
      <c r="H176" s="151">
        <f t="shared" si="42"/>
        <v>54.76</v>
      </c>
      <c r="I176" s="151">
        <f t="shared" si="43"/>
        <v>486.728</v>
      </c>
      <c r="J176" s="151">
        <f t="shared" si="44"/>
        <v>21.301</v>
      </c>
      <c r="K176" s="13">
        <f t="shared" si="45"/>
        <v>424.17</v>
      </c>
      <c r="L176" s="13"/>
      <c r="M176" s="13">
        <f t="shared" si="51"/>
        <v>986.959</v>
      </c>
      <c r="N176" s="151">
        <v>0</v>
      </c>
      <c r="O176" s="151">
        <f t="shared" si="46"/>
        <v>243.36</v>
      </c>
      <c r="P176" s="151">
        <f t="shared" si="47"/>
        <v>9.13</v>
      </c>
      <c r="Q176" s="13">
        <f t="shared" si="48"/>
        <v>99.81</v>
      </c>
      <c r="R176" s="13"/>
      <c r="S176" s="151">
        <f t="shared" si="49"/>
        <v>352.3</v>
      </c>
      <c r="T176" s="151">
        <f t="shared" si="41"/>
        <v>1339.259</v>
      </c>
      <c r="U176" s="151" t="s">
        <v>50</v>
      </c>
      <c r="W176" t="e">
        <f>VLOOKUP(D176,'[4]2021.05'!$E$5:$F$203,2,0)</f>
        <v>#N/A</v>
      </c>
    </row>
    <row r="177" ht="20" customHeight="1" spans="1:23">
      <c r="A177" s="150">
        <f t="shared" si="55"/>
        <v>174</v>
      </c>
      <c r="B177" s="154"/>
      <c r="C177" s="12" t="s">
        <v>873</v>
      </c>
      <c r="D177" s="37" t="s">
        <v>874</v>
      </c>
      <c r="E177" s="17">
        <v>3042.05</v>
      </c>
      <c r="F177" s="151">
        <v>3043</v>
      </c>
      <c r="G177" s="13">
        <v>4990.25</v>
      </c>
      <c r="H177" s="151">
        <f t="shared" si="42"/>
        <v>54.76</v>
      </c>
      <c r="I177" s="151">
        <f t="shared" si="43"/>
        <v>486.728</v>
      </c>
      <c r="J177" s="151">
        <f t="shared" si="44"/>
        <v>21.301</v>
      </c>
      <c r="K177" s="13">
        <f t="shared" si="45"/>
        <v>424.17</v>
      </c>
      <c r="L177" s="13"/>
      <c r="M177" s="13">
        <f t="shared" si="51"/>
        <v>986.959</v>
      </c>
      <c r="N177" s="151">
        <v>0</v>
      </c>
      <c r="O177" s="151">
        <f t="shared" si="46"/>
        <v>243.36</v>
      </c>
      <c r="P177" s="151">
        <f t="shared" si="47"/>
        <v>9.13</v>
      </c>
      <c r="Q177" s="13">
        <f t="shared" si="48"/>
        <v>99.81</v>
      </c>
      <c r="R177" s="13"/>
      <c r="S177" s="151">
        <f t="shared" si="49"/>
        <v>352.3</v>
      </c>
      <c r="T177" s="151">
        <f t="shared" si="41"/>
        <v>1339.259</v>
      </c>
      <c r="U177" s="151" t="s">
        <v>50</v>
      </c>
      <c r="W177" t="e">
        <f>VLOOKUP(D177,'[4]2021.05'!$E$5:$F$203,2,0)</f>
        <v>#N/A</v>
      </c>
    </row>
    <row r="178" ht="20" customHeight="1" spans="1:23">
      <c r="A178" s="150">
        <f t="shared" si="55"/>
        <v>175</v>
      </c>
      <c r="B178" s="154"/>
      <c r="C178" s="12" t="s">
        <v>875</v>
      </c>
      <c r="D178" s="210" t="s">
        <v>876</v>
      </c>
      <c r="E178" s="17">
        <v>3042.05</v>
      </c>
      <c r="F178" s="151">
        <v>3043</v>
      </c>
      <c r="G178" s="13">
        <v>4990.25</v>
      </c>
      <c r="H178" s="151">
        <f t="shared" si="42"/>
        <v>54.76</v>
      </c>
      <c r="I178" s="151">
        <f t="shared" si="43"/>
        <v>486.728</v>
      </c>
      <c r="J178" s="151">
        <f t="shared" si="44"/>
        <v>21.301</v>
      </c>
      <c r="K178" s="13">
        <f t="shared" si="45"/>
        <v>424.17</v>
      </c>
      <c r="L178" s="13"/>
      <c r="M178" s="13">
        <f t="shared" si="51"/>
        <v>986.959</v>
      </c>
      <c r="N178" s="151">
        <v>0</v>
      </c>
      <c r="O178" s="151">
        <f t="shared" si="46"/>
        <v>243.36</v>
      </c>
      <c r="P178" s="151">
        <f t="shared" si="47"/>
        <v>9.13</v>
      </c>
      <c r="Q178" s="13">
        <f t="shared" si="48"/>
        <v>99.81</v>
      </c>
      <c r="R178" s="13"/>
      <c r="S178" s="151">
        <f t="shared" si="49"/>
        <v>352.3</v>
      </c>
      <c r="T178" s="151">
        <f t="shared" si="41"/>
        <v>1339.259</v>
      </c>
      <c r="U178" s="151" t="s">
        <v>50</v>
      </c>
      <c r="W178" t="e">
        <f>VLOOKUP(D178,'[4]2021.05'!$E$5:$F$203,2,0)</f>
        <v>#N/A</v>
      </c>
    </row>
    <row r="179" ht="20" customHeight="1" spans="1:23">
      <c r="A179" s="150">
        <f t="shared" si="55"/>
        <v>176</v>
      </c>
      <c r="B179" s="154"/>
      <c r="C179" s="12" t="s">
        <v>877</v>
      </c>
      <c r="D179" s="210" t="s">
        <v>878</v>
      </c>
      <c r="E179" s="17">
        <v>3042.05</v>
      </c>
      <c r="F179" s="151">
        <v>3043</v>
      </c>
      <c r="G179" s="13">
        <v>4990.25</v>
      </c>
      <c r="H179" s="151">
        <f t="shared" si="42"/>
        <v>54.76</v>
      </c>
      <c r="I179" s="151">
        <f t="shared" si="43"/>
        <v>486.728</v>
      </c>
      <c r="J179" s="151">
        <f t="shared" si="44"/>
        <v>21.301</v>
      </c>
      <c r="K179" s="13"/>
      <c r="L179" s="13"/>
      <c r="M179" s="13">
        <f t="shared" si="51"/>
        <v>562.789</v>
      </c>
      <c r="N179" s="151">
        <v>0</v>
      </c>
      <c r="O179" s="151">
        <f t="shared" si="46"/>
        <v>243.36</v>
      </c>
      <c r="P179" s="151">
        <f t="shared" si="47"/>
        <v>9.13</v>
      </c>
      <c r="Q179" s="13"/>
      <c r="R179" s="13"/>
      <c r="S179" s="151">
        <f t="shared" si="49"/>
        <v>252.49</v>
      </c>
      <c r="T179" s="151">
        <f t="shared" si="41"/>
        <v>815.279</v>
      </c>
      <c r="U179" s="151" t="s">
        <v>50</v>
      </c>
      <c r="W179" t="e">
        <f>VLOOKUP(D179,'[4]2021.05'!$E$5:$F$203,2,0)</f>
        <v>#N/A</v>
      </c>
    </row>
    <row r="180" ht="20" customHeight="1" spans="1:23">
      <c r="A180" s="150">
        <f t="shared" si="55"/>
        <v>177</v>
      </c>
      <c r="B180" s="154"/>
      <c r="C180" s="12" t="s">
        <v>374</v>
      </c>
      <c r="D180" s="37" t="s">
        <v>375</v>
      </c>
      <c r="E180" s="17">
        <v>3042.05</v>
      </c>
      <c r="F180" s="151">
        <v>3043</v>
      </c>
      <c r="G180" s="13">
        <v>4990.25</v>
      </c>
      <c r="H180" s="151">
        <f t="shared" si="42"/>
        <v>54.76</v>
      </c>
      <c r="I180" s="151">
        <f t="shared" si="43"/>
        <v>486.728</v>
      </c>
      <c r="J180" s="151">
        <f t="shared" si="44"/>
        <v>21.301</v>
      </c>
      <c r="K180" s="13">
        <f t="shared" si="45"/>
        <v>424.17</v>
      </c>
      <c r="L180" s="13"/>
      <c r="M180" s="13">
        <f t="shared" si="51"/>
        <v>986.959</v>
      </c>
      <c r="N180" s="151">
        <v>0</v>
      </c>
      <c r="O180" s="151">
        <f t="shared" si="46"/>
        <v>243.36</v>
      </c>
      <c r="P180" s="151">
        <f t="shared" si="47"/>
        <v>9.13</v>
      </c>
      <c r="Q180" s="13">
        <f t="shared" si="48"/>
        <v>99.81</v>
      </c>
      <c r="R180" s="13"/>
      <c r="S180" s="151">
        <f t="shared" si="49"/>
        <v>352.3</v>
      </c>
      <c r="T180" s="151">
        <f t="shared" si="41"/>
        <v>1339.259</v>
      </c>
      <c r="U180" s="151" t="s">
        <v>50</v>
      </c>
      <c r="W180" t="e">
        <f>VLOOKUP(D180,'[4]2021.05'!$E$5:$F$203,2,0)</f>
        <v>#N/A</v>
      </c>
    </row>
    <row r="181" ht="20" customHeight="1" spans="1:23">
      <c r="A181" s="150">
        <f t="shared" si="55"/>
        <v>178</v>
      </c>
      <c r="B181" s="154"/>
      <c r="C181" s="12" t="s">
        <v>296</v>
      </c>
      <c r="D181" s="37" t="s">
        <v>297</v>
      </c>
      <c r="E181" s="17">
        <v>3042.05</v>
      </c>
      <c r="F181" s="151">
        <v>3043</v>
      </c>
      <c r="G181" s="13">
        <v>4990.25</v>
      </c>
      <c r="H181" s="151">
        <f t="shared" si="42"/>
        <v>54.76</v>
      </c>
      <c r="I181" s="151">
        <f t="shared" si="43"/>
        <v>486.728</v>
      </c>
      <c r="J181" s="151">
        <f t="shared" si="44"/>
        <v>21.301</v>
      </c>
      <c r="K181" s="13">
        <f t="shared" si="45"/>
        <v>424.17</v>
      </c>
      <c r="L181" s="13"/>
      <c r="M181" s="13">
        <f t="shared" si="51"/>
        <v>986.959</v>
      </c>
      <c r="N181" s="151">
        <v>0</v>
      </c>
      <c r="O181" s="151">
        <f t="shared" si="46"/>
        <v>243.36</v>
      </c>
      <c r="P181" s="151">
        <f t="shared" si="47"/>
        <v>9.13</v>
      </c>
      <c r="Q181" s="13">
        <f t="shared" si="48"/>
        <v>99.81</v>
      </c>
      <c r="R181" s="13"/>
      <c r="S181" s="151">
        <f t="shared" si="49"/>
        <v>352.3</v>
      </c>
      <c r="T181" s="151">
        <f t="shared" si="41"/>
        <v>1339.259</v>
      </c>
      <c r="U181" s="151" t="s">
        <v>50</v>
      </c>
      <c r="W181" t="e">
        <f>VLOOKUP(D181,'[4]2021.05'!$E$5:$F$203,2,0)</f>
        <v>#N/A</v>
      </c>
    </row>
    <row r="182" ht="20" customHeight="1" spans="1:23">
      <c r="A182" s="150">
        <f t="shared" si="55"/>
        <v>179</v>
      </c>
      <c r="B182" s="155"/>
      <c r="C182" s="12" t="s">
        <v>879</v>
      </c>
      <c r="D182" s="37" t="s">
        <v>880</v>
      </c>
      <c r="E182" s="17">
        <v>3042.05</v>
      </c>
      <c r="F182" s="151">
        <v>3043</v>
      </c>
      <c r="G182" s="13">
        <v>4990.25</v>
      </c>
      <c r="H182" s="151">
        <f t="shared" si="42"/>
        <v>54.76</v>
      </c>
      <c r="I182" s="151">
        <f t="shared" si="43"/>
        <v>486.728</v>
      </c>
      <c r="J182" s="151">
        <f t="shared" si="44"/>
        <v>21.301</v>
      </c>
      <c r="K182" s="13">
        <f t="shared" si="45"/>
        <v>424.17</v>
      </c>
      <c r="L182" s="13"/>
      <c r="M182" s="13">
        <f t="shared" si="51"/>
        <v>986.959</v>
      </c>
      <c r="N182" s="151">
        <v>0</v>
      </c>
      <c r="O182" s="151">
        <f t="shared" si="46"/>
        <v>243.36</v>
      </c>
      <c r="P182" s="151">
        <f t="shared" si="47"/>
        <v>9.13</v>
      </c>
      <c r="Q182" s="13">
        <f t="shared" si="48"/>
        <v>99.81</v>
      </c>
      <c r="R182" s="13"/>
      <c r="S182" s="151">
        <f t="shared" si="49"/>
        <v>352.3</v>
      </c>
      <c r="T182" s="151">
        <f t="shared" si="41"/>
        <v>1339.259</v>
      </c>
      <c r="U182" s="151" t="s">
        <v>50</v>
      </c>
      <c r="W182" t="e">
        <f>VLOOKUP(D182,'[4]2021.05'!$E$5:$F$203,2,0)</f>
        <v>#N/A</v>
      </c>
    </row>
    <row r="183" ht="20" customHeight="1" spans="1:23">
      <c r="A183" s="150">
        <f t="shared" si="55"/>
        <v>180</v>
      </c>
      <c r="B183" s="153" t="s">
        <v>391</v>
      </c>
      <c r="C183" s="11" t="s">
        <v>392</v>
      </c>
      <c r="D183" s="151" t="s">
        <v>393</v>
      </c>
      <c r="E183" s="151">
        <v>2836.2</v>
      </c>
      <c r="F183" s="151">
        <v>2837</v>
      </c>
      <c r="G183" s="13">
        <v>4990.25</v>
      </c>
      <c r="H183" s="151">
        <f t="shared" si="42"/>
        <v>51.05</v>
      </c>
      <c r="I183" s="151">
        <f t="shared" si="43"/>
        <v>453.792</v>
      </c>
      <c r="J183" s="151">
        <f t="shared" si="44"/>
        <v>19.859</v>
      </c>
      <c r="K183" s="13">
        <f t="shared" si="45"/>
        <v>424.17</v>
      </c>
      <c r="L183" s="13"/>
      <c r="M183" s="13">
        <f t="shared" si="51"/>
        <v>948.871</v>
      </c>
      <c r="N183" s="151">
        <v>0</v>
      </c>
      <c r="O183" s="151">
        <f t="shared" si="46"/>
        <v>226.9</v>
      </c>
      <c r="P183" s="151">
        <f t="shared" si="47"/>
        <v>8.51</v>
      </c>
      <c r="Q183" s="13">
        <f t="shared" si="48"/>
        <v>99.81</v>
      </c>
      <c r="R183" s="13"/>
      <c r="S183" s="151">
        <f t="shared" si="49"/>
        <v>335.22</v>
      </c>
      <c r="T183" s="151">
        <f t="shared" si="41"/>
        <v>1284.091</v>
      </c>
      <c r="U183" s="151"/>
      <c r="V183" t="str">
        <f>VLOOKUP(D183,[3]汇总!I$2:J$326,2,0)</f>
        <v>√</v>
      </c>
      <c r="W183">
        <f>VLOOKUP(D183,'[4]2021.05'!$E$5:$F$203,2,0)</f>
        <v>1790</v>
      </c>
    </row>
    <row r="184" ht="20" customHeight="1" spans="1:23">
      <c r="A184" s="150">
        <f t="shared" si="55"/>
        <v>181</v>
      </c>
      <c r="B184" s="154"/>
      <c r="C184" s="11" t="s">
        <v>394</v>
      </c>
      <c r="D184" s="151" t="s">
        <v>395</v>
      </c>
      <c r="E184" s="151">
        <v>2836.2</v>
      </c>
      <c r="F184" s="151">
        <v>2837</v>
      </c>
      <c r="G184" s="13">
        <v>4990.25</v>
      </c>
      <c r="H184" s="151">
        <f t="shared" si="42"/>
        <v>51.05</v>
      </c>
      <c r="I184" s="151">
        <f t="shared" si="43"/>
        <v>453.792</v>
      </c>
      <c r="J184" s="151">
        <f t="shared" si="44"/>
        <v>19.859</v>
      </c>
      <c r="K184" s="13">
        <f t="shared" si="45"/>
        <v>424.17</v>
      </c>
      <c r="L184" s="13"/>
      <c r="M184" s="13">
        <f t="shared" si="51"/>
        <v>948.871</v>
      </c>
      <c r="N184" s="151">
        <v>0</v>
      </c>
      <c r="O184" s="151">
        <f t="shared" si="46"/>
        <v>226.9</v>
      </c>
      <c r="P184" s="151">
        <f t="shared" si="47"/>
        <v>8.51</v>
      </c>
      <c r="Q184" s="13">
        <f t="shared" si="48"/>
        <v>99.81</v>
      </c>
      <c r="R184" s="13"/>
      <c r="S184" s="151">
        <f t="shared" si="49"/>
        <v>335.22</v>
      </c>
      <c r="T184" s="151">
        <f t="shared" si="41"/>
        <v>1284.091</v>
      </c>
      <c r="U184" s="151"/>
      <c r="V184" t="str">
        <f>VLOOKUP(D184,[3]汇总!I$2:J$326,2,0)</f>
        <v>√</v>
      </c>
      <c r="W184">
        <f>VLOOKUP(D184,'[4]2021.05'!$E$5:$F$203,2,0)</f>
        <v>1790</v>
      </c>
    </row>
    <row r="185" ht="20" customHeight="1" spans="1:23">
      <c r="A185" s="150">
        <f t="shared" ref="A185:A194" si="56">ROW()-3</f>
        <v>182</v>
      </c>
      <c r="B185" s="154"/>
      <c r="C185" s="11" t="s">
        <v>396</v>
      </c>
      <c r="D185" s="151" t="s">
        <v>397</v>
      </c>
      <c r="E185" s="151">
        <v>2836.2</v>
      </c>
      <c r="F185" s="151">
        <v>2837</v>
      </c>
      <c r="G185" s="13">
        <v>4990.25</v>
      </c>
      <c r="H185" s="151">
        <f t="shared" si="42"/>
        <v>51.05</v>
      </c>
      <c r="I185" s="151">
        <f t="shared" si="43"/>
        <v>453.792</v>
      </c>
      <c r="J185" s="151">
        <f t="shared" si="44"/>
        <v>19.859</v>
      </c>
      <c r="K185" s="13">
        <f t="shared" si="45"/>
        <v>424.17</v>
      </c>
      <c r="L185" s="13"/>
      <c r="M185" s="13">
        <f t="shared" si="51"/>
        <v>948.871</v>
      </c>
      <c r="N185" s="151">
        <v>0</v>
      </c>
      <c r="O185" s="151">
        <f t="shared" si="46"/>
        <v>226.9</v>
      </c>
      <c r="P185" s="151">
        <f t="shared" si="47"/>
        <v>8.51</v>
      </c>
      <c r="Q185" s="13">
        <f t="shared" si="48"/>
        <v>99.81</v>
      </c>
      <c r="R185" s="13"/>
      <c r="S185" s="151">
        <f t="shared" si="49"/>
        <v>335.22</v>
      </c>
      <c r="T185" s="151">
        <f t="shared" si="41"/>
        <v>1284.091</v>
      </c>
      <c r="U185" s="151"/>
      <c r="V185" t="str">
        <f>VLOOKUP(D185,[3]汇总!I$2:J$326,2,0)</f>
        <v>√</v>
      </c>
      <c r="W185">
        <f>VLOOKUP(D185,'[4]2021.05'!$E$5:$F$203,2,0)</f>
        <v>1790</v>
      </c>
    </row>
    <row r="186" ht="20" customHeight="1" spans="1:23">
      <c r="A186" s="150">
        <f t="shared" si="56"/>
        <v>183</v>
      </c>
      <c r="B186" s="154"/>
      <c r="C186" s="11" t="s">
        <v>398</v>
      </c>
      <c r="D186" s="151" t="s">
        <v>399</v>
      </c>
      <c r="E186" s="151">
        <v>2836.2</v>
      </c>
      <c r="F186" s="151">
        <v>2837</v>
      </c>
      <c r="G186" s="13">
        <v>4990.25</v>
      </c>
      <c r="H186" s="151">
        <f t="shared" si="42"/>
        <v>51.05</v>
      </c>
      <c r="I186" s="151">
        <f t="shared" si="43"/>
        <v>453.792</v>
      </c>
      <c r="J186" s="151">
        <f t="shared" si="44"/>
        <v>19.859</v>
      </c>
      <c r="K186" s="13">
        <f t="shared" si="45"/>
        <v>424.17</v>
      </c>
      <c r="L186" s="13"/>
      <c r="M186" s="13">
        <f t="shared" si="51"/>
        <v>948.871</v>
      </c>
      <c r="N186" s="151">
        <v>0</v>
      </c>
      <c r="O186" s="151">
        <f t="shared" si="46"/>
        <v>226.9</v>
      </c>
      <c r="P186" s="151">
        <f t="shared" si="47"/>
        <v>8.51</v>
      </c>
      <c r="Q186" s="13">
        <f t="shared" si="48"/>
        <v>99.81</v>
      </c>
      <c r="R186" s="13"/>
      <c r="S186" s="151">
        <f t="shared" si="49"/>
        <v>335.22</v>
      </c>
      <c r="T186" s="151">
        <f t="shared" si="41"/>
        <v>1284.091</v>
      </c>
      <c r="U186" s="151"/>
      <c r="V186" t="str">
        <f>VLOOKUP(D186,[3]汇总!I$2:J$326,2,0)</f>
        <v>√</v>
      </c>
      <c r="W186">
        <f>VLOOKUP(D186,'[4]2021.05'!$E$5:$F$203,2,0)</f>
        <v>1790</v>
      </c>
    </row>
    <row r="187" ht="20" customHeight="1" spans="1:23">
      <c r="A187" s="150">
        <f t="shared" si="56"/>
        <v>184</v>
      </c>
      <c r="B187" s="154"/>
      <c r="C187" s="11" t="s">
        <v>402</v>
      </c>
      <c r="D187" s="151" t="s">
        <v>403</v>
      </c>
      <c r="E187" s="151">
        <v>2836.2</v>
      </c>
      <c r="F187" s="151">
        <v>2837</v>
      </c>
      <c r="G187" s="13">
        <v>4990.25</v>
      </c>
      <c r="H187" s="151">
        <f t="shared" si="42"/>
        <v>51.05</v>
      </c>
      <c r="I187" s="151">
        <f t="shared" si="43"/>
        <v>453.792</v>
      </c>
      <c r="J187" s="151">
        <f t="shared" si="44"/>
        <v>19.859</v>
      </c>
      <c r="K187" s="13">
        <f t="shared" si="45"/>
        <v>424.17</v>
      </c>
      <c r="L187" s="13"/>
      <c r="M187" s="13">
        <f t="shared" si="51"/>
        <v>948.871</v>
      </c>
      <c r="N187" s="151">
        <v>0</v>
      </c>
      <c r="O187" s="151">
        <f t="shared" si="46"/>
        <v>226.9</v>
      </c>
      <c r="P187" s="151">
        <f t="shared" si="47"/>
        <v>8.51</v>
      </c>
      <c r="Q187" s="13">
        <f t="shared" si="48"/>
        <v>99.81</v>
      </c>
      <c r="R187" s="13"/>
      <c r="S187" s="151">
        <f t="shared" si="49"/>
        <v>335.22</v>
      </c>
      <c r="T187" s="151">
        <f t="shared" si="41"/>
        <v>1284.091</v>
      </c>
      <c r="U187" s="151"/>
      <c r="V187" t="str">
        <f>VLOOKUP(D187,[3]汇总!I$2:J$326,2,0)</f>
        <v>√</v>
      </c>
      <c r="W187">
        <f>VLOOKUP(D187,'[4]2021.05'!$E$5:$F$203,2,0)</f>
        <v>1790</v>
      </c>
    </row>
    <row r="188" ht="20" customHeight="1" spans="1:23">
      <c r="A188" s="150">
        <f t="shared" si="56"/>
        <v>185</v>
      </c>
      <c r="B188" s="154"/>
      <c r="C188" s="11" t="s">
        <v>404</v>
      </c>
      <c r="D188" s="151" t="s">
        <v>405</v>
      </c>
      <c r="E188" s="151">
        <v>2836.2</v>
      </c>
      <c r="F188" s="151">
        <v>2837</v>
      </c>
      <c r="G188" s="13">
        <v>4990.25</v>
      </c>
      <c r="H188" s="151">
        <f t="shared" si="42"/>
        <v>51.05</v>
      </c>
      <c r="I188" s="151">
        <f t="shared" si="43"/>
        <v>453.792</v>
      </c>
      <c r="J188" s="151">
        <f t="shared" si="44"/>
        <v>19.859</v>
      </c>
      <c r="K188" s="13">
        <f t="shared" si="45"/>
        <v>424.17</v>
      </c>
      <c r="L188" s="13"/>
      <c r="M188" s="13">
        <f t="shared" si="51"/>
        <v>948.871</v>
      </c>
      <c r="N188" s="151">
        <v>0</v>
      </c>
      <c r="O188" s="151">
        <f t="shared" si="46"/>
        <v>226.9</v>
      </c>
      <c r="P188" s="151">
        <f t="shared" si="47"/>
        <v>8.51</v>
      </c>
      <c r="Q188" s="13">
        <f t="shared" si="48"/>
        <v>99.81</v>
      </c>
      <c r="R188" s="13"/>
      <c r="S188" s="151">
        <f t="shared" si="49"/>
        <v>335.22</v>
      </c>
      <c r="T188" s="151">
        <f t="shared" si="41"/>
        <v>1284.091</v>
      </c>
      <c r="U188" s="151"/>
      <c r="V188" t="str">
        <f>VLOOKUP(D188,[3]汇总!I$2:J$326,2,0)</f>
        <v>√</v>
      </c>
      <c r="W188">
        <f>VLOOKUP(D188,'[4]2021.05'!$E$5:$F$203,2,0)</f>
        <v>1790</v>
      </c>
    </row>
    <row r="189" ht="20" customHeight="1" spans="1:23">
      <c r="A189" s="150">
        <f t="shared" si="56"/>
        <v>186</v>
      </c>
      <c r="B189" s="154"/>
      <c r="C189" s="11" t="s">
        <v>408</v>
      </c>
      <c r="D189" s="151" t="s">
        <v>409</v>
      </c>
      <c r="E189" s="151">
        <v>2836.2</v>
      </c>
      <c r="F189" s="151">
        <v>2837</v>
      </c>
      <c r="G189" s="13">
        <v>4990.25</v>
      </c>
      <c r="H189" s="151">
        <f t="shared" si="42"/>
        <v>51.05</v>
      </c>
      <c r="I189" s="151">
        <f t="shared" si="43"/>
        <v>453.792</v>
      </c>
      <c r="J189" s="151">
        <f t="shared" si="44"/>
        <v>19.859</v>
      </c>
      <c r="K189" s="13">
        <f t="shared" si="45"/>
        <v>424.17</v>
      </c>
      <c r="L189" s="13"/>
      <c r="M189" s="13">
        <f t="shared" si="51"/>
        <v>948.871</v>
      </c>
      <c r="N189" s="151">
        <v>0</v>
      </c>
      <c r="O189" s="151">
        <f t="shared" si="46"/>
        <v>226.9</v>
      </c>
      <c r="P189" s="151">
        <f t="shared" si="47"/>
        <v>8.51</v>
      </c>
      <c r="Q189" s="13">
        <f t="shared" si="48"/>
        <v>99.81</v>
      </c>
      <c r="R189" s="13"/>
      <c r="S189" s="151">
        <f t="shared" si="49"/>
        <v>335.22</v>
      </c>
      <c r="T189" s="151">
        <f t="shared" si="41"/>
        <v>1284.091</v>
      </c>
      <c r="U189" s="151"/>
      <c r="V189" t="str">
        <f>VLOOKUP(D189,[3]汇总!I$2:J$326,2,0)</f>
        <v>√</v>
      </c>
      <c r="W189">
        <f>VLOOKUP(D189,'[4]2021.05'!$E$5:$F$203,2,0)</f>
        <v>1790</v>
      </c>
    </row>
    <row r="190" ht="20" customHeight="1" spans="1:23">
      <c r="A190" s="150">
        <f t="shared" si="56"/>
        <v>187</v>
      </c>
      <c r="B190" s="154"/>
      <c r="C190" s="11" t="s">
        <v>410</v>
      </c>
      <c r="D190" s="151" t="s">
        <v>411</v>
      </c>
      <c r="E190" s="151">
        <v>2836.2</v>
      </c>
      <c r="F190" s="151">
        <v>2837</v>
      </c>
      <c r="G190" s="13">
        <v>4990.25</v>
      </c>
      <c r="H190" s="151">
        <f t="shared" si="42"/>
        <v>51.05</v>
      </c>
      <c r="I190" s="151">
        <f t="shared" si="43"/>
        <v>453.792</v>
      </c>
      <c r="J190" s="151">
        <f t="shared" si="44"/>
        <v>19.859</v>
      </c>
      <c r="K190" s="13">
        <f t="shared" si="45"/>
        <v>424.17</v>
      </c>
      <c r="L190" s="13"/>
      <c r="M190" s="13">
        <f t="shared" si="51"/>
        <v>948.871</v>
      </c>
      <c r="N190" s="151">
        <v>0</v>
      </c>
      <c r="O190" s="151">
        <f t="shared" si="46"/>
        <v>226.9</v>
      </c>
      <c r="P190" s="151">
        <f t="shared" si="47"/>
        <v>8.51</v>
      </c>
      <c r="Q190" s="13">
        <f t="shared" si="48"/>
        <v>99.81</v>
      </c>
      <c r="R190" s="13"/>
      <c r="S190" s="151">
        <f t="shared" si="49"/>
        <v>335.22</v>
      </c>
      <c r="T190" s="151">
        <f t="shared" si="41"/>
        <v>1284.091</v>
      </c>
      <c r="U190" s="151"/>
      <c r="V190" t="str">
        <f>VLOOKUP(D190,[3]汇总!I$2:J$326,2,0)</f>
        <v>√</v>
      </c>
      <c r="W190">
        <f>VLOOKUP(D190,'[4]2021.05'!$E$5:$F$203,2,0)</f>
        <v>1790</v>
      </c>
    </row>
    <row r="191" ht="20" customHeight="1" spans="1:23">
      <c r="A191" s="150">
        <f t="shared" si="56"/>
        <v>188</v>
      </c>
      <c r="B191" s="154"/>
      <c r="C191" s="11" t="s">
        <v>412</v>
      </c>
      <c r="D191" s="151" t="s">
        <v>413</v>
      </c>
      <c r="E191" s="151">
        <v>2836.2</v>
      </c>
      <c r="F191" s="151">
        <v>2837</v>
      </c>
      <c r="G191" s="13">
        <v>4990.25</v>
      </c>
      <c r="H191" s="151">
        <f t="shared" si="42"/>
        <v>51.05</v>
      </c>
      <c r="I191" s="151">
        <f t="shared" si="43"/>
        <v>453.792</v>
      </c>
      <c r="J191" s="151">
        <f t="shared" si="44"/>
        <v>19.859</v>
      </c>
      <c r="K191" s="13">
        <f t="shared" si="45"/>
        <v>424.17</v>
      </c>
      <c r="L191" s="13"/>
      <c r="M191" s="13">
        <f t="shared" si="51"/>
        <v>948.871</v>
      </c>
      <c r="N191" s="151">
        <v>0</v>
      </c>
      <c r="O191" s="151">
        <f t="shared" si="46"/>
        <v>226.9</v>
      </c>
      <c r="P191" s="151">
        <f t="shared" si="47"/>
        <v>8.51</v>
      </c>
      <c r="Q191" s="13">
        <f t="shared" si="48"/>
        <v>99.81</v>
      </c>
      <c r="R191" s="13"/>
      <c r="S191" s="151">
        <f t="shared" si="49"/>
        <v>335.22</v>
      </c>
      <c r="T191" s="151">
        <f t="shared" si="41"/>
        <v>1284.091</v>
      </c>
      <c r="U191" s="151"/>
      <c r="V191" t="str">
        <f>VLOOKUP(D191,[3]汇总!I$2:J$326,2,0)</f>
        <v>√</v>
      </c>
      <c r="W191">
        <f>VLOOKUP(D191,'[4]2021.05'!$E$5:$F$203,2,0)</f>
        <v>1790</v>
      </c>
    </row>
    <row r="192" ht="20" customHeight="1" spans="1:23">
      <c r="A192" s="150">
        <f t="shared" si="56"/>
        <v>189</v>
      </c>
      <c r="B192" s="154"/>
      <c r="C192" s="11" t="s">
        <v>414</v>
      </c>
      <c r="D192" s="151" t="s">
        <v>415</v>
      </c>
      <c r="E192" s="151">
        <v>2836.2</v>
      </c>
      <c r="F192" s="151">
        <v>2837</v>
      </c>
      <c r="G192" s="13">
        <v>4990.25</v>
      </c>
      <c r="H192" s="151">
        <f t="shared" si="42"/>
        <v>51.05</v>
      </c>
      <c r="I192" s="151">
        <f t="shared" si="43"/>
        <v>453.792</v>
      </c>
      <c r="J192" s="151">
        <f t="shared" si="44"/>
        <v>19.859</v>
      </c>
      <c r="K192" s="13">
        <f t="shared" si="45"/>
        <v>424.17</v>
      </c>
      <c r="L192" s="13"/>
      <c r="M192" s="13">
        <f t="shared" si="51"/>
        <v>948.871</v>
      </c>
      <c r="N192" s="151">
        <v>0</v>
      </c>
      <c r="O192" s="151">
        <f t="shared" si="46"/>
        <v>226.9</v>
      </c>
      <c r="P192" s="151">
        <f t="shared" si="47"/>
        <v>8.51</v>
      </c>
      <c r="Q192" s="13">
        <f t="shared" si="48"/>
        <v>99.81</v>
      </c>
      <c r="R192" s="13"/>
      <c r="S192" s="151">
        <f t="shared" si="49"/>
        <v>335.22</v>
      </c>
      <c r="T192" s="151">
        <f t="shared" si="41"/>
        <v>1284.091</v>
      </c>
      <c r="U192" s="151"/>
      <c r="V192" t="str">
        <f>VLOOKUP(D192,[3]汇总!I$2:J$326,2,0)</f>
        <v>√</v>
      </c>
      <c r="W192">
        <f>VLOOKUP(D192,'[4]2021.05'!$E$5:$F$203,2,0)</f>
        <v>1790</v>
      </c>
    </row>
    <row r="193" ht="20" customHeight="1" spans="1:23">
      <c r="A193" s="150">
        <f t="shared" si="56"/>
        <v>190</v>
      </c>
      <c r="B193" s="154"/>
      <c r="C193" s="11" t="s">
        <v>416</v>
      </c>
      <c r="D193" s="151" t="s">
        <v>417</v>
      </c>
      <c r="E193" s="151">
        <v>2836.2</v>
      </c>
      <c r="F193" s="151">
        <v>2837</v>
      </c>
      <c r="G193" s="13">
        <v>4990.25</v>
      </c>
      <c r="H193" s="151">
        <f t="shared" si="42"/>
        <v>51.05</v>
      </c>
      <c r="I193" s="151">
        <f t="shared" si="43"/>
        <v>453.792</v>
      </c>
      <c r="J193" s="151">
        <f t="shared" si="44"/>
        <v>19.859</v>
      </c>
      <c r="K193" s="13">
        <f t="shared" si="45"/>
        <v>424.17</v>
      </c>
      <c r="L193" s="13"/>
      <c r="M193" s="13">
        <f t="shared" si="51"/>
        <v>948.871</v>
      </c>
      <c r="N193" s="151">
        <v>0</v>
      </c>
      <c r="O193" s="151">
        <f t="shared" si="46"/>
        <v>226.9</v>
      </c>
      <c r="P193" s="151">
        <f t="shared" si="47"/>
        <v>8.51</v>
      </c>
      <c r="Q193" s="13">
        <f t="shared" si="48"/>
        <v>99.81</v>
      </c>
      <c r="R193" s="13"/>
      <c r="S193" s="151">
        <f t="shared" si="49"/>
        <v>335.22</v>
      </c>
      <c r="T193" s="151">
        <f t="shared" si="41"/>
        <v>1284.091</v>
      </c>
      <c r="U193" s="151"/>
      <c r="V193" t="str">
        <f>VLOOKUP(D193,[3]汇总!I$2:J$326,2,0)</f>
        <v>√</v>
      </c>
      <c r="W193">
        <f>VLOOKUP(D193,'[4]2021.05'!$E$5:$F$203,2,0)</f>
        <v>1790</v>
      </c>
    </row>
    <row r="194" ht="20" customHeight="1" spans="1:23">
      <c r="A194" s="150">
        <f t="shared" si="56"/>
        <v>191</v>
      </c>
      <c r="B194" s="154"/>
      <c r="C194" s="11" t="s">
        <v>418</v>
      </c>
      <c r="D194" s="151" t="s">
        <v>419</v>
      </c>
      <c r="E194" s="151">
        <v>2836.2</v>
      </c>
      <c r="F194" s="151">
        <v>2837</v>
      </c>
      <c r="G194" s="13">
        <v>4990.25</v>
      </c>
      <c r="H194" s="151">
        <f t="shared" si="42"/>
        <v>51.05</v>
      </c>
      <c r="I194" s="151">
        <f t="shared" si="43"/>
        <v>453.792</v>
      </c>
      <c r="J194" s="151">
        <f t="shared" si="44"/>
        <v>19.859</v>
      </c>
      <c r="K194" s="13">
        <f t="shared" si="45"/>
        <v>424.17</v>
      </c>
      <c r="L194" s="13"/>
      <c r="M194" s="13">
        <f t="shared" si="51"/>
        <v>948.871</v>
      </c>
      <c r="N194" s="151">
        <v>0</v>
      </c>
      <c r="O194" s="151">
        <f t="shared" si="46"/>
        <v>226.9</v>
      </c>
      <c r="P194" s="151">
        <f t="shared" si="47"/>
        <v>8.51</v>
      </c>
      <c r="Q194" s="13">
        <f t="shared" si="48"/>
        <v>99.81</v>
      </c>
      <c r="R194" s="13"/>
      <c r="S194" s="151">
        <f t="shared" si="49"/>
        <v>335.22</v>
      </c>
      <c r="T194" s="151">
        <f t="shared" si="41"/>
        <v>1284.091</v>
      </c>
      <c r="U194" s="151"/>
      <c r="V194" t="str">
        <f>VLOOKUP(D194,[3]汇总!I$2:J$326,2,0)</f>
        <v>√</v>
      </c>
      <c r="W194">
        <f>VLOOKUP(D194,'[4]2021.05'!$E$5:$F$203,2,0)</f>
        <v>1790</v>
      </c>
    </row>
    <row r="195" ht="20" customHeight="1" spans="1:23">
      <c r="A195" s="150">
        <f t="shared" ref="A195:A204" si="57">ROW()-3</f>
        <v>192</v>
      </c>
      <c r="B195" s="154"/>
      <c r="C195" s="11" t="s">
        <v>420</v>
      </c>
      <c r="D195" s="151" t="s">
        <v>421</v>
      </c>
      <c r="E195" s="151">
        <v>2836.2</v>
      </c>
      <c r="F195" s="151">
        <v>2837</v>
      </c>
      <c r="G195" s="13">
        <v>4990.25</v>
      </c>
      <c r="H195" s="151">
        <f t="shared" si="42"/>
        <v>51.05</v>
      </c>
      <c r="I195" s="151">
        <f t="shared" si="43"/>
        <v>453.792</v>
      </c>
      <c r="J195" s="151">
        <f t="shared" si="44"/>
        <v>19.859</v>
      </c>
      <c r="K195" s="13">
        <f t="shared" si="45"/>
        <v>424.17</v>
      </c>
      <c r="L195" s="13"/>
      <c r="M195" s="13">
        <f t="shared" si="51"/>
        <v>948.871</v>
      </c>
      <c r="N195" s="151">
        <v>0</v>
      </c>
      <c r="O195" s="151">
        <f t="shared" si="46"/>
        <v>226.9</v>
      </c>
      <c r="P195" s="151">
        <f t="shared" si="47"/>
        <v>8.51</v>
      </c>
      <c r="Q195" s="13">
        <f t="shared" si="48"/>
        <v>99.81</v>
      </c>
      <c r="R195" s="13"/>
      <c r="S195" s="151">
        <f t="shared" si="49"/>
        <v>335.22</v>
      </c>
      <c r="T195" s="151">
        <f t="shared" si="41"/>
        <v>1284.091</v>
      </c>
      <c r="U195" s="151"/>
      <c r="V195" t="str">
        <f>VLOOKUP(D195,[3]汇总!I$2:J$326,2,0)</f>
        <v>√</v>
      </c>
      <c r="W195">
        <f>VLOOKUP(D195,'[4]2021.05'!$E$5:$F$203,2,0)</f>
        <v>1790</v>
      </c>
    </row>
    <row r="196" ht="20" customHeight="1" spans="1:23">
      <c r="A196" s="150">
        <f t="shared" si="57"/>
        <v>193</v>
      </c>
      <c r="B196" s="154"/>
      <c r="C196" s="11" t="s">
        <v>422</v>
      </c>
      <c r="D196" s="151" t="s">
        <v>423</v>
      </c>
      <c r="E196" s="151">
        <v>2836.2</v>
      </c>
      <c r="F196" s="151">
        <v>2837</v>
      </c>
      <c r="G196" s="13">
        <v>4990.25</v>
      </c>
      <c r="H196" s="151">
        <f t="shared" si="42"/>
        <v>51.05</v>
      </c>
      <c r="I196" s="151">
        <f t="shared" si="43"/>
        <v>453.792</v>
      </c>
      <c r="J196" s="151">
        <f t="shared" si="44"/>
        <v>19.859</v>
      </c>
      <c r="K196" s="13">
        <f t="shared" si="45"/>
        <v>424.17</v>
      </c>
      <c r="L196" s="13"/>
      <c r="M196" s="13">
        <f t="shared" si="51"/>
        <v>948.871</v>
      </c>
      <c r="N196" s="151">
        <v>0</v>
      </c>
      <c r="O196" s="151">
        <f t="shared" si="46"/>
        <v>226.9</v>
      </c>
      <c r="P196" s="151">
        <f t="shared" si="47"/>
        <v>8.51</v>
      </c>
      <c r="Q196" s="13">
        <f t="shared" si="48"/>
        <v>99.81</v>
      </c>
      <c r="R196" s="13"/>
      <c r="S196" s="151">
        <f t="shared" si="49"/>
        <v>335.22</v>
      </c>
      <c r="T196" s="151">
        <f t="shared" ref="T196:T259" si="58">M196+S196</f>
        <v>1284.091</v>
      </c>
      <c r="U196" s="151"/>
      <c r="V196" t="str">
        <f>VLOOKUP(D196,[3]汇总!I$2:J$326,2,0)</f>
        <v>√</v>
      </c>
      <c r="W196" t="e">
        <f>VLOOKUP(D196,'[4]2021.05'!$E$5:$F$203,2,0)</f>
        <v>#N/A</v>
      </c>
    </row>
    <row r="197" ht="20" customHeight="1" spans="1:23">
      <c r="A197" s="150">
        <f t="shared" si="57"/>
        <v>194</v>
      </c>
      <c r="B197" s="154"/>
      <c r="C197" s="11" t="s">
        <v>424</v>
      </c>
      <c r="D197" s="151" t="s">
        <v>425</v>
      </c>
      <c r="E197" s="151">
        <v>2836.2</v>
      </c>
      <c r="F197" s="151">
        <v>2837</v>
      </c>
      <c r="G197" s="13">
        <v>4990.25</v>
      </c>
      <c r="H197" s="151">
        <f t="shared" ref="H197:H260" si="59">ROUND(E197*0.018,2)</f>
        <v>51.05</v>
      </c>
      <c r="I197" s="151">
        <f t="shared" ref="I197:I260" si="60">E197*0.16</f>
        <v>453.792</v>
      </c>
      <c r="J197" s="151">
        <f t="shared" ref="J197:J260" si="61">F197*0.007</f>
        <v>19.859</v>
      </c>
      <c r="K197" s="13">
        <f t="shared" ref="K197:K260" si="62">ROUND(G197*0.085,2)</f>
        <v>424.17</v>
      </c>
      <c r="L197" s="13"/>
      <c r="M197" s="13">
        <f t="shared" si="51"/>
        <v>948.871</v>
      </c>
      <c r="N197" s="151">
        <v>0</v>
      </c>
      <c r="O197" s="151">
        <f t="shared" ref="O197:O260" si="63">ROUND(E197*0.08,2)</f>
        <v>226.9</v>
      </c>
      <c r="P197" s="151">
        <f t="shared" ref="P197:P260" si="64">ROUND(F197*0.003,2)</f>
        <v>8.51</v>
      </c>
      <c r="Q197" s="13">
        <f t="shared" ref="Q197:Q260" si="65">ROUND(G197*0.02,2)</f>
        <v>99.81</v>
      </c>
      <c r="R197" s="13"/>
      <c r="S197" s="151">
        <f t="shared" ref="S197:S260" si="66">SUM(N197:R197)</f>
        <v>335.22</v>
      </c>
      <c r="T197" s="151">
        <f t="shared" si="58"/>
        <v>1284.091</v>
      </c>
      <c r="U197" s="151"/>
      <c r="V197" t="str">
        <f>VLOOKUP(D197,[3]汇总!I$2:J$326,2,0)</f>
        <v>√</v>
      </c>
      <c r="W197" t="e">
        <f>VLOOKUP(D197,'[4]2021.05'!$E$5:$F$203,2,0)</f>
        <v>#N/A</v>
      </c>
    </row>
    <row r="198" ht="20" customHeight="1" spans="1:23">
      <c r="A198" s="150">
        <f t="shared" si="57"/>
        <v>195</v>
      </c>
      <c r="B198" s="154"/>
      <c r="C198" s="11" t="s">
        <v>809</v>
      </c>
      <c r="D198" s="151" t="s">
        <v>810</v>
      </c>
      <c r="E198" s="17">
        <v>3042.05</v>
      </c>
      <c r="F198" s="17">
        <v>3043</v>
      </c>
      <c r="G198" s="13">
        <v>4990.25</v>
      </c>
      <c r="H198" s="151">
        <f t="shared" si="59"/>
        <v>54.76</v>
      </c>
      <c r="I198" s="151">
        <f t="shared" si="60"/>
        <v>486.728</v>
      </c>
      <c r="J198" s="151">
        <f t="shared" si="61"/>
        <v>21.301</v>
      </c>
      <c r="K198" s="13">
        <f t="shared" si="62"/>
        <v>424.17</v>
      </c>
      <c r="L198" s="13"/>
      <c r="M198" s="13">
        <f t="shared" si="51"/>
        <v>986.959</v>
      </c>
      <c r="N198" s="151">
        <v>0</v>
      </c>
      <c r="O198" s="151">
        <f t="shared" si="63"/>
        <v>243.36</v>
      </c>
      <c r="P198" s="151">
        <f t="shared" si="64"/>
        <v>9.13</v>
      </c>
      <c r="Q198" s="13">
        <f t="shared" si="65"/>
        <v>99.81</v>
      </c>
      <c r="R198" s="13"/>
      <c r="S198" s="151">
        <f t="shared" si="66"/>
        <v>352.3</v>
      </c>
      <c r="T198" s="151">
        <f t="shared" si="58"/>
        <v>1339.259</v>
      </c>
      <c r="U198" s="151"/>
      <c r="V198" t="str">
        <f>VLOOKUP(D198,[3]汇总!I$2:J$326,2,0)</f>
        <v>√</v>
      </c>
      <c r="W198" t="e">
        <f>VLOOKUP(D198,'[4]2021.05'!$E$5:$F$203,2,0)</f>
        <v>#N/A</v>
      </c>
    </row>
    <row r="199" ht="20" customHeight="1" spans="1:24">
      <c r="A199" s="150">
        <f t="shared" si="57"/>
        <v>196</v>
      </c>
      <c r="B199" s="154"/>
      <c r="C199" s="12" t="s">
        <v>881</v>
      </c>
      <c r="D199" s="151" t="s">
        <v>882</v>
      </c>
      <c r="E199" s="17">
        <v>3042.05</v>
      </c>
      <c r="F199" s="151">
        <v>3043</v>
      </c>
      <c r="G199" s="13">
        <v>4990.25</v>
      </c>
      <c r="H199" s="151">
        <f t="shared" si="59"/>
        <v>54.76</v>
      </c>
      <c r="I199" s="151">
        <f t="shared" si="60"/>
        <v>486.728</v>
      </c>
      <c r="J199" s="151">
        <f t="shared" si="61"/>
        <v>21.301</v>
      </c>
      <c r="K199" s="13">
        <f t="shared" si="62"/>
        <v>424.17</v>
      </c>
      <c r="L199" s="13">
        <v>54</v>
      </c>
      <c r="M199" s="13">
        <f t="shared" si="51"/>
        <v>1040.959</v>
      </c>
      <c r="N199" s="151">
        <v>0</v>
      </c>
      <c r="O199" s="151">
        <f t="shared" si="63"/>
        <v>243.36</v>
      </c>
      <c r="P199" s="151">
        <f t="shared" si="64"/>
        <v>9.13</v>
      </c>
      <c r="Q199" s="13">
        <f t="shared" si="65"/>
        <v>99.81</v>
      </c>
      <c r="R199" s="13">
        <v>54</v>
      </c>
      <c r="S199" s="151">
        <f t="shared" si="66"/>
        <v>406.3</v>
      </c>
      <c r="T199" s="151">
        <f t="shared" si="58"/>
        <v>1447.259</v>
      </c>
      <c r="U199" s="151" t="s">
        <v>50</v>
      </c>
      <c r="W199" t="e">
        <f>VLOOKUP(D199,'[4]2021.05'!$E$5:$F$203,2,0)</f>
        <v>#N/A</v>
      </c>
      <c r="X199">
        <f>VLOOKUP(C199,[6]Sheet2!$A$1:$G$65536,7,)</f>
        <v>54</v>
      </c>
    </row>
    <row r="200" ht="20" customHeight="1" spans="1:24">
      <c r="A200" s="150">
        <f t="shared" si="57"/>
        <v>197</v>
      </c>
      <c r="B200" s="154"/>
      <c r="C200" s="12" t="s">
        <v>883</v>
      </c>
      <c r="D200" s="209" t="s">
        <v>884</v>
      </c>
      <c r="E200" s="17">
        <v>3042.05</v>
      </c>
      <c r="F200" s="151">
        <v>3043</v>
      </c>
      <c r="G200" s="13">
        <v>4990.25</v>
      </c>
      <c r="H200" s="151">
        <f t="shared" si="59"/>
        <v>54.76</v>
      </c>
      <c r="I200" s="151">
        <f t="shared" si="60"/>
        <v>486.728</v>
      </c>
      <c r="J200" s="151">
        <f t="shared" si="61"/>
        <v>21.301</v>
      </c>
      <c r="K200" s="13">
        <f t="shared" si="62"/>
        <v>424.17</v>
      </c>
      <c r="L200" s="13">
        <v>54</v>
      </c>
      <c r="M200" s="13">
        <f t="shared" ref="M200:M263" si="67">SUM(H200:L200)</f>
        <v>1040.959</v>
      </c>
      <c r="N200" s="151">
        <v>0</v>
      </c>
      <c r="O200" s="151">
        <f t="shared" si="63"/>
        <v>243.36</v>
      </c>
      <c r="P200" s="151">
        <f t="shared" si="64"/>
        <v>9.13</v>
      </c>
      <c r="Q200" s="13">
        <f t="shared" si="65"/>
        <v>99.81</v>
      </c>
      <c r="R200" s="13">
        <v>54</v>
      </c>
      <c r="S200" s="151">
        <f t="shared" si="66"/>
        <v>406.3</v>
      </c>
      <c r="T200" s="151">
        <f t="shared" si="58"/>
        <v>1447.259</v>
      </c>
      <c r="U200" s="151" t="s">
        <v>50</v>
      </c>
      <c r="W200" t="e">
        <f>VLOOKUP(D200,'[4]2021.05'!$E$5:$F$203,2,0)</f>
        <v>#N/A</v>
      </c>
      <c r="X200">
        <v>54</v>
      </c>
    </row>
    <row r="201" ht="20" customHeight="1" spans="1:23">
      <c r="A201" s="150">
        <f t="shared" si="57"/>
        <v>198</v>
      </c>
      <c r="B201" s="155"/>
      <c r="C201" s="12" t="s">
        <v>885</v>
      </c>
      <c r="D201" s="151" t="s">
        <v>886</v>
      </c>
      <c r="E201" s="17">
        <v>3042.05</v>
      </c>
      <c r="F201" s="151">
        <v>3043</v>
      </c>
      <c r="G201" s="13">
        <v>4990.25</v>
      </c>
      <c r="H201" s="151">
        <f t="shared" si="59"/>
        <v>54.76</v>
      </c>
      <c r="I201" s="151">
        <f t="shared" si="60"/>
        <v>486.728</v>
      </c>
      <c r="J201" s="151">
        <f t="shared" si="61"/>
        <v>21.301</v>
      </c>
      <c r="K201" s="13"/>
      <c r="L201" s="13"/>
      <c r="M201" s="13">
        <f t="shared" si="67"/>
        <v>562.789</v>
      </c>
      <c r="N201" s="151">
        <v>0</v>
      </c>
      <c r="O201" s="151">
        <f t="shared" si="63"/>
        <v>243.36</v>
      </c>
      <c r="P201" s="151">
        <f t="shared" si="64"/>
        <v>9.13</v>
      </c>
      <c r="Q201" s="13"/>
      <c r="R201" s="13"/>
      <c r="S201" s="151">
        <f t="shared" si="66"/>
        <v>252.49</v>
      </c>
      <c r="T201" s="151">
        <f t="shared" si="58"/>
        <v>815.279</v>
      </c>
      <c r="U201" s="151" t="s">
        <v>50</v>
      </c>
      <c r="W201" t="e">
        <f>VLOOKUP(D201,'[4]2021.05'!$E$5:$F$203,2,0)</f>
        <v>#N/A</v>
      </c>
    </row>
    <row r="202" ht="20" customHeight="1" spans="1:23">
      <c r="A202" s="150">
        <f t="shared" si="57"/>
        <v>199</v>
      </c>
      <c r="B202" s="151" t="s">
        <v>426</v>
      </c>
      <c r="C202" s="11" t="s">
        <v>427</v>
      </c>
      <c r="D202" s="151" t="s">
        <v>428</v>
      </c>
      <c r="E202" s="151">
        <v>2836.2</v>
      </c>
      <c r="F202" s="151">
        <v>2837</v>
      </c>
      <c r="G202" s="13">
        <v>4990.25</v>
      </c>
      <c r="H202" s="151">
        <f t="shared" si="59"/>
        <v>51.05</v>
      </c>
      <c r="I202" s="151">
        <f t="shared" si="60"/>
        <v>453.792</v>
      </c>
      <c r="J202" s="151">
        <f t="shared" si="61"/>
        <v>19.859</v>
      </c>
      <c r="K202" s="13">
        <f t="shared" si="62"/>
        <v>424.17</v>
      </c>
      <c r="L202" s="13"/>
      <c r="M202" s="13">
        <f t="shared" si="67"/>
        <v>948.871</v>
      </c>
      <c r="N202" s="151">
        <v>0</v>
      </c>
      <c r="O202" s="151">
        <f t="shared" si="63"/>
        <v>226.9</v>
      </c>
      <c r="P202" s="151">
        <f t="shared" si="64"/>
        <v>8.51</v>
      </c>
      <c r="Q202" s="13">
        <f t="shared" si="65"/>
        <v>99.81</v>
      </c>
      <c r="R202" s="13"/>
      <c r="S202" s="151">
        <f t="shared" si="66"/>
        <v>335.22</v>
      </c>
      <c r="T202" s="151">
        <f t="shared" si="58"/>
        <v>1284.091</v>
      </c>
      <c r="U202" s="151"/>
      <c r="V202" t="str">
        <f>VLOOKUP(D202,[3]汇总!I$2:J$326,2,0)</f>
        <v>√</v>
      </c>
      <c r="W202">
        <f>VLOOKUP(D202,'[4]2021.05'!$E$5:$F$203,2,0)</f>
        <v>1790</v>
      </c>
    </row>
    <row r="203" ht="20" customHeight="1" spans="1:23">
      <c r="A203" s="150">
        <f t="shared" si="57"/>
        <v>200</v>
      </c>
      <c r="B203" s="151"/>
      <c r="C203" s="11" t="s">
        <v>429</v>
      </c>
      <c r="D203" s="151" t="s">
        <v>430</v>
      </c>
      <c r="E203" s="151">
        <v>2836.2</v>
      </c>
      <c r="F203" s="151">
        <v>2837</v>
      </c>
      <c r="G203" s="13">
        <v>4990.25</v>
      </c>
      <c r="H203" s="151">
        <f t="shared" si="59"/>
        <v>51.05</v>
      </c>
      <c r="I203" s="151">
        <f t="shared" si="60"/>
        <v>453.792</v>
      </c>
      <c r="J203" s="151">
        <f t="shared" si="61"/>
        <v>19.859</v>
      </c>
      <c r="K203" s="13">
        <f t="shared" si="62"/>
        <v>424.17</v>
      </c>
      <c r="L203" s="13"/>
      <c r="M203" s="13">
        <f t="shared" si="67"/>
        <v>948.871</v>
      </c>
      <c r="N203" s="151">
        <v>0</v>
      </c>
      <c r="O203" s="151">
        <f t="shared" si="63"/>
        <v>226.9</v>
      </c>
      <c r="P203" s="151">
        <f t="shared" si="64"/>
        <v>8.51</v>
      </c>
      <c r="Q203" s="13">
        <f t="shared" si="65"/>
        <v>99.81</v>
      </c>
      <c r="R203" s="13"/>
      <c r="S203" s="151">
        <f t="shared" si="66"/>
        <v>335.22</v>
      </c>
      <c r="T203" s="151">
        <f t="shared" si="58"/>
        <v>1284.091</v>
      </c>
      <c r="U203" s="151"/>
      <c r="V203" t="str">
        <f>VLOOKUP(D203,[3]汇总!I$2:J$326,2,0)</f>
        <v>√</v>
      </c>
      <c r="W203">
        <f>VLOOKUP(D203,'[4]2021.05'!$E$5:$F$203,2,0)</f>
        <v>1790</v>
      </c>
    </row>
    <row r="204" ht="20" customHeight="1" spans="1:23">
      <c r="A204" s="150">
        <f t="shared" si="57"/>
        <v>201</v>
      </c>
      <c r="B204" s="151"/>
      <c r="C204" s="11" t="s">
        <v>431</v>
      </c>
      <c r="D204" s="151" t="s">
        <v>432</v>
      </c>
      <c r="E204" s="151">
        <v>2836.2</v>
      </c>
      <c r="F204" s="151">
        <v>2837</v>
      </c>
      <c r="G204" s="13">
        <v>4990.25</v>
      </c>
      <c r="H204" s="151">
        <f t="shared" si="59"/>
        <v>51.05</v>
      </c>
      <c r="I204" s="151">
        <f t="shared" si="60"/>
        <v>453.792</v>
      </c>
      <c r="J204" s="151">
        <f t="shared" si="61"/>
        <v>19.859</v>
      </c>
      <c r="K204" s="13">
        <f t="shared" si="62"/>
        <v>424.17</v>
      </c>
      <c r="L204" s="13"/>
      <c r="M204" s="13">
        <f t="shared" si="67"/>
        <v>948.871</v>
      </c>
      <c r="N204" s="151">
        <v>0</v>
      </c>
      <c r="O204" s="151">
        <f t="shared" si="63"/>
        <v>226.9</v>
      </c>
      <c r="P204" s="151">
        <f t="shared" si="64"/>
        <v>8.51</v>
      </c>
      <c r="Q204" s="13">
        <f t="shared" si="65"/>
        <v>99.81</v>
      </c>
      <c r="R204" s="13"/>
      <c r="S204" s="151">
        <f t="shared" si="66"/>
        <v>335.22</v>
      </c>
      <c r="T204" s="151">
        <f t="shared" si="58"/>
        <v>1284.091</v>
      </c>
      <c r="U204" s="151"/>
      <c r="V204" t="str">
        <f>VLOOKUP(D204,[3]汇总!I$2:J$326,2,0)</f>
        <v>√</v>
      </c>
      <c r="W204">
        <f>VLOOKUP(D204,'[4]2021.05'!$E$5:$F$203,2,0)</f>
        <v>1790</v>
      </c>
    </row>
    <row r="205" ht="20" customHeight="1" spans="1:23">
      <c r="A205" s="150">
        <f t="shared" ref="A205:A214" si="68">ROW()-3</f>
        <v>202</v>
      </c>
      <c r="B205" s="151"/>
      <c r="C205" s="11" t="s">
        <v>433</v>
      </c>
      <c r="D205" s="151" t="s">
        <v>434</v>
      </c>
      <c r="E205" s="151">
        <v>2836.2</v>
      </c>
      <c r="F205" s="151">
        <v>2837</v>
      </c>
      <c r="G205" s="13">
        <v>4990.25</v>
      </c>
      <c r="H205" s="151">
        <f t="shared" si="59"/>
        <v>51.05</v>
      </c>
      <c r="I205" s="151">
        <f t="shared" si="60"/>
        <v>453.792</v>
      </c>
      <c r="J205" s="151">
        <f t="shared" si="61"/>
        <v>19.859</v>
      </c>
      <c r="K205" s="13">
        <f t="shared" si="62"/>
        <v>424.17</v>
      </c>
      <c r="L205" s="13"/>
      <c r="M205" s="13">
        <f t="shared" si="67"/>
        <v>948.871</v>
      </c>
      <c r="N205" s="151">
        <v>0</v>
      </c>
      <c r="O205" s="151">
        <f t="shared" si="63"/>
        <v>226.9</v>
      </c>
      <c r="P205" s="151">
        <f t="shared" si="64"/>
        <v>8.51</v>
      </c>
      <c r="Q205" s="13">
        <f t="shared" si="65"/>
        <v>99.81</v>
      </c>
      <c r="R205" s="13"/>
      <c r="S205" s="151">
        <f t="shared" si="66"/>
        <v>335.22</v>
      </c>
      <c r="T205" s="151">
        <f t="shared" si="58"/>
        <v>1284.091</v>
      </c>
      <c r="U205" s="151"/>
      <c r="V205" t="str">
        <f>VLOOKUP(D205,[3]汇总!I$2:J$326,2,0)</f>
        <v>√</v>
      </c>
      <c r="W205">
        <f>VLOOKUP(D205,'[4]2021.05'!$E$5:$F$203,2,0)</f>
        <v>1790</v>
      </c>
    </row>
    <row r="206" ht="20" customHeight="1" spans="1:23">
      <c r="A206" s="150">
        <f t="shared" si="68"/>
        <v>203</v>
      </c>
      <c r="B206" s="151"/>
      <c r="C206" s="11" t="s">
        <v>435</v>
      </c>
      <c r="D206" s="151" t="s">
        <v>436</v>
      </c>
      <c r="E206" s="151">
        <v>2836.2</v>
      </c>
      <c r="F206" s="151">
        <v>2837</v>
      </c>
      <c r="G206" s="13">
        <v>4990.25</v>
      </c>
      <c r="H206" s="151">
        <f t="shared" si="59"/>
        <v>51.05</v>
      </c>
      <c r="I206" s="151">
        <f t="shared" si="60"/>
        <v>453.792</v>
      </c>
      <c r="J206" s="151">
        <f t="shared" si="61"/>
        <v>19.859</v>
      </c>
      <c r="K206" s="13">
        <f t="shared" si="62"/>
        <v>424.17</v>
      </c>
      <c r="L206" s="13"/>
      <c r="M206" s="13">
        <f t="shared" si="67"/>
        <v>948.871</v>
      </c>
      <c r="N206" s="151">
        <v>0</v>
      </c>
      <c r="O206" s="151">
        <f t="shared" si="63"/>
        <v>226.9</v>
      </c>
      <c r="P206" s="151">
        <f t="shared" si="64"/>
        <v>8.51</v>
      </c>
      <c r="Q206" s="13">
        <f t="shared" si="65"/>
        <v>99.81</v>
      </c>
      <c r="R206" s="13"/>
      <c r="S206" s="151">
        <f t="shared" si="66"/>
        <v>335.22</v>
      </c>
      <c r="T206" s="151">
        <f t="shared" si="58"/>
        <v>1284.091</v>
      </c>
      <c r="U206" s="151"/>
      <c r="V206" t="str">
        <f>VLOOKUP(D206,[3]汇总!I$2:J$326,2,0)</f>
        <v>√</v>
      </c>
      <c r="W206">
        <f>VLOOKUP(D206,'[4]2021.05'!$E$5:$F$203,2,0)</f>
        <v>1790</v>
      </c>
    </row>
    <row r="207" ht="20" customHeight="1" spans="1:23">
      <c r="A207" s="150">
        <f t="shared" si="68"/>
        <v>204</v>
      </c>
      <c r="B207" s="151"/>
      <c r="C207" s="11" t="s">
        <v>811</v>
      </c>
      <c r="D207" s="151" t="s">
        <v>812</v>
      </c>
      <c r="E207" s="17">
        <v>3042.05</v>
      </c>
      <c r="F207" s="17">
        <v>3043</v>
      </c>
      <c r="G207" s="13">
        <v>4990.25</v>
      </c>
      <c r="H207" s="151">
        <f t="shared" si="59"/>
        <v>54.76</v>
      </c>
      <c r="I207" s="151">
        <f t="shared" si="60"/>
        <v>486.728</v>
      </c>
      <c r="J207" s="151">
        <f t="shared" si="61"/>
        <v>21.301</v>
      </c>
      <c r="K207" s="13">
        <f t="shared" si="62"/>
        <v>424.17</v>
      </c>
      <c r="L207" s="13"/>
      <c r="M207" s="13">
        <f t="shared" si="67"/>
        <v>986.959</v>
      </c>
      <c r="N207" s="151">
        <v>0</v>
      </c>
      <c r="O207" s="151">
        <f t="shared" si="63"/>
        <v>243.36</v>
      </c>
      <c r="P207" s="151">
        <f t="shared" si="64"/>
        <v>9.13</v>
      </c>
      <c r="Q207" s="13">
        <f t="shared" si="65"/>
        <v>99.81</v>
      </c>
      <c r="R207" s="13"/>
      <c r="S207" s="151">
        <f t="shared" si="66"/>
        <v>352.3</v>
      </c>
      <c r="T207" s="151">
        <f t="shared" si="58"/>
        <v>1339.259</v>
      </c>
      <c r="U207" s="151"/>
      <c r="V207" t="str">
        <f>VLOOKUP(D207,[3]汇总!I$2:J$326,2,0)</f>
        <v>√</v>
      </c>
      <c r="W207" t="e">
        <f>VLOOKUP(D207,'[4]2021.05'!$E$5:$F$203,2,0)</f>
        <v>#N/A</v>
      </c>
    </row>
    <row r="208" ht="20" customHeight="1" spans="1:23">
      <c r="A208" s="150">
        <f t="shared" si="68"/>
        <v>205</v>
      </c>
      <c r="B208" s="151"/>
      <c r="C208" s="11" t="s">
        <v>813</v>
      </c>
      <c r="D208" s="17" t="s">
        <v>814</v>
      </c>
      <c r="E208" s="17">
        <v>3042.05</v>
      </c>
      <c r="F208" s="17">
        <v>3043</v>
      </c>
      <c r="G208" s="13">
        <v>4990.25</v>
      </c>
      <c r="H208" s="151">
        <f t="shared" si="59"/>
        <v>54.76</v>
      </c>
      <c r="I208" s="151">
        <f t="shared" si="60"/>
        <v>486.728</v>
      </c>
      <c r="J208" s="151">
        <f t="shared" si="61"/>
        <v>21.301</v>
      </c>
      <c r="K208" s="13">
        <f t="shared" si="62"/>
        <v>424.17</v>
      </c>
      <c r="L208" s="13"/>
      <c r="M208" s="13">
        <f t="shared" si="67"/>
        <v>986.959</v>
      </c>
      <c r="N208" s="151">
        <v>0</v>
      </c>
      <c r="O208" s="151">
        <f t="shared" si="63"/>
        <v>243.36</v>
      </c>
      <c r="P208" s="151">
        <f t="shared" si="64"/>
        <v>9.13</v>
      </c>
      <c r="Q208" s="13">
        <f t="shared" si="65"/>
        <v>99.81</v>
      </c>
      <c r="R208" s="13"/>
      <c r="S208" s="151">
        <f t="shared" si="66"/>
        <v>352.3</v>
      </c>
      <c r="T208" s="151">
        <f t="shared" si="58"/>
        <v>1339.259</v>
      </c>
      <c r="U208" s="151"/>
      <c r="V208" t="str">
        <f>VLOOKUP(D208,[3]汇总!I$2:J$326,2,0)</f>
        <v>√</v>
      </c>
      <c r="W208" t="e">
        <f>VLOOKUP(D208,'[4]2021.05'!$E$5:$F$203,2,0)</f>
        <v>#N/A</v>
      </c>
    </row>
    <row r="209" ht="20" customHeight="1" spans="1:23">
      <c r="A209" s="150">
        <f t="shared" si="68"/>
        <v>206</v>
      </c>
      <c r="B209" s="151" t="s">
        <v>439</v>
      </c>
      <c r="C209" s="11" t="s">
        <v>440</v>
      </c>
      <c r="D209" s="151" t="s">
        <v>441</v>
      </c>
      <c r="E209" s="151">
        <v>2836.2</v>
      </c>
      <c r="F209" s="151">
        <v>2837</v>
      </c>
      <c r="G209" s="13">
        <v>4990.25</v>
      </c>
      <c r="H209" s="151">
        <f t="shared" si="59"/>
        <v>51.05</v>
      </c>
      <c r="I209" s="151">
        <f t="shared" si="60"/>
        <v>453.792</v>
      </c>
      <c r="J209" s="151">
        <f t="shared" si="61"/>
        <v>19.859</v>
      </c>
      <c r="K209" s="13">
        <f t="shared" si="62"/>
        <v>424.17</v>
      </c>
      <c r="L209" s="13"/>
      <c r="M209" s="13">
        <f t="shared" si="67"/>
        <v>948.871</v>
      </c>
      <c r="N209" s="151">
        <v>0</v>
      </c>
      <c r="O209" s="151">
        <f t="shared" si="63"/>
        <v>226.9</v>
      </c>
      <c r="P209" s="151">
        <f t="shared" si="64"/>
        <v>8.51</v>
      </c>
      <c r="Q209" s="13">
        <f t="shared" si="65"/>
        <v>99.81</v>
      </c>
      <c r="R209" s="13"/>
      <c r="S209" s="151">
        <f t="shared" si="66"/>
        <v>335.22</v>
      </c>
      <c r="T209" s="151">
        <f t="shared" si="58"/>
        <v>1284.091</v>
      </c>
      <c r="U209" s="151"/>
      <c r="V209" t="str">
        <f>VLOOKUP(D209,[3]汇总!I$2:J$326,2,0)</f>
        <v>√</v>
      </c>
      <c r="W209">
        <f>VLOOKUP(D209,'[4]2021.05'!$E$5:$F$203,2,0)</f>
        <v>1790</v>
      </c>
    </row>
    <row r="210" ht="20" customHeight="1" spans="1:23">
      <c r="A210" s="150">
        <f t="shared" si="68"/>
        <v>207</v>
      </c>
      <c r="B210" s="151"/>
      <c r="C210" s="11" t="s">
        <v>442</v>
      </c>
      <c r="D210" s="151" t="s">
        <v>443</v>
      </c>
      <c r="E210" s="151">
        <v>2836.2</v>
      </c>
      <c r="F210" s="151">
        <v>2837</v>
      </c>
      <c r="G210" s="13">
        <v>4990.25</v>
      </c>
      <c r="H210" s="151">
        <f t="shared" si="59"/>
        <v>51.05</v>
      </c>
      <c r="I210" s="151">
        <f t="shared" si="60"/>
        <v>453.792</v>
      </c>
      <c r="J210" s="151">
        <f t="shared" si="61"/>
        <v>19.859</v>
      </c>
      <c r="K210" s="13">
        <f t="shared" si="62"/>
        <v>424.17</v>
      </c>
      <c r="L210" s="13"/>
      <c r="M210" s="13">
        <f t="shared" si="67"/>
        <v>948.871</v>
      </c>
      <c r="N210" s="151">
        <v>0</v>
      </c>
      <c r="O210" s="151">
        <f t="shared" si="63"/>
        <v>226.9</v>
      </c>
      <c r="P210" s="151">
        <f t="shared" si="64"/>
        <v>8.51</v>
      </c>
      <c r="Q210" s="13">
        <f t="shared" si="65"/>
        <v>99.81</v>
      </c>
      <c r="R210" s="13"/>
      <c r="S210" s="151">
        <f t="shared" si="66"/>
        <v>335.22</v>
      </c>
      <c r="T210" s="151">
        <f t="shared" si="58"/>
        <v>1284.091</v>
      </c>
      <c r="U210" s="151"/>
      <c r="V210" t="str">
        <f>VLOOKUP(D210,[3]汇总!I$2:J$326,2,0)</f>
        <v>√</v>
      </c>
      <c r="W210">
        <f>VLOOKUP(D210,'[4]2021.05'!$E$5:$F$203,2,0)</f>
        <v>1790</v>
      </c>
    </row>
    <row r="211" ht="20" customHeight="1" spans="1:23">
      <c r="A211" s="150">
        <f t="shared" si="68"/>
        <v>208</v>
      </c>
      <c r="B211" s="151"/>
      <c r="C211" s="11" t="s">
        <v>444</v>
      </c>
      <c r="D211" s="151" t="s">
        <v>445</v>
      </c>
      <c r="E211" s="151">
        <v>2836.2</v>
      </c>
      <c r="F211" s="151">
        <v>2837</v>
      </c>
      <c r="G211" s="13">
        <v>4990.25</v>
      </c>
      <c r="H211" s="151">
        <f t="shared" si="59"/>
        <v>51.05</v>
      </c>
      <c r="I211" s="151">
        <f t="shared" si="60"/>
        <v>453.792</v>
      </c>
      <c r="J211" s="151">
        <f t="shared" si="61"/>
        <v>19.859</v>
      </c>
      <c r="K211" s="13">
        <f t="shared" si="62"/>
        <v>424.17</v>
      </c>
      <c r="L211" s="13"/>
      <c r="M211" s="13">
        <f t="shared" si="67"/>
        <v>948.871</v>
      </c>
      <c r="N211" s="151">
        <v>0</v>
      </c>
      <c r="O211" s="151">
        <f t="shared" si="63"/>
        <v>226.9</v>
      </c>
      <c r="P211" s="151">
        <f t="shared" si="64"/>
        <v>8.51</v>
      </c>
      <c r="Q211" s="13">
        <f t="shared" si="65"/>
        <v>99.81</v>
      </c>
      <c r="R211" s="13"/>
      <c r="S211" s="151">
        <f t="shared" si="66"/>
        <v>335.22</v>
      </c>
      <c r="T211" s="151">
        <f t="shared" si="58"/>
        <v>1284.091</v>
      </c>
      <c r="U211" s="151"/>
      <c r="V211" t="str">
        <f>VLOOKUP(D211,[3]汇总!I$2:J$326,2,0)</f>
        <v>√</v>
      </c>
      <c r="W211">
        <f>VLOOKUP(D211,'[4]2021.05'!$E$5:$F$203,2,0)</f>
        <v>1790</v>
      </c>
    </row>
    <row r="212" ht="20" customHeight="1" spans="1:23">
      <c r="A212" s="150">
        <f t="shared" si="68"/>
        <v>209</v>
      </c>
      <c r="B212" s="151"/>
      <c r="C212" s="11" t="s">
        <v>446</v>
      </c>
      <c r="D212" s="151" t="s">
        <v>447</v>
      </c>
      <c r="E212" s="151">
        <v>2836.2</v>
      </c>
      <c r="F212" s="151">
        <v>2837</v>
      </c>
      <c r="G212" s="13">
        <v>4990.25</v>
      </c>
      <c r="H212" s="151">
        <f t="shared" si="59"/>
        <v>51.05</v>
      </c>
      <c r="I212" s="151">
        <f t="shared" si="60"/>
        <v>453.792</v>
      </c>
      <c r="J212" s="151">
        <f t="shared" si="61"/>
        <v>19.859</v>
      </c>
      <c r="K212" s="13">
        <f t="shared" si="62"/>
        <v>424.17</v>
      </c>
      <c r="L212" s="13"/>
      <c r="M212" s="13">
        <f t="shared" si="67"/>
        <v>948.871</v>
      </c>
      <c r="N212" s="151">
        <v>0</v>
      </c>
      <c r="O212" s="151">
        <f t="shared" si="63"/>
        <v>226.9</v>
      </c>
      <c r="P212" s="151">
        <f t="shared" si="64"/>
        <v>8.51</v>
      </c>
      <c r="Q212" s="13">
        <f t="shared" si="65"/>
        <v>99.81</v>
      </c>
      <c r="R212" s="13"/>
      <c r="S212" s="151">
        <f t="shared" si="66"/>
        <v>335.22</v>
      </c>
      <c r="T212" s="151">
        <f t="shared" si="58"/>
        <v>1284.091</v>
      </c>
      <c r="U212" s="151"/>
      <c r="V212" t="str">
        <f>VLOOKUP(D212,[3]汇总!I$2:J$326,2,0)</f>
        <v>√</v>
      </c>
      <c r="W212">
        <f>VLOOKUP(D212,'[4]2021.05'!$E$5:$F$203,2,0)</f>
        <v>1790</v>
      </c>
    </row>
    <row r="213" ht="20" customHeight="1" spans="1:23">
      <c r="A213" s="150">
        <f t="shared" si="68"/>
        <v>210</v>
      </c>
      <c r="B213" s="151"/>
      <c r="C213" s="11" t="s">
        <v>448</v>
      </c>
      <c r="D213" s="151" t="s">
        <v>449</v>
      </c>
      <c r="E213" s="151">
        <v>2836.2</v>
      </c>
      <c r="F213" s="151">
        <v>2837</v>
      </c>
      <c r="G213" s="13">
        <v>4990.25</v>
      </c>
      <c r="H213" s="151">
        <f t="shared" si="59"/>
        <v>51.05</v>
      </c>
      <c r="I213" s="151">
        <f t="shared" si="60"/>
        <v>453.792</v>
      </c>
      <c r="J213" s="151">
        <f t="shared" si="61"/>
        <v>19.859</v>
      </c>
      <c r="K213" s="13">
        <f t="shared" si="62"/>
        <v>424.17</v>
      </c>
      <c r="L213" s="13"/>
      <c r="M213" s="13">
        <f t="shared" si="67"/>
        <v>948.871</v>
      </c>
      <c r="N213" s="151">
        <v>0</v>
      </c>
      <c r="O213" s="151">
        <f t="shared" si="63"/>
        <v>226.9</v>
      </c>
      <c r="P213" s="151">
        <f t="shared" si="64"/>
        <v>8.51</v>
      </c>
      <c r="Q213" s="13">
        <f t="shared" si="65"/>
        <v>99.81</v>
      </c>
      <c r="R213" s="13"/>
      <c r="S213" s="151">
        <f t="shared" si="66"/>
        <v>335.22</v>
      </c>
      <c r="T213" s="151">
        <f t="shared" si="58"/>
        <v>1284.091</v>
      </c>
      <c r="U213" s="151"/>
      <c r="V213" t="str">
        <f>VLOOKUP(D213,[3]汇总!I$2:J$326,2,0)</f>
        <v>√</v>
      </c>
      <c r="W213" t="e">
        <f>VLOOKUP(D213,'[4]2021.05'!$E$5:$F$203,2,0)</f>
        <v>#N/A</v>
      </c>
    </row>
    <row r="214" ht="20" customHeight="1" spans="1:23">
      <c r="A214" s="150">
        <f t="shared" si="68"/>
        <v>211</v>
      </c>
      <c r="B214" s="151"/>
      <c r="C214" s="11" t="s">
        <v>450</v>
      </c>
      <c r="D214" s="151" t="s">
        <v>451</v>
      </c>
      <c r="E214" s="151">
        <v>2836.2</v>
      </c>
      <c r="F214" s="151">
        <v>2837</v>
      </c>
      <c r="G214" s="13">
        <v>4990.25</v>
      </c>
      <c r="H214" s="151">
        <f t="shared" si="59"/>
        <v>51.05</v>
      </c>
      <c r="I214" s="151">
        <f t="shared" si="60"/>
        <v>453.792</v>
      </c>
      <c r="J214" s="151">
        <f t="shared" si="61"/>
        <v>19.859</v>
      </c>
      <c r="K214" s="13">
        <f t="shared" si="62"/>
        <v>424.17</v>
      </c>
      <c r="L214" s="13"/>
      <c r="M214" s="13">
        <f t="shared" si="67"/>
        <v>948.871</v>
      </c>
      <c r="N214" s="151">
        <v>0</v>
      </c>
      <c r="O214" s="151">
        <f t="shared" si="63"/>
        <v>226.9</v>
      </c>
      <c r="P214" s="151">
        <f t="shared" si="64"/>
        <v>8.51</v>
      </c>
      <c r="Q214" s="13">
        <f t="shared" si="65"/>
        <v>99.81</v>
      </c>
      <c r="R214" s="13"/>
      <c r="S214" s="151">
        <f t="shared" si="66"/>
        <v>335.22</v>
      </c>
      <c r="T214" s="151">
        <f t="shared" si="58"/>
        <v>1284.091</v>
      </c>
      <c r="U214" s="151"/>
      <c r="V214" t="str">
        <f>VLOOKUP(D214,[3]汇总!I$2:J$326,2,0)</f>
        <v>√</v>
      </c>
      <c r="W214">
        <f>VLOOKUP(D214,'[4]2021.05'!$E$5:$F$203,2,0)</f>
        <v>1790</v>
      </c>
    </row>
    <row r="215" ht="20" customHeight="1" spans="1:23">
      <c r="A215" s="150">
        <f t="shared" ref="A215:A224" si="69">ROW()-3</f>
        <v>212</v>
      </c>
      <c r="B215" s="151"/>
      <c r="C215" s="11" t="s">
        <v>452</v>
      </c>
      <c r="D215" s="151" t="s">
        <v>453</v>
      </c>
      <c r="E215" s="151">
        <v>2836.2</v>
      </c>
      <c r="F215" s="151">
        <v>2837</v>
      </c>
      <c r="G215" s="13">
        <v>4990.25</v>
      </c>
      <c r="H215" s="151">
        <f t="shared" si="59"/>
        <v>51.05</v>
      </c>
      <c r="I215" s="151">
        <f t="shared" si="60"/>
        <v>453.792</v>
      </c>
      <c r="J215" s="151">
        <f t="shared" si="61"/>
        <v>19.859</v>
      </c>
      <c r="K215" s="13">
        <f t="shared" si="62"/>
        <v>424.17</v>
      </c>
      <c r="L215" s="13"/>
      <c r="M215" s="13">
        <f t="shared" si="67"/>
        <v>948.871</v>
      </c>
      <c r="N215" s="151">
        <v>0</v>
      </c>
      <c r="O215" s="151">
        <f t="shared" si="63"/>
        <v>226.9</v>
      </c>
      <c r="P215" s="151">
        <f t="shared" si="64"/>
        <v>8.51</v>
      </c>
      <c r="Q215" s="13">
        <f t="shared" si="65"/>
        <v>99.81</v>
      </c>
      <c r="R215" s="13"/>
      <c r="S215" s="151">
        <f t="shared" si="66"/>
        <v>335.22</v>
      </c>
      <c r="T215" s="151">
        <f t="shared" si="58"/>
        <v>1284.091</v>
      </c>
      <c r="U215" s="151"/>
      <c r="V215" t="str">
        <f>VLOOKUP(D215,[3]汇总!I$2:J$326,2,0)</f>
        <v>√</v>
      </c>
      <c r="W215" t="e">
        <f>VLOOKUP(D215,'[4]2021.05'!$E$5:$F$203,2,0)</f>
        <v>#N/A</v>
      </c>
    </row>
    <row r="216" ht="20" customHeight="1" spans="1:23">
      <c r="A216" s="150">
        <f t="shared" si="69"/>
        <v>213</v>
      </c>
      <c r="B216" s="151"/>
      <c r="C216" s="11" t="s">
        <v>454</v>
      </c>
      <c r="D216" s="151" t="s">
        <v>455</v>
      </c>
      <c r="E216" s="151">
        <v>2836.2</v>
      </c>
      <c r="F216" s="151">
        <v>2837</v>
      </c>
      <c r="G216" s="13">
        <v>4990.25</v>
      </c>
      <c r="H216" s="151">
        <f t="shared" si="59"/>
        <v>51.05</v>
      </c>
      <c r="I216" s="151">
        <f t="shared" si="60"/>
        <v>453.792</v>
      </c>
      <c r="J216" s="151">
        <f t="shared" si="61"/>
        <v>19.859</v>
      </c>
      <c r="K216" s="13">
        <f t="shared" si="62"/>
        <v>424.17</v>
      </c>
      <c r="L216" s="13"/>
      <c r="M216" s="13">
        <f t="shared" si="67"/>
        <v>948.871</v>
      </c>
      <c r="N216" s="151">
        <v>0</v>
      </c>
      <c r="O216" s="151">
        <f t="shared" si="63"/>
        <v>226.9</v>
      </c>
      <c r="P216" s="151">
        <f t="shared" si="64"/>
        <v>8.51</v>
      </c>
      <c r="Q216" s="13">
        <f t="shared" si="65"/>
        <v>99.81</v>
      </c>
      <c r="R216" s="13"/>
      <c r="S216" s="151">
        <f t="shared" si="66"/>
        <v>335.22</v>
      </c>
      <c r="T216" s="151">
        <f t="shared" si="58"/>
        <v>1284.091</v>
      </c>
      <c r="U216" s="151"/>
      <c r="V216" t="str">
        <f>VLOOKUP(D216,[3]汇总!I$2:J$326,2,0)</f>
        <v>√</v>
      </c>
      <c r="W216">
        <f>VLOOKUP(D216,'[4]2021.05'!$E$5:$F$203,2,0)</f>
        <v>1790</v>
      </c>
    </row>
    <row r="217" ht="20" customHeight="1" spans="1:23">
      <c r="A217" s="150">
        <f t="shared" si="69"/>
        <v>214</v>
      </c>
      <c r="B217" s="153" t="s">
        <v>456</v>
      </c>
      <c r="C217" s="11" t="s">
        <v>457</v>
      </c>
      <c r="D217" s="151" t="s">
        <v>458</v>
      </c>
      <c r="E217" s="151">
        <v>2836.2</v>
      </c>
      <c r="F217" s="151">
        <v>2837</v>
      </c>
      <c r="G217" s="13">
        <v>4990.25</v>
      </c>
      <c r="H217" s="151">
        <f t="shared" si="59"/>
        <v>51.05</v>
      </c>
      <c r="I217" s="151">
        <f t="shared" si="60"/>
        <v>453.792</v>
      </c>
      <c r="J217" s="151">
        <f t="shared" si="61"/>
        <v>19.859</v>
      </c>
      <c r="K217" s="13">
        <f t="shared" si="62"/>
        <v>424.17</v>
      </c>
      <c r="L217" s="13"/>
      <c r="M217" s="13">
        <f t="shared" si="67"/>
        <v>948.871</v>
      </c>
      <c r="N217" s="151">
        <v>0</v>
      </c>
      <c r="O217" s="151">
        <f t="shared" si="63"/>
        <v>226.9</v>
      </c>
      <c r="P217" s="151">
        <f t="shared" si="64"/>
        <v>8.51</v>
      </c>
      <c r="Q217" s="13">
        <f t="shared" si="65"/>
        <v>99.81</v>
      </c>
      <c r="R217" s="13"/>
      <c r="S217" s="151">
        <f t="shared" si="66"/>
        <v>335.22</v>
      </c>
      <c r="T217" s="151">
        <f t="shared" si="58"/>
        <v>1284.091</v>
      </c>
      <c r="U217" s="151"/>
      <c r="V217" t="str">
        <f>VLOOKUP(D217,[3]汇总!I$2:J$326,2,0)</f>
        <v>√</v>
      </c>
      <c r="W217">
        <f>VLOOKUP(D217,'[4]2021.05'!$E$5:$F$203,2,0)</f>
        <v>1790</v>
      </c>
    </row>
    <row r="218" ht="20" customHeight="1" spans="1:23">
      <c r="A218" s="150">
        <f t="shared" si="69"/>
        <v>215</v>
      </c>
      <c r="B218" s="154"/>
      <c r="C218" s="11" t="s">
        <v>459</v>
      </c>
      <c r="D218" s="151" t="s">
        <v>460</v>
      </c>
      <c r="E218" s="151">
        <v>2836.2</v>
      </c>
      <c r="F218" s="151">
        <v>2837</v>
      </c>
      <c r="G218" s="13">
        <v>4990.25</v>
      </c>
      <c r="H218" s="151">
        <f t="shared" si="59"/>
        <v>51.05</v>
      </c>
      <c r="I218" s="151">
        <f t="shared" si="60"/>
        <v>453.792</v>
      </c>
      <c r="J218" s="151">
        <f t="shared" si="61"/>
        <v>19.859</v>
      </c>
      <c r="K218" s="13">
        <f t="shared" si="62"/>
        <v>424.17</v>
      </c>
      <c r="L218" s="13"/>
      <c r="M218" s="13">
        <f t="shared" si="67"/>
        <v>948.871</v>
      </c>
      <c r="N218" s="151">
        <v>0</v>
      </c>
      <c r="O218" s="151">
        <f t="shared" si="63"/>
        <v>226.9</v>
      </c>
      <c r="P218" s="151">
        <f t="shared" si="64"/>
        <v>8.51</v>
      </c>
      <c r="Q218" s="13">
        <f t="shared" si="65"/>
        <v>99.81</v>
      </c>
      <c r="R218" s="13"/>
      <c r="S218" s="151">
        <f t="shared" si="66"/>
        <v>335.22</v>
      </c>
      <c r="T218" s="151">
        <f t="shared" si="58"/>
        <v>1284.091</v>
      </c>
      <c r="U218" s="151"/>
      <c r="V218" t="str">
        <f>VLOOKUP(D218,[3]汇总!I$2:J$326,2,0)</f>
        <v>√</v>
      </c>
      <c r="W218">
        <f>VLOOKUP(D218,'[4]2021.05'!$E$5:$F$203,2,0)</f>
        <v>1790</v>
      </c>
    </row>
    <row r="219" ht="20" customHeight="1" spans="1:23">
      <c r="A219" s="150">
        <f t="shared" si="69"/>
        <v>216</v>
      </c>
      <c r="B219" s="154"/>
      <c r="C219" s="11" t="s">
        <v>461</v>
      </c>
      <c r="D219" s="151" t="s">
        <v>462</v>
      </c>
      <c r="E219" s="151">
        <v>2836.2</v>
      </c>
      <c r="F219" s="151">
        <v>2837</v>
      </c>
      <c r="G219" s="13">
        <v>4990.25</v>
      </c>
      <c r="H219" s="151">
        <f t="shared" si="59"/>
        <v>51.05</v>
      </c>
      <c r="I219" s="151">
        <f t="shared" si="60"/>
        <v>453.792</v>
      </c>
      <c r="J219" s="151">
        <f t="shared" si="61"/>
        <v>19.859</v>
      </c>
      <c r="K219" s="13">
        <f t="shared" si="62"/>
        <v>424.17</v>
      </c>
      <c r="L219" s="13"/>
      <c r="M219" s="13">
        <f t="shared" si="67"/>
        <v>948.871</v>
      </c>
      <c r="N219" s="151">
        <v>0</v>
      </c>
      <c r="O219" s="151">
        <f t="shared" si="63"/>
        <v>226.9</v>
      </c>
      <c r="P219" s="151">
        <f t="shared" si="64"/>
        <v>8.51</v>
      </c>
      <c r="Q219" s="13">
        <f t="shared" si="65"/>
        <v>99.81</v>
      </c>
      <c r="R219" s="13"/>
      <c r="S219" s="151">
        <f t="shared" si="66"/>
        <v>335.22</v>
      </c>
      <c r="T219" s="151">
        <f t="shared" si="58"/>
        <v>1284.091</v>
      </c>
      <c r="U219" s="151"/>
      <c r="V219" t="str">
        <f>VLOOKUP(D219,[3]汇总!I$2:J$326,2,0)</f>
        <v>√</v>
      </c>
      <c r="W219">
        <f>VLOOKUP(D219,'[4]2021.05'!$E$5:$F$203,2,0)</f>
        <v>1790</v>
      </c>
    </row>
    <row r="220" ht="20" customHeight="1" spans="1:23">
      <c r="A220" s="150">
        <f t="shared" si="69"/>
        <v>217</v>
      </c>
      <c r="B220" s="154"/>
      <c r="C220" s="11" t="s">
        <v>463</v>
      </c>
      <c r="D220" s="151" t="s">
        <v>464</v>
      </c>
      <c r="E220" s="151">
        <v>2836.2</v>
      </c>
      <c r="F220" s="151">
        <v>2837</v>
      </c>
      <c r="G220" s="13">
        <v>4990.25</v>
      </c>
      <c r="H220" s="151">
        <f t="shared" si="59"/>
        <v>51.05</v>
      </c>
      <c r="I220" s="151">
        <f t="shared" si="60"/>
        <v>453.792</v>
      </c>
      <c r="J220" s="151">
        <f t="shared" si="61"/>
        <v>19.859</v>
      </c>
      <c r="K220" s="13">
        <f t="shared" si="62"/>
        <v>424.17</v>
      </c>
      <c r="L220" s="13"/>
      <c r="M220" s="13">
        <f t="shared" si="67"/>
        <v>948.871</v>
      </c>
      <c r="N220" s="151">
        <v>0</v>
      </c>
      <c r="O220" s="151">
        <f t="shared" si="63"/>
        <v>226.9</v>
      </c>
      <c r="P220" s="151">
        <f t="shared" si="64"/>
        <v>8.51</v>
      </c>
      <c r="Q220" s="13">
        <f t="shared" si="65"/>
        <v>99.81</v>
      </c>
      <c r="R220" s="13"/>
      <c r="S220" s="151">
        <f t="shared" si="66"/>
        <v>335.22</v>
      </c>
      <c r="T220" s="151">
        <f t="shared" si="58"/>
        <v>1284.091</v>
      </c>
      <c r="U220" s="151"/>
      <c r="V220" t="str">
        <f>VLOOKUP(D220,[3]汇总!I$2:J$326,2,0)</f>
        <v>√</v>
      </c>
      <c r="W220">
        <f>VLOOKUP(D220,'[4]2021.05'!$E$5:$F$203,2,0)</f>
        <v>1790</v>
      </c>
    </row>
    <row r="221" ht="20" customHeight="1" spans="1:23">
      <c r="A221" s="150">
        <f t="shared" si="69"/>
        <v>218</v>
      </c>
      <c r="B221" s="154"/>
      <c r="C221" s="11" t="s">
        <v>465</v>
      </c>
      <c r="D221" s="151" t="s">
        <v>466</v>
      </c>
      <c r="E221" s="151">
        <v>2836.2</v>
      </c>
      <c r="F221" s="151">
        <v>2837</v>
      </c>
      <c r="G221" s="13">
        <v>4990.25</v>
      </c>
      <c r="H221" s="151">
        <f t="shared" si="59"/>
        <v>51.05</v>
      </c>
      <c r="I221" s="151">
        <f t="shared" si="60"/>
        <v>453.792</v>
      </c>
      <c r="J221" s="151">
        <f t="shared" si="61"/>
        <v>19.859</v>
      </c>
      <c r="K221" s="13">
        <f t="shared" si="62"/>
        <v>424.17</v>
      </c>
      <c r="L221" s="13"/>
      <c r="M221" s="13">
        <f t="shared" si="67"/>
        <v>948.871</v>
      </c>
      <c r="N221" s="151">
        <v>0</v>
      </c>
      <c r="O221" s="151">
        <f t="shared" si="63"/>
        <v>226.9</v>
      </c>
      <c r="P221" s="151">
        <f t="shared" si="64"/>
        <v>8.51</v>
      </c>
      <c r="Q221" s="13">
        <f t="shared" si="65"/>
        <v>99.81</v>
      </c>
      <c r="R221" s="13"/>
      <c r="S221" s="151">
        <f t="shared" si="66"/>
        <v>335.22</v>
      </c>
      <c r="T221" s="151">
        <f t="shared" si="58"/>
        <v>1284.091</v>
      </c>
      <c r="U221" s="151"/>
      <c r="V221" t="str">
        <f>VLOOKUP(D221,[3]汇总!I$2:J$326,2,0)</f>
        <v>√</v>
      </c>
      <c r="W221">
        <f>VLOOKUP(D221,'[4]2021.05'!$E$5:$F$203,2,0)</f>
        <v>1790</v>
      </c>
    </row>
    <row r="222" ht="20" customHeight="1" spans="1:23">
      <c r="A222" s="150">
        <f t="shared" si="69"/>
        <v>219</v>
      </c>
      <c r="B222" s="154"/>
      <c r="C222" s="11" t="s">
        <v>467</v>
      </c>
      <c r="D222" s="151" t="s">
        <v>468</v>
      </c>
      <c r="E222" s="151">
        <v>2836.2</v>
      </c>
      <c r="F222" s="151">
        <v>2837</v>
      </c>
      <c r="G222" s="13">
        <v>4990.25</v>
      </c>
      <c r="H222" s="151">
        <f t="shared" si="59"/>
        <v>51.05</v>
      </c>
      <c r="I222" s="151">
        <f t="shared" si="60"/>
        <v>453.792</v>
      </c>
      <c r="J222" s="151">
        <f t="shared" si="61"/>
        <v>19.859</v>
      </c>
      <c r="K222" s="13">
        <f t="shared" si="62"/>
        <v>424.17</v>
      </c>
      <c r="L222" s="13"/>
      <c r="M222" s="13">
        <f t="shared" si="67"/>
        <v>948.871</v>
      </c>
      <c r="N222" s="151">
        <v>0</v>
      </c>
      <c r="O222" s="151">
        <f t="shared" si="63"/>
        <v>226.9</v>
      </c>
      <c r="P222" s="151">
        <f t="shared" si="64"/>
        <v>8.51</v>
      </c>
      <c r="Q222" s="13">
        <f t="shared" si="65"/>
        <v>99.81</v>
      </c>
      <c r="R222" s="13"/>
      <c r="S222" s="151">
        <f t="shared" si="66"/>
        <v>335.22</v>
      </c>
      <c r="T222" s="151">
        <f t="shared" si="58"/>
        <v>1284.091</v>
      </c>
      <c r="U222" s="151"/>
      <c r="V222" t="str">
        <f>VLOOKUP(D222,[3]汇总!I$2:J$326,2,0)</f>
        <v>√</v>
      </c>
      <c r="W222">
        <f>VLOOKUP(D222,'[4]2021.05'!$E$5:$F$203,2,0)</f>
        <v>1790</v>
      </c>
    </row>
    <row r="223" ht="20" customHeight="1" spans="1:23">
      <c r="A223" s="150">
        <f t="shared" si="69"/>
        <v>220</v>
      </c>
      <c r="B223" s="154"/>
      <c r="C223" s="11" t="s">
        <v>469</v>
      </c>
      <c r="D223" s="151" t="s">
        <v>470</v>
      </c>
      <c r="E223" s="151">
        <v>2836.2</v>
      </c>
      <c r="F223" s="151">
        <v>2837</v>
      </c>
      <c r="G223" s="13">
        <v>4990.25</v>
      </c>
      <c r="H223" s="151">
        <f t="shared" si="59"/>
        <v>51.05</v>
      </c>
      <c r="I223" s="151">
        <f t="shared" si="60"/>
        <v>453.792</v>
      </c>
      <c r="J223" s="151">
        <f t="shared" si="61"/>
        <v>19.859</v>
      </c>
      <c r="K223" s="13">
        <f t="shared" si="62"/>
        <v>424.17</v>
      </c>
      <c r="L223" s="13"/>
      <c r="M223" s="13">
        <f t="shared" si="67"/>
        <v>948.871</v>
      </c>
      <c r="N223" s="151">
        <v>0</v>
      </c>
      <c r="O223" s="151">
        <f t="shared" si="63"/>
        <v>226.9</v>
      </c>
      <c r="P223" s="151">
        <f t="shared" si="64"/>
        <v>8.51</v>
      </c>
      <c r="Q223" s="13">
        <f t="shared" si="65"/>
        <v>99.81</v>
      </c>
      <c r="R223" s="13"/>
      <c r="S223" s="151">
        <f t="shared" si="66"/>
        <v>335.22</v>
      </c>
      <c r="T223" s="151">
        <f t="shared" si="58"/>
        <v>1284.091</v>
      </c>
      <c r="U223" s="151"/>
      <c r="V223" t="str">
        <f>VLOOKUP(D223,[3]汇总!I$2:J$326,2,0)</f>
        <v>√</v>
      </c>
      <c r="W223">
        <f>VLOOKUP(D223,'[4]2021.05'!$E$5:$F$203,2,0)</f>
        <v>1790</v>
      </c>
    </row>
    <row r="224" ht="20" customHeight="1" spans="1:23">
      <c r="A224" s="150">
        <f t="shared" si="69"/>
        <v>221</v>
      </c>
      <c r="B224" s="154"/>
      <c r="C224" s="11" t="s">
        <v>471</v>
      </c>
      <c r="D224" s="151" t="s">
        <v>472</v>
      </c>
      <c r="E224" s="151">
        <v>2836.2</v>
      </c>
      <c r="F224" s="151">
        <v>2837</v>
      </c>
      <c r="G224" s="13">
        <v>4990.25</v>
      </c>
      <c r="H224" s="151">
        <f t="shared" si="59"/>
        <v>51.05</v>
      </c>
      <c r="I224" s="151">
        <f t="shared" si="60"/>
        <v>453.792</v>
      </c>
      <c r="J224" s="151">
        <f t="shared" si="61"/>
        <v>19.859</v>
      </c>
      <c r="K224" s="13">
        <f t="shared" si="62"/>
        <v>424.17</v>
      </c>
      <c r="L224" s="13"/>
      <c r="M224" s="13">
        <f t="shared" si="67"/>
        <v>948.871</v>
      </c>
      <c r="N224" s="151">
        <v>0</v>
      </c>
      <c r="O224" s="151">
        <f t="shared" si="63"/>
        <v>226.9</v>
      </c>
      <c r="P224" s="151">
        <f t="shared" si="64"/>
        <v>8.51</v>
      </c>
      <c r="Q224" s="13">
        <f t="shared" si="65"/>
        <v>99.81</v>
      </c>
      <c r="R224" s="13"/>
      <c r="S224" s="151">
        <f t="shared" si="66"/>
        <v>335.22</v>
      </c>
      <c r="T224" s="151">
        <f t="shared" si="58"/>
        <v>1284.091</v>
      </c>
      <c r="U224" s="151"/>
      <c r="V224" t="str">
        <f>VLOOKUP(D224,[3]汇总!I$2:J$326,2,0)</f>
        <v>√</v>
      </c>
      <c r="W224">
        <f>VLOOKUP(D224,'[4]2021.05'!$E$5:$F$203,2,0)</f>
        <v>1790</v>
      </c>
    </row>
    <row r="225" ht="20" customHeight="1" spans="1:23">
      <c r="A225" s="150">
        <f t="shared" ref="A225:A234" si="70">ROW()-3</f>
        <v>222</v>
      </c>
      <c r="B225" s="154"/>
      <c r="C225" s="11" t="s">
        <v>473</v>
      </c>
      <c r="D225" s="151" t="s">
        <v>474</v>
      </c>
      <c r="E225" s="151">
        <v>2836.2</v>
      </c>
      <c r="F225" s="151">
        <v>2837</v>
      </c>
      <c r="G225" s="13">
        <v>4990.25</v>
      </c>
      <c r="H225" s="151">
        <f t="shared" si="59"/>
        <v>51.05</v>
      </c>
      <c r="I225" s="151">
        <f t="shared" si="60"/>
        <v>453.792</v>
      </c>
      <c r="J225" s="151">
        <f t="shared" si="61"/>
        <v>19.859</v>
      </c>
      <c r="K225" s="13">
        <f t="shared" si="62"/>
        <v>424.17</v>
      </c>
      <c r="L225" s="13"/>
      <c r="M225" s="13">
        <f t="shared" si="67"/>
        <v>948.871</v>
      </c>
      <c r="N225" s="151">
        <v>0</v>
      </c>
      <c r="O225" s="151">
        <f t="shared" si="63"/>
        <v>226.9</v>
      </c>
      <c r="P225" s="151">
        <f t="shared" si="64"/>
        <v>8.51</v>
      </c>
      <c r="Q225" s="13">
        <f t="shared" si="65"/>
        <v>99.81</v>
      </c>
      <c r="R225" s="13"/>
      <c r="S225" s="151">
        <f t="shared" si="66"/>
        <v>335.22</v>
      </c>
      <c r="T225" s="151">
        <f t="shared" si="58"/>
        <v>1284.091</v>
      </c>
      <c r="U225" s="151"/>
      <c r="V225" t="str">
        <f>VLOOKUP(D225,[3]汇总!I$2:J$326,2,0)</f>
        <v>√</v>
      </c>
      <c r="W225">
        <f>VLOOKUP(D225,'[4]2021.05'!$E$5:$F$203,2,0)</f>
        <v>1790</v>
      </c>
    </row>
    <row r="226" ht="20" customHeight="1" spans="1:23">
      <c r="A226" s="150">
        <f t="shared" si="70"/>
        <v>223</v>
      </c>
      <c r="B226" s="154"/>
      <c r="C226" s="11" t="s">
        <v>475</v>
      </c>
      <c r="D226" s="151" t="s">
        <v>476</v>
      </c>
      <c r="E226" s="151">
        <v>2836.2</v>
      </c>
      <c r="F226" s="151">
        <v>2837</v>
      </c>
      <c r="G226" s="13">
        <v>4990.25</v>
      </c>
      <c r="H226" s="151">
        <f t="shared" si="59"/>
        <v>51.05</v>
      </c>
      <c r="I226" s="151">
        <f t="shared" si="60"/>
        <v>453.792</v>
      </c>
      <c r="J226" s="151">
        <f t="shared" si="61"/>
        <v>19.859</v>
      </c>
      <c r="K226" s="13">
        <f t="shared" si="62"/>
        <v>424.17</v>
      </c>
      <c r="L226" s="13"/>
      <c r="M226" s="13">
        <f t="shared" si="67"/>
        <v>948.871</v>
      </c>
      <c r="N226" s="151">
        <v>0</v>
      </c>
      <c r="O226" s="151">
        <f t="shared" si="63"/>
        <v>226.9</v>
      </c>
      <c r="P226" s="151">
        <f t="shared" si="64"/>
        <v>8.51</v>
      </c>
      <c r="Q226" s="13">
        <f t="shared" si="65"/>
        <v>99.81</v>
      </c>
      <c r="R226" s="13"/>
      <c r="S226" s="151">
        <f t="shared" si="66"/>
        <v>335.22</v>
      </c>
      <c r="T226" s="151">
        <f t="shared" si="58"/>
        <v>1284.091</v>
      </c>
      <c r="U226" s="151"/>
      <c r="V226" t="str">
        <f>VLOOKUP(D226,[3]汇总!I$2:J$326,2,0)</f>
        <v>√</v>
      </c>
      <c r="W226">
        <f>VLOOKUP(D226,'[4]2021.05'!$E$5:$F$203,2,0)</f>
        <v>1790</v>
      </c>
    </row>
    <row r="227" ht="20" customHeight="1" spans="1:23">
      <c r="A227" s="150">
        <f t="shared" si="70"/>
        <v>224</v>
      </c>
      <c r="B227" s="154"/>
      <c r="C227" s="11" t="s">
        <v>477</v>
      </c>
      <c r="D227" s="151" t="s">
        <v>478</v>
      </c>
      <c r="E227" s="151">
        <v>2836.2</v>
      </c>
      <c r="F227" s="151">
        <v>2837</v>
      </c>
      <c r="G227" s="13">
        <v>4990.25</v>
      </c>
      <c r="H227" s="151">
        <f t="shared" si="59"/>
        <v>51.05</v>
      </c>
      <c r="I227" s="151">
        <f t="shared" si="60"/>
        <v>453.792</v>
      </c>
      <c r="J227" s="151">
        <f t="shared" si="61"/>
        <v>19.859</v>
      </c>
      <c r="K227" s="13">
        <f t="shared" si="62"/>
        <v>424.17</v>
      </c>
      <c r="L227" s="13"/>
      <c r="M227" s="13">
        <f t="shared" si="67"/>
        <v>948.871</v>
      </c>
      <c r="N227" s="151">
        <v>0</v>
      </c>
      <c r="O227" s="151">
        <f t="shared" si="63"/>
        <v>226.9</v>
      </c>
      <c r="P227" s="151">
        <f t="shared" si="64"/>
        <v>8.51</v>
      </c>
      <c r="Q227" s="13">
        <f t="shared" si="65"/>
        <v>99.81</v>
      </c>
      <c r="R227" s="13"/>
      <c r="S227" s="151">
        <f t="shared" si="66"/>
        <v>335.22</v>
      </c>
      <c r="T227" s="151">
        <f t="shared" si="58"/>
        <v>1284.091</v>
      </c>
      <c r="U227" s="151"/>
      <c r="V227" t="str">
        <f>VLOOKUP(D227,[3]汇总!I$2:J$326,2,0)</f>
        <v>√</v>
      </c>
      <c r="W227">
        <f>VLOOKUP(D227,'[4]2021.05'!$E$5:$F$203,2,0)</f>
        <v>1790</v>
      </c>
    </row>
    <row r="228" ht="20" customHeight="1" spans="1:23">
      <c r="A228" s="150">
        <f t="shared" si="70"/>
        <v>225</v>
      </c>
      <c r="B228" s="154"/>
      <c r="C228" s="11" t="s">
        <v>479</v>
      </c>
      <c r="D228" s="151" t="s">
        <v>480</v>
      </c>
      <c r="E228" s="151">
        <v>2836.2</v>
      </c>
      <c r="F228" s="151">
        <v>2837</v>
      </c>
      <c r="G228" s="13">
        <v>4990.25</v>
      </c>
      <c r="H228" s="151">
        <f t="shared" si="59"/>
        <v>51.05</v>
      </c>
      <c r="I228" s="151">
        <f t="shared" si="60"/>
        <v>453.792</v>
      </c>
      <c r="J228" s="151">
        <f t="shared" si="61"/>
        <v>19.859</v>
      </c>
      <c r="K228" s="13">
        <f t="shared" si="62"/>
        <v>424.17</v>
      </c>
      <c r="L228" s="13"/>
      <c r="M228" s="13">
        <f t="shared" si="67"/>
        <v>948.871</v>
      </c>
      <c r="N228" s="151">
        <v>0</v>
      </c>
      <c r="O228" s="151">
        <f t="shared" si="63"/>
        <v>226.9</v>
      </c>
      <c r="P228" s="151">
        <f t="shared" si="64"/>
        <v>8.51</v>
      </c>
      <c r="Q228" s="13">
        <f t="shared" si="65"/>
        <v>99.81</v>
      </c>
      <c r="R228" s="13"/>
      <c r="S228" s="151">
        <f t="shared" si="66"/>
        <v>335.22</v>
      </c>
      <c r="T228" s="151">
        <f t="shared" si="58"/>
        <v>1284.091</v>
      </c>
      <c r="U228" s="151"/>
      <c r="V228" t="str">
        <f>VLOOKUP(D228,[3]汇总!I$2:J$326,2,0)</f>
        <v>√</v>
      </c>
      <c r="W228">
        <f>VLOOKUP(D228,'[4]2021.05'!$E$5:$F$203,2,0)</f>
        <v>1790</v>
      </c>
    </row>
    <row r="229" ht="20" customHeight="1" spans="1:23">
      <c r="A229" s="150">
        <f t="shared" si="70"/>
        <v>226</v>
      </c>
      <c r="B229" s="154"/>
      <c r="C229" s="11" t="s">
        <v>481</v>
      </c>
      <c r="D229" s="151" t="s">
        <v>482</v>
      </c>
      <c r="E229" s="151">
        <v>2836.2</v>
      </c>
      <c r="F229" s="151">
        <v>2837</v>
      </c>
      <c r="G229" s="13">
        <v>4990.25</v>
      </c>
      <c r="H229" s="151">
        <f t="shared" si="59"/>
        <v>51.05</v>
      </c>
      <c r="I229" s="151">
        <f t="shared" si="60"/>
        <v>453.792</v>
      </c>
      <c r="J229" s="151">
        <f t="shared" si="61"/>
        <v>19.859</v>
      </c>
      <c r="K229" s="13">
        <f t="shared" si="62"/>
        <v>424.17</v>
      </c>
      <c r="L229" s="13"/>
      <c r="M229" s="13">
        <f t="shared" si="67"/>
        <v>948.871</v>
      </c>
      <c r="N229" s="151">
        <v>0</v>
      </c>
      <c r="O229" s="151">
        <f t="shared" si="63"/>
        <v>226.9</v>
      </c>
      <c r="P229" s="151">
        <f t="shared" si="64"/>
        <v>8.51</v>
      </c>
      <c r="Q229" s="13">
        <f t="shared" si="65"/>
        <v>99.81</v>
      </c>
      <c r="R229" s="13"/>
      <c r="S229" s="151">
        <f t="shared" si="66"/>
        <v>335.22</v>
      </c>
      <c r="T229" s="151">
        <f t="shared" si="58"/>
        <v>1284.091</v>
      </c>
      <c r="U229" s="151"/>
      <c r="V229" t="str">
        <f>VLOOKUP(D229,[3]汇总!I$2:J$326,2,0)</f>
        <v>√</v>
      </c>
      <c r="W229">
        <f>VLOOKUP(D229,'[4]2021.05'!$E$5:$F$203,2,0)</f>
        <v>1790</v>
      </c>
    </row>
    <row r="230" ht="20" customHeight="1" spans="1:23">
      <c r="A230" s="150">
        <f t="shared" si="70"/>
        <v>227</v>
      </c>
      <c r="B230" s="154"/>
      <c r="C230" s="11" t="s">
        <v>483</v>
      </c>
      <c r="D230" s="151" t="s">
        <v>484</v>
      </c>
      <c r="E230" s="151">
        <v>2836.2</v>
      </c>
      <c r="F230" s="151">
        <v>2837</v>
      </c>
      <c r="G230" s="13">
        <v>4990.25</v>
      </c>
      <c r="H230" s="151">
        <f t="shared" si="59"/>
        <v>51.05</v>
      </c>
      <c r="I230" s="151">
        <f t="shared" si="60"/>
        <v>453.792</v>
      </c>
      <c r="J230" s="151">
        <f t="shared" si="61"/>
        <v>19.859</v>
      </c>
      <c r="K230" s="13">
        <f t="shared" si="62"/>
        <v>424.17</v>
      </c>
      <c r="L230" s="13"/>
      <c r="M230" s="13">
        <f t="shared" si="67"/>
        <v>948.871</v>
      </c>
      <c r="N230" s="151">
        <v>0</v>
      </c>
      <c r="O230" s="151">
        <f t="shared" si="63"/>
        <v>226.9</v>
      </c>
      <c r="P230" s="151">
        <f t="shared" si="64"/>
        <v>8.51</v>
      </c>
      <c r="Q230" s="13">
        <f t="shared" si="65"/>
        <v>99.81</v>
      </c>
      <c r="R230" s="13"/>
      <c r="S230" s="151">
        <f t="shared" si="66"/>
        <v>335.22</v>
      </c>
      <c r="T230" s="151">
        <f t="shared" si="58"/>
        <v>1284.091</v>
      </c>
      <c r="U230" s="151"/>
      <c r="V230" t="str">
        <f>VLOOKUP(D230,[3]汇总!I$2:J$326,2,0)</f>
        <v>√</v>
      </c>
      <c r="W230">
        <f>VLOOKUP(D230,'[4]2021.05'!$E$5:$F$203,2,0)</f>
        <v>1790</v>
      </c>
    </row>
    <row r="231" ht="20" customHeight="1" spans="1:23">
      <c r="A231" s="150">
        <f t="shared" si="70"/>
        <v>228</v>
      </c>
      <c r="B231" s="154"/>
      <c r="C231" s="11" t="s">
        <v>487</v>
      </c>
      <c r="D231" s="151" t="s">
        <v>488</v>
      </c>
      <c r="E231" s="151">
        <v>2836.2</v>
      </c>
      <c r="F231" s="151">
        <v>2837</v>
      </c>
      <c r="G231" s="13">
        <v>4990.25</v>
      </c>
      <c r="H231" s="151">
        <f t="shared" si="59"/>
        <v>51.05</v>
      </c>
      <c r="I231" s="151">
        <f t="shared" si="60"/>
        <v>453.792</v>
      </c>
      <c r="J231" s="151">
        <f t="shared" si="61"/>
        <v>19.859</v>
      </c>
      <c r="K231" s="13">
        <f t="shared" si="62"/>
        <v>424.17</v>
      </c>
      <c r="L231" s="13"/>
      <c r="M231" s="13">
        <f t="shared" si="67"/>
        <v>948.871</v>
      </c>
      <c r="N231" s="151">
        <v>0</v>
      </c>
      <c r="O231" s="151">
        <f t="shared" si="63"/>
        <v>226.9</v>
      </c>
      <c r="P231" s="151">
        <f t="shared" si="64"/>
        <v>8.51</v>
      </c>
      <c r="Q231" s="13">
        <f t="shared" si="65"/>
        <v>99.81</v>
      </c>
      <c r="R231" s="13"/>
      <c r="S231" s="151">
        <f t="shared" si="66"/>
        <v>335.22</v>
      </c>
      <c r="T231" s="151">
        <f t="shared" si="58"/>
        <v>1284.091</v>
      </c>
      <c r="U231" s="151"/>
      <c r="V231" t="str">
        <f>VLOOKUP(D231,[3]汇总!I$2:J$326,2,0)</f>
        <v>√</v>
      </c>
      <c r="W231">
        <f>VLOOKUP(D231,'[4]2021.05'!$E$5:$F$203,2,0)</f>
        <v>1790</v>
      </c>
    </row>
    <row r="232" ht="20" customHeight="1" spans="1:23">
      <c r="A232" s="150">
        <f t="shared" si="70"/>
        <v>229</v>
      </c>
      <c r="B232" s="154"/>
      <c r="C232" s="11" t="s">
        <v>489</v>
      </c>
      <c r="D232" s="151" t="s">
        <v>490</v>
      </c>
      <c r="E232" s="151">
        <v>2836.2</v>
      </c>
      <c r="F232" s="151">
        <v>2837</v>
      </c>
      <c r="G232" s="13">
        <v>4990.25</v>
      </c>
      <c r="H232" s="151">
        <f t="shared" si="59"/>
        <v>51.05</v>
      </c>
      <c r="I232" s="151">
        <f t="shared" si="60"/>
        <v>453.792</v>
      </c>
      <c r="J232" s="151">
        <f t="shared" si="61"/>
        <v>19.859</v>
      </c>
      <c r="K232" s="13">
        <f t="shared" si="62"/>
        <v>424.17</v>
      </c>
      <c r="L232" s="13"/>
      <c r="M232" s="13">
        <f t="shared" si="67"/>
        <v>948.871</v>
      </c>
      <c r="N232" s="151">
        <v>0</v>
      </c>
      <c r="O232" s="151">
        <f t="shared" si="63"/>
        <v>226.9</v>
      </c>
      <c r="P232" s="151">
        <f t="shared" si="64"/>
        <v>8.51</v>
      </c>
      <c r="Q232" s="13">
        <f t="shared" si="65"/>
        <v>99.81</v>
      </c>
      <c r="R232" s="13"/>
      <c r="S232" s="151">
        <f t="shared" si="66"/>
        <v>335.22</v>
      </c>
      <c r="T232" s="151">
        <f t="shared" si="58"/>
        <v>1284.091</v>
      </c>
      <c r="U232" s="151"/>
      <c r="V232" t="str">
        <f>VLOOKUP(D232,[3]汇总!I$2:J$326,2,0)</f>
        <v>√</v>
      </c>
      <c r="W232">
        <f>VLOOKUP(D232,'[4]2021.05'!$E$5:$F$203,2,0)</f>
        <v>1790</v>
      </c>
    </row>
    <row r="233" ht="20" customHeight="1" spans="1:23">
      <c r="A233" s="150">
        <f t="shared" si="70"/>
        <v>230</v>
      </c>
      <c r="B233" s="154"/>
      <c r="C233" s="11" t="s">
        <v>491</v>
      </c>
      <c r="D233" s="151" t="s">
        <v>492</v>
      </c>
      <c r="E233" s="151">
        <v>2836.2</v>
      </c>
      <c r="F233" s="151">
        <v>2837</v>
      </c>
      <c r="G233" s="13">
        <v>4990.25</v>
      </c>
      <c r="H233" s="151">
        <f t="shared" si="59"/>
        <v>51.05</v>
      </c>
      <c r="I233" s="151">
        <f t="shared" si="60"/>
        <v>453.792</v>
      </c>
      <c r="J233" s="151">
        <f t="shared" si="61"/>
        <v>19.859</v>
      </c>
      <c r="K233" s="13">
        <f t="shared" si="62"/>
        <v>424.17</v>
      </c>
      <c r="L233" s="13"/>
      <c r="M233" s="13">
        <f t="shared" si="67"/>
        <v>948.871</v>
      </c>
      <c r="N233" s="151">
        <v>0</v>
      </c>
      <c r="O233" s="151">
        <f t="shared" si="63"/>
        <v>226.9</v>
      </c>
      <c r="P233" s="151">
        <f t="shared" si="64"/>
        <v>8.51</v>
      </c>
      <c r="Q233" s="13">
        <f t="shared" si="65"/>
        <v>99.81</v>
      </c>
      <c r="R233" s="13"/>
      <c r="S233" s="151">
        <f t="shared" si="66"/>
        <v>335.22</v>
      </c>
      <c r="T233" s="151">
        <f t="shared" si="58"/>
        <v>1284.091</v>
      </c>
      <c r="U233" s="151"/>
      <c r="V233" t="str">
        <f>VLOOKUP(D233,[3]汇总!I$2:J$326,2,0)</f>
        <v>√</v>
      </c>
      <c r="W233">
        <f>VLOOKUP(D233,'[4]2021.05'!$E$5:$F$203,2,0)</f>
        <v>1790</v>
      </c>
    </row>
    <row r="234" ht="20" customHeight="1" spans="1:23">
      <c r="A234" s="150">
        <f t="shared" si="70"/>
        <v>231</v>
      </c>
      <c r="B234" s="154"/>
      <c r="C234" s="11" t="s">
        <v>493</v>
      </c>
      <c r="D234" s="151" t="s">
        <v>494</v>
      </c>
      <c r="E234" s="151">
        <v>2836.2</v>
      </c>
      <c r="F234" s="151">
        <v>2837</v>
      </c>
      <c r="G234" s="13">
        <v>4990.25</v>
      </c>
      <c r="H234" s="151">
        <f t="shared" si="59"/>
        <v>51.05</v>
      </c>
      <c r="I234" s="151">
        <f t="shared" si="60"/>
        <v>453.792</v>
      </c>
      <c r="J234" s="151">
        <f t="shared" si="61"/>
        <v>19.859</v>
      </c>
      <c r="K234" s="13">
        <f t="shared" si="62"/>
        <v>424.17</v>
      </c>
      <c r="L234" s="13"/>
      <c r="M234" s="13">
        <f t="shared" si="67"/>
        <v>948.871</v>
      </c>
      <c r="N234" s="151">
        <v>0</v>
      </c>
      <c r="O234" s="151">
        <f t="shared" si="63"/>
        <v>226.9</v>
      </c>
      <c r="P234" s="151">
        <f t="shared" si="64"/>
        <v>8.51</v>
      </c>
      <c r="Q234" s="13">
        <f t="shared" si="65"/>
        <v>99.81</v>
      </c>
      <c r="R234" s="13"/>
      <c r="S234" s="151">
        <f t="shared" si="66"/>
        <v>335.22</v>
      </c>
      <c r="T234" s="151">
        <f t="shared" si="58"/>
        <v>1284.091</v>
      </c>
      <c r="U234" s="151"/>
      <c r="V234" t="str">
        <f>VLOOKUP(D234,[3]汇总!I$2:J$326,2,0)</f>
        <v>√</v>
      </c>
      <c r="W234">
        <f>VLOOKUP(D234,'[4]2021.05'!$E$5:$F$203,2,0)</f>
        <v>1790</v>
      </c>
    </row>
    <row r="235" ht="20" customHeight="1" spans="1:23">
      <c r="A235" s="150">
        <f t="shared" ref="A235:A244" si="71">ROW()-3</f>
        <v>232</v>
      </c>
      <c r="B235" s="154"/>
      <c r="C235" s="11" t="s">
        <v>495</v>
      </c>
      <c r="D235" s="151" t="s">
        <v>496</v>
      </c>
      <c r="E235" s="151">
        <v>2836.2</v>
      </c>
      <c r="F235" s="151">
        <v>2837</v>
      </c>
      <c r="G235" s="13">
        <v>4990.25</v>
      </c>
      <c r="H235" s="151">
        <f t="shared" si="59"/>
        <v>51.05</v>
      </c>
      <c r="I235" s="151">
        <f t="shared" si="60"/>
        <v>453.792</v>
      </c>
      <c r="J235" s="151">
        <f t="shared" si="61"/>
        <v>19.859</v>
      </c>
      <c r="K235" s="13">
        <f t="shared" si="62"/>
        <v>424.17</v>
      </c>
      <c r="L235" s="13"/>
      <c r="M235" s="13">
        <f t="shared" si="67"/>
        <v>948.871</v>
      </c>
      <c r="N235" s="151">
        <v>0</v>
      </c>
      <c r="O235" s="151">
        <f t="shared" si="63"/>
        <v>226.9</v>
      </c>
      <c r="P235" s="151">
        <f t="shared" si="64"/>
        <v>8.51</v>
      </c>
      <c r="Q235" s="13">
        <f t="shared" si="65"/>
        <v>99.81</v>
      </c>
      <c r="R235" s="13"/>
      <c r="S235" s="151">
        <f t="shared" si="66"/>
        <v>335.22</v>
      </c>
      <c r="T235" s="151">
        <f t="shared" si="58"/>
        <v>1284.091</v>
      </c>
      <c r="U235" s="151"/>
      <c r="V235" t="str">
        <f>VLOOKUP(D235,[3]汇总!I$2:J$326,2,0)</f>
        <v>√</v>
      </c>
      <c r="W235">
        <f>VLOOKUP(D235,'[4]2021.05'!$E$5:$F$203,2,0)</f>
        <v>1790</v>
      </c>
    </row>
    <row r="236" ht="20" customHeight="1" spans="1:23">
      <c r="A236" s="150">
        <f t="shared" si="71"/>
        <v>233</v>
      </c>
      <c r="B236" s="154"/>
      <c r="C236" s="11" t="s">
        <v>497</v>
      </c>
      <c r="D236" s="151" t="s">
        <v>498</v>
      </c>
      <c r="E236" s="151">
        <v>2836.2</v>
      </c>
      <c r="F236" s="151">
        <v>2837</v>
      </c>
      <c r="G236" s="13">
        <v>4990.25</v>
      </c>
      <c r="H236" s="151">
        <f t="shared" si="59"/>
        <v>51.05</v>
      </c>
      <c r="I236" s="151">
        <f t="shared" si="60"/>
        <v>453.792</v>
      </c>
      <c r="J236" s="151">
        <f t="shared" si="61"/>
        <v>19.859</v>
      </c>
      <c r="K236" s="13">
        <f t="shared" si="62"/>
        <v>424.17</v>
      </c>
      <c r="L236" s="13"/>
      <c r="M236" s="13">
        <f t="shared" si="67"/>
        <v>948.871</v>
      </c>
      <c r="N236" s="151">
        <v>0</v>
      </c>
      <c r="O236" s="151">
        <f t="shared" si="63"/>
        <v>226.9</v>
      </c>
      <c r="P236" s="151">
        <f t="shared" si="64"/>
        <v>8.51</v>
      </c>
      <c r="Q236" s="13">
        <f t="shared" si="65"/>
        <v>99.81</v>
      </c>
      <c r="R236" s="13"/>
      <c r="S236" s="151">
        <f t="shared" si="66"/>
        <v>335.22</v>
      </c>
      <c r="T236" s="151">
        <f t="shared" si="58"/>
        <v>1284.091</v>
      </c>
      <c r="U236" s="151"/>
      <c r="V236" t="str">
        <f>VLOOKUP(D236,[3]汇总!I$2:J$326,2,0)</f>
        <v>√</v>
      </c>
      <c r="W236">
        <f>VLOOKUP(D236,'[4]2021.05'!$E$5:$F$203,2,0)</f>
        <v>1790</v>
      </c>
    </row>
    <row r="237" ht="20" customHeight="1" spans="1:23">
      <c r="A237" s="150">
        <f t="shared" si="71"/>
        <v>234</v>
      </c>
      <c r="B237" s="154"/>
      <c r="C237" s="11" t="s">
        <v>499</v>
      </c>
      <c r="D237" s="151" t="s">
        <v>500</v>
      </c>
      <c r="E237" s="151">
        <v>2846.5</v>
      </c>
      <c r="F237" s="151">
        <v>2846.5</v>
      </c>
      <c r="G237" s="13">
        <v>4990.25</v>
      </c>
      <c r="H237" s="151">
        <f t="shared" si="59"/>
        <v>51.24</v>
      </c>
      <c r="I237" s="151">
        <f t="shared" si="60"/>
        <v>455.44</v>
      </c>
      <c r="J237" s="151">
        <f t="shared" si="61"/>
        <v>19.9255</v>
      </c>
      <c r="K237" s="13">
        <f t="shared" si="62"/>
        <v>424.17</v>
      </c>
      <c r="L237" s="13"/>
      <c r="M237" s="13">
        <f t="shared" si="67"/>
        <v>950.7755</v>
      </c>
      <c r="N237" s="151">
        <v>0</v>
      </c>
      <c r="O237" s="151">
        <f t="shared" si="63"/>
        <v>227.72</v>
      </c>
      <c r="P237" s="151">
        <f t="shared" si="64"/>
        <v>8.54</v>
      </c>
      <c r="Q237" s="13">
        <f t="shared" si="65"/>
        <v>99.81</v>
      </c>
      <c r="R237" s="13"/>
      <c r="S237" s="151">
        <f t="shared" si="66"/>
        <v>336.07</v>
      </c>
      <c r="T237" s="151">
        <f t="shared" si="58"/>
        <v>1286.8455</v>
      </c>
      <c r="U237" s="151"/>
      <c r="V237" t="str">
        <f>VLOOKUP(D237,[3]汇总!I$2:J$326,2,0)</f>
        <v>√</v>
      </c>
      <c r="W237">
        <f>VLOOKUP(D237,'[4]2021.05'!$E$5:$F$203,2,0)</f>
        <v>1790</v>
      </c>
    </row>
    <row r="238" ht="20" customHeight="1" spans="1:23">
      <c r="A238" s="150">
        <f t="shared" si="71"/>
        <v>235</v>
      </c>
      <c r="B238" s="154"/>
      <c r="C238" s="11" t="s">
        <v>501</v>
      </c>
      <c r="D238" s="151" t="s">
        <v>502</v>
      </c>
      <c r="E238" s="151">
        <v>2836.2</v>
      </c>
      <c r="F238" s="151">
        <v>2837</v>
      </c>
      <c r="G238" s="13">
        <v>4990.25</v>
      </c>
      <c r="H238" s="151">
        <f t="shared" si="59"/>
        <v>51.05</v>
      </c>
      <c r="I238" s="151">
        <f t="shared" si="60"/>
        <v>453.792</v>
      </c>
      <c r="J238" s="151">
        <f t="shared" si="61"/>
        <v>19.859</v>
      </c>
      <c r="K238" s="13">
        <f t="shared" si="62"/>
        <v>424.17</v>
      </c>
      <c r="L238" s="13"/>
      <c r="M238" s="13">
        <f t="shared" si="67"/>
        <v>948.871</v>
      </c>
      <c r="N238" s="151">
        <v>0</v>
      </c>
      <c r="O238" s="151">
        <f t="shared" si="63"/>
        <v>226.9</v>
      </c>
      <c r="P238" s="151">
        <f t="shared" si="64"/>
        <v>8.51</v>
      </c>
      <c r="Q238" s="13">
        <f t="shared" si="65"/>
        <v>99.81</v>
      </c>
      <c r="R238" s="13"/>
      <c r="S238" s="151">
        <f t="shared" si="66"/>
        <v>335.22</v>
      </c>
      <c r="T238" s="151">
        <f t="shared" si="58"/>
        <v>1284.091</v>
      </c>
      <c r="U238" s="151"/>
      <c r="V238" t="str">
        <f>VLOOKUP(D238,[3]汇总!I$2:J$326,2,0)</f>
        <v>√</v>
      </c>
      <c r="W238">
        <f>VLOOKUP(D238,'[4]2021.05'!$E$5:$F$203,2,0)</f>
        <v>1790</v>
      </c>
    </row>
    <row r="239" ht="20" customHeight="1" spans="1:23">
      <c r="A239" s="150">
        <f t="shared" si="71"/>
        <v>236</v>
      </c>
      <c r="B239" s="154"/>
      <c r="C239" s="11" t="s">
        <v>503</v>
      </c>
      <c r="D239" s="151" t="s">
        <v>504</v>
      </c>
      <c r="E239" s="151">
        <v>2836.2</v>
      </c>
      <c r="F239" s="151">
        <v>2837</v>
      </c>
      <c r="G239" s="13">
        <v>4990.25</v>
      </c>
      <c r="H239" s="151">
        <f t="shared" si="59"/>
        <v>51.05</v>
      </c>
      <c r="I239" s="151">
        <f t="shared" si="60"/>
        <v>453.792</v>
      </c>
      <c r="J239" s="151">
        <f t="shared" si="61"/>
        <v>19.859</v>
      </c>
      <c r="K239" s="13">
        <f t="shared" si="62"/>
        <v>424.17</v>
      </c>
      <c r="L239" s="13"/>
      <c r="M239" s="13">
        <f t="shared" si="67"/>
        <v>948.871</v>
      </c>
      <c r="N239" s="151">
        <v>0</v>
      </c>
      <c r="O239" s="151">
        <f t="shared" si="63"/>
        <v>226.9</v>
      </c>
      <c r="P239" s="151">
        <f t="shared" si="64"/>
        <v>8.51</v>
      </c>
      <c r="Q239" s="13">
        <f t="shared" si="65"/>
        <v>99.81</v>
      </c>
      <c r="R239" s="13"/>
      <c r="S239" s="151">
        <f t="shared" si="66"/>
        <v>335.22</v>
      </c>
      <c r="T239" s="151">
        <f t="shared" si="58"/>
        <v>1284.091</v>
      </c>
      <c r="U239" s="151"/>
      <c r="V239" t="str">
        <f>VLOOKUP(D239,[3]汇总!I$2:J$326,2,0)</f>
        <v>√</v>
      </c>
      <c r="W239">
        <f>VLOOKUP(D239,'[4]2021.05'!$E$5:$F$203,2,0)</f>
        <v>1790</v>
      </c>
    </row>
    <row r="240" ht="20" customHeight="1" spans="1:23">
      <c r="A240" s="150">
        <f t="shared" si="71"/>
        <v>237</v>
      </c>
      <c r="B240" s="154"/>
      <c r="C240" s="11" t="s">
        <v>505</v>
      </c>
      <c r="D240" s="151" t="s">
        <v>506</v>
      </c>
      <c r="E240" s="151">
        <v>2836.2</v>
      </c>
      <c r="F240" s="151">
        <v>2837</v>
      </c>
      <c r="G240" s="13">
        <v>4990.25</v>
      </c>
      <c r="H240" s="151">
        <f t="shared" si="59"/>
        <v>51.05</v>
      </c>
      <c r="I240" s="151">
        <f t="shared" si="60"/>
        <v>453.792</v>
      </c>
      <c r="J240" s="151">
        <f t="shared" si="61"/>
        <v>19.859</v>
      </c>
      <c r="K240" s="13">
        <f t="shared" si="62"/>
        <v>424.17</v>
      </c>
      <c r="L240" s="13"/>
      <c r="M240" s="13">
        <f t="shared" si="67"/>
        <v>948.871</v>
      </c>
      <c r="N240" s="151">
        <v>0</v>
      </c>
      <c r="O240" s="151">
        <f t="shared" si="63"/>
        <v>226.9</v>
      </c>
      <c r="P240" s="151">
        <f t="shared" si="64"/>
        <v>8.51</v>
      </c>
      <c r="Q240" s="13">
        <f t="shared" si="65"/>
        <v>99.81</v>
      </c>
      <c r="R240" s="13"/>
      <c r="S240" s="151">
        <f t="shared" si="66"/>
        <v>335.22</v>
      </c>
      <c r="T240" s="151">
        <f t="shared" si="58"/>
        <v>1284.091</v>
      </c>
      <c r="U240" s="151"/>
      <c r="V240" t="str">
        <f>VLOOKUP(D240,[3]汇总!I$2:J$326,2,0)</f>
        <v>√</v>
      </c>
      <c r="W240">
        <f>VLOOKUP(D240,'[4]2021.05'!$E$5:$F$203,2,0)</f>
        <v>1790</v>
      </c>
    </row>
    <row r="241" ht="20" customHeight="1" spans="1:23">
      <c r="A241" s="150">
        <f t="shared" si="71"/>
        <v>238</v>
      </c>
      <c r="B241" s="154"/>
      <c r="C241" s="11" t="s">
        <v>507</v>
      </c>
      <c r="D241" s="151" t="s">
        <v>508</v>
      </c>
      <c r="E241" s="151">
        <v>2836.2</v>
      </c>
      <c r="F241" s="151">
        <v>2837</v>
      </c>
      <c r="G241" s="13">
        <v>4990.25</v>
      </c>
      <c r="H241" s="151">
        <f t="shared" si="59"/>
        <v>51.05</v>
      </c>
      <c r="I241" s="151">
        <f t="shared" si="60"/>
        <v>453.792</v>
      </c>
      <c r="J241" s="151">
        <f t="shared" si="61"/>
        <v>19.859</v>
      </c>
      <c r="K241" s="13">
        <f t="shared" si="62"/>
        <v>424.17</v>
      </c>
      <c r="L241" s="13"/>
      <c r="M241" s="13">
        <f t="shared" si="67"/>
        <v>948.871</v>
      </c>
      <c r="N241" s="151">
        <v>0</v>
      </c>
      <c r="O241" s="151">
        <f t="shared" si="63"/>
        <v>226.9</v>
      </c>
      <c r="P241" s="151">
        <f t="shared" si="64"/>
        <v>8.51</v>
      </c>
      <c r="Q241" s="13">
        <f t="shared" si="65"/>
        <v>99.81</v>
      </c>
      <c r="R241" s="13"/>
      <c r="S241" s="151">
        <f t="shared" si="66"/>
        <v>335.22</v>
      </c>
      <c r="T241" s="151">
        <f t="shared" si="58"/>
        <v>1284.091</v>
      </c>
      <c r="U241" s="151"/>
      <c r="V241" t="str">
        <f>VLOOKUP(D241,[3]汇总!I$2:J$326,2,0)</f>
        <v>√</v>
      </c>
      <c r="W241">
        <f>VLOOKUP(D241,'[4]2021.05'!$E$5:$F$203,2,0)</f>
        <v>1790</v>
      </c>
    </row>
    <row r="242" ht="20" customHeight="1" spans="1:24">
      <c r="A242" s="150">
        <f t="shared" si="71"/>
        <v>239</v>
      </c>
      <c r="B242" s="154"/>
      <c r="C242" s="12" t="s">
        <v>887</v>
      </c>
      <c r="D242" s="151" t="s">
        <v>888</v>
      </c>
      <c r="E242" s="17">
        <v>3042.05</v>
      </c>
      <c r="F242" s="151">
        <v>3043</v>
      </c>
      <c r="G242" s="13">
        <v>4990.25</v>
      </c>
      <c r="H242" s="151">
        <f t="shared" si="59"/>
        <v>54.76</v>
      </c>
      <c r="I242" s="151">
        <f t="shared" si="60"/>
        <v>486.728</v>
      </c>
      <c r="J242" s="151">
        <f t="shared" si="61"/>
        <v>21.301</v>
      </c>
      <c r="K242" s="13">
        <f t="shared" si="62"/>
        <v>424.17</v>
      </c>
      <c r="L242" s="13">
        <v>54</v>
      </c>
      <c r="M242" s="13">
        <f t="shared" si="67"/>
        <v>1040.959</v>
      </c>
      <c r="N242" s="151">
        <v>0</v>
      </c>
      <c r="O242" s="151">
        <f t="shared" si="63"/>
        <v>243.36</v>
      </c>
      <c r="P242" s="151">
        <f t="shared" si="64"/>
        <v>9.13</v>
      </c>
      <c r="Q242" s="13">
        <f t="shared" si="65"/>
        <v>99.81</v>
      </c>
      <c r="R242" s="13">
        <v>54</v>
      </c>
      <c r="S242" s="151">
        <f t="shared" si="66"/>
        <v>406.3</v>
      </c>
      <c r="T242" s="151">
        <f t="shared" si="58"/>
        <v>1447.259</v>
      </c>
      <c r="U242" s="151" t="s">
        <v>50</v>
      </c>
      <c r="W242" t="e">
        <f>VLOOKUP(D242,'[4]2021.05'!$E$5:$F$203,2,0)</f>
        <v>#N/A</v>
      </c>
      <c r="X242">
        <f>VLOOKUP(C242,[6]Sheet2!$A$1:$G$65536,7,)</f>
        <v>54</v>
      </c>
    </row>
    <row r="243" ht="20" customHeight="1" spans="1:24">
      <c r="A243" s="150">
        <f t="shared" si="71"/>
        <v>240</v>
      </c>
      <c r="B243" s="154"/>
      <c r="C243" s="12" t="s">
        <v>889</v>
      </c>
      <c r="D243" s="151" t="s">
        <v>890</v>
      </c>
      <c r="E243" s="17">
        <v>3042.05</v>
      </c>
      <c r="F243" s="151">
        <v>3043</v>
      </c>
      <c r="G243" s="13">
        <v>4990.25</v>
      </c>
      <c r="H243" s="151">
        <f t="shared" si="59"/>
        <v>54.76</v>
      </c>
      <c r="I243" s="151">
        <f t="shared" si="60"/>
        <v>486.728</v>
      </c>
      <c r="J243" s="151">
        <f t="shared" si="61"/>
        <v>21.301</v>
      </c>
      <c r="K243" s="13">
        <f t="shared" si="62"/>
        <v>424.17</v>
      </c>
      <c r="L243" s="13">
        <v>54</v>
      </c>
      <c r="M243" s="13">
        <f t="shared" si="67"/>
        <v>1040.959</v>
      </c>
      <c r="N243" s="151">
        <v>0</v>
      </c>
      <c r="O243" s="151">
        <f t="shared" si="63"/>
        <v>243.36</v>
      </c>
      <c r="P243" s="151">
        <f t="shared" si="64"/>
        <v>9.13</v>
      </c>
      <c r="Q243" s="13">
        <f t="shared" si="65"/>
        <v>99.81</v>
      </c>
      <c r="R243" s="13">
        <v>54</v>
      </c>
      <c r="S243" s="151">
        <f t="shared" si="66"/>
        <v>406.3</v>
      </c>
      <c r="T243" s="151">
        <f t="shared" si="58"/>
        <v>1447.259</v>
      </c>
      <c r="U243" s="151" t="s">
        <v>50</v>
      </c>
      <c r="W243" t="e">
        <f>VLOOKUP(D243,'[4]2021.05'!$E$5:$F$203,2,0)</f>
        <v>#N/A</v>
      </c>
      <c r="X243">
        <f>VLOOKUP(C243,[6]Sheet2!$A$1:$G$65536,7,)</f>
        <v>54</v>
      </c>
    </row>
    <row r="244" ht="20" customHeight="1" spans="1:24">
      <c r="A244" s="150">
        <f t="shared" si="71"/>
        <v>241</v>
      </c>
      <c r="B244" s="155"/>
      <c r="C244" s="12" t="s">
        <v>891</v>
      </c>
      <c r="D244" s="151" t="s">
        <v>892</v>
      </c>
      <c r="E244" s="17">
        <v>3042.05</v>
      </c>
      <c r="F244" s="151">
        <v>3043</v>
      </c>
      <c r="G244" s="13">
        <v>4990.25</v>
      </c>
      <c r="H244" s="151">
        <f t="shared" si="59"/>
        <v>54.76</v>
      </c>
      <c r="I244" s="151">
        <f t="shared" si="60"/>
        <v>486.728</v>
      </c>
      <c r="J244" s="151">
        <f t="shared" si="61"/>
        <v>21.301</v>
      </c>
      <c r="K244" s="13">
        <f t="shared" si="62"/>
        <v>424.17</v>
      </c>
      <c r="L244" s="13">
        <v>54</v>
      </c>
      <c r="M244" s="13">
        <f t="shared" si="67"/>
        <v>1040.959</v>
      </c>
      <c r="N244" s="151">
        <v>0</v>
      </c>
      <c r="O244" s="151">
        <f t="shared" si="63"/>
        <v>243.36</v>
      </c>
      <c r="P244" s="151">
        <f t="shared" si="64"/>
        <v>9.13</v>
      </c>
      <c r="Q244" s="13">
        <f t="shared" si="65"/>
        <v>99.81</v>
      </c>
      <c r="R244" s="13">
        <v>54</v>
      </c>
      <c r="S244" s="151">
        <f t="shared" si="66"/>
        <v>406.3</v>
      </c>
      <c r="T244" s="151">
        <f t="shared" si="58"/>
        <v>1447.259</v>
      </c>
      <c r="U244" s="151" t="s">
        <v>50</v>
      </c>
      <c r="W244" t="e">
        <f>VLOOKUP(D244,'[4]2021.05'!$E$5:$F$203,2,0)</f>
        <v>#N/A</v>
      </c>
      <c r="X244">
        <f>VLOOKUP(C244,[6]Sheet2!$A$1:$G$65536,7,)</f>
        <v>54</v>
      </c>
    </row>
    <row r="245" ht="20" customHeight="1" spans="1:23">
      <c r="A245" s="150">
        <f t="shared" ref="A245:A254" si="72">ROW()-3</f>
        <v>242</v>
      </c>
      <c r="B245" s="153" t="s">
        <v>509</v>
      </c>
      <c r="C245" s="11" t="s">
        <v>510</v>
      </c>
      <c r="D245" s="151" t="s">
        <v>511</v>
      </c>
      <c r="E245" s="151">
        <v>2836.2</v>
      </c>
      <c r="F245" s="151">
        <v>2837</v>
      </c>
      <c r="G245" s="13">
        <v>4990.25</v>
      </c>
      <c r="H245" s="151">
        <f t="shared" si="59"/>
        <v>51.05</v>
      </c>
      <c r="I245" s="151">
        <f t="shared" si="60"/>
        <v>453.792</v>
      </c>
      <c r="J245" s="151">
        <f t="shared" si="61"/>
        <v>19.859</v>
      </c>
      <c r="K245" s="13">
        <f t="shared" si="62"/>
        <v>424.17</v>
      </c>
      <c r="L245" s="13"/>
      <c r="M245" s="13">
        <f t="shared" si="67"/>
        <v>948.871</v>
      </c>
      <c r="N245" s="151">
        <v>0</v>
      </c>
      <c r="O245" s="151">
        <f t="shared" si="63"/>
        <v>226.9</v>
      </c>
      <c r="P245" s="151">
        <f t="shared" si="64"/>
        <v>8.51</v>
      </c>
      <c r="Q245" s="13">
        <f t="shared" si="65"/>
        <v>99.81</v>
      </c>
      <c r="R245" s="13"/>
      <c r="S245" s="151">
        <f t="shared" si="66"/>
        <v>335.22</v>
      </c>
      <c r="T245" s="151">
        <f t="shared" si="58"/>
        <v>1284.091</v>
      </c>
      <c r="U245" s="151"/>
      <c r="V245" t="str">
        <f>VLOOKUP(D245,[3]汇总!I$2:J$326,2,0)</f>
        <v>√</v>
      </c>
      <c r="W245">
        <f>VLOOKUP(D245,'[4]2021.05'!$E$5:$F$203,2,0)</f>
        <v>1790</v>
      </c>
    </row>
    <row r="246" ht="20" customHeight="1" spans="1:23">
      <c r="A246" s="150">
        <f t="shared" si="72"/>
        <v>243</v>
      </c>
      <c r="B246" s="154"/>
      <c r="C246" s="11" t="s">
        <v>512</v>
      </c>
      <c r="D246" s="151" t="s">
        <v>513</v>
      </c>
      <c r="E246" s="151">
        <v>2836.2</v>
      </c>
      <c r="F246" s="151">
        <v>2837</v>
      </c>
      <c r="G246" s="13">
        <v>4990.25</v>
      </c>
      <c r="H246" s="151">
        <f t="shared" si="59"/>
        <v>51.05</v>
      </c>
      <c r="I246" s="151">
        <f t="shared" si="60"/>
        <v>453.792</v>
      </c>
      <c r="J246" s="151">
        <f t="shared" si="61"/>
        <v>19.859</v>
      </c>
      <c r="K246" s="13">
        <f t="shared" si="62"/>
        <v>424.17</v>
      </c>
      <c r="L246" s="13"/>
      <c r="M246" s="13">
        <f t="shared" si="67"/>
        <v>948.871</v>
      </c>
      <c r="N246" s="151">
        <v>0</v>
      </c>
      <c r="O246" s="151">
        <f t="shared" si="63"/>
        <v>226.9</v>
      </c>
      <c r="P246" s="151">
        <f t="shared" si="64"/>
        <v>8.51</v>
      </c>
      <c r="Q246" s="13">
        <f t="shared" si="65"/>
        <v>99.81</v>
      </c>
      <c r="R246" s="13"/>
      <c r="S246" s="151">
        <f t="shared" si="66"/>
        <v>335.22</v>
      </c>
      <c r="T246" s="151">
        <f t="shared" si="58"/>
        <v>1284.091</v>
      </c>
      <c r="U246" s="151"/>
      <c r="V246" t="str">
        <f>VLOOKUP(D246,[3]汇总!I$2:J$326,2,0)</f>
        <v>√</v>
      </c>
      <c r="W246">
        <f>VLOOKUP(D246,'[4]2021.05'!$E$5:$F$203,2,0)</f>
        <v>1790</v>
      </c>
    </row>
    <row r="247" ht="20" customHeight="1" spans="1:23">
      <c r="A247" s="150">
        <f t="shared" si="72"/>
        <v>244</v>
      </c>
      <c r="B247" s="154"/>
      <c r="C247" s="11" t="s">
        <v>514</v>
      </c>
      <c r="D247" s="151" t="s">
        <v>515</v>
      </c>
      <c r="E247" s="151">
        <v>2836.2</v>
      </c>
      <c r="F247" s="151">
        <v>2837</v>
      </c>
      <c r="G247" s="13">
        <v>4990.25</v>
      </c>
      <c r="H247" s="151">
        <f t="shared" si="59"/>
        <v>51.05</v>
      </c>
      <c r="I247" s="151">
        <f t="shared" si="60"/>
        <v>453.792</v>
      </c>
      <c r="J247" s="151">
        <f t="shared" si="61"/>
        <v>19.859</v>
      </c>
      <c r="K247" s="13">
        <f t="shared" si="62"/>
        <v>424.17</v>
      </c>
      <c r="L247" s="13"/>
      <c r="M247" s="13">
        <f t="shared" si="67"/>
        <v>948.871</v>
      </c>
      <c r="N247" s="151">
        <v>0</v>
      </c>
      <c r="O247" s="151">
        <f t="shared" si="63"/>
        <v>226.9</v>
      </c>
      <c r="P247" s="151">
        <f t="shared" si="64"/>
        <v>8.51</v>
      </c>
      <c r="Q247" s="13">
        <f t="shared" si="65"/>
        <v>99.81</v>
      </c>
      <c r="R247" s="13"/>
      <c r="S247" s="151">
        <f t="shared" si="66"/>
        <v>335.22</v>
      </c>
      <c r="T247" s="151">
        <f t="shared" si="58"/>
        <v>1284.091</v>
      </c>
      <c r="U247" s="151"/>
      <c r="V247" t="str">
        <f>VLOOKUP(D247,[3]汇总!I$2:J$326,2,0)</f>
        <v>√</v>
      </c>
      <c r="W247">
        <f>VLOOKUP(D247,'[4]2021.05'!$E$5:$F$203,2,0)</f>
        <v>1790</v>
      </c>
    </row>
    <row r="248" ht="20" customHeight="1" spans="1:23">
      <c r="A248" s="150">
        <f t="shared" si="72"/>
        <v>245</v>
      </c>
      <c r="B248" s="154"/>
      <c r="C248" s="11" t="s">
        <v>520</v>
      </c>
      <c r="D248" s="151" t="s">
        <v>521</v>
      </c>
      <c r="E248" s="151">
        <v>2836.2</v>
      </c>
      <c r="F248" s="151">
        <v>2837</v>
      </c>
      <c r="G248" s="13">
        <v>4990.25</v>
      </c>
      <c r="H248" s="151">
        <f t="shared" si="59"/>
        <v>51.05</v>
      </c>
      <c r="I248" s="151">
        <f t="shared" si="60"/>
        <v>453.792</v>
      </c>
      <c r="J248" s="151">
        <f t="shared" si="61"/>
        <v>19.859</v>
      </c>
      <c r="K248" s="13">
        <f t="shared" si="62"/>
        <v>424.17</v>
      </c>
      <c r="L248" s="13"/>
      <c r="M248" s="13">
        <f t="shared" si="67"/>
        <v>948.871</v>
      </c>
      <c r="N248" s="151">
        <v>0</v>
      </c>
      <c r="O248" s="151">
        <f t="shared" si="63"/>
        <v>226.9</v>
      </c>
      <c r="P248" s="151">
        <f t="shared" si="64"/>
        <v>8.51</v>
      </c>
      <c r="Q248" s="13">
        <f t="shared" si="65"/>
        <v>99.81</v>
      </c>
      <c r="R248" s="13"/>
      <c r="S248" s="151">
        <f t="shared" si="66"/>
        <v>335.22</v>
      </c>
      <c r="T248" s="151">
        <f t="shared" si="58"/>
        <v>1284.091</v>
      </c>
      <c r="U248" s="151"/>
      <c r="V248" t="str">
        <f>VLOOKUP(D248,[3]汇总!I$2:J$326,2,0)</f>
        <v>√</v>
      </c>
      <c r="W248">
        <f>VLOOKUP(D248,'[4]2021.05'!$E$5:$F$203,2,0)</f>
        <v>1790</v>
      </c>
    </row>
    <row r="249" ht="20" customHeight="1" spans="1:23">
      <c r="A249" s="150">
        <f t="shared" si="72"/>
        <v>246</v>
      </c>
      <c r="B249" s="154"/>
      <c r="C249" s="11" t="s">
        <v>524</v>
      </c>
      <c r="D249" s="151" t="s">
        <v>525</v>
      </c>
      <c r="E249" s="151">
        <v>2836.2</v>
      </c>
      <c r="F249" s="151">
        <v>2837</v>
      </c>
      <c r="G249" s="13">
        <v>4990.25</v>
      </c>
      <c r="H249" s="151">
        <f t="shared" si="59"/>
        <v>51.05</v>
      </c>
      <c r="I249" s="151">
        <f t="shared" si="60"/>
        <v>453.792</v>
      </c>
      <c r="J249" s="151">
        <f t="shared" si="61"/>
        <v>19.859</v>
      </c>
      <c r="K249" s="13">
        <f t="shared" si="62"/>
        <v>424.17</v>
      </c>
      <c r="L249" s="13"/>
      <c r="M249" s="13">
        <f t="shared" si="67"/>
        <v>948.871</v>
      </c>
      <c r="N249" s="151">
        <v>0</v>
      </c>
      <c r="O249" s="151">
        <f t="shared" si="63"/>
        <v>226.9</v>
      </c>
      <c r="P249" s="151">
        <f t="shared" si="64"/>
        <v>8.51</v>
      </c>
      <c r="Q249" s="13">
        <f t="shared" si="65"/>
        <v>99.81</v>
      </c>
      <c r="R249" s="13"/>
      <c r="S249" s="151">
        <f t="shared" si="66"/>
        <v>335.22</v>
      </c>
      <c r="T249" s="151">
        <f t="shared" si="58"/>
        <v>1284.091</v>
      </c>
      <c r="U249" s="151"/>
      <c r="V249" t="str">
        <f>VLOOKUP(D249,[3]汇总!I$2:J$326,2,0)</f>
        <v>√</v>
      </c>
      <c r="W249">
        <f>VLOOKUP(D249,'[4]2021.05'!$E$5:$F$203,2,0)</f>
        <v>1790</v>
      </c>
    </row>
    <row r="250" ht="20" customHeight="1" spans="1:23">
      <c r="A250" s="150">
        <f t="shared" si="72"/>
        <v>247</v>
      </c>
      <c r="B250" s="154"/>
      <c r="C250" s="11" t="s">
        <v>526</v>
      </c>
      <c r="D250" s="151" t="s">
        <v>527</v>
      </c>
      <c r="E250" s="151">
        <v>2836.2</v>
      </c>
      <c r="F250" s="151">
        <v>2837</v>
      </c>
      <c r="G250" s="13">
        <v>4990.25</v>
      </c>
      <c r="H250" s="151">
        <f t="shared" si="59"/>
        <v>51.05</v>
      </c>
      <c r="I250" s="151">
        <f t="shared" si="60"/>
        <v>453.792</v>
      </c>
      <c r="J250" s="151">
        <f t="shared" si="61"/>
        <v>19.859</v>
      </c>
      <c r="K250" s="13">
        <f t="shared" si="62"/>
        <v>424.17</v>
      </c>
      <c r="L250" s="13"/>
      <c r="M250" s="13">
        <f t="shared" si="67"/>
        <v>948.871</v>
      </c>
      <c r="N250" s="151">
        <v>0</v>
      </c>
      <c r="O250" s="151">
        <f t="shared" si="63"/>
        <v>226.9</v>
      </c>
      <c r="P250" s="151">
        <f t="shared" si="64"/>
        <v>8.51</v>
      </c>
      <c r="Q250" s="13">
        <f t="shared" si="65"/>
        <v>99.81</v>
      </c>
      <c r="R250" s="13"/>
      <c r="S250" s="151">
        <f t="shared" si="66"/>
        <v>335.22</v>
      </c>
      <c r="T250" s="151">
        <f t="shared" si="58"/>
        <v>1284.091</v>
      </c>
      <c r="U250" s="151"/>
      <c r="V250" t="str">
        <f>VLOOKUP(D250,[3]汇总!I$2:J$326,2,0)</f>
        <v>√</v>
      </c>
      <c r="W250" t="e">
        <f>VLOOKUP(D250,'[4]2021.05'!$E$5:$F$203,2,0)</f>
        <v>#N/A</v>
      </c>
    </row>
    <row r="251" ht="20" customHeight="1" spans="1:23">
      <c r="A251" s="150">
        <f t="shared" si="72"/>
        <v>248</v>
      </c>
      <c r="B251" s="154"/>
      <c r="C251" s="11" t="s">
        <v>530</v>
      </c>
      <c r="D251" s="151" t="s">
        <v>531</v>
      </c>
      <c r="E251" s="151">
        <v>2836.2</v>
      </c>
      <c r="F251" s="151">
        <v>2837</v>
      </c>
      <c r="G251" s="13">
        <v>4990.25</v>
      </c>
      <c r="H251" s="151">
        <f t="shared" si="59"/>
        <v>51.05</v>
      </c>
      <c r="I251" s="151">
        <f t="shared" si="60"/>
        <v>453.792</v>
      </c>
      <c r="J251" s="151">
        <f t="shared" si="61"/>
        <v>19.859</v>
      </c>
      <c r="K251" s="13">
        <f t="shared" si="62"/>
        <v>424.17</v>
      </c>
      <c r="L251" s="13"/>
      <c r="M251" s="13">
        <f t="shared" si="67"/>
        <v>948.871</v>
      </c>
      <c r="N251" s="151">
        <v>0</v>
      </c>
      <c r="O251" s="151">
        <f t="shared" si="63"/>
        <v>226.9</v>
      </c>
      <c r="P251" s="151">
        <f t="shared" si="64"/>
        <v>8.51</v>
      </c>
      <c r="Q251" s="13">
        <f t="shared" si="65"/>
        <v>99.81</v>
      </c>
      <c r="R251" s="13"/>
      <c r="S251" s="151">
        <f t="shared" si="66"/>
        <v>335.22</v>
      </c>
      <c r="T251" s="151">
        <f t="shared" si="58"/>
        <v>1284.091</v>
      </c>
      <c r="U251" s="151"/>
      <c r="V251" t="str">
        <f>VLOOKUP(D251,[3]汇总!I$2:J$326,2,0)</f>
        <v>√</v>
      </c>
      <c r="W251">
        <f>VLOOKUP(D251,'[4]2021.05'!$E$5:$F$203,2,0)</f>
        <v>4180</v>
      </c>
    </row>
    <row r="252" ht="20" customHeight="1" spans="1:23">
      <c r="A252" s="150">
        <f t="shared" si="72"/>
        <v>249</v>
      </c>
      <c r="B252" s="154"/>
      <c r="C252" s="11" t="s">
        <v>532</v>
      </c>
      <c r="D252" s="151" t="s">
        <v>533</v>
      </c>
      <c r="E252" s="151">
        <v>2836.2</v>
      </c>
      <c r="F252" s="151">
        <v>2837</v>
      </c>
      <c r="G252" s="13">
        <v>4990.25</v>
      </c>
      <c r="H252" s="151">
        <f t="shared" si="59"/>
        <v>51.05</v>
      </c>
      <c r="I252" s="151">
        <f t="shared" si="60"/>
        <v>453.792</v>
      </c>
      <c r="J252" s="151">
        <f t="shared" si="61"/>
        <v>19.859</v>
      </c>
      <c r="K252" s="13">
        <f t="shared" si="62"/>
        <v>424.17</v>
      </c>
      <c r="L252" s="13"/>
      <c r="M252" s="13">
        <f t="shared" si="67"/>
        <v>948.871</v>
      </c>
      <c r="N252" s="151">
        <v>0</v>
      </c>
      <c r="O252" s="151">
        <f t="shared" si="63"/>
        <v>226.9</v>
      </c>
      <c r="P252" s="151">
        <f t="shared" si="64"/>
        <v>8.51</v>
      </c>
      <c r="Q252" s="13">
        <f t="shared" si="65"/>
        <v>99.81</v>
      </c>
      <c r="R252" s="13"/>
      <c r="S252" s="151">
        <f t="shared" si="66"/>
        <v>335.22</v>
      </c>
      <c r="T252" s="151">
        <f t="shared" si="58"/>
        <v>1284.091</v>
      </c>
      <c r="U252" s="151"/>
      <c r="V252" t="str">
        <f>VLOOKUP(D252,[3]汇总!I$2:J$326,2,0)</f>
        <v>√</v>
      </c>
      <c r="W252">
        <f>VLOOKUP(D252,'[4]2021.05'!$E$5:$F$203,2,0)</f>
        <v>4180</v>
      </c>
    </row>
    <row r="253" ht="20" customHeight="1" spans="1:23">
      <c r="A253" s="150">
        <f t="shared" si="72"/>
        <v>250</v>
      </c>
      <c r="B253" s="154"/>
      <c r="C253" s="11" t="s">
        <v>534</v>
      </c>
      <c r="D253" s="151" t="s">
        <v>535</v>
      </c>
      <c r="E253" s="151">
        <v>2836.2</v>
      </c>
      <c r="F253" s="151">
        <v>2837</v>
      </c>
      <c r="G253" s="13">
        <v>4990.25</v>
      </c>
      <c r="H253" s="151">
        <f t="shared" si="59"/>
        <v>51.05</v>
      </c>
      <c r="I253" s="151">
        <f t="shared" si="60"/>
        <v>453.792</v>
      </c>
      <c r="J253" s="151">
        <f t="shared" si="61"/>
        <v>19.859</v>
      </c>
      <c r="K253" s="13">
        <f t="shared" si="62"/>
        <v>424.17</v>
      </c>
      <c r="L253" s="13"/>
      <c r="M253" s="13">
        <f t="shared" si="67"/>
        <v>948.871</v>
      </c>
      <c r="N253" s="151">
        <v>0</v>
      </c>
      <c r="O253" s="151">
        <f t="shared" si="63"/>
        <v>226.9</v>
      </c>
      <c r="P253" s="151">
        <f t="shared" si="64"/>
        <v>8.51</v>
      </c>
      <c r="Q253" s="13">
        <f t="shared" si="65"/>
        <v>99.81</v>
      </c>
      <c r="R253" s="13"/>
      <c r="S253" s="151">
        <f t="shared" si="66"/>
        <v>335.22</v>
      </c>
      <c r="T253" s="151">
        <f t="shared" si="58"/>
        <v>1284.091</v>
      </c>
      <c r="U253" s="151"/>
      <c r="V253" t="str">
        <f>VLOOKUP(D253,[3]汇总!I$2:J$326,2,0)</f>
        <v>√</v>
      </c>
      <c r="W253">
        <f>VLOOKUP(D253,'[4]2021.05'!$E$5:$F$203,2,0)</f>
        <v>4180</v>
      </c>
    </row>
    <row r="254" ht="20" customHeight="1" spans="1:23">
      <c r="A254" s="150">
        <f t="shared" si="72"/>
        <v>251</v>
      </c>
      <c r="B254" s="154"/>
      <c r="C254" s="11" t="s">
        <v>536</v>
      </c>
      <c r="D254" s="151" t="s">
        <v>537</v>
      </c>
      <c r="E254" s="151">
        <v>2836.2</v>
      </c>
      <c r="F254" s="151">
        <v>2837</v>
      </c>
      <c r="G254" s="13">
        <v>4990.25</v>
      </c>
      <c r="H254" s="151">
        <f t="shared" si="59"/>
        <v>51.05</v>
      </c>
      <c r="I254" s="151">
        <f t="shared" si="60"/>
        <v>453.792</v>
      </c>
      <c r="J254" s="151">
        <f t="shared" si="61"/>
        <v>19.859</v>
      </c>
      <c r="K254" s="13">
        <f t="shared" si="62"/>
        <v>424.17</v>
      </c>
      <c r="L254" s="13"/>
      <c r="M254" s="13">
        <f t="shared" si="67"/>
        <v>948.871</v>
      </c>
      <c r="N254" s="151">
        <v>0</v>
      </c>
      <c r="O254" s="151">
        <f t="shared" si="63"/>
        <v>226.9</v>
      </c>
      <c r="P254" s="151">
        <f t="shared" si="64"/>
        <v>8.51</v>
      </c>
      <c r="Q254" s="13">
        <f t="shared" si="65"/>
        <v>99.81</v>
      </c>
      <c r="R254" s="13"/>
      <c r="S254" s="151">
        <f t="shared" si="66"/>
        <v>335.22</v>
      </c>
      <c r="T254" s="151">
        <f t="shared" si="58"/>
        <v>1284.091</v>
      </c>
      <c r="U254" s="151"/>
      <c r="V254" t="str">
        <f>VLOOKUP(D254,[3]汇总!I$2:J$326,2,0)</f>
        <v>√</v>
      </c>
      <c r="W254">
        <f>VLOOKUP(D254,'[4]2021.05'!$E$5:$F$203,2,0)</f>
        <v>4180</v>
      </c>
    </row>
    <row r="255" ht="20" customHeight="1" spans="1:23">
      <c r="A255" s="150">
        <f t="shared" ref="A255:A264" si="73">ROW()-3</f>
        <v>252</v>
      </c>
      <c r="B255" s="154"/>
      <c r="C255" s="11" t="s">
        <v>538</v>
      </c>
      <c r="D255" s="151" t="s">
        <v>539</v>
      </c>
      <c r="E255" s="151">
        <v>2836.2</v>
      </c>
      <c r="F255" s="151">
        <v>2837</v>
      </c>
      <c r="G255" s="13">
        <v>4990.25</v>
      </c>
      <c r="H255" s="151">
        <f t="shared" si="59"/>
        <v>51.05</v>
      </c>
      <c r="I255" s="151">
        <f t="shared" si="60"/>
        <v>453.792</v>
      </c>
      <c r="J255" s="151">
        <f t="shared" si="61"/>
        <v>19.859</v>
      </c>
      <c r="K255" s="13">
        <f t="shared" si="62"/>
        <v>424.17</v>
      </c>
      <c r="L255" s="13"/>
      <c r="M255" s="13">
        <f t="shared" si="67"/>
        <v>948.871</v>
      </c>
      <c r="N255" s="151">
        <v>0</v>
      </c>
      <c r="O255" s="151">
        <f t="shared" si="63"/>
        <v>226.9</v>
      </c>
      <c r="P255" s="151">
        <f t="shared" si="64"/>
        <v>8.51</v>
      </c>
      <c r="Q255" s="13">
        <f t="shared" si="65"/>
        <v>99.81</v>
      </c>
      <c r="R255" s="13"/>
      <c r="S255" s="151">
        <f t="shared" si="66"/>
        <v>335.22</v>
      </c>
      <c r="T255" s="151">
        <f t="shared" si="58"/>
        <v>1284.091</v>
      </c>
      <c r="U255" s="151"/>
      <c r="V255" t="str">
        <f>VLOOKUP(D255,[3]汇总!I$2:J$326,2,0)</f>
        <v>√</v>
      </c>
      <c r="W255">
        <f>VLOOKUP(D255,'[4]2021.05'!$E$5:$F$203,2,0)</f>
        <v>4180</v>
      </c>
    </row>
    <row r="256" ht="20" customHeight="1" spans="1:23">
      <c r="A256" s="150">
        <f t="shared" si="73"/>
        <v>253</v>
      </c>
      <c r="B256" s="154"/>
      <c r="C256" s="11" t="s">
        <v>540</v>
      </c>
      <c r="D256" s="151" t="s">
        <v>541</v>
      </c>
      <c r="E256" s="151">
        <v>2836.2</v>
      </c>
      <c r="F256" s="151">
        <v>2837</v>
      </c>
      <c r="G256" s="13">
        <v>4990.25</v>
      </c>
      <c r="H256" s="151">
        <f t="shared" si="59"/>
        <v>51.05</v>
      </c>
      <c r="I256" s="151">
        <f t="shared" si="60"/>
        <v>453.792</v>
      </c>
      <c r="J256" s="151">
        <f t="shared" si="61"/>
        <v>19.859</v>
      </c>
      <c r="K256" s="13">
        <f t="shared" si="62"/>
        <v>424.17</v>
      </c>
      <c r="L256" s="13"/>
      <c r="M256" s="13">
        <f t="shared" si="67"/>
        <v>948.871</v>
      </c>
      <c r="N256" s="151">
        <v>0</v>
      </c>
      <c r="O256" s="151">
        <f t="shared" si="63"/>
        <v>226.9</v>
      </c>
      <c r="P256" s="151">
        <f t="shared" si="64"/>
        <v>8.51</v>
      </c>
      <c r="Q256" s="13">
        <f t="shared" si="65"/>
        <v>99.81</v>
      </c>
      <c r="R256" s="13"/>
      <c r="S256" s="151">
        <f t="shared" si="66"/>
        <v>335.22</v>
      </c>
      <c r="T256" s="151">
        <f t="shared" si="58"/>
        <v>1284.091</v>
      </c>
      <c r="U256" s="151"/>
      <c r="V256" t="str">
        <f>VLOOKUP(D256,[3]汇总!I$2:J$326,2,0)</f>
        <v>√</v>
      </c>
      <c r="W256">
        <f>VLOOKUP(D256,'[4]2021.05'!$E$5:$F$203,2,0)</f>
        <v>4180</v>
      </c>
    </row>
    <row r="257" ht="20" customHeight="1" spans="1:23">
      <c r="A257" s="150">
        <f t="shared" si="73"/>
        <v>254</v>
      </c>
      <c r="B257" s="154"/>
      <c r="C257" s="11" t="s">
        <v>542</v>
      </c>
      <c r="D257" s="151" t="s">
        <v>543</v>
      </c>
      <c r="E257" s="151">
        <v>2836.2</v>
      </c>
      <c r="F257" s="151">
        <v>2837</v>
      </c>
      <c r="G257" s="13">
        <v>4990.25</v>
      </c>
      <c r="H257" s="151">
        <f t="shared" si="59"/>
        <v>51.05</v>
      </c>
      <c r="I257" s="151">
        <f t="shared" si="60"/>
        <v>453.792</v>
      </c>
      <c r="J257" s="151">
        <f t="shared" si="61"/>
        <v>19.859</v>
      </c>
      <c r="K257" s="13">
        <f t="shared" si="62"/>
        <v>424.17</v>
      </c>
      <c r="L257" s="13"/>
      <c r="M257" s="13">
        <f t="shared" si="67"/>
        <v>948.871</v>
      </c>
      <c r="N257" s="151">
        <v>0</v>
      </c>
      <c r="O257" s="151">
        <f t="shared" si="63"/>
        <v>226.9</v>
      </c>
      <c r="P257" s="151">
        <f t="shared" si="64"/>
        <v>8.51</v>
      </c>
      <c r="Q257" s="13">
        <f t="shared" si="65"/>
        <v>99.81</v>
      </c>
      <c r="R257" s="13"/>
      <c r="S257" s="151">
        <f t="shared" si="66"/>
        <v>335.22</v>
      </c>
      <c r="T257" s="151">
        <f t="shared" si="58"/>
        <v>1284.091</v>
      </c>
      <c r="U257" s="151"/>
      <c r="V257" t="str">
        <f>VLOOKUP(D257,[3]汇总!I$2:J$326,2,0)</f>
        <v>√</v>
      </c>
      <c r="W257">
        <f>VLOOKUP(D257,'[4]2021.05'!$E$5:$F$203,2,0)</f>
        <v>4180</v>
      </c>
    </row>
    <row r="258" ht="20" customHeight="1" spans="1:23">
      <c r="A258" s="150">
        <f t="shared" si="73"/>
        <v>255</v>
      </c>
      <c r="B258" s="154"/>
      <c r="C258" s="11" t="s">
        <v>544</v>
      </c>
      <c r="D258" s="151" t="s">
        <v>545</v>
      </c>
      <c r="E258" s="151">
        <v>2836.2</v>
      </c>
      <c r="F258" s="151">
        <v>2837</v>
      </c>
      <c r="G258" s="13">
        <v>4990.25</v>
      </c>
      <c r="H258" s="151">
        <f t="shared" si="59"/>
        <v>51.05</v>
      </c>
      <c r="I258" s="151">
        <f t="shared" si="60"/>
        <v>453.792</v>
      </c>
      <c r="J258" s="151">
        <f t="shared" si="61"/>
        <v>19.859</v>
      </c>
      <c r="K258" s="13">
        <f t="shared" si="62"/>
        <v>424.17</v>
      </c>
      <c r="L258" s="13"/>
      <c r="M258" s="13">
        <f t="shared" si="67"/>
        <v>948.871</v>
      </c>
      <c r="N258" s="151">
        <v>0</v>
      </c>
      <c r="O258" s="151">
        <f t="shared" si="63"/>
        <v>226.9</v>
      </c>
      <c r="P258" s="151">
        <f t="shared" si="64"/>
        <v>8.51</v>
      </c>
      <c r="Q258" s="13">
        <f t="shared" si="65"/>
        <v>99.81</v>
      </c>
      <c r="R258" s="13"/>
      <c r="S258" s="151">
        <f t="shared" si="66"/>
        <v>335.22</v>
      </c>
      <c r="T258" s="151">
        <f t="shared" si="58"/>
        <v>1284.091</v>
      </c>
      <c r="U258" s="151"/>
      <c r="V258" t="str">
        <f>VLOOKUP(D258,[3]汇总!I$2:J$326,2,0)</f>
        <v>√</v>
      </c>
      <c r="W258">
        <f>VLOOKUP(D258,'[4]2021.05'!$E$5:$F$203,2,0)</f>
        <v>4180</v>
      </c>
    </row>
    <row r="259" ht="20" customHeight="1" spans="1:23">
      <c r="A259" s="150">
        <f t="shared" si="73"/>
        <v>256</v>
      </c>
      <c r="B259" s="154"/>
      <c r="C259" s="11" t="s">
        <v>546</v>
      </c>
      <c r="D259" s="151" t="s">
        <v>547</v>
      </c>
      <c r="E259" s="151">
        <v>2836.2</v>
      </c>
      <c r="F259" s="151">
        <v>2837</v>
      </c>
      <c r="G259" s="13">
        <v>4990.25</v>
      </c>
      <c r="H259" s="151">
        <f t="shared" si="59"/>
        <v>51.05</v>
      </c>
      <c r="I259" s="151">
        <f t="shared" si="60"/>
        <v>453.792</v>
      </c>
      <c r="J259" s="151">
        <f t="shared" si="61"/>
        <v>19.859</v>
      </c>
      <c r="K259" s="13">
        <f t="shared" si="62"/>
        <v>424.17</v>
      </c>
      <c r="L259" s="13"/>
      <c r="M259" s="13">
        <f t="shared" si="67"/>
        <v>948.871</v>
      </c>
      <c r="N259" s="151">
        <v>0</v>
      </c>
      <c r="O259" s="151">
        <f t="shared" si="63"/>
        <v>226.9</v>
      </c>
      <c r="P259" s="151">
        <f t="shared" si="64"/>
        <v>8.51</v>
      </c>
      <c r="Q259" s="13">
        <f t="shared" si="65"/>
        <v>99.81</v>
      </c>
      <c r="R259" s="13"/>
      <c r="S259" s="151">
        <f t="shared" si="66"/>
        <v>335.22</v>
      </c>
      <c r="T259" s="151">
        <f t="shared" si="58"/>
        <v>1284.091</v>
      </c>
      <c r="U259" s="151"/>
      <c r="V259" t="str">
        <f>VLOOKUP(D259,[3]汇总!I$2:J$326,2,0)</f>
        <v>√</v>
      </c>
      <c r="W259">
        <f>VLOOKUP(D259,'[4]2021.05'!$E$5:$F$203,2,0)</f>
        <v>4180</v>
      </c>
    </row>
    <row r="260" ht="20" customHeight="1" spans="1:23">
      <c r="A260" s="150">
        <f t="shared" si="73"/>
        <v>257</v>
      </c>
      <c r="B260" s="154"/>
      <c r="C260" s="11" t="s">
        <v>550</v>
      </c>
      <c r="D260" s="151" t="s">
        <v>551</v>
      </c>
      <c r="E260" s="151">
        <v>2836.2</v>
      </c>
      <c r="F260" s="151">
        <v>2837</v>
      </c>
      <c r="G260" s="13">
        <v>4990.25</v>
      </c>
      <c r="H260" s="151">
        <f t="shared" si="59"/>
        <v>51.05</v>
      </c>
      <c r="I260" s="151">
        <f t="shared" si="60"/>
        <v>453.792</v>
      </c>
      <c r="J260" s="151">
        <f t="shared" si="61"/>
        <v>19.859</v>
      </c>
      <c r="K260" s="13">
        <f t="shared" si="62"/>
        <v>424.17</v>
      </c>
      <c r="L260" s="13"/>
      <c r="M260" s="13">
        <f t="shared" si="67"/>
        <v>948.871</v>
      </c>
      <c r="N260" s="151">
        <v>0</v>
      </c>
      <c r="O260" s="151">
        <f t="shared" si="63"/>
        <v>226.9</v>
      </c>
      <c r="P260" s="151">
        <f t="shared" si="64"/>
        <v>8.51</v>
      </c>
      <c r="Q260" s="13">
        <f t="shared" si="65"/>
        <v>99.81</v>
      </c>
      <c r="R260" s="13"/>
      <c r="S260" s="151">
        <f t="shared" si="66"/>
        <v>335.22</v>
      </c>
      <c r="T260" s="151">
        <f t="shared" ref="T260:T278" si="74">M260+S260</f>
        <v>1284.091</v>
      </c>
      <c r="U260" s="151"/>
      <c r="V260" t="str">
        <f>VLOOKUP(D260,[3]汇总!I$2:J$326,2,0)</f>
        <v>√</v>
      </c>
      <c r="W260" t="e">
        <f>VLOOKUP(D260,'[4]2021.05'!$E$5:$F$203,2,0)</f>
        <v>#N/A</v>
      </c>
    </row>
    <row r="261" ht="20" customHeight="1" spans="1:23">
      <c r="A261" s="150">
        <f t="shared" si="73"/>
        <v>258</v>
      </c>
      <c r="B261" s="154"/>
      <c r="C261" s="11" t="s">
        <v>556</v>
      </c>
      <c r="D261" s="151" t="s">
        <v>557</v>
      </c>
      <c r="E261" s="151">
        <v>2836.2</v>
      </c>
      <c r="F261" s="151">
        <v>2837</v>
      </c>
      <c r="G261" s="13">
        <v>4990.25</v>
      </c>
      <c r="H261" s="151">
        <f t="shared" ref="H261:H278" si="75">ROUND(E261*0.018,2)</f>
        <v>51.05</v>
      </c>
      <c r="I261" s="151">
        <f t="shared" ref="I261:I278" si="76">E261*0.16</f>
        <v>453.792</v>
      </c>
      <c r="J261" s="151">
        <f t="shared" ref="J261:J278" si="77">F261*0.007</f>
        <v>19.859</v>
      </c>
      <c r="K261" s="13">
        <f t="shared" ref="K261:K278" si="78">ROUND(G261*0.085,2)</f>
        <v>424.17</v>
      </c>
      <c r="L261" s="13"/>
      <c r="M261" s="13">
        <f t="shared" si="67"/>
        <v>948.871</v>
      </c>
      <c r="N261" s="151">
        <v>0</v>
      </c>
      <c r="O261" s="151">
        <f t="shared" ref="O261:O278" si="79">ROUND(E261*0.08,2)</f>
        <v>226.9</v>
      </c>
      <c r="P261" s="151">
        <f t="shared" ref="P261:P278" si="80">ROUND(F261*0.003,2)</f>
        <v>8.51</v>
      </c>
      <c r="Q261" s="13">
        <f t="shared" ref="Q261:Q278" si="81">ROUND(G261*0.02,2)</f>
        <v>99.81</v>
      </c>
      <c r="R261" s="13"/>
      <c r="S261" s="151">
        <f t="shared" ref="S261:S324" si="82">SUM(N261:R261)</f>
        <v>335.22</v>
      </c>
      <c r="T261" s="151">
        <f t="shared" si="74"/>
        <v>1284.091</v>
      </c>
      <c r="U261" s="151"/>
      <c r="V261" t="str">
        <f>VLOOKUP(D261,[3]汇总!I$2:J$326,2,0)</f>
        <v>√</v>
      </c>
      <c r="W261" t="e">
        <f>VLOOKUP(D261,'[4]2021.05'!$E$5:$F$203,2,0)</f>
        <v>#N/A</v>
      </c>
    </row>
    <row r="262" ht="20" customHeight="1" spans="1:23">
      <c r="A262" s="150">
        <f t="shared" si="73"/>
        <v>259</v>
      </c>
      <c r="B262" s="154"/>
      <c r="C262" s="11" t="s">
        <v>558</v>
      </c>
      <c r="D262" s="151" t="s">
        <v>559</v>
      </c>
      <c r="E262" s="151">
        <v>3042.05</v>
      </c>
      <c r="F262" s="151">
        <v>3043</v>
      </c>
      <c r="G262" s="13">
        <v>4990.25</v>
      </c>
      <c r="H262" s="151">
        <f t="shared" si="75"/>
        <v>54.76</v>
      </c>
      <c r="I262" s="151">
        <f t="shared" si="76"/>
        <v>486.728</v>
      </c>
      <c r="J262" s="151">
        <f t="shared" si="77"/>
        <v>21.301</v>
      </c>
      <c r="K262" s="13">
        <f t="shared" si="78"/>
        <v>424.17</v>
      </c>
      <c r="L262" s="13"/>
      <c r="M262" s="13">
        <f t="shared" si="67"/>
        <v>986.959</v>
      </c>
      <c r="N262" s="151">
        <v>0</v>
      </c>
      <c r="O262" s="151">
        <f t="shared" si="79"/>
        <v>243.36</v>
      </c>
      <c r="P262" s="151">
        <f t="shared" si="80"/>
        <v>9.13</v>
      </c>
      <c r="Q262" s="13">
        <f t="shared" si="81"/>
        <v>99.81</v>
      </c>
      <c r="R262" s="13"/>
      <c r="S262" s="151">
        <f t="shared" si="82"/>
        <v>352.3</v>
      </c>
      <c r="T262" s="151">
        <f t="shared" si="74"/>
        <v>1339.259</v>
      </c>
      <c r="U262" s="160"/>
      <c r="V262" t="str">
        <f>VLOOKUP(D262,[3]汇总!I$2:J$326,2,0)</f>
        <v>√</v>
      </c>
      <c r="W262" t="e">
        <f>VLOOKUP(D262,'[4]2021.05'!$E$5:$F$203,2,0)</f>
        <v>#N/A</v>
      </c>
    </row>
    <row r="263" ht="20" customHeight="1" spans="1:23">
      <c r="A263" s="150">
        <f t="shared" si="73"/>
        <v>260</v>
      </c>
      <c r="B263" s="154"/>
      <c r="C263" s="11" t="s">
        <v>567</v>
      </c>
      <c r="D263" s="151" t="s">
        <v>568</v>
      </c>
      <c r="E263" s="151">
        <v>3042.05</v>
      </c>
      <c r="F263" s="151">
        <v>3043</v>
      </c>
      <c r="G263" s="13">
        <v>4990.25</v>
      </c>
      <c r="H263" s="151">
        <f t="shared" si="75"/>
        <v>54.76</v>
      </c>
      <c r="I263" s="151">
        <f t="shared" si="76"/>
        <v>486.728</v>
      </c>
      <c r="J263" s="151">
        <f t="shared" si="77"/>
        <v>21.301</v>
      </c>
      <c r="K263" s="13">
        <f t="shared" si="78"/>
        <v>424.17</v>
      </c>
      <c r="L263" s="13"/>
      <c r="M263" s="13">
        <f t="shared" si="67"/>
        <v>986.959</v>
      </c>
      <c r="N263" s="151">
        <v>0</v>
      </c>
      <c r="O263" s="151">
        <f t="shared" si="79"/>
        <v>243.36</v>
      </c>
      <c r="P263" s="151">
        <f t="shared" si="80"/>
        <v>9.13</v>
      </c>
      <c r="Q263" s="13">
        <f t="shared" si="81"/>
        <v>99.81</v>
      </c>
      <c r="R263" s="13"/>
      <c r="S263" s="151">
        <f t="shared" si="82"/>
        <v>352.3</v>
      </c>
      <c r="T263" s="151">
        <f t="shared" si="74"/>
        <v>1339.259</v>
      </c>
      <c r="U263" s="151"/>
      <c r="V263" t="str">
        <f>VLOOKUP(D263,[3]汇总!I$2:J$326,2,0)</f>
        <v>√</v>
      </c>
      <c r="W263" t="e">
        <f>VLOOKUP(D263,'[4]2021.05'!$E$5:$F$203,2,0)</f>
        <v>#N/A</v>
      </c>
    </row>
    <row r="264" ht="20" customHeight="1" spans="1:23">
      <c r="A264" s="150">
        <f t="shared" si="73"/>
        <v>261</v>
      </c>
      <c r="B264" s="154"/>
      <c r="C264" s="11" t="s">
        <v>569</v>
      </c>
      <c r="D264" s="209" t="s">
        <v>570</v>
      </c>
      <c r="E264" s="151">
        <v>3042.05</v>
      </c>
      <c r="F264" s="151">
        <v>3043</v>
      </c>
      <c r="G264" s="13">
        <v>4990.25</v>
      </c>
      <c r="H264" s="151">
        <f t="shared" si="75"/>
        <v>54.76</v>
      </c>
      <c r="I264" s="151">
        <f t="shared" si="76"/>
        <v>486.728</v>
      </c>
      <c r="J264" s="151">
        <f t="shared" si="77"/>
        <v>21.301</v>
      </c>
      <c r="K264" s="13">
        <f t="shared" si="78"/>
        <v>424.17</v>
      </c>
      <c r="L264" s="13"/>
      <c r="M264" s="13">
        <f t="shared" ref="M264:M327" si="83">SUM(H264:L264)</f>
        <v>986.959</v>
      </c>
      <c r="N264" s="151">
        <v>0</v>
      </c>
      <c r="O264" s="151">
        <f t="shared" si="79"/>
        <v>243.36</v>
      </c>
      <c r="P264" s="151">
        <f t="shared" si="80"/>
        <v>9.13</v>
      </c>
      <c r="Q264" s="13">
        <f t="shared" si="81"/>
        <v>99.81</v>
      </c>
      <c r="R264" s="13"/>
      <c r="S264" s="151">
        <f t="shared" si="82"/>
        <v>352.3</v>
      </c>
      <c r="T264" s="151">
        <f t="shared" si="74"/>
        <v>1339.259</v>
      </c>
      <c r="U264" s="151"/>
      <c r="V264" t="str">
        <f>VLOOKUP(D264,[3]汇总!I$2:J$326,2,0)</f>
        <v>√</v>
      </c>
      <c r="W264" t="e">
        <f>VLOOKUP(D264,'[4]2021.05'!$E$5:$F$203,2,0)</f>
        <v>#N/A</v>
      </c>
    </row>
    <row r="265" customFormat="1" ht="20" customHeight="1" spans="1:23">
      <c r="A265" s="150">
        <f t="shared" ref="A265:A278" si="84">ROW()-3</f>
        <v>262</v>
      </c>
      <c r="B265" s="154"/>
      <c r="C265" s="11" t="s">
        <v>754</v>
      </c>
      <c r="D265" s="151" t="s">
        <v>755</v>
      </c>
      <c r="E265" s="151">
        <v>3042.05</v>
      </c>
      <c r="F265" s="151">
        <v>3043</v>
      </c>
      <c r="G265" s="13">
        <v>4990.25</v>
      </c>
      <c r="H265" s="151">
        <f t="shared" si="75"/>
        <v>54.76</v>
      </c>
      <c r="I265" s="151">
        <f t="shared" si="76"/>
        <v>486.728</v>
      </c>
      <c r="J265" s="151">
        <f t="shared" si="77"/>
        <v>21.301</v>
      </c>
      <c r="K265" s="13">
        <f t="shared" si="78"/>
        <v>424.17</v>
      </c>
      <c r="L265" s="13"/>
      <c r="M265" s="13">
        <f t="shared" si="83"/>
        <v>986.959</v>
      </c>
      <c r="N265" s="151">
        <v>0</v>
      </c>
      <c r="O265" s="151">
        <f t="shared" si="79"/>
        <v>243.36</v>
      </c>
      <c r="P265" s="151">
        <f t="shared" si="80"/>
        <v>9.13</v>
      </c>
      <c r="Q265" s="13">
        <f t="shared" si="81"/>
        <v>99.81</v>
      </c>
      <c r="R265" s="13"/>
      <c r="S265" s="151">
        <f t="shared" si="82"/>
        <v>352.3</v>
      </c>
      <c r="T265" s="151">
        <f t="shared" si="74"/>
        <v>1339.259</v>
      </c>
      <c r="U265" s="151"/>
      <c r="V265" t="str">
        <f>VLOOKUP(D265,[3]汇总!I$2:J$326,2,0)</f>
        <v>√</v>
      </c>
      <c r="W265" t="e">
        <f>VLOOKUP(D265,'[4]2021.05'!$E$5:$F$203,2,0)</f>
        <v>#N/A</v>
      </c>
    </row>
    <row r="266" customFormat="1" ht="20" customHeight="1" spans="1:23">
      <c r="A266" s="150">
        <f t="shared" si="84"/>
        <v>263</v>
      </c>
      <c r="B266" s="154"/>
      <c r="C266" s="11" t="s">
        <v>756</v>
      </c>
      <c r="D266" s="151" t="s">
        <v>757</v>
      </c>
      <c r="E266" s="151">
        <v>3042.05</v>
      </c>
      <c r="F266" s="151">
        <v>3043</v>
      </c>
      <c r="G266" s="13">
        <v>4990.25</v>
      </c>
      <c r="H266" s="151">
        <f t="shared" si="75"/>
        <v>54.76</v>
      </c>
      <c r="I266" s="151">
        <f t="shared" si="76"/>
        <v>486.728</v>
      </c>
      <c r="J266" s="151">
        <f t="shared" si="77"/>
        <v>21.301</v>
      </c>
      <c r="K266" s="13">
        <f t="shared" si="78"/>
        <v>424.17</v>
      </c>
      <c r="L266" s="13"/>
      <c r="M266" s="13">
        <f t="shared" si="83"/>
        <v>986.959</v>
      </c>
      <c r="N266" s="151">
        <v>0</v>
      </c>
      <c r="O266" s="151">
        <f t="shared" si="79"/>
        <v>243.36</v>
      </c>
      <c r="P266" s="151">
        <f t="shared" si="80"/>
        <v>9.13</v>
      </c>
      <c r="Q266" s="13">
        <f t="shared" si="81"/>
        <v>99.81</v>
      </c>
      <c r="R266" s="13"/>
      <c r="S266" s="151">
        <f t="shared" si="82"/>
        <v>352.3</v>
      </c>
      <c r="T266" s="151">
        <f t="shared" si="74"/>
        <v>1339.259</v>
      </c>
      <c r="U266" s="151"/>
      <c r="V266" t="str">
        <f>VLOOKUP(D266,[3]汇总!I$2:J$326,2,0)</f>
        <v>√</v>
      </c>
      <c r="W266" t="e">
        <f>VLOOKUP(D266,'[4]2021.05'!$E$5:$F$203,2,0)</f>
        <v>#N/A</v>
      </c>
    </row>
    <row r="267" customFormat="1" ht="20" customHeight="1" spans="1:23">
      <c r="A267" s="150">
        <f t="shared" si="84"/>
        <v>264</v>
      </c>
      <c r="B267" s="154"/>
      <c r="C267" s="11" t="s">
        <v>815</v>
      </c>
      <c r="D267" s="151" t="s">
        <v>816</v>
      </c>
      <c r="E267" s="17">
        <v>3042.05</v>
      </c>
      <c r="F267" s="151">
        <v>3043</v>
      </c>
      <c r="G267" s="13">
        <v>4990.25</v>
      </c>
      <c r="H267" s="151">
        <f t="shared" si="75"/>
        <v>54.76</v>
      </c>
      <c r="I267" s="151">
        <f t="shared" si="76"/>
        <v>486.728</v>
      </c>
      <c r="J267" s="151">
        <f t="shared" si="77"/>
        <v>21.301</v>
      </c>
      <c r="K267" s="13">
        <f t="shared" si="78"/>
        <v>424.17</v>
      </c>
      <c r="L267" s="13"/>
      <c r="M267" s="13">
        <f t="shared" si="83"/>
        <v>986.959</v>
      </c>
      <c r="N267" s="151">
        <v>0</v>
      </c>
      <c r="O267" s="151">
        <f t="shared" si="79"/>
        <v>243.36</v>
      </c>
      <c r="P267" s="151">
        <f t="shared" si="80"/>
        <v>9.13</v>
      </c>
      <c r="Q267" s="13">
        <f t="shared" si="81"/>
        <v>99.81</v>
      </c>
      <c r="R267" s="13"/>
      <c r="S267" s="151">
        <f t="shared" si="82"/>
        <v>352.3</v>
      </c>
      <c r="T267" s="151">
        <f t="shared" si="74"/>
        <v>1339.259</v>
      </c>
      <c r="U267" s="151"/>
      <c r="V267" t="str">
        <f>VLOOKUP(D267,[3]汇总!I$2:J$326,2,0)</f>
        <v>√</v>
      </c>
      <c r="W267" t="e">
        <f>VLOOKUP(D267,'[4]2021.05'!$E$5:$F$203,2,0)</f>
        <v>#N/A</v>
      </c>
    </row>
    <row r="268" customFormat="1" ht="20" customHeight="1" spans="1:23">
      <c r="A268" s="150">
        <f t="shared" si="84"/>
        <v>265</v>
      </c>
      <c r="B268" s="154"/>
      <c r="C268" s="11" t="s">
        <v>817</v>
      </c>
      <c r="D268" s="151" t="s">
        <v>818</v>
      </c>
      <c r="E268" s="17">
        <v>3042.05</v>
      </c>
      <c r="F268" s="151">
        <v>3043</v>
      </c>
      <c r="G268" s="13">
        <v>4990.25</v>
      </c>
      <c r="H268" s="151">
        <f t="shared" si="75"/>
        <v>54.76</v>
      </c>
      <c r="I268" s="151">
        <f t="shared" si="76"/>
        <v>486.728</v>
      </c>
      <c r="J268" s="151">
        <f t="shared" si="77"/>
        <v>21.301</v>
      </c>
      <c r="K268" s="13">
        <f t="shared" si="78"/>
        <v>424.17</v>
      </c>
      <c r="L268" s="13"/>
      <c r="M268" s="13">
        <f t="shared" si="83"/>
        <v>986.959</v>
      </c>
      <c r="N268" s="151">
        <v>0</v>
      </c>
      <c r="O268" s="151">
        <f t="shared" si="79"/>
        <v>243.36</v>
      </c>
      <c r="P268" s="151">
        <f t="shared" si="80"/>
        <v>9.13</v>
      </c>
      <c r="Q268" s="13">
        <f t="shared" si="81"/>
        <v>99.81</v>
      </c>
      <c r="R268" s="13"/>
      <c r="S268" s="151">
        <f t="shared" si="82"/>
        <v>352.3</v>
      </c>
      <c r="T268" s="151">
        <f t="shared" si="74"/>
        <v>1339.259</v>
      </c>
      <c r="U268" s="151"/>
      <c r="V268" t="str">
        <f>VLOOKUP(D268,[3]汇总!I$2:J$326,2,0)</f>
        <v>√</v>
      </c>
      <c r="W268" t="e">
        <f>VLOOKUP(D268,'[4]2021.05'!$E$5:$F$203,2,0)</f>
        <v>#N/A</v>
      </c>
    </row>
    <row r="269" customFormat="1" ht="20" customHeight="1" spans="1:23">
      <c r="A269" s="150">
        <f t="shared" si="84"/>
        <v>266</v>
      </c>
      <c r="B269" s="154"/>
      <c r="C269" s="11" t="s">
        <v>819</v>
      </c>
      <c r="D269" s="151" t="s">
        <v>820</v>
      </c>
      <c r="E269" s="17">
        <v>3042.05</v>
      </c>
      <c r="F269" s="151">
        <v>3043</v>
      </c>
      <c r="G269" s="13">
        <v>4990.25</v>
      </c>
      <c r="H269" s="151">
        <f t="shared" si="75"/>
        <v>54.76</v>
      </c>
      <c r="I269" s="151">
        <f t="shared" si="76"/>
        <v>486.728</v>
      </c>
      <c r="J269" s="151">
        <f t="shared" si="77"/>
        <v>21.301</v>
      </c>
      <c r="K269" s="13">
        <f t="shared" si="78"/>
        <v>424.17</v>
      </c>
      <c r="L269" s="13"/>
      <c r="M269" s="13">
        <f t="shared" si="83"/>
        <v>986.959</v>
      </c>
      <c r="N269" s="151">
        <v>0</v>
      </c>
      <c r="O269" s="151">
        <f t="shared" si="79"/>
        <v>243.36</v>
      </c>
      <c r="P269" s="151">
        <f t="shared" si="80"/>
        <v>9.13</v>
      </c>
      <c r="Q269" s="13">
        <f t="shared" si="81"/>
        <v>99.81</v>
      </c>
      <c r="R269" s="13"/>
      <c r="S269" s="151">
        <f t="shared" si="82"/>
        <v>352.3</v>
      </c>
      <c r="T269" s="151">
        <f t="shared" si="74"/>
        <v>1339.259</v>
      </c>
      <c r="U269" s="151"/>
      <c r="V269" t="str">
        <f>VLOOKUP(D269,[3]汇总!I$2:J$326,2,0)</f>
        <v>√</v>
      </c>
      <c r="W269" t="e">
        <f>VLOOKUP(D269,'[4]2021.05'!$E$5:$F$203,2,0)</f>
        <v>#N/A</v>
      </c>
    </row>
    <row r="270" customFormat="1" ht="20" customHeight="1" spans="1:23">
      <c r="A270" s="150">
        <f t="shared" si="84"/>
        <v>267</v>
      </c>
      <c r="B270" s="154"/>
      <c r="C270" s="11" t="s">
        <v>821</v>
      </c>
      <c r="D270" s="151" t="s">
        <v>822</v>
      </c>
      <c r="E270" s="17">
        <v>3042.05</v>
      </c>
      <c r="F270" s="151">
        <v>3043</v>
      </c>
      <c r="G270" s="13">
        <v>4990.25</v>
      </c>
      <c r="H270" s="151">
        <f t="shared" si="75"/>
        <v>54.76</v>
      </c>
      <c r="I270" s="151">
        <f t="shared" si="76"/>
        <v>486.728</v>
      </c>
      <c r="J270" s="151">
        <f t="shared" si="77"/>
        <v>21.301</v>
      </c>
      <c r="K270" s="13">
        <f t="shared" si="78"/>
        <v>424.17</v>
      </c>
      <c r="L270" s="13"/>
      <c r="M270" s="13">
        <f t="shared" si="83"/>
        <v>986.959</v>
      </c>
      <c r="N270" s="151">
        <v>0</v>
      </c>
      <c r="O270" s="151">
        <f t="shared" si="79"/>
        <v>243.36</v>
      </c>
      <c r="P270" s="151">
        <f t="shared" si="80"/>
        <v>9.13</v>
      </c>
      <c r="Q270" s="13">
        <f t="shared" si="81"/>
        <v>99.81</v>
      </c>
      <c r="R270" s="13"/>
      <c r="S270" s="151">
        <f t="shared" si="82"/>
        <v>352.3</v>
      </c>
      <c r="T270" s="151">
        <f t="shared" si="74"/>
        <v>1339.259</v>
      </c>
      <c r="U270" s="151"/>
      <c r="V270" t="str">
        <f>VLOOKUP(D270,[3]汇总!I$2:J$326,2,0)</f>
        <v>√</v>
      </c>
      <c r="W270" t="e">
        <f>VLOOKUP(D270,'[4]2021.05'!$E$5:$F$203,2,0)</f>
        <v>#N/A</v>
      </c>
    </row>
    <row r="271" customFormat="1" ht="20" customHeight="1" spans="1:23">
      <c r="A271" s="150">
        <f t="shared" si="84"/>
        <v>268</v>
      </c>
      <c r="B271" s="154"/>
      <c r="C271" s="11" t="s">
        <v>823</v>
      </c>
      <c r="D271" s="151" t="s">
        <v>824</v>
      </c>
      <c r="E271" s="17">
        <v>3042.05</v>
      </c>
      <c r="F271" s="151">
        <v>3043</v>
      </c>
      <c r="G271" s="13">
        <v>4990.25</v>
      </c>
      <c r="H271" s="151">
        <f t="shared" si="75"/>
        <v>54.76</v>
      </c>
      <c r="I271" s="151">
        <f t="shared" si="76"/>
        <v>486.728</v>
      </c>
      <c r="J271" s="151">
        <f t="shared" si="77"/>
        <v>21.301</v>
      </c>
      <c r="K271" s="13">
        <f t="shared" si="78"/>
        <v>424.17</v>
      </c>
      <c r="L271" s="13"/>
      <c r="M271" s="13">
        <f t="shared" si="83"/>
        <v>986.959</v>
      </c>
      <c r="N271" s="151">
        <v>0</v>
      </c>
      <c r="O271" s="151">
        <f t="shared" si="79"/>
        <v>243.36</v>
      </c>
      <c r="P271" s="151">
        <f t="shared" si="80"/>
        <v>9.13</v>
      </c>
      <c r="Q271" s="13">
        <f t="shared" si="81"/>
        <v>99.81</v>
      </c>
      <c r="R271" s="13"/>
      <c r="S271" s="151">
        <f t="shared" si="82"/>
        <v>352.3</v>
      </c>
      <c r="T271" s="151">
        <f t="shared" si="74"/>
        <v>1339.259</v>
      </c>
      <c r="U271" s="151"/>
      <c r="V271" t="str">
        <f>VLOOKUP(D271,[3]汇总!I$2:J$326,2,0)</f>
        <v>√</v>
      </c>
      <c r="W271" t="e">
        <f>VLOOKUP(D271,'[4]2021.05'!$E$5:$F$203,2,0)</f>
        <v>#N/A</v>
      </c>
    </row>
    <row r="272" customFormat="1" ht="20" customHeight="1" spans="1:23">
      <c r="A272" s="150">
        <f t="shared" si="84"/>
        <v>269</v>
      </c>
      <c r="B272" s="154"/>
      <c r="C272" s="11" t="s">
        <v>825</v>
      </c>
      <c r="D272" s="17" t="s">
        <v>826</v>
      </c>
      <c r="E272" s="17">
        <v>3042.05</v>
      </c>
      <c r="F272" s="151">
        <v>3043</v>
      </c>
      <c r="G272" s="13">
        <v>4990.25</v>
      </c>
      <c r="H272" s="151">
        <f t="shared" si="75"/>
        <v>54.76</v>
      </c>
      <c r="I272" s="151">
        <f t="shared" si="76"/>
        <v>486.728</v>
      </c>
      <c r="J272" s="151">
        <f t="shared" si="77"/>
        <v>21.301</v>
      </c>
      <c r="K272" s="13">
        <f t="shared" si="78"/>
        <v>424.17</v>
      </c>
      <c r="L272" s="13"/>
      <c r="M272" s="13">
        <f t="shared" si="83"/>
        <v>986.959</v>
      </c>
      <c r="N272" s="151">
        <v>0</v>
      </c>
      <c r="O272" s="151">
        <f t="shared" si="79"/>
        <v>243.36</v>
      </c>
      <c r="P272" s="151">
        <f t="shared" si="80"/>
        <v>9.13</v>
      </c>
      <c r="Q272" s="13">
        <f t="shared" si="81"/>
        <v>99.81</v>
      </c>
      <c r="R272" s="13"/>
      <c r="S272" s="151">
        <f t="shared" si="82"/>
        <v>352.3</v>
      </c>
      <c r="T272" s="151">
        <f t="shared" si="74"/>
        <v>1339.259</v>
      </c>
      <c r="U272" s="151"/>
      <c r="V272" t="str">
        <f>VLOOKUP(D272,[3]汇总!I$2:J$326,2,0)</f>
        <v>√</v>
      </c>
      <c r="W272" t="e">
        <f>VLOOKUP(D272,'[4]2021.05'!$E$5:$F$203,2,0)</f>
        <v>#N/A</v>
      </c>
    </row>
    <row r="273" customFormat="1" ht="20" customHeight="1" spans="1:24">
      <c r="A273" s="150">
        <f t="shared" si="84"/>
        <v>270</v>
      </c>
      <c r="B273" s="154"/>
      <c r="C273" s="12" t="s">
        <v>893</v>
      </c>
      <c r="D273" s="211" t="s">
        <v>894</v>
      </c>
      <c r="E273" s="17">
        <v>3042.05</v>
      </c>
      <c r="F273" s="151">
        <v>3043</v>
      </c>
      <c r="G273" s="13">
        <v>4990.25</v>
      </c>
      <c r="H273" s="151">
        <f t="shared" si="75"/>
        <v>54.76</v>
      </c>
      <c r="I273" s="151">
        <f t="shared" si="76"/>
        <v>486.728</v>
      </c>
      <c r="J273" s="151">
        <f t="shared" si="77"/>
        <v>21.301</v>
      </c>
      <c r="K273" s="13">
        <f t="shared" si="78"/>
        <v>424.17</v>
      </c>
      <c r="L273" s="13">
        <v>54</v>
      </c>
      <c r="M273" s="13">
        <f t="shared" si="83"/>
        <v>1040.959</v>
      </c>
      <c r="N273" s="151">
        <v>0</v>
      </c>
      <c r="O273" s="151">
        <f t="shared" si="79"/>
        <v>243.36</v>
      </c>
      <c r="P273" s="151">
        <f t="shared" si="80"/>
        <v>9.13</v>
      </c>
      <c r="Q273" s="13">
        <f t="shared" si="81"/>
        <v>99.81</v>
      </c>
      <c r="R273" s="13">
        <v>54</v>
      </c>
      <c r="S273" s="151">
        <f t="shared" si="82"/>
        <v>406.3</v>
      </c>
      <c r="T273" s="151">
        <f t="shared" si="74"/>
        <v>1447.259</v>
      </c>
      <c r="U273" s="151" t="s">
        <v>50</v>
      </c>
      <c r="W273" t="e">
        <f>VLOOKUP(D273,'[4]2021.05'!$E$5:$F$203,2,0)</f>
        <v>#N/A</v>
      </c>
      <c r="X273">
        <f>VLOOKUP(C273,[6]Sheet2!$A$1:$G$65536,7,)</f>
        <v>54</v>
      </c>
    </row>
    <row r="274" customFormat="1" ht="20" customHeight="1" spans="1:23">
      <c r="A274" s="150">
        <f t="shared" si="84"/>
        <v>271</v>
      </c>
      <c r="B274" s="154"/>
      <c r="C274" s="12" t="s">
        <v>895</v>
      </c>
      <c r="D274" s="211" t="s">
        <v>896</v>
      </c>
      <c r="E274" s="17">
        <v>3042.05</v>
      </c>
      <c r="F274" s="151">
        <v>3043</v>
      </c>
      <c r="G274" s="13">
        <v>4990.25</v>
      </c>
      <c r="H274" s="151">
        <f t="shared" si="75"/>
        <v>54.76</v>
      </c>
      <c r="I274" s="151">
        <f t="shared" si="76"/>
        <v>486.728</v>
      </c>
      <c r="J274" s="151">
        <f t="shared" si="77"/>
        <v>21.301</v>
      </c>
      <c r="K274" s="13">
        <f t="shared" si="78"/>
        <v>424.17</v>
      </c>
      <c r="L274" s="13"/>
      <c r="M274" s="13">
        <f t="shared" si="83"/>
        <v>986.959</v>
      </c>
      <c r="N274" s="151">
        <v>0</v>
      </c>
      <c r="O274" s="151">
        <f t="shared" si="79"/>
        <v>243.36</v>
      </c>
      <c r="P274" s="151">
        <f t="shared" si="80"/>
        <v>9.13</v>
      </c>
      <c r="Q274" s="13">
        <f t="shared" si="81"/>
        <v>99.81</v>
      </c>
      <c r="R274" s="13"/>
      <c r="S274" s="151">
        <f t="shared" si="82"/>
        <v>352.3</v>
      </c>
      <c r="T274" s="151">
        <f t="shared" si="74"/>
        <v>1339.259</v>
      </c>
      <c r="U274" s="151" t="s">
        <v>50</v>
      </c>
      <c r="W274" t="e">
        <f>VLOOKUP(D274,'[4]2021.05'!$E$5:$F$203,2,0)</f>
        <v>#N/A</v>
      </c>
    </row>
    <row r="275" customFormat="1" ht="20" customHeight="1" spans="1:23">
      <c r="A275" s="150">
        <f t="shared" si="84"/>
        <v>272</v>
      </c>
      <c r="B275" s="154"/>
      <c r="C275" s="12" t="s">
        <v>897</v>
      </c>
      <c r="D275" s="211" t="s">
        <v>898</v>
      </c>
      <c r="E275" s="17">
        <v>3042.05</v>
      </c>
      <c r="F275" s="151">
        <v>3043</v>
      </c>
      <c r="G275" s="13">
        <v>4990.25</v>
      </c>
      <c r="H275" s="151">
        <f t="shared" si="75"/>
        <v>54.76</v>
      </c>
      <c r="I275" s="151">
        <f t="shared" si="76"/>
        <v>486.728</v>
      </c>
      <c r="J275" s="151">
        <f t="shared" si="77"/>
        <v>21.301</v>
      </c>
      <c r="K275" s="13">
        <f t="shared" si="78"/>
        <v>424.17</v>
      </c>
      <c r="L275" s="13"/>
      <c r="M275" s="13">
        <f t="shared" si="83"/>
        <v>986.959</v>
      </c>
      <c r="N275" s="151">
        <v>0</v>
      </c>
      <c r="O275" s="151">
        <f t="shared" si="79"/>
        <v>243.36</v>
      </c>
      <c r="P275" s="151">
        <f t="shared" si="80"/>
        <v>9.13</v>
      </c>
      <c r="Q275" s="13">
        <f t="shared" si="81"/>
        <v>99.81</v>
      </c>
      <c r="R275" s="13"/>
      <c r="S275" s="151">
        <f t="shared" si="82"/>
        <v>352.3</v>
      </c>
      <c r="T275" s="151">
        <f t="shared" si="74"/>
        <v>1339.259</v>
      </c>
      <c r="U275" s="151" t="s">
        <v>50</v>
      </c>
      <c r="W275" t="e">
        <f>VLOOKUP(D275,'[4]2021.05'!$E$5:$F$203,2,0)</f>
        <v>#N/A</v>
      </c>
    </row>
    <row r="276" customFormat="1" ht="20" customHeight="1" spans="1:24">
      <c r="A276" s="150">
        <f t="shared" si="84"/>
        <v>273</v>
      </c>
      <c r="B276" s="154"/>
      <c r="C276" s="12" t="s">
        <v>899</v>
      </c>
      <c r="D276" s="211" t="s">
        <v>900</v>
      </c>
      <c r="E276" s="17">
        <v>3042.05</v>
      </c>
      <c r="F276" s="151">
        <v>3043</v>
      </c>
      <c r="G276" s="13">
        <v>4990.25</v>
      </c>
      <c r="H276" s="151">
        <f t="shared" si="75"/>
        <v>54.76</v>
      </c>
      <c r="I276" s="151">
        <f t="shared" si="76"/>
        <v>486.728</v>
      </c>
      <c r="J276" s="151">
        <f t="shared" si="77"/>
        <v>21.301</v>
      </c>
      <c r="K276" s="13">
        <f t="shared" si="78"/>
        <v>424.17</v>
      </c>
      <c r="L276" s="13">
        <v>54</v>
      </c>
      <c r="M276" s="13">
        <f t="shared" si="83"/>
        <v>1040.959</v>
      </c>
      <c r="N276" s="151">
        <v>0</v>
      </c>
      <c r="O276" s="151">
        <f t="shared" si="79"/>
        <v>243.36</v>
      </c>
      <c r="P276" s="151">
        <f t="shared" si="80"/>
        <v>9.13</v>
      </c>
      <c r="Q276" s="13">
        <f t="shared" si="81"/>
        <v>99.81</v>
      </c>
      <c r="R276" s="13">
        <v>54</v>
      </c>
      <c r="S276" s="151">
        <f t="shared" si="82"/>
        <v>406.3</v>
      </c>
      <c r="T276" s="151">
        <f t="shared" si="74"/>
        <v>1447.259</v>
      </c>
      <c r="U276" s="151" t="s">
        <v>50</v>
      </c>
      <c r="W276" t="e">
        <f>VLOOKUP(D276,'[4]2021.05'!$E$5:$F$203,2,0)</f>
        <v>#N/A</v>
      </c>
      <c r="X276">
        <f>VLOOKUP(C276,[6]Sheet2!$A$1:$G$65536,7,)</f>
        <v>54</v>
      </c>
    </row>
    <row r="277" customFormat="1" ht="20" customHeight="1" spans="1:23">
      <c r="A277" s="150">
        <f t="shared" si="84"/>
        <v>274</v>
      </c>
      <c r="B277" s="154"/>
      <c r="C277" s="12" t="s">
        <v>901</v>
      </c>
      <c r="D277" s="211" t="s">
        <v>902</v>
      </c>
      <c r="E277" s="17">
        <v>3042.05</v>
      </c>
      <c r="F277" s="151">
        <v>3043</v>
      </c>
      <c r="G277" s="13">
        <v>4990.25</v>
      </c>
      <c r="H277" s="151">
        <f t="shared" si="75"/>
        <v>54.76</v>
      </c>
      <c r="I277" s="151">
        <f t="shared" si="76"/>
        <v>486.728</v>
      </c>
      <c r="J277" s="151">
        <f t="shared" si="77"/>
        <v>21.301</v>
      </c>
      <c r="K277" s="13"/>
      <c r="L277" s="13"/>
      <c r="M277" s="13">
        <f t="shared" si="83"/>
        <v>562.789</v>
      </c>
      <c r="N277" s="151">
        <v>0</v>
      </c>
      <c r="O277" s="151">
        <f t="shared" si="79"/>
        <v>243.36</v>
      </c>
      <c r="P277" s="151">
        <f t="shared" si="80"/>
        <v>9.13</v>
      </c>
      <c r="Q277" s="13"/>
      <c r="R277" s="13"/>
      <c r="S277" s="151">
        <f t="shared" si="82"/>
        <v>252.49</v>
      </c>
      <c r="T277" s="151">
        <f t="shared" si="74"/>
        <v>815.279</v>
      </c>
      <c r="U277" s="151" t="s">
        <v>50</v>
      </c>
      <c r="W277" t="e">
        <f>VLOOKUP(D277,'[4]2021.05'!$E$5:$F$203,2,0)</f>
        <v>#N/A</v>
      </c>
    </row>
    <row r="278" customFormat="1" ht="20" customHeight="1" spans="1:23">
      <c r="A278" s="150">
        <f t="shared" si="84"/>
        <v>275</v>
      </c>
      <c r="B278" s="155"/>
      <c r="C278" s="12" t="s">
        <v>903</v>
      </c>
      <c r="D278" s="17" t="s">
        <v>904</v>
      </c>
      <c r="E278" s="17">
        <v>3042.05</v>
      </c>
      <c r="F278" s="151">
        <v>3043</v>
      </c>
      <c r="G278" s="13">
        <v>4990.25</v>
      </c>
      <c r="H278" s="151">
        <f t="shared" si="75"/>
        <v>54.76</v>
      </c>
      <c r="I278" s="151">
        <f t="shared" si="76"/>
        <v>486.728</v>
      </c>
      <c r="J278" s="151">
        <f t="shared" si="77"/>
        <v>21.301</v>
      </c>
      <c r="K278" s="13">
        <f t="shared" si="78"/>
        <v>424.17</v>
      </c>
      <c r="L278" s="13"/>
      <c r="M278" s="13">
        <f t="shared" si="83"/>
        <v>986.959</v>
      </c>
      <c r="N278" s="151">
        <v>0</v>
      </c>
      <c r="O278" s="151">
        <f t="shared" si="79"/>
        <v>243.36</v>
      </c>
      <c r="P278" s="151">
        <f t="shared" si="80"/>
        <v>9.13</v>
      </c>
      <c r="Q278" s="13">
        <f t="shared" si="81"/>
        <v>99.81</v>
      </c>
      <c r="R278" s="13"/>
      <c r="S278" s="151">
        <f t="shared" si="82"/>
        <v>352.3</v>
      </c>
      <c r="T278" s="151">
        <f t="shared" si="74"/>
        <v>1339.259</v>
      </c>
      <c r="U278" s="151" t="s">
        <v>50</v>
      </c>
      <c r="W278" t="e">
        <f>VLOOKUP(D278,'[4]2021.05'!$E$5:$F$203,2,0)</f>
        <v>#N/A</v>
      </c>
    </row>
    <row r="279" s="2" customFormat="1" ht="20" customHeight="1" spans="1:24">
      <c r="A279" s="150">
        <f t="shared" ref="A279:A285" si="85">ROW()-3</f>
        <v>276</v>
      </c>
      <c r="B279" s="12" t="s">
        <v>571</v>
      </c>
      <c r="C279" s="86" t="s">
        <v>572</v>
      </c>
      <c r="D279" s="11" t="s">
        <v>573</v>
      </c>
      <c r="E279" s="11">
        <v>3042.05</v>
      </c>
      <c r="F279" s="151">
        <v>3043</v>
      </c>
      <c r="G279" s="13">
        <v>4990.25</v>
      </c>
      <c r="H279" s="11">
        <f t="shared" ref="H279:H285" si="86">ROUND(E279*0.018,2)</f>
        <v>54.76</v>
      </c>
      <c r="I279" s="11">
        <f t="shared" ref="I279:I285" si="87">E279*0.16</f>
        <v>486.728</v>
      </c>
      <c r="J279" s="11">
        <f t="shared" ref="J279:J285" si="88">F279*0.007</f>
        <v>21.301</v>
      </c>
      <c r="K279" s="13">
        <f t="shared" ref="K279:K285" si="89">ROUND(G279*0.085,2)</f>
        <v>424.17</v>
      </c>
      <c r="L279" s="13"/>
      <c r="M279" s="13">
        <f t="shared" si="83"/>
        <v>986.959</v>
      </c>
      <c r="N279" s="151">
        <v>0</v>
      </c>
      <c r="O279" s="11">
        <f t="shared" ref="O279:O285" si="90">ROUND(E279*0.08,2)</f>
        <v>243.36</v>
      </c>
      <c r="P279" s="11">
        <f t="shared" ref="P279:P285" si="91">ROUND(F279*0.003,2)</f>
        <v>9.13</v>
      </c>
      <c r="Q279" s="13">
        <f t="shared" ref="Q279:Q285" si="92">ROUND(G279*0.02,2)</f>
        <v>99.81</v>
      </c>
      <c r="R279" s="13"/>
      <c r="S279" s="151">
        <f t="shared" si="82"/>
        <v>352.3</v>
      </c>
      <c r="T279" s="11">
        <f t="shared" ref="T279:T285" si="93">M279+S279</f>
        <v>1339.259</v>
      </c>
      <c r="U279" s="11"/>
      <c r="V279"/>
      <c r="W279"/>
      <c r="X279"/>
    </row>
    <row r="280" ht="20" customHeight="1" spans="1:21">
      <c r="A280" s="150">
        <f t="shared" si="85"/>
        <v>277</v>
      </c>
      <c r="B280" s="12"/>
      <c r="C280" s="86" t="s">
        <v>574</v>
      </c>
      <c r="D280" s="151" t="s">
        <v>575</v>
      </c>
      <c r="E280" s="151">
        <v>3042.05</v>
      </c>
      <c r="F280" s="151">
        <v>3043</v>
      </c>
      <c r="G280" s="13">
        <v>4990.25</v>
      </c>
      <c r="H280" s="151">
        <f t="shared" si="86"/>
        <v>54.76</v>
      </c>
      <c r="I280" s="151">
        <f t="shared" si="87"/>
        <v>486.728</v>
      </c>
      <c r="J280" s="151">
        <f t="shared" si="88"/>
        <v>21.301</v>
      </c>
      <c r="K280" s="13">
        <f t="shared" si="89"/>
        <v>424.17</v>
      </c>
      <c r="L280" s="13"/>
      <c r="M280" s="13">
        <f t="shared" si="83"/>
        <v>986.959</v>
      </c>
      <c r="N280" s="151">
        <v>0</v>
      </c>
      <c r="O280" s="151">
        <f t="shared" si="90"/>
        <v>243.36</v>
      </c>
      <c r="P280" s="151">
        <f t="shared" si="91"/>
        <v>9.13</v>
      </c>
      <c r="Q280" s="13">
        <f t="shared" si="92"/>
        <v>99.81</v>
      </c>
      <c r="R280" s="13"/>
      <c r="S280" s="151">
        <f t="shared" si="82"/>
        <v>352.3</v>
      </c>
      <c r="T280" s="151">
        <f t="shared" si="93"/>
        <v>1339.259</v>
      </c>
      <c r="U280" s="151"/>
    </row>
    <row r="281" ht="20" customHeight="1" spans="1:21">
      <c r="A281" s="150">
        <f t="shared" si="85"/>
        <v>278</v>
      </c>
      <c r="B281" s="12"/>
      <c r="C281" s="13" t="s">
        <v>576</v>
      </c>
      <c r="D281" s="151" t="s">
        <v>577</v>
      </c>
      <c r="E281" s="151" t="s">
        <v>758</v>
      </c>
      <c r="F281" s="151">
        <v>2837</v>
      </c>
      <c r="G281" s="13">
        <v>4990.25</v>
      </c>
      <c r="H281" s="151">
        <f t="shared" si="86"/>
        <v>51.05</v>
      </c>
      <c r="I281" s="151">
        <f t="shared" si="87"/>
        <v>453.792</v>
      </c>
      <c r="J281" s="151">
        <f t="shared" si="88"/>
        <v>19.859</v>
      </c>
      <c r="K281" s="13">
        <f t="shared" si="89"/>
        <v>424.17</v>
      </c>
      <c r="L281" s="13"/>
      <c r="M281" s="13">
        <f t="shared" si="83"/>
        <v>948.871</v>
      </c>
      <c r="N281" s="151">
        <v>0</v>
      </c>
      <c r="O281" s="151">
        <f t="shared" si="90"/>
        <v>226.9</v>
      </c>
      <c r="P281" s="151">
        <f t="shared" si="91"/>
        <v>8.51</v>
      </c>
      <c r="Q281" s="13">
        <f t="shared" si="92"/>
        <v>99.81</v>
      </c>
      <c r="R281" s="13"/>
      <c r="S281" s="151">
        <f t="shared" si="82"/>
        <v>335.22</v>
      </c>
      <c r="T281" s="151">
        <f t="shared" si="93"/>
        <v>1284.091</v>
      </c>
      <c r="U281" s="151"/>
    </row>
    <row r="282" ht="20" customHeight="1" spans="1:21">
      <c r="A282" s="150">
        <f t="shared" si="85"/>
        <v>279</v>
      </c>
      <c r="B282" s="12"/>
      <c r="C282" s="13" t="s">
        <v>578</v>
      </c>
      <c r="D282" s="151" t="s">
        <v>579</v>
      </c>
      <c r="E282" s="151" t="s">
        <v>758</v>
      </c>
      <c r="F282" s="151">
        <v>2837</v>
      </c>
      <c r="G282" s="13">
        <v>4990.25</v>
      </c>
      <c r="H282" s="151">
        <f t="shared" si="86"/>
        <v>51.05</v>
      </c>
      <c r="I282" s="151">
        <f t="shared" si="87"/>
        <v>453.792</v>
      </c>
      <c r="J282" s="151">
        <f t="shared" si="88"/>
        <v>19.859</v>
      </c>
      <c r="K282" s="13">
        <f t="shared" si="89"/>
        <v>424.17</v>
      </c>
      <c r="L282" s="13"/>
      <c r="M282" s="13">
        <f t="shared" si="83"/>
        <v>948.871</v>
      </c>
      <c r="N282" s="151">
        <v>0</v>
      </c>
      <c r="O282" s="151">
        <f t="shared" si="90"/>
        <v>226.9</v>
      </c>
      <c r="P282" s="151">
        <f t="shared" si="91"/>
        <v>8.51</v>
      </c>
      <c r="Q282" s="13">
        <f t="shared" si="92"/>
        <v>99.81</v>
      </c>
      <c r="R282" s="13"/>
      <c r="S282" s="151">
        <f t="shared" si="82"/>
        <v>335.22</v>
      </c>
      <c r="T282" s="151">
        <f t="shared" si="93"/>
        <v>1284.091</v>
      </c>
      <c r="U282" s="151"/>
    </row>
    <row r="283" ht="20" customHeight="1" spans="1:21">
      <c r="A283" s="150">
        <f t="shared" si="85"/>
        <v>280</v>
      </c>
      <c r="B283" s="12"/>
      <c r="C283" s="13" t="s">
        <v>582</v>
      </c>
      <c r="D283" s="151" t="s">
        <v>583</v>
      </c>
      <c r="E283" s="151" t="s">
        <v>758</v>
      </c>
      <c r="F283" s="151">
        <v>2837</v>
      </c>
      <c r="G283" s="13">
        <v>4990.25</v>
      </c>
      <c r="H283" s="151">
        <f t="shared" si="86"/>
        <v>51.05</v>
      </c>
      <c r="I283" s="151">
        <f t="shared" si="87"/>
        <v>453.792</v>
      </c>
      <c r="J283" s="151">
        <f t="shared" si="88"/>
        <v>19.859</v>
      </c>
      <c r="K283" s="13">
        <f t="shared" si="89"/>
        <v>424.17</v>
      </c>
      <c r="L283" s="13"/>
      <c r="M283" s="13">
        <f t="shared" si="83"/>
        <v>948.871</v>
      </c>
      <c r="N283" s="151">
        <v>0</v>
      </c>
      <c r="O283" s="151">
        <f t="shared" si="90"/>
        <v>226.9</v>
      </c>
      <c r="P283" s="151">
        <f t="shared" si="91"/>
        <v>8.51</v>
      </c>
      <c r="Q283" s="13">
        <f t="shared" si="92"/>
        <v>99.81</v>
      </c>
      <c r="R283" s="13"/>
      <c r="S283" s="151">
        <f t="shared" si="82"/>
        <v>335.22</v>
      </c>
      <c r="T283" s="151">
        <f t="shared" si="93"/>
        <v>1284.091</v>
      </c>
      <c r="U283" s="151"/>
    </row>
    <row r="284" ht="20" customHeight="1" spans="1:21">
      <c r="A284" s="150">
        <f t="shared" si="85"/>
        <v>281</v>
      </c>
      <c r="B284" s="12"/>
      <c r="C284" s="13" t="s">
        <v>584</v>
      </c>
      <c r="D284" s="151" t="s">
        <v>585</v>
      </c>
      <c r="E284" s="151" t="s">
        <v>758</v>
      </c>
      <c r="F284" s="151">
        <v>2837</v>
      </c>
      <c r="G284" s="13">
        <v>4990.25</v>
      </c>
      <c r="H284" s="151">
        <f t="shared" si="86"/>
        <v>51.05</v>
      </c>
      <c r="I284" s="151">
        <f t="shared" si="87"/>
        <v>453.792</v>
      </c>
      <c r="J284" s="151">
        <f t="shared" si="88"/>
        <v>19.859</v>
      </c>
      <c r="K284" s="13">
        <f t="shared" si="89"/>
        <v>424.17</v>
      </c>
      <c r="L284" s="13"/>
      <c r="M284" s="13">
        <f t="shared" si="83"/>
        <v>948.871</v>
      </c>
      <c r="N284" s="151">
        <v>0</v>
      </c>
      <c r="O284" s="151">
        <f t="shared" si="90"/>
        <v>226.9</v>
      </c>
      <c r="P284" s="151">
        <f t="shared" si="91"/>
        <v>8.51</v>
      </c>
      <c r="Q284" s="13">
        <f t="shared" si="92"/>
        <v>99.81</v>
      </c>
      <c r="R284" s="13"/>
      <c r="S284" s="151">
        <f t="shared" si="82"/>
        <v>335.22</v>
      </c>
      <c r="T284" s="151">
        <f t="shared" si="93"/>
        <v>1284.091</v>
      </c>
      <c r="U284" s="151"/>
    </row>
    <row r="285" ht="20" customHeight="1" spans="1:21">
      <c r="A285" s="150">
        <f t="shared" si="85"/>
        <v>282</v>
      </c>
      <c r="B285" s="12"/>
      <c r="C285" s="13" t="s">
        <v>586</v>
      </c>
      <c r="D285" s="151" t="s">
        <v>587</v>
      </c>
      <c r="E285" s="151" t="s">
        <v>758</v>
      </c>
      <c r="F285" s="151">
        <v>2837</v>
      </c>
      <c r="G285" s="13">
        <v>4990.25</v>
      </c>
      <c r="H285" s="151">
        <f t="shared" si="86"/>
        <v>51.05</v>
      </c>
      <c r="I285" s="151">
        <f t="shared" si="87"/>
        <v>453.792</v>
      </c>
      <c r="J285" s="151">
        <f t="shared" si="88"/>
        <v>19.859</v>
      </c>
      <c r="K285" s="13">
        <f t="shared" si="89"/>
        <v>424.17</v>
      </c>
      <c r="L285" s="13"/>
      <c r="M285" s="13">
        <f t="shared" si="83"/>
        <v>948.871</v>
      </c>
      <c r="N285" s="151">
        <v>0</v>
      </c>
      <c r="O285" s="151">
        <f t="shared" si="90"/>
        <v>226.9</v>
      </c>
      <c r="P285" s="151">
        <f t="shared" si="91"/>
        <v>8.51</v>
      </c>
      <c r="Q285" s="13">
        <f t="shared" si="92"/>
        <v>99.81</v>
      </c>
      <c r="R285" s="13"/>
      <c r="S285" s="151">
        <f t="shared" si="82"/>
        <v>335.22</v>
      </c>
      <c r="T285" s="151">
        <f t="shared" si="93"/>
        <v>1284.091</v>
      </c>
      <c r="U285" s="151"/>
    </row>
    <row r="286" ht="20" customHeight="1" spans="1:21">
      <c r="A286" s="150">
        <f t="shared" ref="A286:A342" si="94">ROW()-3</f>
        <v>283</v>
      </c>
      <c r="B286" s="12"/>
      <c r="C286" s="13" t="s">
        <v>588</v>
      </c>
      <c r="D286" s="151" t="s">
        <v>589</v>
      </c>
      <c r="E286" s="151" t="s">
        <v>758</v>
      </c>
      <c r="F286" s="151">
        <v>2837</v>
      </c>
      <c r="G286" s="13">
        <v>4990.25</v>
      </c>
      <c r="H286" s="151">
        <f t="shared" ref="H286:H342" si="95">ROUND(E286*0.018,2)</f>
        <v>51.05</v>
      </c>
      <c r="I286" s="151">
        <f t="shared" ref="I286:I342" si="96">E286*0.16</f>
        <v>453.792</v>
      </c>
      <c r="J286" s="151">
        <f t="shared" ref="J286:J342" si="97">F286*0.007</f>
        <v>19.859</v>
      </c>
      <c r="K286" s="13">
        <f t="shared" ref="K286:K342" si="98">ROUND(G286*0.085,2)</f>
        <v>424.17</v>
      </c>
      <c r="L286" s="13"/>
      <c r="M286" s="13">
        <f t="shared" si="83"/>
        <v>948.871</v>
      </c>
      <c r="N286" s="151">
        <v>0</v>
      </c>
      <c r="O286" s="151">
        <f t="shared" ref="O286:O342" si="99">ROUND(E286*0.08,2)</f>
        <v>226.9</v>
      </c>
      <c r="P286" s="151">
        <f t="shared" ref="P286:P342" si="100">ROUND(F286*0.003,2)</f>
        <v>8.51</v>
      </c>
      <c r="Q286" s="13">
        <f t="shared" ref="Q286:Q342" si="101">ROUND(G286*0.02,2)</f>
        <v>99.81</v>
      </c>
      <c r="R286" s="13"/>
      <c r="S286" s="151">
        <f t="shared" si="82"/>
        <v>335.22</v>
      </c>
      <c r="T286" s="151">
        <f t="shared" ref="T286:T342" si="102">M286+S286</f>
        <v>1284.091</v>
      </c>
      <c r="U286" s="151"/>
    </row>
    <row r="287" ht="20" customHeight="1" spans="1:21">
      <c r="A287" s="150">
        <f t="shared" si="94"/>
        <v>284</v>
      </c>
      <c r="B287" s="12"/>
      <c r="C287" s="13" t="s">
        <v>592</v>
      </c>
      <c r="D287" s="151" t="s">
        <v>593</v>
      </c>
      <c r="E287" s="151" t="s">
        <v>758</v>
      </c>
      <c r="F287" s="151">
        <v>2837</v>
      </c>
      <c r="G287" s="13">
        <v>4990.25</v>
      </c>
      <c r="H287" s="151">
        <f t="shared" si="95"/>
        <v>51.05</v>
      </c>
      <c r="I287" s="151">
        <f t="shared" si="96"/>
        <v>453.792</v>
      </c>
      <c r="J287" s="151">
        <f t="shared" si="97"/>
        <v>19.859</v>
      </c>
      <c r="K287" s="13">
        <f t="shared" si="98"/>
        <v>424.17</v>
      </c>
      <c r="L287" s="13"/>
      <c r="M287" s="13">
        <f t="shared" si="83"/>
        <v>948.871</v>
      </c>
      <c r="N287" s="151">
        <v>0</v>
      </c>
      <c r="O287" s="151">
        <f t="shared" si="99"/>
        <v>226.9</v>
      </c>
      <c r="P287" s="151">
        <f t="shared" si="100"/>
        <v>8.51</v>
      </c>
      <c r="Q287" s="13">
        <f t="shared" si="101"/>
        <v>99.81</v>
      </c>
      <c r="R287" s="13"/>
      <c r="S287" s="151">
        <f t="shared" si="82"/>
        <v>335.22</v>
      </c>
      <c r="T287" s="151">
        <f t="shared" si="102"/>
        <v>1284.091</v>
      </c>
      <c r="U287" s="151"/>
    </row>
    <row r="288" ht="20" customHeight="1" spans="1:21">
      <c r="A288" s="150">
        <f t="shared" si="94"/>
        <v>285</v>
      </c>
      <c r="B288" s="12"/>
      <c r="C288" s="13" t="s">
        <v>594</v>
      </c>
      <c r="D288" s="151" t="s">
        <v>595</v>
      </c>
      <c r="E288" s="151" t="s">
        <v>758</v>
      </c>
      <c r="F288" s="151">
        <v>2837</v>
      </c>
      <c r="G288" s="13">
        <v>4990.25</v>
      </c>
      <c r="H288" s="151">
        <f t="shared" si="95"/>
        <v>51.05</v>
      </c>
      <c r="I288" s="151">
        <f t="shared" si="96"/>
        <v>453.792</v>
      </c>
      <c r="J288" s="151">
        <f t="shared" si="97"/>
        <v>19.859</v>
      </c>
      <c r="K288" s="13">
        <f t="shared" si="98"/>
        <v>424.17</v>
      </c>
      <c r="L288" s="13"/>
      <c r="M288" s="13">
        <f t="shared" si="83"/>
        <v>948.871</v>
      </c>
      <c r="N288" s="151">
        <v>0</v>
      </c>
      <c r="O288" s="151">
        <f t="shared" si="99"/>
        <v>226.9</v>
      </c>
      <c r="P288" s="151">
        <f t="shared" si="100"/>
        <v>8.51</v>
      </c>
      <c r="Q288" s="13">
        <f t="shared" si="101"/>
        <v>99.81</v>
      </c>
      <c r="R288" s="13"/>
      <c r="S288" s="151">
        <f t="shared" si="82"/>
        <v>335.22</v>
      </c>
      <c r="T288" s="151">
        <f t="shared" si="102"/>
        <v>1284.091</v>
      </c>
      <c r="U288" s="151"/>
    </row>
    <row r="289" ht="20" customHeight="1" spans="1:21">
      <c r="A289" s="150">
        <f t="shared" si="94"/>
        <v>286</v>
      </c>
      <c r="B289" s="12"/>
      <c r="C289" s="13" t="s">
        <v>596</v>
      </c>
      <c r="D289" s="151" t="s">
        <v>597</v>
      </c>
      <c r="E289" s="151" t="s">
        <v>759</v>
      </c>
      <c r="F289" s="151">
        <v>3820</v>
      </c>
      <c r="G289" s="13">
        <v>4990.25</v>
      </c>
      <c r="H289" s="151">
        <f t="shared" si="95"/>
        <v>68.76</v>
      </c>
      <c r="I289" s="151">
        <f t="shared" si="96"/>
        <v>611.2</v>
      </c>
      <c r="J289" s="151">
        <f t="shared" si="97"/>
        <v>26.74</v>
      </c>
      <c r="K289" s="13">
        <f t="shared" si="98"/>
        <v>424.17</v>
      </c>
      <c r="L289" s="13"/>
      <c r="M289" s="13">
        <f t="shared" si="83"/>
        <v>1130.87</v>
      </c>
      <c r="N289" s="151">
        <v>0</v>
      </c>
      <c r="O289" s="151">
        <f t="shared" si="99"/>
        <v>305.6</v>
      </c>
      <c r="P289" s="151">
        <f t="shared" si="100"/>
        <v>11.46</v>
      </c>
      <c r="Q289" s="13">
        <f t="shared" si="101"/>
        <v>99.81</v>
      </c>
      <c r="R289" s="13"/>
      <c r="S289" s="151">
        <f t="shared" si="82"/>
        <v>416.87</v>
      </c>
      <c r="T289" s="151">
        <f t="shared" si="102"/>
        <v>1547.74</v>
      </c>
      <c r="U289" s="151"/>
    </row>
    <row r="290" ht="20" customHeight="1" spans="1:21">
      <c r="A290" s="150">
        <f t="shared" si="94"/>
        <v>287</v>
      </c>
      <c r="B290" s="12"/>
      <c r="C290" s="13" t="s">
        <v>602</v>
      </c>
      <c r="D290" s="151" t="s">
        <v>603</v>
      </c>
      <c r="E290" s="151" t="s">
        <v>758</v>
      </c>
      <c r="F290" s="151">
        <v>2837</v>
      </c>
      <c r="G290" s="13">
        <v>4990.25</v>
      </c>
      <c r="H290" s="151">
        <f t="shared" si="95"/>
        <v>51.05</v>
      </c>
      <c r="I290" s="151">
        <f t="shared" si="96"/>
        <v>453.792</v>
      </c>
      <c r="J290" s="151">
        <f t="shared" si="97"/>
        <v>19.859</v>
      </c>
      <c r="K290" s="13">
        <f t="shared" si="98"/>
        <v>424.17</v>
      </c>
      <c r="L290" s="13"/>
      <c r="M290" s="13">
        <f t="shared" si="83"/>
        <v>948.871</v>
      </c>
      <c r="N290" s="151">
        <v>0</v>
      </c>
      <c r="O290" s="151">
        <f t="shared" si="99"/>
        <v>226.9</v>
      </c>
      <c r="P290" s="151">
        <f t="shared" si="100"/>
        <v>8.51</v>
      </c>
      <c r="Q290" s="13">
        <f t="shared" si="101"/>
        <v>99.81</v>
      </c>
      <c r="R290" s="13"/>
      <c r="S290" s="151">
        <f t="shared" si="82"/>
        <v>335.22</v>
      </c>
      <c r="T290" s="151">
        <f t="shared" si="102"/>
        <v>1284.091</v>
      </c>
      <c r="U290" s="151"/>
    </row>
    <row r="291" ht="20" customHeight="1" spans="1:21">
      <c r="A291" s="150">
        <f t="shared" si="94"/>
        <v>288</v>
      </c>
      <c r="B291" s="12"/>
      <c r="C291" s="13" t="s">
        <v>604</v>
      </c>
      <c r="D291" s="151" t="s">
        <v>605</v>
      </c>
      <c r="E291" s="151">
        <v>3820</v>
      </c>
      <c r="F291" s="151">
        <v>3820</v>
      </c>
      <c r="G291" s="13">
        <v>4990.25</v>
      </c>
      <c r="H291" s="151">
        <f t="shared" si="95"/>
        <v>68.76</v>
      </c>
      <c r="I291" s="151">
        <f t="shared" si="96"/>
        <v>611.2</v>
      </c>
      <c r="J291" s="151">
        <f t="shared" si="97"/>
        <v>26.74</v>
      </c>
      <c r="K291" s="13">
        <f t="shared" si="98"/>
        <v>424.17</v>
      </c>
      <c r="L291" s="13"/>
      <c r="M291" s="13">
        <f t="shared" si="83"/>
        <v>1130.87</v>
      </c>
      <c r="N291" s="151">
        <v>0</v>
      </c>
      <c r="O291" s="151">
        <f t="shared" si="99"/>
        <v>305.6</v>
      </c>
      <c r="P291" s="151">
        <f t="shared" si="100"/>
        <v>11.46</v>
      </c>
      <c r="Q291" s="13">
        <f t="shared" si="101"/>
        <v>99.81</v>
      </c>
      <c r="R291" s="13"/>
      <c r="S291" s="151">
        <f t="shared" si="82"/>
        <v>416.87</v>
      </c>
      <c r="T291" s="151">
        <f t="shared" si="102"/>
        <v>1547.74</v>
      </c>
      <c r="U291" s="151"/>
    </row>
    <row r="292" ht="20" customHeight="1" spans="1:21">
      <c r="A292" s="150">
        <f t="shared" si="94"/>
        <v>289</v>
      </c>
      <c r="B292" s="12"/>
      <c r="C292" s="13" t="s">
        <v>606</v>
      </c>
      <c r="D292" s="151" t="s">
        <v>607</v>
      </c>
      <c r="E292" s="151" t="s">
        <v>758</v>
      </c>
      <c r="F292" s="151">
        <v>2837</v>
      </c>
      <c r="G292" s="13">
        <v>4990.25</v>
      </c>
      <c r="H292" s="151">
        <f t="shared" si="95"/>
        <v>51.05</v>
      </c>
      <c r="I292" s="151">
        <f t="shared" si="96"/>
        <v>453.792</v>
      </c>
      <c r="J292" s="151">
        <f t="shared" si="97"/>
        <v>19.859</v>
      </c>
      <c r="K292" s="13">
        <f t="shared" si="98"/>
        <v>424.17</v>
      </c>
      <c r="L292" s="13"/>
      <c r="M292" s="13">
        <f t="shared" si="83"/>
        <v>948.871</v>
      </c>
      <c r="N292" s="151">
        <v>0</v>
      </c>
      <c r="O292" s="151">
        <f t="shared" si="99"/>
        <v>226.9</v>
      </c>
      <c r="P292" s="151">
        <f t="shared" si="100"/>
        <v>8.51</v>
      </c>
      <c r="Q292" s="13">
        <f t="shared" si="101"/>
        <v>99.81</v>
      </c>
      <c r="R292" s="13"/>
      <c r="S292" s="151">
        <f t="shared" si="82"/>
        <v>335.22</v>
      </c>
      <c r="T292" s="151">
        <f t="shared" si="102"/>
        <v>1284.091</v>
      </c>
      <c r="U292" s="151"/>
    </row>
    <row r="293" ht="20" customHeight="1" spans="1:21">
      <c r="A293" s="150">
        <f t="shared" si="94"/>
        <v>290</v>
      </c>
      <c r="B293" s="12"/>
      <c r="C293" s="13" t="s">
        <v>608</v>
      </c>
      <c r="D293" s="151" t="s">
        <v>609</v>
      </c>
      <c r="E293" s="151" t="s">
        <v>758</v>
      </c>
      <c r="F293" s="151">
        <v>2837</v>
      </c>
      <c r="G293" s="13">
        <v>4990.25</v>
      </c>
      <c r="H293" s="151">
        <f t="shared" si="95"/>
        <v>51.05</v>
      </c>
      <c r="I293" s="151">
        <f t="shared" si="96"/>
        <v>453.792</v>
      </c>
      <c r="J293" s="151">
        <f t="shared" si="97"/>
        <v>19.859</v>
      </c>
      <c r="K293" s="13">
        <f t="shared" si="98"/>
        <v>424.17</v>
      </c>
      <c r="L293" s="13"/>
      <c r="M293" s="13">
        <f t="shared" si="83"/>
        <v>948.871</v>
      </c>
      <c r="N293" s="151">
        <v>0</v>
      </c>
      <c r="O293" s="151">
        <f t="shared" si="99"/>
        <v>226.9</v>
      </c>
      <c r="P293" s="151">
        <f t="shared" si="100"/>
        <v>8.51</v>
      </c>
      <c r="Q293" s="13">
        <f t="shared" si="101"/>
        <v>99.81</v>
      </c>
      <c r="R293" s="13"/>
      <c r="S293" s="151">
        <f t="shared" si="82"/>
        <v>335.22</v>
      </c>
      <c r="T293" s="151">
        <f t="shared" si="102"/>
        <v>1284.091</v>
      </c>
      <c r="U293" s="151"/>
    </row>
    <row r="294" ht="20" customHeight="1" spans="1:21">
      <c r="A294" s="150">
        <f t="shared" si="94"/>
        <v>291</v>
      </c>
      <c r="B294" s="12"/>
      <c r="C294" s="13" t="s">
        <v>610</v>
      </c>
      <c r="D294" s="151" t="s">
        <v>611</v>
      </c>
      <c r="E294" s="151" t="s">
        <v>758</v>
      </c>
      <c r="F294" s="151">
        <v>2837</v>
      </c>
      <c r="G294" s="13">
        <v>4990.25</v>
      </c>
      <c r="H294" s="151">
        <f t="shared" si="95"/>
        <v>51.05</v>
      </c>
      <c r="I294" s="151">
        <f t="shared" si="96"/>
        <v>453.792</v>
      </c>
      <c r="J294" s="151">
        <f t="shared" si="97"/>
        <v>19.859</v>
      </c>
      <c r="K294" s="13">
        <f t="shared" si="98"/>
        <v>424.17</v>
      </c>
      <c r="L294" s="13"/>
      <c r="M294" s="13">
        <f t="shared" si="83"/>
        <v>948.871</v>
      </c>
      <c r="N294" s="151">
        <v>0</v>
      </c>
      <c r="O294" s="151">
        <f t="shared" si="99"/>
        <v>226.9</v>
      </c>
      <c r="P294" s="151">
        <f t="shared" si="100"/>
        <v>8.51</v>
      </c>
      <c r="Q294" s="13">
        <f t="shared" si="101"/>
        <v>99.81</v>
      </c>
      <c r="R294" s="13"/>
      <c r="S294" s="151">
        <f t="shared" si="82"/>
        <v>335.22</v>
      </c>
      <c r="T294" s="151">
        <f t="shared" si="102"/>
        <v>1284.091</v>
      </c>
      <c r="U294" s="151"/>
    </row>
    <row r="295" ht="20" customHeight="1" spans="1:21">
      <c r="A295" s="150">
        <f t="shared" si="94"/>
        <v>292</v>
      </c>
      <c r="B295" s="12"/>
      <c r="C295" s="13" t="s">
        <v>612</v>
      </c>
      <c r="D295" s="151" t="s">
        <v>613</v>
      </c>
      <c r="E295" s="151" t="s">
        <v>758</v>
      </c>
      <c r="F295" s="151">
        <v>2837</v>
      </c>
      <c r="G295" s="13">
        <v>4990.25</v>
      </c>
      <c r="H295" s="151">
        <f t="shared" si="95"/>
        <v>51.05</v>
      </c>
      <c r="I295" s="151">
        <f t="shared" si="96"/>
        <v>453.792</v>
      </c>
      <c r="J295" s="151">
        <f t="shared" si="97"/>
        <v>19.859</v>
      </c>
      <c r="K295" s="13">
        <f t="shared" si="98"/>
        <v>424.17</v>
      </c>
      <c r="L295" s="13"/>
      <c r="M295" s="13">
        <f t="shared" si="83"/>
        <v>948.871</v>
      </c>
      <c r="N295" s="151">
        <v>0</v>
      </c>
      <c r="O295" s="151">
        <f t="shared" si="99"/>
        <v>226.9</v>
      </c>
      <c r="P295" s="151">
        <f t="shared" si="100"/>
        <v>8.51</v>
      </c>
      <c r="Q295" s="13">
        <f t="shared" si="101"/>
        <v>99.81</v>
      </c>
      <c r="R295" s="13"/>
      <c r="S295" s="151">
        <f t="shared" si="82"/>
        <v>335.22</v>
      </c>
      <c r="T295" s="151">
        <f t="shared" si="102"/>
        <v>1284.091</v>
      </c>
      <c r="U295" s="151"/>
    </row>
    <row r="296" ht="20" customHeight="1" spans="1:21">
      <c r="A296" s="150">
        <f t="shared" si="94"/>
        <v>293</v>
      </c>
      <c r="B296" s="12"/>
      <c r="C296" s="13" t="s">
        <v>614</v>
      </c>
      <c r="D296" s="151" t="s">
        <v>615</v>
      </c>
      <c r="E296" s="151" t="s">
        <v>758</v>
      </c>
      <c r="F296" s="151">
        <v>2837</v>
      </c>
      <c r="G296" s="13">
        <v>4990.25</v>
      </c>
      <c r="H296" s="151">
        <f t="shared" si="95"/>
        <v>51.05</v>
      </c>
      <c r="I296" s="151">
        <f t="shared" si="96"/>
        <v>453.792</v>
      </c>
      <c r="J296" s="151">
        <f t="shared" si="97"/>
        <v>19.859</v>
      </c>
      <c r="K296" s="13">
        <f t="shared" si="98"/>
        <v>424.17</v>
      </c>
      <c r="L296" s="13"/>
      <c r="M296" s="13">
        <f t="shared" si="83"/>
        <v>948.871</v>
      </c>
      <c r="N296" s="151">
        <v>0</v>
      </c>
      <c r="O296" s="151">
        <f t="shared" si="99"/>
        <v>226.9</v>
      </c>
      <c r="P296" s="151">
        <f t="shared" si="100"/>
        <v>8.51</v>
      </c>
      <c r="Q296" s="13">
        <f t="shared" si="101"/>
        <v>99.81</v>
      </c>
      <c r="R296" s="13"/>
      <c r="S296" s="151">
        <f t="shared" si="82"/>
        <v>335.22</v>
      </c>
      <c r="T296" s="151">
        <f t="shared" si="102"/>
        <v>1284.091</v>
      </c>
      <c r="U296" s="151"/>
    </row>
    <row r="297" ht="20" customHeight="1" spans="1:21">
      <c r="A297" s="150">
        <f t="shared" si="94"/>
        <v>294</v>
      </c>
      <c r="B297" s="12"/>
      <c r="C297" s="13" t="s">
        <v>616</v>
      </c>
      <c r="D297" s="209" t="s">
        <v>617</v>
      </c>
      <c r="E297" s="151" t="s">
        <v>758</v>
      </c>
      <c r="F297" s="151">
        <v>2837</v>
      </c>
      <c r="G297" s="13">
        <v>4990.25</v>
      </c>
      <c r="H297" s="151">
        <f t="shared" si="95"/>
        <v>51.05</v>
      </c>
      <c r="I297" s="151">
        <f t="shared" si="96"/>
        <v>453.792</v>
      </c>
      <c r="J297" s="151">
        <f t="shared" si="97"/>
        <v>19.859</v>
      </c>
      <c r="K297" s="13">
        <f t="shared" si="98"/>
        <v>424.17</v>
      </c>
      <c r="L297" s="13"/>
      <c r="M297" s="13">
        <f t="shared" si="83"/>
        <v>948.871</v>
      </c>
      <c r="N297" s="151">
        <v>0</v>
      </c>
      <c r="O297" s="151">
        <f t="shared" si="99"/>
        <v>226.9</v>
      </c>
      <c r="P297" s="151">
        <f t="shared" si="100"/>
        <v>8.51</v>
      </c>
      <c r="Q297" s="13">
        <f t="shared" si="101"/>
        <v>99.81</v>
      </c>
      <c r="R297" s="13"/>
      <c r="S297" s="151">
        <f t="shared" si="82"/>
        <v>335.22</v>
      </c>
      <c r="T297" s="151">
        <f t="shared" si="102"/>
        <v>1284.091</v>
      </c>
      <c r="U297" s="151"/>
    </row>
    <row r="298" ht="20" customHeight="1" spans="1:21">
      <c r="A298" s="150">
        <f t="shared" si="94"/>
        <v>295</v>
      </c>
      <c r="B298" s="12"/>
      <c r="C298" s="13" t="s">
        <v>620</v>
      </c>
      <c r="D298" s="151" t="s">
        <v>621</v>
      </c>
      <c r="E298" s="151" t="s">
        <v>758</v>
      </c>
      <c r="F298" s="151">
        <v>2837</v>
      </c>
      <c r="G298" s="13">
        <v>4990.25</v>
      </c>
      <c r="H298" s="151">
        <f t="shared" si="95"/>
        <v>51.05</v>
      </c>
      <c r="I298" s="151">
        <f t="shared" si="96"/>
        <v>453.792</v>
      </c>
      <c r="J298" s="151">
        <f t="shared" si="97"/>
        <v>19.859</v>
      </c>
      <c r="K298" s="13">
        <f t="shared" si="98"/>
        <v>424.17</v>
      </c>
      <c r="L298" s="13"/>
      <c r="M298" s="13">
        <f t="shared" si="83"/>
        <v>948.871</v>
      </c>
      <c r="N298" s="151">
        <v>0</v>
      </c>
      <c r="O298" s="151">
        <f t="shared" si="99"/>
        <v>226.9</v>
      </c>
      <c r="P298" s="151">
        <f t="shared" si="100"/>
        <v>8.51</v>
      </c>
      <c r="Q298" s="13">
        <f t="shared" si="101"/>
        <v>99.81</v>
      </c>
      <c r="R298" s="13"/>
      <c r="S298" s="151">
        <f t="shared" si="82"/>
        <v>335.22</v>
      </c>
      <c r="T298" s="151">
        <f t="shared" si="102"/>
        <v>1284.091</v>
      </c>
      <c r="U298" s="151"/>
    </row>
    <row r="299" ht="20" customHeight="1" spans="1:21">
      <c r="A299" s="150">
        <f t="shared" si="94"/>
        <v>296</v>
      </c>
      <c r="B299" s="12"/>
      <c r="C299" s="13" t="s">
        <v>622</v>
      </c>
      <c r="D299" s="151" t="s">
        <v>623</v>
      </c>
      <c r="E299" s="151" t="s">
        <v>758</v>
      </c>
      <c r="F299" s="151">
        <v>2837</v>
      </c>
      <c r="G299" s="13">
        <v>4990.25</v>
      </c>
      <c r="H299" s="151">
        <f t="shared" si="95"/>
        <v>51.05</v>
      </c>
      <c r="I299" s="151">
        <f t="shared" si="96"/>
        <v>453.792</v>
      </c>
      <c r="J299" s="151">
        <f t="shared" si="97"/>
        <v>19.859</v>
      </c>
      <c r="K299" s="13">
        <f t="shared" si="98"/>
        <v>424.17</v>
      </c>
      <c r="L299" s="13"/>
      <c r="M299" s="13">
        <f t="shared" si="83"/>
        <v>948.871</v>
      </c>
      <c r="N299" s="151">
        <v>0</v>
      </c>
      <c r="O299" s="151">
        <f t="shared" si="99"/>
        <v>226.9</v>
      </c>
      <c r="P299" s="151">
        <f t="shared" si="100"/>
        <v>8.51</v>
      </c>
      <c r="Q299" s="13">
        <f t="shared" si="101"/>
        <v>99.81</v>
      </c>
      <c r="R299" s="13"/>
      <c r="S299" s="151">
        <f t="shared" si="82"/>
        <v>335.22</v>
      </c>
      <c r="T299" s="151">
        <f t="shared" si="102"/>
        <v>1284.091</v>
      </c>
      <c r="U299" s="151"/>
    </row>
    <row r="300" ht="20" customHeight="1" spans="1:21">
      <c r="A300" s="150">
        <f t="shared" si="94"/>
        <v>297</v>
      </c>
      <c r="B300" s="12"/>
      <c r="C300" s="13" t="s">
        <v>624</v>
      </c>
      <c r="D300" s="151" t="s">
        <v>625</v>
      </c>
      <c r="E300" s="151" t="s">
        <v>758</v>
      </c>
      <c r="F300" s="151">
        <v>2837</v>
      </c>
      <c r="G300" s="13">
        <v>4990.25</v>
      </c>
      <c r="H300" s="151">
        <f t="shared" si="95"/>
        <v>51.05</v>
      </c>
      <c r="I300" s="151">
        <f t="shared" si="96"/>
        <v>453.792</v>
      </c>
      <c r="J300" s="151">
        <f t="shared" si="97"/>
        <v>19.859</v>
      </c>
      <c r="K300" s="13">
        <f t="shared" si="98"/>
        <v>424.17</v>
      </c>
      <c r="L300" s="13"/>
      <c r="M300" s="13">
        <f t="shared" si="83"/>
        <v>948.871</v>
      </c>
      <c r="N300" s="151">
        <v>0</v>
      </c>
      <c r="O300" s="151">
        <f t="shared" si="99"/>
        <v>226.9</v>
      </c>
      <c r="P300" s="151">
        <f t="shared" si="100"/>
        <v>8.51</v>
      </c>
      <c r="Q300" s="13">
        <f t="shared" si="101"/>
        <v>99.81</v>
      </c>
      <c r="R300" s="13"/>
      <c r="S300" s="151">
        <f t="shared" si="82"/>
        <v>335.22</v>
      </c>
      <c r="T300" s="151">
        <f t="shared" si="102"/>
        <v>1284.091</v>
      </c>
      <c r="U300" s="151"/>
    </row>
    <row r="301" ht="20" customHeight="1" spans="1:21">
      <c r="A301" s="150">
        <f t="shared" si="94"/>
        <v>298</v>
      </c>
      <c r="B301" s="12"/>
      <c r="C301" s="13" t="s">
        <v>626</v>
      </c>
      <c r="D301" s="151" t="s">
        <v>627</v>
      </c>
      <c r="E301" s="151" t="s">
        <v>758</v>
      </c>
      <c r="F301" s="151">
        <v>2837</v>
      </c>
      <c r="G301" s="13">
        <v>4990.25</v>
      </c>
      <c r="H301" s="151">
        <f t="shared" si="95"/>
        <v>51.05</v>
      </c>
      <c r="I301" s="151">
        <f t="shared" si="96"/>
        <v>453.792</v>
      </c>
      <c r="J301" s="151">
        <f t="shared" si="97"/>
        <v>19.859</v>
      </c>
      <c r="K301" s="13">
        <f t="shared" si="98"/>
        <v>424.17</v>
      </c>
      <c r="L301" s="13"/>
      <c r="M301" s="13">
        <f t="shared" si="83"/>
        <v>948.871</v>
      </c>
      <c r="N301" s="151">
        <v>0</v>
      </c>
      <c r="O301" s="151">
        <f t="shared" si="99"/>
        <v>226.9</v>
      </c>
      <c r="P301" s="151">
        <f t="shared" si="100"/>
        <v>8.51</v>
      </c>
      <c r="Q301" s="13">
        <f t="shared" si="101"/>
        <v>99.81</v>
      </c>
      <c r="R301" s="13"/>
      <c r="S301" s="151">
        <f t="shared" si="82"/>
        <v>335.22</v>
      </c>
      <c r="T301" s="151">
        <f t="shared" si="102"/>
        <v>1284.091</v>
      </c>
      <c r="U301" s="151"/>
    </row>
    <row r="302" ht="20" customHeight="1" spans="1:21">
      <c r="A302" s="150">
        <f t="shared" si="94"/>
        <v>299</v>
      </c>
      <c r="B302" s="12"/>
      <c r="C302" s="13" t="s">
        <v>628</v>
      </c>
      <c r="D302" s="151" t="s">
        <v>629</v>
      </c>
      <c r="E302" s="151" t="s">
        <v>758</v>
      </c>
      <c r="F302" s="151">
        <v>2837</v>
      </c>
      <c r="G302" s="13">
        <v>4990.25</v>
      </c>
      <c r="H302" s="151">
        <f t="shared" si="95"/>
        <v>51.05</v>
      </c>
      <c r="I302" s="151">
        <f t="shared" si="96"/>
        <v>453.792</v>
      </c>
      <c r="J302" s="151">
        <f t="shared" si="97"/>
        <v>19.859</v>
      </c>
      <c r="K302" s="13">
        <f t="shared" si="98"/>
        <v>424.17</v>
      </c>
      <c r="L302" s="13"/>
      <c r="M302" s="13">
        <f t="shared" si="83"/>
        <v>948.871</v>
      </c>
      <c r="N302" s="151">
        <v>0</v>
      </c>
      <c r="O302" s="151">
        <f t="shared" si="99"/>
        <v>226.9</v>
      </c>
      <c r="P302" s="151">
        <f t="shared" si="100"/>
        <v>8.51</v>
      </c>
      <c r="Q302" s="13">
        <f t="shared" si="101"/>
        <v>99.81</v>
      </c>
      <c r="R302" s="13"/>
      <c r="S302" s="151">
        <f t="shared" si="82"/>
        <v>335.22</v>
      </c>
      <c r="T302" s="151">
        <f t="shared" si="102"/>
        <v>1284.091</v>
      </c>
      <c r="U302" s="151"/>
    </row>
    <row r="303" ht="20" customHeight="1" spans="1:21">
      <c r="A303" s="150">
        <f t="shared" si="94"/>
        <v>300</v>
      </c>
      <c r="B303" s="12"/>
      <c r="C303" s="13" t="s">
        <v>630</v>
      </c>
      <c r="D303" s="151" t="s">
        <v>631</v>
      </c>
      <c r="E303" s="151" t="s">
        <v>758</v>
      </c>
      <c r="F303" s="151">
        <v>2837</v>
      </c>
      <c r="G303" s="13">
        <v>4990.25</v>
      </c>
      <c r="H303" s="151">
        <f t="shared" si="95"/>
        <v>51.05</v>
      </c>
      <c r="I303" s="151">
        <f t="shared" si="96"/>
        <v>453.792</v>
      </c>
      <c r="J303" s="151">
        <f t="shared" si="97"/>
        <v>19.859</v>
      </c>
      <c r="K303" s="13">
        <f t="shared" si="98"/>
        <v>424.17</v>
      </c>
      <c r="L303" s="13"/>
      <c r="M303" s="13">
        <f t="shared" si="83"/>
        <v>948.871</v>
      </c>
      <c r="N303" s="151">
        <v>0</v>
      </c>
      <c r="O303" s="151">
        <f t="shared" si="99"/>
        <v>226.9</v>
      </c>
      <c r="P303" s="151">
        <f t="shared" si="100"/>
        <v>8.51</v>
      </c>
      <c r="Q303" s="13">
        <f t="shared" si="101"/>
        <v>99.81</v>
      </c>
      <c r="R303" s="13"/>
      <c r="S303" s="151">
        <f t="shared" si="82"/>
        <v>335.22</v>
      </c>
      <c r="T303" s="151">
        <f t="shared" si="102"/>
        <v>1284.091</v>
      </c>
      <c r="U303" s="151"/>
    </row>
    <row r="304" ht="20" customHeight="1" spans="1:21">
      <c r="A304" s="150">
        <f t="shared" si="94"/>
        <v>301</v>
      </c>
      <c r="B304" s="12"/>
      <c r="C304" s="13" t="s">
        <v>636</v>
      </c>
      <c r="D304" s="151" t="s">
        <v>637</v>
      </c>
      <c r="E304" s="151" t="s">
        <v>758</v>
      </c>
      <c r="F304" s="151">
        <v>2837</v>
      </c>
      <c r="G304" s="13">
        <v>4990.25</v>
      </c>
      <c r="H304" s="151">
        <f t="shared" si="95"/>
        <v>51.05</v>
      </c>
      <c r="I304" s="151">
        <f t="shared" si="96"/>
        <v>453.792</v>
      </c>
      <c r="J304" s="151">
        <f t="shared" si="97"/>
        <v>19.859</v>
      </c>
      <c r="K304" s="13">
        <f t="shared" si="98"/>
        <v>424.17</v>
      </c>
      <c r="L304" s="13"/>
      <c r="M304" s="13">
        <f t="shared" si="83"/>
        <v>948.871</v>
      </c>
      <c r="N304" s="151">
        <v>0</v>
      </c>
      <c r="O304" s="151">
        <f t="shared" si="99"/>
        <v>226.9</v>
      </c>
      <c r="P304" s="151">
        <f t="shared" si="100"/>
        <v>8.51</v>
      </c>
      <c r="Q304" s="13">
        <f t="shared" si="101"/>
        <v>99.81</v>
      </c>
      <c r="R304" s="13"/>
      <c r="S304" s="151">
        <f t="shared" si="82"/>
        <v>335.22</v>
      </c>
      <c r="T304" s="151">
        <f t="shared" si="102"/>
        <v>1284.091</v>
      </c>
      <c r="U304" s="151"/>
    </row>
    <row r="305" ht="20" customHeight="1" spans="1:21">
      <c r="A305" s="150">
        <f t="shared" si="94"/>
        <v>302</v>
      </c>
      <c r="B305" s="12"/>
      <c r="C305" s="13" t="s">
        <v>638</v>
      </c>
      <c r="D305" s="151" t="s">
        <v>639</v>
      </c>
      <c r="E305" s="151" t="s">
        <v>758</v>
      </c>
      <c r="F305" s="151">
        <v>2837</v>
      </c>
      <c r="G305" s="13">
        <v>4990.25</v>
      </c>
      <c r="H305" s="151">
        <f t="shared" si="95"/>
        <v>51.05</v>
      </c>
      <c r="I305" s="151">
        <f t="shared" si="96"/>
        <v>453.792</v>
      </c>
      <c r="J305" s="151">
        <f t="shared" si="97"/>
        <v>19.859</v>
      </c>
      <c r="K305" s="13">
        <f t="shared" si="98"/>
        <v>424.17</v>
      </c>
      <c r="L305" s="13"/>
      <c r="M305" s="13">
        <f t="shared" si="83"/>
        <v>948.871</v>
      </c>
      <c r="N305" s="151">
        <v>0</v>
      </c>
      <c r="O305" s="151">
        <f t="shared" si="99"/>
        <v>226.9</v>
      </c>
      <c r="P305" s="151">
        <f t="shared" si="100"/>
        <v>8.51</v>
      </c>
      <c r="Q305" s="13">
        <f t="shared" si="101"/>
        <v>99.81</v>
      </c>
      <c r="R305" s="13"/>
      <c r="S305" s="151">
        <f t="shared" si="82"/>
        <v>335.22</v>
      </c>
      <c r="T305" s="151">
        <f t="shared" si="102"/>
        <v>1284.091</v>
      </c>
      <c r="U305" s="151"/>
    </row>
    <row r="306" ht="20" customHeight="1" spans="1:21">
      <c r="A306" s="150">
        <f t="shared" si="94"/>
        <v>303</v>
      </c>
      <c r="B306" s="12"/>
      <c r="C306" s="13" t="s">
        <v>640</v>
      </c>
      <c r="D306" s="151" t="s">
        <v>641</v>
      </c>
      <c r="E306" s="151" t="s">
        <v>758</v>
      </c>
      <c r="F306" s="151">
        <v>2837</v>
      </c>
      <c r="G306" s="13">
        <v>4990.25</v>
      </c>
      <c r="H306" s="151">
        <f t="shared" si="95"/>
        <v>51.05</v>
      </c>
      <c r="I306" s="151">
        <f t="shared" si="96"/>
        <v>453.792</v>
      </c>
      <c r="J306" s="151">
        <f t="shared" si="97"/>
        <v>19.859</v>
      </c>
      <c r="K306" s="13">
        <f t="shared" si="98"/>
        <v>424.17</v>
      </c>
      <c r="L306" s="13"/>
      <c r="M306" s="13">
        <f t="shared" si="83"/>
        <v>948.871</v>
      </c>
      <c r="N306" s="151">
        <v>0</v>
      </c>
      <c r="O306" s="151">
        <f t="shared" si="99"/>
        <v>226.9</v>
      </c>
      <c r="P306" s="151">
        <f t="shared" si="100"/>
        <v>8.51</v>
      </c>
      <c r="Q306" s="13">
        <f t="shared" si="101"/>
        <v>99.81</v>
      </c>
      <c r="R306" s="13"/>
      <c r="S306" s="151">
        <f t="shared" si="82"/>
        <v>335.22</v>
      </c>
      <c r="T306" s="151">
        <f t="shared" si="102"/>
        <v>1284.091</v>
      </c>
      <c r="U306" s="151"/>
    </row>
    <row r="307" ht="20" customHeight="1" spans="1:21">
      <c r="A307" s="150">
        <f t="shared" si="94"/>
        <v>304</v>
      </c>
      <c r="B307" s="12"/>
      <c r="C307" s="13" t="s">
        <v>644</v>
      </c>
      <c r="D307" s="151" t="s">
        <v>645</v>
      </c>
      <c r="E307" s="151" t="s">
        <v>758</v>
      </c>
      <c r="F307" s="151">
        <v>2837</v>
      </c>
      <c r="G307" s="13">
        <v>4990.25</v>
      </c>
      <c r="H307" s="151">
        <f t="shared" si="95"/>
        <v>51.05</v>
      </c>
      <c r="I307" s="151">
        <f t="shared" si="96"/>
        <v>453.792</v>
      </c>
      <c r="J307" s="151">
        <f t="shared" si="97"/>
        <v>19.859</v>
      </c>
      <c r="K307" s="13">
        <f t="shared" si="98"/>
        <v>424.17</v>
      </c>
      <c r="L307" s="13"/>
      <c r="M307" s="13">
        <f t="shared" si="83"/>
        <v>948.871</v>
      </c>
      <c r="N307" s="151">
        <v>0</v>
      </c>
      <c r="O307" s="151">
        <f t="shared" si="99"/>
        <v>226.9</v>
      </c>
      <c r="P307" s="151">
        <f t="shared" si="100"/>
        <v>8.51</v>
      </c>
      <c r="Q307" s="13">
        <f t="shared" si="101"/>
        <v>99.81</v>
      </c>
      <c r="R307" s="13"/>
      <c r="S307" s="151">
        <f t="shared" si="82"/>
        <v>335.22</v>
      </c>
      <c r="T307" s="151">
        <f t="shared" si="102"/>
        <v>1284.091</v>
      </c>
      <c r="U307" s="151"/>
    </row>
    <row r="308" ht="20" customHeight="1" spans="1:21">
      <c r="A308" s="150">
        <f t="shared" si="94"/>
        <v>305</v>
      </c>
      <c r="B308" s="12"/>
      <c r="C308" s="37" t="s">
        <v>646</v>
      </c>
      <c r="D308" s="151" t="s">
        <v>647</v>
      </c>
      <c r="E308" s="151" t="s">
        <v>758</v>
      </c>
      <c r="F308" s="151">
        <v>2837</v>
      </c>
      <c r="G308" s="13">
        <v>4990.25</v>
      </c>
      <c r="H308" s="151">
        <f t="shared" si="95"/>
        <v>51.05</v>
      </c>
      <c r="I308" s="151">
        <f t="shared" si="96"/>
        <v>453.792</v>
      </c>
      <c r="J308" s="151">
        <f t="shared" si="97"/>
        <v>19.859</v>
      </c>
      <c r="K308" s="13">
        <f t="shared" si="98"/>
        <v>424.17</v>
      </c>
      <c r="L308" s="13"/>
      <c r="M308" s="13">
        <f t="shared" si="83"/>
        <v>948.871</v>
      </c>
      <c r="N308" s="151">
        <v>0</v>
      </c>
      <c r="O308" s="151">
        <f t="shared" si="99"/>
        <v>226.9</v>
      </c>
      <c r="P308" s="151">
        <f t="shared" si="100"/>
        <v>8.51</v>
      </c>
      <c r="Q308" s="13">
        <f t="shared" si="101"/>
        <v>99.81</v>
      </c>
      <c r="R308" s="13"/>
      <c r="S308" s="151">
        <f t="shared" si="82"/>
        <v>335.22</v>
      </c>
      <c r="T308" s="151">
        <f t="shared" si="102"/>
        <v>1284.091</v>
      </c>
      <c r="U308" s="151"/>
    </row>
    <row r="309" ht="20" customHeight="1" spans="1:21">
      <c r="A309" s="150">
        <f t="shared" si="94"/>
        <v>306</v>
      </c>
      <c r="B309" s="12"/>
      <c r="C309" s="13" t="s">
        <v>648</v>
      </c>
      <c r="D309" s="151" t="s">
        <v>649</v>
      </c>
      <c r="E309" s="151" t="s">
        <v>758</v>
      </c>
      <c r="F309" s="151">
        <v>2837</v>
      </c>
      <c r="G309" s="13">
        <v>4990.25</v>
      </c>
      <c r="H309" s="151">
        <f t="shared" si="95"/>
        <v>51.05</v>
      </c>
      <c r="I309" s="151">
        <f t="shared" si="96"/>
        <v>453.792</v>
      </c>
      <c r="J309" s="151">
        <f t="shared" si="97"/>
        <v>19.859</v>
      </c>
      <c r="K309" s="13">
        <f t="shared" si="98"/>
        <v>424.17</v>
      </c>
      <c r="L309" s="13"/>
      <c r="M309" s="13">
        <f t="shared" si="83"/>
        <v>948.871</v>
      </c>
      <c r="N309" s="151">
        <v>0</v>
      </c>
      <c r="O309" s="151">
        <f t="shared" si="99"/>
        <v>226.9</v>
      </c>
      <c r="P309" s="151">
        <f t="shared" si="100"/>
        <v>8.51</v>
      </c>
      <c r="Q309" s="13">
        <f t="shared" si="101"/>
        <v>99.81</v>
      </c>
      <c r="R309" s="13"/>
      <c r="S309" s="151">
        <f t="shared" si="82"/>
        <v>335.22</v>
      </c>
      <c r="T309" s="151">
        <f t="shared" si="102"/>
        <v>1284.091</v>
      </c>
      <c r="U309" s="151"/>
    </row>
    <row r="310" ht="20" customHeight="1" spans="1:21">
      <c r="A310" s="150">
        <f t="shared" si="94"/>
        <v>307</v>
      </c>
      <c r="B310" s="12"/>
      <c r="C310" s="13" t="s">
        <v>654</v>
      </c>
      <c r="D310" s="151" t="s">
        <v>655</v>
      </c>
      <c r="E310" s="151" t="s">
        <v>758</v>
      </c>
      <c r="F310" s="151">
        <v>2837</v>
      </c>
      <c r="G310" s="13">
        <v>4990.25</v>
      </c>
      <c r="H310" s="151">
        <f t="shared" si="95"/>
        <v>51.05</v>
      </c>
      <c r="I310" s="151">
        <f t="shared" si="96"/>
        <v>453.792</v>
      </c>
      <c r="J310" s="151">
        <f t="shared" si="97"/>
        <v>19.859</v>
      </c>
      <c r="K310" s="13">
        <f t="shared" si="98"/>
        <v>424.17</v>
      </c>
      <c r="L310" s="13"/>
      <c r="M310" s="13">
        <f t="shared" si="83"/>
        <v>948.871</v>
      </c>
      <c r="N310" s="151">
        <v>0</v>
      </c>
      <c r="O310" s="151">
        <f t="shared" si="99"/>
        <v>226.9</v>
      </c>
      <c r="P310" s="151">
        <f t="shared" si="100"/>
        <v>8.51</v>
      </c>
      <c r="Q310" s="13">
        <f t="shared" si="101"/>
        <v>99.81</v>
      </c>
      <c r="R310" s="13"/>
      <c r="S310" s="151">
        <f t="shared" si="82"/>
        <v>335.22</v>
      </c>
      <c r="T310" s="151">
        <f t="shared" si="102"/>
        <v>1284.091</v>
      </c>
      <c r="U310" s="151"/>
    </row>
    <row r="311" ht="20" customHeight="1" spans="1:21">
      <c r="A311" s="150">
        <f t="shared" si="94"/>
        <v>308</v>
      </c>
      <c r="B311" s="12"/>
      <c r="C311" s="13" t="s">
        <v>656</v>
      </c>
      <c r="D311" s="151" t="s">
        <v>657</v>
      </c>
      <c r="E311" s="151" t="s">
        <v>758</v>
      </c>
      <c r="F311" s="151">
        <v>2837</v>
      </c>
      <c r="G311" s="13">
        <v>4990.25</v>
      </c>
      <c r="H311" s="151">
        <f t="shared" si="95"/>
        <v>51.05</v>
      </c>
      <c r="I311" s="151">
        <f t="shared" si="96"/>
        <v>453.792</v>
      </c>
      <c r="J311" s="151">
        <f t="shared" si="97"/>
        <v>19.859</v>
      </c>
      <c r="K311" s="13">
        <f t="shared" si="98"/>
        <v>424.17</v>
      </c>
      <c r="L311" s="13"/>
      <c r="M311" s="13">
        <f t="shared" si="83"/>
        <v>948.871</v>
      </c>
      <c r="N311" s="151">
        <v>0</v>
      </c>
      <c r="O311" s="151">
        <f t="shared" si="99"/>
        <v>226.9</v>
      </c>
      <c r="P311" s="151">
        <f t="shared" si="100"/>
        <v>8.51</v>
      </c>
      <c r="Q311" s="13">
        <f t="shared" si="101"/>
        <v>99.81</v>
      </c>
      <c r="R311" s="13"/>
      <c r="S311" s="151">
        <f t="shared" si="82"/>
        <v>335.22</v>
      </c>
      <c r="T311" s="151">
        <f t="shared" si="102"/>
        <v>1284.091</v>
      </c>
      <c r="U311" s="151"/>
    </row>
    <row r="312" ht="20" customHeight="1" spans="1:21">
      <c r="A312" s="150">
        <f t="shared" si="94"/>
        <v>309</v>
      </c>
      <c r="B312" s="12"/>
      <c r="C312" s="13" t="s">
        <v>658</v>
      </c>
      <c r="D312" s="151" t="s">
        <v>659</v>
      </c>
      <c r="E312" s="151" t="s">
        <v>758</v>
      </c>
      <c r="F312" s="151">
        <v>2837</v>
      </c>
      <c r="G312" s="13">
        <v>4990.25</v>
      </c>
      <c r="H312" s="151">
        <f t="shared" si="95"/>
        <v>51.05</v>
      </c>
      <c r="I312" s="151">
        <f t="shared" si="96"/>
        <v>453.792</v>
      </c>
      <c r="J312" s="151">
        <f t="shared" si="97"/>
        <v>19.859</v>
      </c>
      <c r="K312" s="13">
        <f t="shared" si="98"/>
        <v>424.17</v>
      </c>
      <c r="L312" s="13"/>
      <c r="M312" s="13">
        <f t="shared" si="83"/>
        <v>948.871</v>
      </c>
      <c r="N312" s="151">
        <v>0</v>
      </c>
      <c r="O312" s="151">
        <f t="shared" si="99"/>
        <v>226.9</v>
      </c>
      <c r="P312" s="151">
        <f t="shared" si="100"/>
        <v>8.51</v>
      </c>
      <c r="Q312" s="13">
        <f t="shared" si="101"/>
        <v>99.81</v>
      </c>
      <c r="R312" s="13"/>
      <c r="S312" s="151">
        <f t="shared" si="82"/>
        <v>335.22</v>
      </c>
      <c r="T312" s="151">
        <f t="shared" si="102"/>
        <v>1284.091</v>
      </c>
      <c r="U312" s="151"/>
    </row>
    <row r="313" ht="20" customHeight="1" spans="1:21">
      <c r="A313" s="150">
        <f t="shared" si="94"/>
        <v>310</v>
      </c>
      <c r="B313" s="12"/>
      <c r="C313" s="13" t="s">
        <v>660</v>
      </c>
      <c r="D313" s="151" t="s">
        <v>661</v>
      </c>
      <c r="E313" s="151" t="s">
        <v>758</v>
      </c>
      <c r="F313" s="151">
        <v>2837</v>
      </c>
      <c r="G313" s="13">
        <v>4990.25</v>
      </c>
      <c r="H313" s="151">
        <f t="shared" si="95"/>
        <v>51.05</v>
      </c>
      <c r="I313" s="151">
        <f t="shared" si="96"/>
        <v>453.792</v>
      </c>
      <c r="J313" s="151">
        <f t="shared" si="97"/>
        <v>19.859</v>
      </c>
      <c r="K313" s="13">
        <f t="shared" si="98"/>
        <v>424.17</v>
      </c>
      <c r="L313" s="13"/>
      <c r="M313" s="13">
        <f t="shared" si="83"/>
        <v>948.871</v>
      </c>
      <c r="N313" s="151">
        <v>0</v>
      </c>
      <c r="O313" s="151">
        <f t="shared" si="99"/>
        <v>226.9</v>
      </c>
      <c r="P313" s="151">
        <f t="shared" si="100"/>
        <v>8.51</v>
      </c>
      <c r="Q313" s="13">
        <f t="shared" si="101"/>
        <v>99.81</v>
      </c>
      <c r="R313" s="13"/>
      <c r="S313" s="151">
        <f t="shared" si="82"/>
        <v>335.22</v>
      </c>
      <c r="T313" s="151">
        <f t="shared" si="102"/>
        <v>1284.091</v>
      </c>
      <c r="U313" s="151"/>
    </row>
    <row r="314" ht="20" customHeight="1" spans="1:21">
      <c r="A314" s="150">
        <f t="shared" si="94"/>
        <v>311</v>
      </c>
      <c r="B314" s="12"/>
      <c r="C314" s="13" t="s">
        <v>664</v>
      </c>
      <c r="D314" s="151" t="s">
        <v>665</v>
      </c>
      <c r="E314" s="151" t="s">
        <v>758</v>
      </c>
      <c r="F314" s="151">
        <v>2837</v>
      </c>
      <c r="G314" s="13">
        <v>4990.25</v>
      </c>
      <c r="H314" s="151">
        <f t="shared" si="95"/>
        <v>51.05</v>
      </c>
      <c r="I314" s="151">
        <f t="shared" si="96"/>
        <v>453.792</v>
      </c>
      <c r="J314" s="151">
        <f t="shared" si="97"/>
        <v>19.859</v>
      </c>
      <c r="K314" s="13">
        <f t="shared" si="98"/>
        <v>424.17</v>
      </c>
      <c r="L314" s="13"/>
      <c r="M314" s="13">
        <f t="shared" si="83"/>
        <v>948.871</v>
      </c>
      <c r="N314" s="151">
        <v>0</v>
      </c>
      <c r="O314" s="151">
        <f t="shared" si="99"/>
        <v>226.9</v>
      </c>
      <c r="P314" s="151">
        <f t="shared" si="100"/>
        <v>8.51</v>
      </c>
      <c r="Q314" s="13">
        <f t="shared" si="101"/>
        <v>99.81</v>
      </c>
      <c r="R314" s="13"/>
      <c r="S314" s="151">
        <f t="shared" si="82"/>
        <v>335.22</v>
      </c>
      <c r="T314" s="151">
        <f t="shared" si="102"/>
        <v>1284.091</v>
      </c>
      <c r="U314" s="151"/>
    </row>
    <row r="315" ht="20" customHeight="1" spans="1:21">
      <c r="A315" s="150">
        <f t="shared" si="94"/>
        <v>312</v>
      </c>
      <c r="B315" s="12"/>
      <c r="C315" s="13" t="s">
        <v>666</v>
      </c>
      <c r="D315" s="151" t="s">
        <v>667</v>
      </c>
      <c r="E315" s="151" t="s">
        <v>758</v>
      </c>
      <c r="F315" s="151">
        <v>2837</v>
      </c>
      <c r="G315" s="13">
        <v>4990.25</v>
      </c>
      <c r="H315" s="151">
        <f t="shared" si="95"/>
        <v>51.05</v>
      </c>
      <c r="I315" s="151">
        <f t="shared" si="96"/>
        <v>453.792</v>
      </c>
      <c r="J315" s="151">
        <f t="shared" si="97"/>
        <v>19.859</v>
      </c>
      <c r="K315" s="13">
        <f t="shared" si="98"/>
        <v>424.17</v>
      </c>
      <c r="L315" s="13"/>
      <c r="M315" s="13">
        <f t="shared" si="83"/>
        <v>948.871</v>
      </c>
      <c r="N315" s="151">
        <v>0</v>
      </c>
      <c r="O315" s="151">
        <f t="shared" si="99"/>
        <v>226.9</v>
      </c>
      <c r="P315" s="151">
        <f t="shared" si="100"/>
        <v>8.51</v>
      </c>
      <c r="Q315" s="13">
        <f t="shared" si="101"/>
        <v>99.81</v>
      </c>
      <c r="R315" s="13"/>
      <c r="S315" s="151">
        <f t="shared" si="82"/>
        <v>335.22</v>
      </c>
      <c r="T315" s="151">
        <f t="shared" si="102"/>
        <v>1284.091</v>
      </c>
      <c r="U315" s="151"/>
    </row>
    <row r="316" ht="20" customHeight="1" spans="1:21">
      <c r="A316" s="150">
        <f t="shared" si="94"/>
        <v>313</v>
      </c>
      <c r="B316" s="12"/>
      <c r="C316" s="13" t="s">
        <v>668</v>
      </c>
      <c r="D316" s="151" t="s">
        <v>669</v>
      </c>
      <c r="E316" s="151" t="s">
        <v>758</v>
      </c>
      <c r="F316" s="151">
        <v>2837</v>
      </c>
      <c r="G316" s="13">
        <v>4990.25</v>
      </c>
      <c r="H316" s="151">
        <f t="shared" si="95"/>
        <v>51.05</v>
      </c>
      <c r="I316" s="151">
        <f t="shared" si="96"/>
        <v>453.792</v>
      </c>
      <c r="J316" s="151">
        <f t="shared" si="97"/>
        <v>19.859</v>
      </c>
      <c r="K316" s="13">
        <f t="shared" si="98"/>
        <v>424.17</v>
      </c>
      <c r="L316" s="13"/>
      <c r="M316" s="13">
        <f t="shared" si="83"/>
        <v>948.871</v>
      </c>
      <c r="N316" s="151">
        <v>0</v>
      </c>
      <c r="O316" s="151">
        <f t="shared" si="99"/>
        <v>226.9</v>
      </c>
      <c r="P316" s="151">
        <f t="shared" si="100"/>
        <v>8.51</v>
      </c>
      <c r="Q316" s="13">
        <f t="shared" si="101"/>
        <v>99.81</v>
      </c>
      <c r="R316" s="13"/>
      <c r="S316" s="151">
        <f t="shared" si="82"/>
        <v>335.22</v>
      </c>
      <c r="T316" s="151">
        <f t="shared" si="102"/>
        <v>1284.091</v>
      </c>
      <c r="U316" s="151"/>
    </row>
    <row r="317" ht="20" customHeight="1" spans="1:21">
      <c r="A317" s="150">
        <f t="shared" si="94"/>
        <v>314</v>
      </c>
      <c r="B317" s="12"/>
      <c r="C317" s="13" t="s">
        <v>670</v>
      </c>
      <c r="D317" s="151" t="s">
        <v>671</v>
      </c>
      <c r="E317" s="151" t="s">
        <v>758</v>
      </c>
      <c r="F317" s="151">
        <v>2837</v>
      </c>
      <c r="G317" s="13">
        <v>4990.25</v>
      </c>
      <c r="H317" s="151">
        <f t="shared" si="95"/>
        <v>51.05</v>
      </c>
      <c r="I317" s="151">
        <f t="shared" si="96"/>
        <v>453.792</v>
      </c>
      <c r="J317" s="151">
        <f t="shared" si="97"/>
        <v>19.859</v>
      </c>
      <c r="K317" s="13">
        <f t="shared" si="98"/>
        <v>424.17</v>
      </c>
      <c r="L317" s="13"/>
      <c r="M317" s="13">
        <f t="shared" si="83"/>
        <v>948.871</v>
      </c>
      <c r="N317" s="151">
        <v>0</v>
      </c>
      <c r="O317" s="151">
        <f t="shared" si="99"/>
        <v>226.9</v>
      </c>
      <c r="P317" s="151">
        <f t="shared" si="100"/>
        <v>8.51</v>
      </c>
      <c r="Q317" s="13">
        <f t="shared" si="101"/>
        <v>99.81</v>
      </c>
      <c r="R317" s="13"/>
      <c r="S317" s="151">
        <f t="shared" si="82"/>
        <v>335.22</v>
      </c>
      <c r="T317" s="151">
        <f t="shared" si="102"/>
        <v>1284.091</v>
      </c>
      <c r="U317" s="151"/>
    </row>
    <row r="318" ht="20" customHeight="1" spans="1:21">
      <c r="A318" s="150">
        <f t="shared" si="94"/>
        <v>315</v>
      </c>
      <c r="B318" s="12"/>
      <c r="C318" s="13" t="s">
        <v>672</v>
      </c>
      <c r="D318" s="151" t="s">
        <v>673</v>
      </c>
      <c r="E318" s="151" t="s">
        <v>758</v>
      </c>
      <c r="F318" s="151">
        <v>2837</v>
      </c>
      <c r="G318" s="13">
        <v>4990.25</v>
      </c>
      <c r="H318" s="151">
        <f t="shared" si="95"/>
        <v>51.05</v>
      </c>
      <c r="I318" s="151">
        <f t="shared" si="96"/>
        <v>453.792</v>
      </c>
      <c r="J318" s="151">
        <f t="shared" si="97"/>
        <v>19.859</v>
      </c>
      <c r="K318" s="13">
        <f t="shared" si="98"/>
        <v>424.17</v>
      </c>
      <c r="L318" s="13"/>
      <c r="M318" s="13">
        <f t="shared" si="83"/>
        <v>948.871</v>
      </c>
      <c r="N318" s="151">
        <v>0</v>
      </c>
      <c r="O318" s="151">
        <f t="shared" si="99"/>
        <v>226.9</v>
      </c>
      <c r="P318" s="151">
        <f t="shared" si="100"/>
        <v>8.51</v>
      </c>
      <c r="Q318" s="13">
        <f t="shared" si="101"/>
        <v>99.81</v>
      </c>
      <c r="R318" s="13"/>
      <c r="S318" s="151">
        <f t="shared" si="82"/>
        <v>335.22</v>
      </c>
      <c r="T318" s="151">
        <f t="shared" si="102"/>
        <v>1284.091</v>
      </c>
      <c r="U318" s="151"/>
    </row>
    <row r="319" ht="20" customHeight="1" spans="1:21">
      <c r="A319" s="150">
        <f t="shared" si="94"/>
        <v>316</v>
      </c>
      <c r="B319" s="12"/>
      <c r="C319" s="13" t="s">
        <v>674</v>
      </c>
      <c r="D319" s="151" t="s">
        <v>675</v>
      </c>
      <c r="E319" s="151" t="s">
        <v>758</v>
      </c>
      <c r="F319" s="151">
        <v>2837</v>
      </c>
      <c r="G319" s="13">
        <v>4990.25</v>
      </c>
      <c r="H319" s="151">
        <f t="shared" si="95"/>
        <v>51.05</v>
      </c>
      <c r="I319" s="151">
        <f t="shared" si="96"/>
        <v>453.792</v>
      </c>
      <c r="J319" s="151">
        <f t="shared" si="97"/>
        <v>19.859</v>
      </c>
      <c r="K319" s="13">
        <f t="shared" si="98"/>
        <v>424.17</v>
      </c>
      <c r="L319" s="13"/>
      <c r="M319" s="13">
        <f t="shared" si="83"/>
        <v>948.871</v>
      </c>
      <c r="N319" s="151">
        <v>0</v>
      </c>
      <c r="O319" s="151">
        <f t="shared" si="99"/>
        <v>226.9</v>
      </c>
      <c r="P319" s="151">
        <f t="shared" si="100"/>
        <v>8.51</v>
      </c>
      <c r="Q319" s="13">
        <f t="shared" si="101"/>
        <v>99.81</v>
      </c>
      <c r="R319" s="13"/>
      <c r="S319" s="151">
        <f t="shared" si="82"/>
        <v>335.22</v>
      </c>
      <c r="T319" s="151">
        <f t="shared" si="102"/>
        <v>1284.091</v>
      </c>
      <c r="U319" s="151"/>
    </row>
    <row r="320" ht="20" customHeight="1" spans="1:21">
      <c r="A320" s="150">
        <f t="shared" si="94"/>
        <v>317</v>
      </c>
      <c r="B320" s="12"/>
      <c r="C320" s="13" t="s">
        <v>676</v>
      </c>
      <c r="D320" s="151" t="s">
        <v>677</v>
      </c>
      <c r="E320" s="151" t="s">
        <v>758</v>
      </c>
      <c r="F320" s="151">
        <v>2837</v>
      </c>
      <c r="G320" s="13">
        <v>4990.25</v>
      </c>
      <c r="H320" s="151">
        <f t="shared" si="95"/>
        <v>51.05</v>
      </c>
      <c r="I320" s="151">
        <f t="shared" si="96"/>
        <v>453.792</v>
      </c>
      <c r="J320" s="151">
        <f t="shared" si="97"/>
        <v>19.859</v>
      </c>
      <c r="K320" s="13">
        <f t="shared" si="98"/>
        <v>424.17</v>
      </c>
      <c r="L320" s="13"/>
      <c r="M320" s="13">
        <f t="shared" si="83"/>
        <v>948.871</v>
      </c>
      <c r="N320" s="151">
        <v>0</v>
      </c>
      <c r="O320" s="151">
        <f t="shared" si="99"/>
        <v>226.9</v>
      </c>
      <c r="P320" s="151">
        <f t="shared" si="100"/>
        <v>8.51</v>
      </c>
      <c r="Q320" s="13">
        <f t="shared" si="101"/>
        <v>99.81</v>
      </c>
      <c r="R320" s="13"/>
      <c r="S320" s="151">
        <f t="shared" si="82"/>
        <v>335.22</v>
      </c>
      <c r="T320" s="151">
        <f t="shared" si="102"/>
        <v>1284.091</v>
      </c>
      <c r="U320" s="151"/>
    </row>
    <row r="321" ht="20" customHeight="1" spans="1:21">
      <c r="A321" s="150">
        <f t="shared" si="94"/>
        <v>318</v>
      </c>
      <c r="B321" s="12"/>
      <c r="C321" s="13" t="s">
        <v>678</v>
      </c>
      <c r="D321" s="151" t="s">
        <v>679</v>
      </c>
      <c r="E321" s="151" t="s">
        <v>758</v>
      </c>
      <c r="F321" s="151">
        <v>2837</v>
      </c>
      <c r="G321" s="13">
        <v>4990.25</v>
      </c>
      <c r="H321" s="151">
        <f t="shared" si="95"/>
        <v>51.05</v>
      </c>
      <c r="I321" s="151">
        <f t="shared" si="96"/>
        <v>453.792</v>
      </c>
      <c r="J321" s="151">
        <f t="shared" si="97"/>
        <v>19.859</v>
      </c>
      <c r="K321" s="13">
        <f t="shared" si="98"/>
        <v>424.17</v>
      </c>
      <c r="L321" s="13"/>
      <c r="M321" s="13">
        <f t="shared" si="83"/>
        <v>948.871</v>
      </c>
      <c r="N321" s="151">
        <v>0</v>
      </c>
      <c r="O321" s="151">
        <f t="shared" si="99"/>
        <v>226.9</v>
      </c>
      <c r="P321" s="151">
        <f t="shared" si="100"/>
        <v>8.51</v>
      </c>
      <c r="Q321" s="13">
        <f t="shared" si="101"/>
        <v>99.81</v>
      </c>
      <c r="R321" s="13"/>
      <c r="S321" s="151">
        <f t="shared" si="82"/>
        <v>335.22</v>
      </c>
      <c r="T321" s="151">
        <f t="shared" si="102"/>
        <v>1284.091</v>
      </c>
      <c r="U321" s="151"/>
    </row>
    <row r="322" ht="20" customHeight="1" spans="1:21">
      <c r="A322" s="150">
        <f t="shared" si="94"/>
        <v>319</v>
      </c>
      <c r="B322" s="12"/>
      <c r="C322" s="13" t="s">
        <v>680</v>
      </c>
      <c r="D322" s="151" t="s">
        <v>681</v>
      </c>
      <c r="E322" s="151" t="s">
        <v>758</v>
      </c>
      <c r="F322" s="151">
        <v>2837</v>
      </c>
      <c r="G322" s="13">
        <v>4990.25</v>
      </c>
      <c r="H322" s="151">
        <f t="shared" si="95"/>
        <v>51.05</v>
      </c>
      <c r="I322" s="151">
        <f t="shared" si="96"/>
        <v>453.792</v>
      </c>
      <c r="J322" s="151">
        <f t="shared" si="97"/>
        <v>19.859</v>
      </c>
      <c r="K322" s="13">
        <f t="shared" si="98"/>
        <v>424.17</v>
      </c>
      <c r="L322" s="13"/>
      <c r="M322" s="13">
        <f t="shared" si="83"/>
        <v>948.871</v>
      </c>
      <c r="N322" s="151">
        <v>0</v>
      </c>
      <c r="O322" s="151">
        <f t="shared" si="99"/>
        <v>226.9</v>
      </c>
      <c r="P322" s="151">
        <f t="shared" si="100"/>
        <v>8.51</v>
      </c>
      <c r="Q322" s="13">
        <f t="shared" si="101"/>
        <v>99.81</v>
      </c>
      <c r="R322" s="13"/>
      <c r="S322" s="151">
        <f t="shared" si="82"/>
        <v>335.22</v>
      </c>
      <c r="T322" s="151">
        <f t="shared" si="102"/>
        <v>1284.091</v>
      </c>
      <c r="U322" s="151"/>
    </row>
    <row r="323" ht="20" customHeight="1" spans="1:21">
      <c r="A323" s="150">
        <f t="shared" si="94"/>
        <v>320</v>
      </c>
      <c r="B323" s="12"/>
      <c r="C323" s="13" t="s">
        <v>682</v>
      </c>
      <c r="D323" s="151" t="s">
        <v>683</v>
      </c>
      <c r="E323" s="151" t="s">
        <v>758</v>
      </c>
      <c r="F323" s="151">
        <v>2837</v>
      </c>
      <c r="G323" s="13">
        <v>4990.25</v>
      </c>
      <c r="H323" s="151">
        <f t="shared" si="95"/>
        <v>51.05</v>
      </c>
      <c r="I323" s="151">
        <f t="shared" si="96"/>
        <v>453.792</v>
      </c>
      <c r="J323" s="151">
        <f t="shared" si="97"/>
        <v>19.859</v>
      </c>
      <c r="K323" s="13">
        <f t="shared" si="98"/>
        <v>424.17</v>
      </c>
      <c r="L323" s="13"/>
      <c r="M323" s="13">
        <f t="shared" si="83"/>
        <v>948.871</v>
      </c>
      <c r="N323" s="151">
        <v>0</v>
      </c>
      <c r="O323" s="151">
        <f t="shared" si="99"/>
        <v>226.9</v>
      </c>
      <c r="P323" s="151">
        <f t="shared" si="100"/>
        <v>8.51</v>
      </c>
      <c r="Q323" s="13">
        <f t="shared" si="101"/>
        <v>99.81</v>
      </c>
      <c r="R323" s="13"/>
      <c r="S323" s="151">
        <f t="shared" si="82"/>
        <v>335.22</v>
      </c>
      <c r="T323" s="151">
        <f t="shared" si="102"/>
        <v>1284.091</v>
      </c>
      <c r="U323" s="151"/>
    </row>
    <row r="324" ht="20" customHeight="1" spans="1:21">
      <c r="A324" s="150">
        <f t="shared" si="94"/>
        <v>321</v>
      </c>
      <c r="B324" s="12"/>
      <c r="C324" s="13" t="s">
        <v>684</v>
      </c>
      <c r="D324" s="151" t="s">
        <v>685</v>
      </c>
      <c r="E324" s="151" t="s">
        <v>758</v>
      </c>
      <c r="F324" s="151">
        <v>2837</v>
      </c>
      <c r="G324" s="13">
        <v>4990.25</v>
      </c>
      <c r="H324" s="151">
        <f t="shared" si="95"/>
        <v>51.05</v>
      </c>
      <c r="I324" s="151">
        <f t="shared" si="96"/>
        <v>453.792</v>
      </c>
      <c r="J324" s="151">
        <f t="shared" si="97"/>
        <v>19.859</v>
      </c>
      <c r="K324" s="13">
        <f t="shared" si="98"/>
        <v>424.17</v>
      </c>
      <c r="L324" s="13"/>
      <c r="M324" s="13">
        <f t="shared" si="83"/>
        <v>948.871</v>
      </c>
      <c r="N324" s="151">
        <v>0</v>
      </c>
      <c r="O324" s="151">
        <f t="shared" si="99"/>
        <v>226.9</v>
      </c>
      <c r="P324" s="151">
        <f t="shared" si="100"/>
        <v>8.51</v>
      </c>
      <c r="Q324" s="13">
        <f t="shared" si="101"/>
        <v>99.81</v>
      </c>
      <c r="R324" s="13"/>
      <c r="S324" s="151">
        <f t="shared" si="82"/>
        <v>335.22</v>
      </c>
      <c r="T324" s="151">
        <f t="shared" si="102"/>
        <v>1284.091</v>
      </c>
      <c r="U324" s="151"/>
    </row>
    <row r="325" ht="20" customHeight="1" spans="1:21">
      <c r="A325" s="150">
        <f t="shared" si="94"/>
        <v>322</v>
      </c>
      <c r="B325" s="12"/>
      <c r="C325" s="13" t="s">
        <v>686</v>
      </c>
      <c r="D325" s="151" t="s">
        <v>687</v>
      </c>
      <c r="E325" s="151" t="s">
        <v>758</v>
      </c>
      <c r="F325" s="151">
        <v>2837</v>
      </c>
      <c r="G325" s="13">
        <v>4990.25</v>
      </c>
      <c r="H325" s="151">
        <f t="shared" si="95"/>
        <v>51.05</v>
      </c>
      <c r="I325" s="151">
        <f t="shared" si="96"/>
        <v>453.792</v>
      </c>
      <c r="J325" s="151">
        <f t="shared" si="97"/>
        <v>19.859</v>
      </c>
      <c r="K325" s="13">
        <f t="shared" si="98"/>
        <v>424.17</v>
      </c>
      <c r="L325" s="13"/>
      <c r="M325" s="13">
        <f t="shared" si="83"/>
        <v>948.871</v>
      </c>
      <c r="N325" s="151">
        <v>0</v>
      </c>
      <c r="O325" s="151">
        <f t="shared" si="99"/>
        <v>226.9</v>
      </c>
      <c r="P325" s="151">
        <f t="shared" si="100"/>
        <v>8.51</v>
      </c>
      <c r="Q325" s="13">
        <f t="shared" si="101"/>
        <v>99.81</v>
      </c>
      <c r="R325" s="13"/>
      <c r="S325" s="151">
        <f t="shared" ref="S325:S340" si="103">SUM(N325:R325)</f>
        <v>335.22</v>
      </c>
      <c r="T325" s="151">
        <f t="shared" si="102"/>
        <v>1284.091</v>
      </c>
      <c r="U325" s="151"/>
    </row>
    <row r="326" ht="20" customHeight="1" spans="1:21">
      <c r="A326" s="150">
        <f t="shared" si="94"/>
        <v>323</v>
      </c>
      <c r="B326" s="12"/>
      <c r="C326" s="13" t="s">
        <v>690</v>
      </c>
      <c r="D326" s="151" t="s">
        <v>691</v>
      </c>
      <c r="E326" s="151" t="s">
        <v>758</v>
      </c>
      <c r="F326" s="151">
        <v>2837</v>
      </c>
      <c r="G326" s="13">
        <v>4990.25</v>
      </c>
      <c r="H326" s="151">
        <f t="shared" si="95"/>
        <v>51.05</v>
      </c>
      <c r="I326" s="151">
        <f t="shared" si="96"/>
        <v>453.792</v>
      </c>
      <c r="J326" s="151">
        <f t="shared" si="97"/>
        <v>19.859</v>
      </c>
      <c r="K326" s="13">
        <f t="shared" si="98"/>
        <v>424.17</v>
      </c>
      <c r="L326" s="13"/>
      <c r="M326" s="13">
        <f t="shared" si="83"/>
        <v>948.871</v>
      </c>
      <c r="N326" s="151">
        <v>0</v>
      </c>
      <c r="O326" s="151">
        <f t="shared" si="99"/>
        <v>226.9</v>
      </c>
      <c r="P326" s="151">
        <f t="shared" si="100"/>
        <v>8.51</v>
      </c>
      <c r="Q326" s="13">
        <f t="shared" si="101"/>
        <v>99.81</v>
      </c>
      <c r="R326" s="13"/>
      <c r="S326" s="151">
        <f t="shared" si="103"/>
        <v>335.22</v>
      </c>
      <c r="T326" s="151">
        <f t="shared" si="102"/>
        <v>1284.091</v>
      </c>
      <c r="U326" s="151"/>
    </row>
    <row r="327" ht="20" customHeight="1" spans="1:21">
      <c r="A327" s="150">
        <f t="shared" si="94"/>
        <v>324</v>
      </c>
      <c r="B327" s="12"/>
      <c r="C327" s="13" t="s">
        <v>692</v>
      </c>
      <c r="D327" s="151" t="s">
        <v>693</v>
      </c>
      <c r="E327" s="151" t="s">
        <v>758</v>
      </c>
      <c r="F327" s="151">
        <v>2837</v>
      </c>
      <c r="G327" s="13">
        <v>4990.25</v>
      </c>
      <c r="H327" s="151">
        <f t="shared" si="95"/>
        <v>51.05</v>
      </c>
      <c r="I327" s="151">
        <f t="shared" si="96"/>
        <v>453.792</v>
      </c>
      <c r="J327" s="151">
        <f t="shared" si="97"/>
        <v>19.859</v>
      </c>
      <c r="K327" s="13">
        <f t="shared" si="98"/>
        <v>424.17</v>
      </c>
      <c r="L327" s="13"/>
      <c r="M327" s="13">
        <f t="shared" si="83"/>
        <v>948.871</v>
      </c>
      <c r="N327" s="151">
        <v>0</v>
      </c>
      <c r="O327" s="151">
        <f t="shared" si="99"/>
        <v>226.9</v>
      </c>
      <c r="P327" s="151">
        <f t="shared" si="100"/>
        <v>8.51</v>
      </c>
      <c r="Q327" s="13">
        <f t="shared" si="101"/>
        <v>99.81</v>
      </c>
      <c r="R327" s="13"/>
      <c r="S327" s="151">
        <f t="shared" si="103"/>
        <v>335.22</v>
      </c>
      <c r="T327" s="151">
        <f t="shared" si="102"/>
        <v>1284.091</v>
      </c>
      <c r="U327" s="151"/>
    </row>
    <row r="328" ht="20" customHeight="1" spans="1:21">
      <c r="A328" s="150">
        <f t="shared" si="94"/>
        <v>325</v>
      </c>
      <c r="B328" s="12"/>
      <c r="C328" s="13" t="s">
        <v>694</v>
      </c>
      <c r="D328" s="151" t="s">
        <v>695</v>
      </c>
      <c r="E328" s="151" t="s">
        <v>758</v>
      </c>
      <c r="F328" s="151">
        <v>2837</v>
      </c>
      <c r="G328" s="13">
        <v>4990.25</v>
      </c>
      <c r="H328" s="151">
        <f t="shared" si="95"/>
        <v>51.05</v>
      </c>
      <c r="I328" s="151">
        <f t="shared" si="96"/>
        <v>453.792</v>
      </c>
      <c r="J328" s="151">
        <f t="shared" si="97"/>
        <v>19.859</v>
      </c>
      <c r="K328" s="13">
        <f t="shared" si="98"/>
        <v>424.17</v>
      </c>
      <c r="L328" s="13"/>
      <c r="M328" s="13">
        <f t="shared" ref="M328:M340" si="104">SUM(H328:L328)</f>
        <v>948.871</v>
      </c>
      <c r="N328" s="151">
        <v>0</v>
      </c>
      <c r="O328" s="151">
        <f t="shared" si="99"/>
        <v>226.9</v>
      </c>
      <c r="P328" s="151">
        <f t="shared" si="100"/>
        <v>8.51</v>
      </c>
      <c r="Q328" s="13">
        <f t="shared" si="101"/>
        <v>99.81</v>
      </c>
      <c r="R328" s="13"/>
      <c r="S328" s="151">
        <f t="shared" si="103"/>
        <v>335.22</v>
      </c>
      <c r="T328" s="151">
        <f t="shared" si="102"/>
        <v>1284.091</v>
      </c>
      <c r="U328" s="151"/>
    </row>
    <row r="329" ht="20" customHeight="1" spans="1:21">
      <c r="A329" s="150">
        <f t="shared" si="94"/>
        <v>326</v>
      </c>
      <c r="B329" s="12"/>
      <c r="C329" s="13" t="s">
        <v>696</v>
      </c>
      <c r="D329" s="151" t="s">
        <v>697</v>
      </c>
      <c r="E329" s="151" t="s">
        <v>758</v>
      </c>
      <c r="F329" s="151">
        <v>2837</v>
      </c>
      <c r="G329" s="13">
        <v>4990.25</v>
      </c>
      <c r="H329" s="151">
        <f t="shared" si="95"/>
        <v>51.05</v>
      </c>
      <c r="I329" s="151">
        <f t="shared" si="96"/>
        <v>453.792</v>
      </c>
      <c r="J329" s="151">
        <f t="shared" si="97"/>
        <v>19.859</v>
      </c>
      <c r="K329" s="13">
        <f t="shared" si="98"/>
        <v>424.17</v>
      </c>
      <c r="L329" s="13"/>
      <c r="M329" s="13">
        <f t="shared" si="104"/>
        <v>948.871</v>
      </c>
      <c r="N329" s="151">
        <v>0</v>
      </c>
      <c r="O329" s="151">
        <f t="shared" si="99"/>
        <v>226.9</v>
      </c>
      <c r="P329" s="151">
        <f t="shared" si="100"/>
        <v>8.51</v>
      </c>
      <c r="Q329" s="13">
        <f t="shared" si="101"/>
        <v>99.81</v>
      </c>
      <c r="R329" s="13"/>
      <c r="S329" s="151">
        <f t="shared" si="103"/>
        <v>335.22</v>
      </c>
      <c r="T329" s="151">
        <f t="shared" si="102"/>
        <v>1284.091</v>
      </c>
      <c r="U329" s="151"/>
    </row>
    <row r="330" ht="20" customHeight="1" spans="1:21">
      <c r="A330" s="150">
        <f t="shared" si="94"/>
        <v>327</v>
      </c>
      <c r="B330" s="12"/>
      <c r="C330" s="13" t="s">
        <v>698</v>
      </c>
      <c r="D330" s="151" t="s">
        <v>699</v>
      </c>
      <c r="E330" s="151" t="s">
        <v>758</v>
      </c>
      <c r="F330" s="151">
        <v>2837</v>
      </c>
      <c r="G330" s="13">
        <v>4990.25</v>
      </c>
      <c r="H330" s="151">
        <f t="shared" si="95"/>
        <v>51.05</v>
      </c>
      <c r="I330" s="151">
        <f t="shared" si="96"/>
        <v>453.792</v>
      </c>
      <c r="J330" s="151">
        <f t="shared" si="97"/>
        <v>19.859</v>
      </c>
      <c r="K330" s="13">
        <f t="shared" si="98"/>
        <v>424.17</v>
      </c>
      <c r="L330" s="13"/>
      <c r="M330" s="13">
        <f t="shared" si="104"/>
        <v>948.871</v>
      </c>
      <c r="N330" s="151">
        <v>0</v>
      </c>
      <c r="O330" s="151">
        <f t="shared" si="99"/>
        <v>226.9</v>
      </c>
      <c r="P330" s="151">
        <f t="shared" si="100"/>
        <v>8.51</v>
      </c>
      <c r="Q330" s="13">
        <f t="shared" si="101"/>
        <v>99.81</v>
      </c>
      <c r="R330" s="13"/>
      <c r="S330" s="151">
        <f t="shared" si="103"/>
        <v>335.22</v>
      </c>
      <c r="T330" s="151">
        <f t="shared" si="102"/>
        <v>1284.091</v>
      </c>
      <c r="U330" s="151"/>
    </row>
    <row r="331" ht="20" customHeight="1" spans="1:21">
      <c r="A331" s="150">
        <f t="shared" si="94"/>
        <v>328</v>
      </c>
      <c r="B331" s="12"/>
      <c r="C331" s="13" t="s">
        <v>702</v>
      </c>
      <c r="D331" s="151" t="s">
        <v>703</v>
      </c>
      <c r="E331" s="151" t="s">
        <v>758</v>
      </c>
      <c r="F331" s="151">
        <v>2837</v>
      </c>
      <c r="G331" s="13">
        <v>4990.25</v>
      </c>
      <c r="H331" s="151">
        <f t="shared" si="95"/>
        <v>51.05</v>
      </c>
      <c r="I331" s="151">
        <f t="shared" si="96"/>
        <v>453.792</v>
      </c>
      <c r="J331" s="151">
        <f t="shared" si="97"/>
        <v>19.859</v>
      </c>
      <c r="K331" s="13">
        <f t="shared" si="98"/>
        <v>424.17</v>
      </c>
      <c r="L331" s="13"/>
      <c r="M331" s="13">
        <f t="shared" si="104"/>
        <v>948.871</v>
      </c>
      <c r="N331" s="151">
        <v>0</v>
      </c>
      <c r="O331" s="151">
        <f t="shared" si="99"/>
        <v>226.9</v>
      </c>
      <c r="P331" s="151">
        <f t="shared" si="100"/>
        <v>8.51</v>
      </c>
      <c r="Q331" s="13">
        <f t="shared" si="101"/>
        <v>99.81</v>
      </c>
      <c r="R331" s="13"/>
      <c r="S331" s="151">
        <f t="shared" si="103"/>
        <v>335.22</v>
      </c>
      <c r="T331" s="151">
        <f t="shared" si="102"/>
        <v>1284.091</v>
      </c>
      <c r="U331" s="151"/>
    </row>
    <row r="332" ht="20" customHeight="1" spans="1:21">
      <c r="A332" s="150">
        <f t="shared" si="94"/>
        <v>329</v>
      </c>
      <c r="B332" s="12"/>
      <c r="C332" s="13" t="s">
        <v>704</v>
      </c>
      <c r="D332" s="151" t="s">
        <v>705</v>
      </c>
      <c r="E332" s="151" t="s">
        <v>758</v>
      </c>
      <c r="F332" s="151">
        <v>2837</v>
      </c>
      <c r="G332" s="13">
        <v>4990.25</v>
      </c>
      <c r="H332" s="151">
        <f t="shared" si="95"/>
        <v>51.05</v>
      </c>
      <c r="I332" s="151">
        <f t="shared" si="96"/>
        <v>453.792</v>
      </c>
      <c r="J332" s="151">
        <f t="shared" si="97"/>
        <v>19.859</v>
      </c>
      <c r="K332" s="13">
        <f t="shared" si="98"/>
        <v>424.17</v>
      </c>
      <c r="L332" s="13"/>
      <c r="M332" s="13">
        <f t="shared" si="104"/>
        <v>948.871</v>
      </c>
      <c r="N332" s="151">
        <v>0</v>
      </c>
      <c r="O332" s="151">
        <f t="shared" si="99"/>
        <v>226.9</v>
      </c>
      <c r="P332" s="151">
        <f t="shared" si="100"/>
        <v>8.51</v>
      </c>
      <c r="Q332" s="13">
        <f t="shared" si="101"/>
        <v>99.81</v>
      </c>
      <c r="R332" s="13"/>
      <c r="S332" s="151">
        <f t="shared" si="103"/>
        <v>335.22</v>
      </c>
      <c r="T332" s="151">
        <f t="shared" si="102"/>
        <v>1284.091</v>
      </c>
      <c r="U332" s="151"/>
    </row>
    <row r="333" ht="20" customHeight="1" spans="1:21">
      <c r="A333" s="150">
        <f t="shared" si="94"/>
        <v>330</v>
      </c>
      <c r="B333" s="12"/>
      <c r="C333" s="13" t="s">
        <v>710</v>
      </c>
      <c r="D333" s="151" t="s">
        <v>711</v>
      </c>
      <c r="E333" s="151" t="s">
        <v>758</v>
      </c>
      <c r="F333" s="151">
        <v>2837</v>
      </c>
      <c r="G333" s="13">
        <v>4990.25</v>
      </c>
      <c r="H333" s="151">
        <f t="shared" si="95"/>
        <v>51.05</v>
      </c>
      <c r="I333" s="151">
        <f t="shared" si="96"/>
        <v>453.792</v>
      </c>
      <c r="J333" s="151">
        <f t="shared" si="97"/>
        <v>19.859</v>
      </c>
      <c r="K333" s="13">
        <f t="shared" si="98"/>
        <v>424.17</v>
      </c>
      <c r="L333" s="13"/>
      <c r="M333" s="13">
        <f t="shared" si="104"/>
        <v>948.871</v>
      </c>
      <c r="N333" s="151">
        <v>0</v>
      </c>
      <c r="O333" s="151">
        <f t="shared" si="99"/>
        <v>226.9</v>
      </c>
      <c r="P333" s="151">
        <f t="shared" si="100"/>
        <v>8.51</v>
      </c>
      <c r="Q333" s="13">
        <f t="shared" si="101"/>
        <v>99.81</v>
      </c>
      <c r="R333" s="13"/>
      <c r="S333" s="151">
        <f t="shared" si="103"/>
        <v>335.22</v>
      </c>
      <c r="T333" s="151">
        <f t="shared" si="102"/>
        <v>1284.091</v>
      </c>
      <c r="U333" s="151"/>
    </row>
    <row r="334" ht="20" customHeight="1" spans="1:21">
      <c r="A334" s="150">
        <f t="shared" si="94"/>
        <v>331</v>
      </c>
      <c r="B334" s="12"/>
      <c r="C334" s="13" t="s">
        <v>827</v>
      </c>
      <c r="D334" s="151" t="s">
        <v>828</v>
      </c>
      <c r="E334" s="151">
        <v>3042.05</v>
      </c>
      <c r="F334" s="151">
        <v>3043</v>
      </c>
      <c r="G334" s="13">
        <v>4990.25</v>
      </c>
      <c r="H334" s="151">
        <f t="shared" si="95"/>
        <v>54.76</v>
      </c>
      <c r="I334" s="151">
        <f t="shared" si="96"/>
        <v>486.728</v>
      </c>
      <c r="J334" s="151">
        <f t="shared" si="97"/>
        <v>21.301</v>
      </c>
      <c r="K334" s="13">
        <f t="shared" si="98"/>
        <v>424.17</v>
      </c>
      <c r="L334" s="13"/>
      <c r="M334" s="13">
        <f t="shared" si="104"/>
        <v>986.959</v>
      </c>
      <c r="N334" s="151">
        <v>0</v>
      </c>
      <c r="O334" s="151">
        <f t="shared" si="99"/>
        <v>243.36</v>
      </c>
      <c r="P334" s="151">
        <f t="shared" si="100"/>
        <v>9.13</v>
      </c>
      <c r="Q334" s="13">
        <f t="shared" si="101"/>
        <v>99.81</v>
      </c>
      <c r="R334" s="13"/>
      <c r="S334" s="151">
        <f t="shared" si="103"/>
        <v>352.3</v>
      </c>
      <c r="T334" s="151">
        <f t="shared" si="102"/>
        <v>1339.259</v>
      </c>
      <c r="U334" s="151"/>
    </row>
    <row r="335" ht="20" customHeight="1" spans="1:21">
      <c r="A335" s="150">
        <f t="shared" si="94"/>
        <v>332</v>
      </c>
      <c r="B335" s="12"/>
      <c r="C335" s="13" t="s">
        <v>829</v>
      </c>
      <c r="D335" s="151" t="s">
        <v>830</v>
      </c>
      <c r="E335" s="151">
        <v>3042.05</v>
      </c>
      <c r="F335" s="151">
        <v>3043</v>
      </c>
      <c r="G335" s="13">
        <v>4990.25</v>
      </c>
      <c r="H335" s="151">
        <f t="shared" si="95"/>
        <v>54.76</v>
      </c>
      <c r="I335" s="151">
        <f t="shared" si="96"/>
        <v>486.728</v>
      </c>
      <c r="J335" s="151">
        <f t="shared" si="97"/>
        <v>21.301</v>
      </c>
      <c r="K335" s="13">
        <f t="shared" si="98"/>
        <v>424.17</v>
      </c>
      <c r="L335" s="13"/>
      <c r="M335" s="13">
        <f t="shared" si="104"/>
        <v>986.959</v>
      </c>
      <c r="N335" s="151">
        <v>0</v>
      </c>
      <c r="O335" s="151">
        <f t="shared" si="99"/>
        <v>243.36</v>
      </c>
      <c r="P335" s="151">
        <f t="shared" si="100"/>
        <v>9.13</v>
      </c>
      <c r="Q335" s="13">
        <f t="shared" si="101"/>
        <v>99.81</v>
      </c>
      <c r="R335" s="13"/>
      <c r="S335" s="151">
        <f t="shared" si="103"/>
        <v>352.3</v>
      </c>
      <c r="T335" s="151">
        <f t="shared" si="102"/>
        <v>1339.259</v>
      </c>
      <c r="U335" s="151"/>
    </row>
    <row r="336" ht="20" customHeight="1" spans="1:21">
      <c r="A336" s="150">
        <f t="shared" si="94"/>
        <v>333</v>
      </c>
      <c r="B336" s="12"/>
      <c r="C336" s="13" t="s">
        <v>831</v>
      </c>
      <c r="D336" s="151" t="s">
        <v>832</v>
      </c>
      <c r="E336" s="151">
        <v>3042.05</v>
      </c>
      <c r="F336" s="151">
        <v>3043</v>
      </c>
      <c r="G336" s="13">
        <v>4990.25</v>
      </c>
      <c r="H336" s="151">
        <f t="shared" si="95"/>
        <v>54.76</v>
      </c>
      <c r="I336" s="151">
        <f t="shared" si="96"/>
        <v>486.728</v>
      </c>
      <c r="J336" s="151">
        <f t="shared" si="97"/>
        <v>21.301</v>
      </c>
      <c r="K336" s="13">
        <f t="shared" si="98"/>
        <v>424.17</v>
      </c>
      <c r="L336" s="13"/>
      <c r="M336" s="13">
        <f t="shared" si="104"/>
        <v>986.959</v>
      </c>
      <c r="N336" s="151">
        <v>0</v>
      </c>
      <c r="O336" s="151">
        <f t="shared" si="99"/>
        <v>243.36</v>
      </c>
      <c r="P336" s="151">
        <f t="shared" si="100"/>
        <v>9.13</v>
      </c>
      <c r="Q336" s="13">
        <f t="shared" si="101"/>
        <v>99.81</v>
      </c>
      <c r="R336" s="13"/>
      <c r="S336" s="151">
        <f t="shared" si="103"/>
        <v>352.3</v>
      </c>
      <c r="T336" s="151">
        <f t="shared" si="102"/>
        <v>1339.259</v>
      </c>
      <c r="U336" s="151"/>
    </row>
    <row r="337" ht="20" customHeight="1" spans="1:21">
      <c r="A337" s="150">
        <f t="shared" si="94"/>
        <v>334</v>
      </c>
      <c r="B337" s="12"/>
      <c r="C337" s="13" t="s">
        <v>833</v>
      </c>
      <c r="D337" s="151" t="s">
        <v>834</v>
      </c>
      <c r="E337" s="151">
        <v>3042.05</v>
      </c>
      <c r="F337" s="151">
        <v>3043</v>
      </c>
      <c r="G337" s="13">
        <v>4990.25</v>
      </c>
      <c r="H337" s="151">
        <f t="shared" si="95"/>
        <v>54.76</v>
      </c>
      <c r="I337" s="151">
        <f t="shared" si="96"/>
        <v>486.728</v>
      </c>
      <c r="J337" s="151">
        <f t="shared" si="97"/>
        <v>21.301</v>
      </c>
      <c r="K337" s="13">
        <f t="shared" si="98"/>
        <v>424.17</v>
      </c>
      <c r="L337" s="13"/>
      <c r="M337" s="13">
        <f t="shared" si="104"/>
        <v>986.959</v>
      </c>
      <c r="N337" s="151">
        <v>0</v>
      </c>
      <c r="O337" s="151">
        <f t="shared" si="99"/>
        <v>243.36</v>
      </c>
      <c r="P337" s="151">
        <f t="shared" si="100"/>
        <v>9.13</v>
      </c>
      <c r="Q337" s="13">
        <f t="shared" si="101"/>
        <v>99.81</v>
      </c>
      <c r="R337" s="13"/>
      <c r="S337" s="151">
        <f t="shared" si="103"/>
        <v>352.3</v>
      </c>
      <c r="T337" s="151">
        <f t="shared" si="102"/>
        <v>1339.259</v>
      </c>
      <c r="U337" s="151"/>
    </row>
    <row r="338" ht="20" customHeight="1" spans="1:24">
      <c r="A338" s="150">
        <f t="shared" si="94"/>
        <v>335</v>
      </c>
      <c r="B338" s="12"/>
      <c r="C338" s="22" t="s">
        <v>905</v>
      </c>
      <c r="D338" s="151" t="s">
        <v>906</v>
      </c>
      <c r="E338" s="151">
        <v>3042.05</v>
      </c>
      <c r="F338" s="151">
        <v>3043</v>
      </c>
      <c r="G338" s="13">
        <v>4990.25</v>
      </c>
      <c r="H338" s="151">
        <f t="shared" si="95"/>
        <v>54.76</v>
      </c>
      <c r="I338" s="151">
        <f t="shared" si="96"/>
        <v>486.728</v>
      </c>
      <c r="J338" s="151">
        <f t="shared" si="97"/>
        <v>21.301</v>
      </c>
      <c r="K338" s="13">
        <f t="shared" si="98"/>
        <v>424.17</v>
      </c>
      <c r="L338" s="13">
        <v>54</v>
      </c>
      <c r="M338" s="13">
        <f t="shared" si="104"/>
        <v>1040.959</v>
      </c>
      <c r="N338" s="151">
        <v>0</v>
      </c>
      <c r="O338" s="151">
        <f t="shared" si="99"/>
        <v>243.36</v>
      </c>
      <c r="P338" s="151">
        <f t="shared" si="100"/>
        <v>9.13</v>
      </c>
      <c r="Q338" s="13">
        <f t="shared" si="101"/>
        <v>99.81</v>
      </c>
      <c r="R338" s="13">
        <v>54</v>
      </c>
      <c r="S338" s="151">
        <f t="shared" si="103"/>
        <v>406.3</v>
      </c>
      <c r="T338" s="151">
        <f t="shared" si="102"/>
        <v>1447.259</v>
      </c>
      <c r="U338" s="151" t="s">
        <v>50</v>
      </c>
      <c r="X338">
        <v>54</v>
      </c>
    </row>
    <row r="339" ht="20" customHeight="1" spans="1:24">
      <c r="A339" s="150">
        <f t="shared" si="94"/>
        <v>336</v>
      </c>
      <c r="B339" s="12"/>
      <c r="C339" s="176" t="s">
        <v>907</v>
      </c>
      <c r="D339" s="151" t="s">
        <v>908</v>
      </c>
      <c r="E339" s="151">
        <v>3042.05</v>
      </c>
      <c r="F339" s="151">
        <v>3043</v>
      </c>
      <c r="G339" s="13">
        <v>4990.25</v>
      </c>
      <c r="H339" s="151">
        <f t="shared" si="95"/>
        <v>54.76</v>
      </c>
      <c r="I339" s="151">
        <f t="shared" si="96"/>
        <v>486.728</v>
      </c>
      <c r="J339" s="151">
        <f t="shared" si="97"/>
        <v>21.301</v>
      </c>
      <c r="K339" s="13">
        <f t="shared" si="98"/>
        <v>424.17</v>
      </c>
      <c r="L339" s="13">
        <v>54</v>
      </c>
      <c r="M339" s="13">
        <f t="shared" si="104"/>
        <v>1040.959</v>
      </c>
      <c r="N339" s="151">
        <v>0</v>
      </c>
      <c r="O339" s="151">
        <f t="shared" si="99"/>
        <v>243.36</v>
      </c>
      <c r="P339" s="151">
        <f t="shared" si="100"/>
        <v>9.13</v>
      </c>
      <c r="Q339" s="13">
        <f t="shared" si="101"/>
        <v>99.81</v>
      </c>
      <c r="R339" s="13">
        <v>54</v>
      </c>
      <c r="S339" s="151">
        <f t="shared" si="103"/>
        <v>406.3</v>
      </c>
      <c r="T339" s="151">
        <f t="shared" si="102"/>
        <v>1447.259</v>
      </c>
      <c r="U339" s="151" t="s">
        <v>50</v>
      </c>
      <c r="X339">
        <v>54</v>
      </c>
    </row>
    <row r="340" ht="20" customHeight="1" spans="1:24">
      <c r="A340" s="150">
        <f t="shared" si="94"/>
        <v>337</v>
      </c>
      <c r="B340" s="12"/>
      <c r="C340" s="176" t="s">
        <v>909</v>
      </c>
      <c r="D340" s="151" t="s">
        <v>910</v>
      </c>
      <c r="E340" s="151">
        <v>3042.05</v>
      </c>
      <c r="F340" s="151">
        <v>3043</v>
      </c>
      <c r="G340" s="13">
        <v>4990.25</v>
      </c>
      <c r="H340" s="151">
        <f t="shared" si="95"/>
        <v>54.76</v>
      </c>
      <c r="I340" s="151">
        <f t="shared" si="96"/>
        <v>486.728</v>
      </c>
      <c r="J340" s="151">
        <f t="shared" si="97"/>
        <v>21.301</v>
      </c>
      <c r="K340" s="13">
        <f t="shared" si="98"/>
        <v>424.17</v>
      </c>
      <c r="L340" s="13">
        <v>54</v>
      </c>
      <c r="M340" s="13">
        <f t="shared" si="104"/>
        <v>1040.959</v>
      </c>
      <c r="N340" s="151">
        <v>0</v>
      </c>
      <c r="O340" s="151">
        <f t="shared" si="99"/>
        <v>243.36</v>
      </c>
      <c r="P340" s="151">
        <f t="shared" si="100"/>
        <v>9.13</v>
      </c>
      <c r="Q340" s="13">
        <f t="shared" si="101"/>
        <v>99.81</v>
      </c>
      <c r="R340" s="13">
        <v>54</v>
      </c>
      <c r="S340" s="151">
        <f t="shared" si="103"/>
        <v>406.3</v>
      </c>
      <c r="T340" s="151">
        <f t="shared" si="102"/>
        <v>1447.259</v>
      </c>
      <c r="U340" s="151" t="s">
        <v>50</v>
      </c>
      <c r="X340">
        <v>54</v>
      </c>
    </row>
    <row r="341" s="146" customFormat="1" spans="1:23">
      <c r="A341" s="159" t="s">
        <v>16</v>
      </c>
      <c r="B341" s="165" t="s">
        <v>911</v>
      </c>
      <c r="C341" s="63"/>
      <c r="D341" s="166"/>
      <c r="E341" s="167">
        <f t="shared" ref="E341:T341" si="105">SUM(E4:E340)</f>
        <v>836157.529999999</v>
      </c>
      <c r="F341" s="167">
        <f t="shared" si="105"/>
        <v>988711.23</v>
      </c>
      <c r="G341" s="167">
        <f t="shared" si="105"/>
        <v>1681714.25</v>
      </c>
      <c r="H341" s="167">
        <f t="shared" si="105"/>
        <v>17791.8699999999</v>
      </c>
      <c r="I341" s="167">
        <f t="shared" si="105"/>
        <v>158150.9968</v>
      </c>
      <c r="J341" s="167">
        <f t="shared" si="105"/>
        <v>6920.97861000004</v>
      </c>
      <c r="K341" s="167">
        <f t="shared" si="105"/>
        <v>140824.44</v>
      </c>
      <c r="L341" s="167">
        <f t="shared" si="105"/>
        <v>1134</v>
      </c>
      <c r="M341" s="167">
        <f t="shared" si="105"/>
        <v>324822.28541</v>
      </c>
      <c r="N341" s="167">
        <f t="shared" si="105"/>
        <v>0</v>
      </c>
      <c r="O341" s="167">
        <f t="shared" si="105"/>
        <v>79076.12</v>
      </c>
      <c r="P341" s="167">
        <f t="shared" si="105"/>
        <v>2965.98000000002</v>
      </c>
      <c r="Q341" s="167">
        <f t="shared" si="105"/>
        <v>33136.9200000002</v>
      </c>
      <c r="R341" s="167">
        <f t="shared" si="105"/>
        <v>1134</v>
      </c>
      <c r="S341" s="167">
        <f t="shared" si="105"/>
        <v>116313.02</v>
      </c>
      <c r="T341" s="167">
        <f t="shared" si="105"/>
        <v>441135.305410001</v>
      </c>
      <c r="U341" s="175"/>
      <c r="V341"/>
      <c r="W341"/>
    </row>
    <row r="342" spans="1:4">
      <c r="A342" s="168"/>
      <c r="B342" s="168"/>
      <c r="C342" s="41"/>
      <c r="D342" s="168"/>
    </row>
    <row r="343" spans="1:19">
      <c r="A343" s="169" t="s">
        <v>713</v>
      </c>
      <c r="B343" s="169"/>
      <c r="C343" s="66">
        <f>H341</f>
        <v>17791.8699999999</v>
      </c>
      <c r="D343" s="169"/>
      <c r="M343" s="147">
        <f>SUM(M4:M278)</f>
        <v>265123.493410001</v>
      </c>
      <c r="N343" s="147">
        <f t="shared" ref="N343:S343" si="106">SUM(N4:N278)</f>
        <v>0</v>
      </c>
      <c r="O343" s="147">
        <f t="shared" si="106"/>
        <v>64702.7800000002</v>
      </c>
      <c r="P343" s="147">
        <f t="shared" si="106"/>
        <v>2426.88000000001</v>
      </c>
      <c r="Q343" s="147">
        <f t="shared" si="106"/>
        <v>26948.7000000001</v>
      </c>
      <c r="R343" s="147">
        <f t="shared" si="106"/>
        <v>972</v>
      </c>
      <c r="S343" s="147">
        <f t="shared" si="106"/>
        <v>95050.3600000003</v>
      </c>
    </row>
    <row r="344" spans="1:4">
      <c r="A344" s="169" t="s">
        <v>714</v>
      </c>
      <c r="B344" s="169"/>
      <c r="C344" s="66">
        <f>I341+O341</f>
        <v>237227.1168</v>
      </c>
      <c r="D344" s="169"/>
    </row>
    <row r="345" spans="1:4">
      <c r="A345" s="169" t="s">
        <v>715</v>
      </c>
      <c r="B345" s="169"/>
      <c r="C345" s="66">
        <f>J341+P341</f>
        <v>9886.95861000006</v>
      </c>
      <c r="D345" s="169"/>
    </row>
    <row r="346" spans="1:5">
      <c r="A346" s="170" t="s">
        <v>716</v>
      </c>
      <c r="B346" s="170"/>
      <c r="C346" s="68">
        <f>K341+Q341</f>
        <v>173961.36</v>
      </c>
      <c r="D346" s="170"/>
      <c r="E346" s="5"/>
    </row>
    <row r="347" spans="1:4">
      <c r="A347" s="170" t="s">
        <v>912</v>
      </c>
      <c r="B347" s="170"/>
      <c r="C347" s="68">
        <v>2268</v>
      </c>
      <c r="D347" s="170"/>
    </row>
    <row r="349" spans="1:20">
      <c r="A349" s="171" t="s">
        <v>717</v>
      </c>
      <c r="B349" s="171"/>
      <c r="C349" s="70"/>
      <c r="D349" s="171"/>
      <c r="E349" s="171"/>
      <c r="F349" s="171"/>
      <c r="G349" s="171"/>
      <c r="H349" s="171"/>
      <c r="I349" s="171"/>
      <c r="J349" s="171"/>
      <c r="K349" s="171"/>
      <c r="L349" s="171"/>
      <c r="M349" s="171"/>
      <c r="N349" s="171"/>
      <c r="O349" s="171"/>
      <c r="P349" s="171"/>
      <c r="Q349" s="171"/>
      <c r="R349" s="171"/>
      <c r="S349" s="171"/>
      <c r="T349" s="171"/>
    </row>
    <row r="350" spans="1:20">
      <c r="A350" s="171"/>
      <c r="B350" s="171"/>
      <c r="C350" s="70"/>
      <c r="D350" s="171"/>
      <c r="E350" s="171"/>
      <c r="F350" s="171"/>
      <c r="G350" s="171"/>
      <c r="H350" s="171"/>
      <c r="I350" s="171"/>
      <c r="J350" s="171"/>
      <c r="K350" s="171"/>
      <c r="L350" s="171"/>
      <c r="M350" s="171"/>
      <c r="N350" s="171"/>
      <c r="O350" s="171"/>
      <c r="P350" s="171"/>
      <c r="Q350" s="171"/>
      <c r="R350" s="171"/>
      <c r="S350" s="171"/>
      <c r="T350" s="171"/>
    </row>
    <row r="351" spans="1:20">
      <c r="A351" s="171"/>
      <c r="B351" s="171"/>
      <c r="C351" s="70"/>
      <c r="D351" s="171"/>
      <c r="E351" s="171"/>
      <c r="F351" s="171"/>
      <c r="G351" s="171"/>
      <c r="H351" s="171"/>
      <c r="I351" s="171"/>
      <c r="J351" s="171"/>
      <c r="K351" s="171"/>
      <c r="L351" s="171"/>
      <c r="M351" s="171"/>
      <c r="N351" s="171"/>
      <c r="O351" s="171"/>
      <c r="P351" s="171"/>
      <c r="Q351" s="171"/>
      <c r="R351" s="171"/>
      <c r="S351" s="171"/>
      <c r="T351" s="171"/>
    </row>
    <row r="352" spans="1:20">
      <c r="A352" s="171"/>
      <c r="B352" s="171"/>
      <c r="C352" s="70"/>
      <c r="D352" s="171"/>
      <c r="E352" s="171"/>
      <c r="F352" s="171"/>
      <c r="G352" s="171"/>
      <c r="H352" s="171"/>
      <c r="I352" s="171"/>
      <c r="J352" s="171"/>
      <c r="K352" s="171"/>
      <c r="L352" s="171"/>
      <c r="M352" s="171"/>
      <c r="N352" s="171"/>
      <c r="O352" s="171"/>
      <c r="P352" s="171"/>
      <c r="Q352" s="171"/>
      <c r="R352" s="171"/>
      <c r="S352" s="171"/>
      <c r="T352" s="171"/>
    </row>
    <row r="353" spans="1:20">
      <c r="A353" s="171"/>
      <c r="B353" s="171"/>
      <c r="C353" s="70"/>
      <c r="D353" s="171"/>
      <c r="E353" s="171"/>
      <c r="F353" s="171"/>
      <c r="G353" s="171"/>
      <c r="H353" s="171"/>
      <c r="I353" s="171"/>
      <c r="J353" s="171"/>
      <c r="K353" s="171"/>
      <c r="L353" s="171"/>
      <c r="M353" s="171"/>
      <c r="N353" s="171"/>
      <c r="O353" s="171"/>
      <c r="P353" s="171"/>
      <c r="Q353" s="171"/>
      <c r="R353" s="171"/>
      <c r="S353" s="171"/>
      <c r="T353" s="171"/>
    </row>
    <row r="354" spans="14:17">
      <c r="N354" s="147">
        <f>SUM(N279:N340)</f>
        <v>0</v>
      </c>
      <c r="O354" s="147">
        <f>SUM(O279:O340)</f>
        <v>14373.34</v>
      </c>
      <c r="P354" s="147">
        <f>SUM(P279:P340)</f>
        <v>539.1</v>
      </c>
      <c r="Q354" s="147">
        <f>SUM(Q279:Q340)</f>
        <v>6188.22000000001</v>
      </c>
    </row>
    <row r="355" spans="15:17">
      <c r="O355" s="147">
        <f>O341-O354</f>
        <v>64702.78</v>
      </c>
      <c r="P355" s="147">
        <f>P341-P354</f>
        <v>2426.88000000002</v>
      </c>
      <c r="Q355" s="147">
        <f>Q341-Q354</f>
        <v>26948.7000000002</v>
      </c>
    </row>
    <row r="359" spans="1:2">
      <c r="A359" s="5" t="s">
        <v>913</v>
      </c>
      <c r="B359" s="5"/>
    </row>
    <row r="360" ht="20" customHeight="1" spans="1:22">
      <c r="A360" s="150">
        <v>1</v>
      </c>
      <c r="B360" s="151"/>
      <c r="C360" s="11" t="s">
        <v>773</v>
      </c>
      <c r="D360" s="209" t="s">
        <v>774</v>
      </c>
      <c r="E360" s="17">
        <v>3042.05</v>
      </c>
      <c r="F360" s="17">
        <v>3043</v>
      </c>
      <c r="G360" s="13">
        <v>4990.25</v>
      </c>
      <c r="H360" s="151">
        <v>54.76</v>
      </c>
      <c r="I360" s="151">
        <v>486.728</v>
      </c>
      <c r="J360" s="151">
        <v>21.301</v>
      </c>
      <c r="K360" s="13">
        <v>424.17</v>
      </c>
      <c r="L360" s="13"/>
      <c r="M360" s="13">
        <v>986.959</v>
      </c>
      <c r="N360" s="151">
        <v>0</v>
      </c>
      <c r="O360" s="151">
        <v>243.36</v>
      </c>
      <c r="P360" s="151">
        <v>9.13</v>
      </c>
      <c r="Q360" s="13">
        <v>99.81</v>
      </c>
      <c r="R360" s="13"/>
      <c r="S360" s="151">
        <v>352.3</v>
      </c>
      <c r="T360" s="151">
        <v>1339.259</v>
      </c>
      <c r="U360" s="151"/>
      <c r="V360" t="e">
        <v>#N/A</v>
      </c>
    </row>
    <row r="361" ht="20" customHeight="1" spans="1:22">
      <c r="A361" s="150">
        <v>2</v>
      </c>
      <c r="B361" s="151"/>
      <c r="C361" s="11" t="s">
        <v>775</v>
      </c>
      <c r="D361" s="151" t="s">
        <v>776</v>
      </c>
      <c r="E361" s="151">
        <v>3820</v>
      </c>
      <c r="F361" s="151">
        <v>3820</v>
      </c>
      <c r="G361" s="13">
        <v>4990.25</v>
      </c>
      <c r="H361" s="151">
        <v>68.76</v>
      </c>
      <c r="I361" s="151">
        <v>611.2</v>
      </c>
      <c r="J361" s="151">
        <v>26.74</v>
      </c>
      <c r="K361" s="13">
        <v>424.17</v>
      </c>
      <c r="L361" s="13"/>
      <c r="M361" s="13">
        <v>1130.87</v>
      </c>
      <c r="N361" s="151">
        <v>0</v>
      </c>
      <c r="O361" s="151">
        <v>305.6</v>
      </c>
      <c r="P361" s="151">
        <v>11.46</v>
      </c>
      <c r="Q361" s="13">
        <v>99.81</v>
      </c>
      <c r="R361" s="13"/>
      <c r="S361" s="151">
        <v>416.87</v>
      </c>
      <c r="T361" s="151">
        <v>1547.74</v>
      </c>
      <c r="U361" s="151"/>
      <c r="V361" t="e">
        <v>#N/A</v>
      </c>
    </row>
    <row r="362" ht="20" customHeight="1" spans="1:22">
      <c r="A362" s="150">
        <v>3</v>
      </c>
      <c r="B362" s="151"/>
      <c r="C362" s="11" t="s">
        <v>74</v>
      </c>
      <c r="D362" s="151" t="s">
        <v>75</v>
      </c>
      <c r="E362" s="151">
        <v>2836.2</v>
      </c>
      <c r="F362" s="151">
        <v>2837</v>
      </c>
      <c r="G362" s="13">
        <v>4990.25</v>
      </c>
      <c r="H362" s="151">
        <v>51.05</v>
      </c>
      <c r="I362" s="151">
        <v>453.792</v>
      </c>
      <c r="J362" s="151">
        <v>19.859</v>
      </c>
      <c r="K362" s="13">
        <v>424.17</v>
      </c>
      <c r="L362" s="13"/>
      <c r="M362" s="13">
        <v>948.871</v>
      </c>
      <c r="N362" s="151">
        <v>0</v>
      </c>
      <c r="O362" s="151">
        <v>226.9</v>
      </c>
      <c r="P362" s="151">
        <v>8.51</v>
      </c>
      <c r="Q362" s="13">
        <v>99.81</v>
      </c>
      <c r="R362" s="13"/>
      <c r="S362" s="151">
        <v>335.22</v>
      </c>
      <c r="T362" s="151">
        <v>1284.091</v>
      </c>
      <c r="U362" s="151"/>
      <c r="V362" t="e">
        <v>#N/A</v>
      </c>
    </row>
    <row r="363" ht="20" customHeight="1" spans="1:22">
      <c r="A363" s="150">
        <v>4</v>
      </c>
      <c r="B363" s="153" t="s">
        <v>222</v>
      </c>
      <c r="C363" s="11" t="s">
        <v>223</v>
      </c>
      <c r="D363" s="151" t="s">
        <v>224</v>
      </c>
      <c r="E363" s="151">
        <v>3820</v>
      </c>
      <c r="F363" s="151">
        <v>3820</v>
      </c>
      <c r="G363" s="13">
        <v>4990.25</v>
      </c>
      <c r="H363" s="151">
        <v>68.76</v>
      </c>
      <c r="I363" s="151">
        <v>611.2</v>
      </c>
      <c r="J363" s="151">
        <v>26.74</v>
      </c>
      <c r="K363" s="13">
        <v>424.17</v>
      </c>
      <c r="L363" s="13"/>
      <c r="M363" s="13">
        <v>1130.87</v>
      </c>
      <c r="N363" s="151">
        <v>0</v>
      </c>
      <c r="O363" s="151">
        <v>305.6</v>
      </c>
      <c r="P363" s="151">
        <v>11.46</v>
      </c>
      <c r="Q363" s="13">
        <v>99.81</v>
      </c>
      <c r="R363" s="13"/>
      <c r="S363" s="151">
        <v>416.87</v>
      </c>
      <c r="T363" s="151">
        <v>1547.74</v>
      </c>
      <c r="U363" s="151"/>
      <c r="V363" t="e">
        <v>#N/A</v>
      </c>
    </row>
    <row r="364" ht="20" customHeight="1" spans="1:22">
      <c r="A364" s="150">
        <v>5</v>
      </c>
      <c r="B364" s="154"/>
      <c r="C364" s="11" t="s">
        <v>227</v>
      </c>
      <c r="D364" s="151" t="s">
        <v>228</v>
      </c>
      <c r="E364" s="151">
        <v>2836.2</v>
      </c>
      <c r="F364" s="151">
        <v>2837</v>
      </c>
      <c r="G364" s="13">
        <v>4990.25</v>
      </c>
      <c r="H364" s="151">
        <v>51.05</v>
      </c>
      <c r="I364" s="151">
        <v>453.792</v>
      </c>
      <c r="J364" s="151">
        <v>19.859</v>
      </c>
      <c r="K364" s="13">
        <v>424.17</v>
      </c>
      <c r="L364" s="13"/>
      <c r="M364" s="13">
        <v>948.871</v>
      </c>
      <c r="N364" s="151">
        <v>0</v>
      </c>
      <c r="O364" s="151">
        <v>226.9</v>
      </c>
      <c r="P364" s="151">
        <v>8.51</v>
      </c>
      <c r="Q364" s="13">
        <v>99.81</v>
      </c>
      <c r="R364" s="13"/>
      <c r="S364" s="151">
        <v>335.22</v>
      </c>
      <c r="T364" s="151">
        <v>1284.091</v>
      </c>
      <c r="U364" s="151"/>
      <c r="V364" t="e">
        <v>#N/A</v>
      </c>
    </row>
    <row r="365" ht="20" customHeight="1" spans="1:22">
      <c r="A365" s="150">
        <v>6</v>
      </c>
      <c r="B365" s="154"/>
      <c r="C365" s="11" t="s">
        <v>235</v>
      </c>
      <c r="D365" s="151" t="s">
        <v>236</v>
      </c>
      <c r="E365" s="151">
        <v>2836.2</v>
      </c>
      <c r="F365" s="151">
        <v>2837</v>
      </c>
      <c r="G365" s="13">
        <v>4990.25</v>
      </c>
      <c r="H365" s="151">
        <v>51.05</v>
      </c>
      <c r="I365" s="151">
        <v>453.792</v>
      </c>
      <c r="J365" s="151">
        <v>19.859</v>
      </c>
      <c r="K365" s="13">
        <v>424.17</v>
      </c>
      <c r="L365" s="13"/>
      <c r="M365" s="13">
        <v>948.871</v>
      </c>
      <c r="N365" s="151">
        <v>0</v>
      </c>
      <c r="O365" s="151">
        <v>226.9</v>
      </c>
      <c r="P365" s="151">
        <v>8.51</v>
      </c>
      <c r="Q365" s="13">
        <v>99.81</v>
      </c>
      <c r="R365" s="13"/>
      <c r="S365" s="151">
        <v>335.22</v>
      </c>
      <c r="T365" s="151">
        <v>1284.091</v>
      </c>
      <c r="U365" s="151"/>
      <c r="V365" t="e">
        <v>#N/A</v>
      </c>
    </row>
    <row r="366" ht="20" customHeight="1" spans="1:22">
      <c r="A366" s="150">
        <v>7</v>
      </c>
      <c r="B366" s="154"/>
      <c r="C366" s="11" t="s">
        <v>326</v>
      </c>
      <c r="D366" s="151" t="s">
        <v>327</v>
      </c>
      <c r="E366" s="151">
        <v>2836.2</v>
      </c>
      <c r="F366" s="151">
        <v>2837</v>
      </c>
      <c r="G366" s="13">
        <v>4990.25</v>
      </c>
      <c r="H366" s="151">
        <v>51.05</v>
      </c>
      <c r="I366" s="151">
        <v>453.792</v>
      </c>
      <c r="J366" s="151">
        <v>19.859</v>
      </c>
      <c r="K366" s="13">
        <v>424.17</v>
      </c>
      <c r="L366" s="13"/>
      <c r="M366" s="13">
        <v>948.871</v>
      </c>
      <c r="N366" s="151">
        <v>0</v>
      </c>
      <c r="O366" s="151">
        <v>226.9</v>
      </c>
      <c r="P366" s="151">
        <v>8.51</v>
      </c>
      <c r="Q366" s="13">
        <v>99.81</v>
      </c>
      <c r="R366" s="13"/>
      <c r="S366" s="151">
        <v>335.22</v>
      </c>
      <c r="T366" s="151">
        <v>1284.091</v>
      </c>
      <c r="U366" s="151"/>
      <c r="V366" t="e">
        <v>#N/A</v>
      </c>
    </row>
    <row r="367" ht="20" customHeight="1" spans="1:22">
      <c r="A367" s="150">
        <v>8</v>
      </c>
      <c r="B367" s="151"/>
      <c r="C367" s="11" t="s">
        <v>516</v>
      </c>
      <c r="D367" s="151" t="s">
        <v>517</v>
      </c>
      <c r="E367" s="151">
        <v>2836.2</v>
      </c>
      <c r="F367" s="151">
        <v>2837</v>
      </c>
      <c r="G367" s="13">
        <v>4990.25</v>
      </c>
      <c r="H367" s="151">
        <v>51.05</v>
      </c>
      <c r="I367" s="151">
        <v>453.792</v>
      </c>
      <c r="J367" s="151">
        <v>19.859</v>
      </c>
      <c r="K367" s="13">
        <v>424.17</v>
      </c>
      <c r="L367" s="13"/>
      <c r="M367" s="13">
        <v>948.871</v>
      </c>
      <c r="N367" s="151">
        <v>0</v>
      </c>
      <c r="O367" s="151">
        <v>226.9</v>
      </c>
      <c r="P367" s="151">
        <v>8.51</v>
      </c>
      <c r="Q367" s="13">
        <v>99.81</v>
      </c>
      <c r="R367" s="13"/>
      <c r="S367" s="151">
        <v>335.22</v>
      </c>
      <c r="T367" s="151">
        <v>1284.091</v>
      </c>
      <c r="U367" s="151"/>
      <c r="V367" t="e">
        <v>#N/A</v>
      </c>
    </row>
    <row r="368" ht="20" customHeight="1" spans="1:22">
      <c r="A368" s="150">
        <v>9</v>
      </c>
      <c r="B368" s="151"/>
      <c r="C368" s="11" t="s">
        <v>563</v>
      </c>
      <c r="D368" s="151" t="s">
        <v>564</v>
      </c>
      <c r="E368" s="151">
        <v>3042.05</v>
      </c>
      <c r="F368" s="151">
        <v>3043</v>
      </c>
      <c r="G368" s="13">
        <v>4990.25</v>
      </c>
      <c r="H368" s="151">
        <v>54.76</v>
      </c>
      <c r="I368" s="151">
        <v>486.728</v>
      </c>
      <c r="J368" s="151">
        <v>21.301</v>
      </c>
      <c r="K368" s="13">
        <v>424.17</v>
      </c>
      <c r="L368" s="13"/>
      <c r="M368" s="13">
        <v>986.959</v>
      </c>
      <c r="N368" s="151">
        <v>0</v>
      </c>
      <c r="O368" s="151">
        <v>243.36</v>
      </c>
      <c r="P368" s="151">
        <v>9.13</v>
      </c>
      <c r="Q368" s="13">
        <v>99.81</v>
      </c>
      <c r="R368" s="13"/>
      <c r="S368" s="151">
        <v>352.3</v>
      </c>
      <c r="T368" s="151">
        <v>1339.259</v>
      </c>
      <c r="U368" s="151"/>
      <c r="V368" t="e">
        <v>#N/A</v>
      </c>
    </row>
    <row r="369" ht="20" customHeight="1" spans="1:22">
      <c r="A369" s="150">
        <v>10</v>
      </c>
      <c r="B369" s="151"/>
      <c r="C369" s="11" t="s">
        <v>36</v>
      </c>
      <c r="D369" s="151" t="s">
        <v>37</v>
      </c>
      <c r="E369" s="151">
        <v>3820</v>
      </c>
      <c r="F369" s="151">
        <v>3820</v>
      </c>
      <c r="G369" s="13">
        <v>4990.25</v>
      </c>
      <c r="H369" s="151">
        <f>ROUND(E369*0.018,2)</f>
        <v>68.76</v>
      </c>
      <c r="I369" s="151">
        <f>E369*0.16</f>
        <v>611.2</v>
      </c>
      <c r="J369" s="151">
        <f>F369*0.007</f>
        <v>26.74</v>
      </c>
      <c r="K369" s="13">
        <f>ROUND(G369*0.085,2)</f>
        <v>424.17</v>
      </c>
      <c r="L369" s="13"/>
      <c r="M369" s="13">
        <f>SUM(H369:K369)</f>
        <v>1130.87</v>
      </c>
      <c r="N369" s="151">
        <v>0</v>
      </c>
      <c r="O369" s="151">
        <f>ROUND(E369*0.08,2)</f>
        <v>305.6</v>
      </c>
      <c r="P369" s="151">
        <f>ROUND(F369*0.003,2)</f>
        <v>11.46</v>
      </c>
      <c r="Q369" s="13">
        <f>ROUND(G369*0.02,2)</f>
        <v>99.81</v>
      </c>
      <c r="R369" s="13"/>
      <c r="S369" s="151">
        <f>SUM(N369:Q369)</f>
        <v>416.87</v>
      </c>
      <c r="T369" s="151">
        <f>M369+S369</f>
        <v>1547.74</v>
      </c>
      <c r="U369" s="151"/>
      <c r="V369" t="str">
        <f>VLOOKUP(D369,[3]汇总!I$2:J$326,2,0)</f>
        <v>√</v>
      </c>
    </row>
    <row r="370" ht="20" customHeight="1" spans="1:21">
      <c r="A370" s="150">
        <v>11</v>
      </c>
      <c r="B370" s="151"/>
      <c r="C370" s="172" t="s">
        <v>590</v>
      </c>
      <c r="D370" s="173" t="s">
        <v>591</v>
      </c>
      <c r="E370" s="151"/>
      <c r="F370" s="151"/>
      <c r="G370" s="13"/>
      <c r="H370" s="151"/>
      <c r="I370" s="151"/>
      <c r="J370" s="151"/>
      <c r="K370" s="13"/>
      <c r="L370" s="13"/>
      <c r="M370" s="13"/>
      <c r="N370" s="151"/>
      <c r="O370" s="151"/>
      <c r="P370" s="151"/>
      <c r="Q370" s="13"/>
      <c r="R370" s="13"/>
      <c r="S370" s="151"/>
      <c r="T370" s="175"/>
      <c r="U370" s="175"/>
    </row>
    <row r="371" ht="20" customHeight="1" spans="1:21">
      <c r="A371" s="150">
        <v>12</v>
      </c>
      <c r="B371" s="151"/>
      <c r="C371" s="172" t="s">
        <v>600</v>
      </c>
      <c r="D371" s="173" t="s">
        <v>601</v>
      </c>
      <c r="E371" s="151"/>
      <c r="F371" s="151"/>
      <c r="G371" s="13"/>
      <c r="H371" s="151"/>
      <c r="I371" s="151"/>
      <c r="J371" s="151"/>
      <c r="K371" s="13"/>
      <c r="L371" s="13"/>
      <c r="M371" s="13"/>
      <c r="N371" s="151"/>
      <c r="O371" s="151"/>
      <c r="P371" s="151"/>
      <c r="Q371" s="13"/>
      <c r="R371" s="13"/>
      <c r="S371" s="151"/>
      <c r="T371" s="175"/>
      <c r="U371" s="175"/>
    </row>
    <row r="372" ht="20" customHeight="1" spans="1:21">
      <c r="A372" s="150">
        <v>13</v>
      </c>
      <c r="B372" s="151"/>
      <c r="C372" s="172" t="s">
        <v>632</v>
      </c>
      <c r="D372" s="173" t="s">
        <v>633</v>
      </c>
      <c r="E372" s="151"/>
      <c r="F372" s="151"/>
      <c r="G372" s="13"/>
      <c r="H372" s="151"/>
      <c r="I372" s="151"/>
      <c r="J372" s="151"/>
      <c r="K372" s="13"/>
      <c r="L372" s="13"/>
      <c r="M372" s="13"/>
      <c r="N372" s="151"/>
      <c r="O372" s="151"/>
      <c r="P372" s="151"/>
      <c r="Q372" s="13"/>
      <c r="R372" s="13"/>
      <c r="S372" s="151"/>
      <c r="T372" s="175"/>
      <c r="U372" s="175"/>
    </row>
    <row r="373" ht="20" customHeight="1" spans="1:21">
      <c r="A373" s="150">
        <v>14</v>
      </c>
      <c r="B373" s="151"/>
      <c r="C373" s="172" t="s">
        <v>688</v>
      </c>
      <c r="D373" s="173" t="s">
        <v>689</v>
      </c>
      <c r="E373" s="151"/>
      <c r="F373" s="151"/>
      <c r="G373" s="13"/>
      <c r="H373" s="151"/>
      <c r="I373" s="151"/>
      <c r="J373" s="151"/>
      <c r="K373" s="13"/>
      <c r="L373" s="13"/>
      <c r="M373" s="13"/>
      <c r="N373" s="151"/>
      <c r="O373" s="151"/>
      <c r="P373" s="151"/>
      <c r="Q373" s="13"/>
      <c r="R373" s="13"/>
      <c r="S373" s="151"/>
      <c r="T373" s="175"/>
      <c r="U373" s="175"/>
    </row>
    <row r="374" ht="20" customHeight="1" spans="1:21">
      <c r="A374" s="174"/>
      <c r="B374" s="151"/>
      <c r="C374" s="11"/>
      <c r="D374" s="151"/>
      <c r="E374" s="151"/>
      <c r="F374" s="151"/>
      <c r="G374" s="13"/>
      <c r="H374" s="151"/>
      <c r="I374" s="151"/>
      <c r="J374" s="151"/>
      <c r="K374" s="13"/>
      <c r="L374" s="13"/>
      <c r="M374" s="13"/>
      <c r="N374" s="151"/>
      <c r="O374" s="151"/>
      <c r="P374" s="151"/>
      <c r="Q374" s="13"/>
      <c r="R374" s="13"/>
      <c r="S374" s="151"/>
      <c r="T374" s="175"/>
      <c r="U374" s="175"/>
    </row>
    <row r="375" ht="20" customHeight="1" spans="1:21">
      <c r="A375" s="174"/>
      <c r="B375" s="151"/>
      <c r="C375" s="11"/>
      <c r="D375" s="151"/>
      <c r="E375" s="151"/>
      <c r="F375" s="151"/>
      <c r="G375" s="13"/>
      <c r="H375" s="151"/>
      <c r="I375" s="151"/>
      <c r="J375" s="151"/>
      <c r="K375" s="13"/>
      <c r="L375" s="13"/>
      <c r="M375" s="13"/>
      <c r="N375" s="151"/>
      <c r="O375" s="151"/>
      <c r="P375" s="151"/>
      <c r="Q375" s="13"/>
      <c r="R375" s="13"/>
      <c r="S375" s="151"/>
      <c r="T375" s="175"/>
      <c r="U375" s="175"/>
    </row>
    <row r="376" ht="20" customHeight="1" spans="1:21">
      <c r="A376" s="174"/>
      <c r="B376" s="151"/>
      <c r="C376" s="11"/>
      <c r="D376" s="151"/>
      <c r="E376" s="151"/>
      <c r="F376" s="151"/>
      <c r="G376" s="13"/>
      <c r="H376" s="151"/>
      <c r="I376" s="151"/>
      <c r="J376" s="151"/>
      <c r="K376" s="13"/>
      <c r="L376" s="13"/>
      <c r="M376" s="13"/>
      <c r="N376" s="151"/>
      <c r="O376" s="151"/>
      <c r="P376" s="151"/>
      <c r="Q376" s="13"/>
      <c r="R376" s="13"/>
      <c r="S376" s="151"/>
      <c r="T376" s="175"/>
      <c r="U376" s="175"/>
    </row>
    <row r="377" ht="20" customHeight="1" spans="1:21">
      <c r="A377" s="174"/>
      <c r="B377" s="151"/>
      <c r="C377" s="11"/>
      <c r="D377" s="151"/>
      <c r="E377" s="151"/>
      <c r="F377" s="151"/>
      <c r="G377" s="13"/>
      <c r="H377" s="151"/>
      <c r="I377" s="151"/>
      <c r="J377" s="151"/>
      <c r="K377" s="13"/>
      <c r="L377" s="13"/>
      <c r="M377" s="13"/>
      <c r="N377" s="151"/>
      <c r="O377" s="151"/>
      <c r="P377" s="151"/>
      <c r="Q377" s="13"/>
      <c r="R377" s="13"/>
      <c r="S377" s="151"/>
      <c r="T377" s="175"/>
      <c r="U377" s="175"/>
    </row>
    <row r="378" ht="20" customHeight="1" spans="1:21">
      <c r="A378" s="174"/>
      <c r="B378" s="151"/>
      <c r="C378" s="11"/>
      <c r="D378" s="151"/>
      <c r="E378" s="151"/>
      <c r="F378" s="151"/>
      <c r="G378" s="13"/>
      <c r="H378" s="151"/>
      <c r="I378" s="151"/>
      <c r="J378" s="151"/>
      <c r="K378" s="13"/>
      <c r="L378" s="13"/>
      <c r="M378" s="13"/>
      <c r="N378" s="151"/>
      <c r="O378" s="151"/>
      <c r="P378" s="151"/>
      <c r="Q378" s="13"/>
      <c r="R378" s="13"/>
      <c r="S378" s="151"/>
      <c r="T378" s="175"/>
      <c r="U378" s="175"/>
    </row>
    <row r="379" ht="20" customHeight="1" spans="1:21">
      <c r="A379" s="174"/>
      <c r="B379" s="151"/>
      <c r="C379" s="11"/>
      <c r="D379" s="151"/>
      <c r="E379" s="151"/>
      <c r="F379" s="151"/>
      <c r="G379" s="13"/>
      <c r="H379" s="151"/>
      <c r="I379" s="151"/>
      <c r="J379" s="151"/>
      <c r="K379" s="13"/>
      <c r="L379" s="13"/>
      <c r="M379" s="13"/>
      <c r="N379" s="151"/>
      <c r="O379" s="151"/>
      <c r="P379" s="151"/>
      <c r="Q379" s="13"/>
      <c r="R379" s="13"/>
      <c r="S379" s="151"/>
      <c r="T379" s="175"/>
      <c r="U379" s="175"/>
    </row>
    <row r="380" ht="20" customHeight="1" spans="1:21">
      <c r="A380" s="174"/>
      <c r="B380" s="151"/>
      <c r="C380" s="11"/>
      <c r="D380" s="151"/>
      <c r="E380" s="151"/>
      <c r="F380" s="151"/>
      <c r="G380" s="13"/>
      <c r="H380" s="151"/>
      <c r="I380" s="151"/>
      <c r="J380" s="151"/>
      <c r="K380" s="13"/>
      <c r="L380" s="13"/>
      <c r="M380" s="13"/>
      <c r="N380" s="151"/>
      <c r="O380" s="151"/>
      <c r="P380" s="151"/>
      <c r="Q380" s="13"/>
      <c r="R380" s="13"/>
      <c r="S380" s="151"/>
      <c r="T380" s="175"/>
      <c r="U380" s="175"/>
    </row>
    <row r="381" ht="20" customHeight="1" spans="1:21">
      <c r="A381" s="174"/>
      <c r="B381" s="151"/>
      <c r="C381" s="11"/>
      <c r="D381" s="151"/>
      <c r="E381" s="151"/>
      <c r="F381" s="151"/>
      <c r="G381" s="13"/>
      <c r="H381" s="151"/>
      <c r="I381" s="151"/>
      <c r="J381" s="151"/>
      <c r="K381" s="13"/>
      <c r="L381" s="13"/>
      <c r="M381" s="13"/>
      <c r="N381" s="151"/>
      <c r="O381" s="151"/>
      <c r="P381" s="151"/>
      <c r="Q381" s="13"/>
      <c r="R381" s="13"/>
      <c r="S381" s="151"/>
      <c r="T381" s="175"/>
      <c r="U381" s="175"/>
    </row>
    <row r="382" ht="20" customHeight="1" spans="1:21">
      <c r="A382" s="150"/>
      <c r="B382" s="151"/>
      <c r="C382" s="11"/>
      <c r="D382" s="151"/>
      <c r="E382" s="151"/>
      <c r="F382" s="151"/>
      <c r="G382" s="13"/>
      <c r="H382" s="151"/>
      <c r="I382" s="151"/>
      <c r="J382" s="151"/>
      <c r="K382" s="13"/>
      <c r="L382" s="13"/>
      <c r="M382" s="13"/>
      <c r="N382" s="151"/>
      <c r="O382" s="151"/>
      <c r="P382" s="151"/>
      <c r="Q382" s="13"/>
      <c r="R382" s="13"/>
      <c r="S382" s="151"/>
      <c r="T382" s="151"/>
      <c r="U382" s="151"/>
    </row>
    <row r="383" ht="20" customHeight="1" spans="1:21">
      <c r="A383" s="150"/>
      <c r="B383" s="151"/>
      <c r="C383" s="11"/>
      <c r="D383" s="151"/>
      <c r="E383" s="151"/>
      <c r="F383" s="151"/>
      <c r="G383" s="13"/>
      <c r="H383" s="151"/>
      <c r="I383" s="151"/>
      <c r="J383" s="151"/>
      <c r="K383" s="13"/>
      <c r="L383" s="13"/>
      <c r="M383" s="13"/>
      <c r="N383" s="151"/>
      <c r="O383" s="151"/>
      <c r="P383" s="151"/>
      <c r="Q383" s="13"/>
      <c r="R383" s="13"/>
      <c r="S383" s="151"/>
      <c r="T383" s="151"/>
      <c r="U383" s="151"/>
    </row>
  </sheetData>
  <mergeCells count="48">
    <mergeCell ref="A1:T1"/>
    <mergeCell ref="H2:M2"/>
    <mergeCell ref="N2:S2"/>
    <mergeCell ref="B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59:C359"/>
    <mergeCell ref="A2:A3"/>
    <mergeCell ref="B2:B3"/>
    <mergeCell ref="B5:B7"/>
    <mergeCell ref="B8:B17"/>
    <mergeCell ref="B18:B22"/>
    <mergeCell ref="B23:B27"/>
    <mergeCell ref="B28:B36"/>
    <mergeCell ref="B37:B41"/>
    <mergeCell ref="B42:B46"/>
    <mergeCell ref="B47:B58"/>
    <mergeCell ref="B60:B68"/>
    <mergeCell ref="B69:B72"/>
    <mergeCell ref="B73:B110"/>
    <mergeCell ref="B111:B117"/>
    <mergeCell ref="B118:B124"/>
    <mergeCell ref="B125:B139"/>
    <mergeCell ref="B140:B182"/>
    <mergeCell ref="B183:B201"/>
    <mergeCell ref="B202:B208"/>
    <mergeCell ref="B209:B216"/>
    <mergeCell ref="B217:B244"/>
    <mergeCell ref="B245:B278"/>
    <mergeCell ref="B279:B340"/>
    <mergeCell ref="C2:C3"/>
    <mergeCell ref="D2:D3"/>
    <mergeCell ref="E2:E3"/>
    <mergeCell ref="F2:F3"/>
    <mergeCell ref="G2:G3"/>
    <mergeCell ref="T2:T3"/>
    <mergeCell ref="U2:U3"/>
    <mergeCell ref="A349:T35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8"/>
  <sheetViews>
    <sheetView workbookViewId="0">
      <selection activeCell="D4" sqref="D4"/>
    </sheetView>
  </sheetViews>
  <sheetFormatPr defaultColWidth="9" defaultRowHeight="13.5"/>
  <cols>
    <col min="1" max="1" width="6.375" style="147" customWidth="1"/>
    <col min="2" max="2" width="9" style="147"/>
    <col min="3" max="3" width="9" style="4"/>
    <col min="4" max="4" width="20.125" style="147" customWidth="1"/>
    <col min="5" max="6" width="10.375" style="147" customWidth="1"/>
    <col min="7" max="7" width="11.5" style="147" customWidth="1"/>
    <col min="8" max="8" width="11.625" style="147"/>
    <col min="9" max="9" width="10.625" style="147" customWidth="1"/>
    <col min="10" max="10" width="11.5" style="147"/>
    <col min="11" max="13" width="12.875" style="147"/>
    <col min="14" max="14" width="7.875" style="147" customWidth="1"/>
    <col min="15" max="15" width="11.625" style="147"/>
    <col min="16" max="16" width="10.375" style="147"/>
    <col min="17" max="18" width="11.625" style="147"/>
    <col min="19" max="20" width="12.875" style="147"/>
    <col min="21" max="21" width="9" style="147"/>
  </cols>
  <sheetData>
    <row r="1" ht="20" customHeight="1" spans="1:20">
      <c r="A1" s="148" t="s">
        <v>914</v>
      </c>
      <c r="B1" s="148"/>
      <c r="C1" s="6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ht="20" customHeight="1" spans="1:21">
      <c r="A2" s="149" t="s">
        <v>1</v>
      </c>
      <c r="B2" s="149" t="s">
        <v>2</v>
      </c>
      <c r="C2" s="8" t="s">
        <v>3</v>
      </c>
      <c r="D2" s="149" t="s">
        <v>4</v>
      </c>
      <c r="E2" s="149" t="s">
        <v>5</v>
      </c>
      <c r="F2" s="149" t="s">
        <v>6</v>
      </c>
      <c r="G2" s="149" t="s">
        <v>7</v>
      </c>
      <c r="H2" s="149" t="s">
        <v>8</v>
      </c>
      <c r="I2" s="149"/>
      <c r="J2" s="149"/>
      <c r="K2" s="149"/>
      <c r="L2" s="149"/>
      <c r="M2" s="149"/>
      <c r="N2" s="149" t="s">
        <v>9</v>
      </c>
      <c r="O2" s="149"/>
      <c r="P2" s="149"/>
      <c r="Q2" s="149"/>
      <c r="R2" s="149"/>
      <c r="S2" s="149"/>
      <c r="T2" s="159" t="s">
        <v>10</v>
      </c>
      <c r="U2" s="159" t="s">
        <v>11</v>
      </c>
    </row>
    <row r="3" ht="24" spans="1:21">
      <c r="A3" s="149"/>
      <c r="B3" s="149"/>
      <c r="C3" s="8"/>
      <c r="D3" s="149"/>
      <c r="E3" s="149"/>
      <c r="F3" s="149"/>
      <c r="G3" s="149"/>
      <c r="H3" s="149" t="s">
        <v>765</v>
      </c>
      <c r="I3" s="149" t="s">
        <v>766</v>
      </c>
      <c r="J3" s="149" t="s">
        <v>767</v>
      </c>
      <c r="K3" s="149" t="s">
        <v>768</v>
      </c>
      <c r="L3" s="149" t="s">
        <v>838</v>
      </c>
      <c r="M3" s="149" t="s">
        <v>16</v>
      </c>
      <c r="N3" s="149" t="s">
        <v>769</v>
      </c>
      <c r="O3" s="149" t="s">
        <v>770</v>
      </c>
      <c r="P3" s="149" t="s">
        <v>771</v>
      </c>
      <c r="Q3" s="149" t="s">
        <v>772</v>
      </c>
      <c r="R3" s="149" t="s">
        <v>838</v>
      </c>
      <c r="S3" s="149" t="s">
        <v>16</v>
      </c>
      <c r="T3" s="159"/>
      <c r="U3" s="159"/>
    </row>
    <row r="4" ht="20" customHeight="1" spans="1:26">
      <c r="A4" s="150">
        <f>ROW()-3</f>
        <v>1</v>
      </c>
      <c r="B4" s="151" t="s">
        <v>21</v>
      </c>
      <c r="C4" s="11" t="s">
        <v>22</v>
      </c>
      <c r="D4" s="152" t="s">
        <v>23</v>
      </c>
      <c r="E4" s="151">
        <v>2836.2</v>
      </c>
      <c r="F4" s="151">
        <v>2837</v>
      </c>
      <c r="G4" s="13">
        <v>4990.25</v>
      </c>
      <c r="H4" s="151">
        <f t="shared" ref="H4:H18" si="0">ROUND(E4*0.018,2)</f>
        <v>51.05</v>
      </c>
      <c r="I4" s="151">
        <f t="shared" ref="I4:I18" si="1">E4*0.16</f>
        <v>453.792</v>
      </c>
      <c r="J4" s="151">
        <f t="shared" ref="J4:J18" si="2">F4*0.007</f>
        <v>19.859</v>
      </c>
      <c r="K4" s="13">
        <f t="shared" ref="K4:K18" si="3">ROUND(G4*0.085,2)</f>
        <v>424.17</v>
      </c>
      <c r="L4" s="13"/>
      <c r="M4" s="13">
        <f>SUM(H4:L4)</f>
        <v>948.871</v>
      </c>
      <c r="N4" s="151">
        <v>0</v>
      </c>
      <c r="O4" s="151">
        <f t="shared" ref="O4:O18" si="4">ROUND(E4*0.08,2)</f>
        <v>226.9</v>
      </c>
      <c r="P4" s="151">
        <f t="shared" ref="P4:P18" si="5">ROUND(F4*0.003,2)</f>
        <v>8.51</v>
      </c>
      <c r="Q4" s="13">
        <f t="shared" ref="Q4:Q18" si="6">ROUND(G4*0.02,2)</f>
        <v>99.81</v>
      </c>
      <c r="R4" s="13"/>
      <c r="S4" s="151">
        <f>SUM(N4:R4)</f>
        <v>335.22</v>
      </c>
      <c r="T4" s="151">
        <f t="shared" ref="T4:T18" si="7">M4+S4</f>
        <v>1284.091</v>
      </c>
      <c r="U4" s="151"/>
      <c r="V4" t="str">
        <f>VLOOKUP(D4,[3]汇总!I$2:J$326,2,0)</f>
        <v>√</v>
      </c>
      <c r="W4">
        <f>VLOOKUP(D4,'[4]2021.05'!$E$5:$F$203,2,0)</f>
        <v>3180</v>
      </c>
      <c r="Y4">
        <f>VLOOKUP(C4,'[5]6月养老保险明细导'!$B$1:$R$500,17,0)</f>
        <v>0</v>
      </c>
      <c r="Z4">
        <f t="shared" ref="Z4:Z18" si="8">O4-Y4</f>
        <v>226.9</v>
      </c>
    </row>
    <row r="5" ht="20" customHeight="1" spans="1:26">
      <c r="A5" s="150">
        <f>ROW()-3</f>
        <v>2</v>
      </c>
      <c r="B5" s="153" t="s">
        <v>24</v>
      </c>
      <c r="C5" s="11" t="s">
        <v>25</v>
      </c>
      <c r="D5" s="151" t="s">
        <v>26</v>
      </c>
      <c r="E5" s="151">
        <v>2836.2</v>
      </c>
      <c r="F5" s="151">
        <v>2837</v>
      </c>
      <c r="G5" s="13">
        <v>4990.25</v>
      </c>
      <c r="H5" s="151">
        <f t="shared" si="0"/>
        <v>51.05</v>
      </c>
      <c r="I5" s="151">
        <f t="shared" si="1"/>
        <v>453.792</v>
      </c>
      <c r="J5" s="151">
        <f t="shared" si="2"/>
        <v>19.859</v>
      </c>
      <c r="K5" s="13">
        <f t="shared" si="3"/>
        <v>424.17</v>
      </c>
      <c r="L5" s="13"/>
      <c r="M5" s="13">
        <f t="shared" ref="M5:M41" si="9">SUM(H5:L5)</f>
        <v>948.871</v>
      </c>
      <c r="N5" s="151">
        <v>0</v>
      </c>
      <c r="O5" s="151">
        <f t="shared" si="4"/>
        <v>226.9</v>
      </c>
      <c r="P5" s="151">
        <f t="shared" si="5"/>
        <v>8.51</v>
      </c>
      <c r="Q5" s="13">
        <f t="shared" si="6"/>
        <v>99.81</v>
      </c>
      <c r="R5" s="13"/>
      <c r="S5" s="151">
        <f t="shared" ref="S5:S68" si="10">SUM(N5:R5)</f>
        <v>335.22</v>
      </c>
      <c r="T5" s="151">
        <f t="shared" si="7"/>
        <v>1284.091</v>
      </c>
      <c r="U5" s="151"/>
      <c r="V5" t="str">
        <f>VLOOKUP(D5,[3]汇总!I$2:J$326,2,0)</f>
        <v>√</v>
      </c>
      <c r="W5">
        <f>VLOOKUP(D5,'[4]2021.05'!$E$5:$F$203,2,0)</f>
        <v>3180</v>
      </c>
      <c r="Y5">
        <f>VLOOKUP(C5,'[5]6月养老保险明细导'!$B$1:$R$500,17,0)</f>
        <v>0</v>
      </c>
      <c r="Z5">
        <f t="shared" si="8"/>
        <v>226.9</v>
      </c>
    </row>
    <row r="6" ht="20" customHeight="1" spans="1:26">
      <c r="A6" s="150">
        <f t="shared" ref="A6:A23" si="11">ROW()-3</f>
        <v>3</v>
      </c>
      <c r="B6" s="154"/>
      <c r="C6" s="11" t="s">
        <v>27</v>
      </c>
      <c r="D6" s="151" t="s">
        <v>28</v>
      </c>
      <c r="E6" s="151">
        <v>2836.2</v>
      </c>
      <c r="F6" s="151">
        <v>2837</v>
      </c>
      <c r="G6" s="13">
        <v>4990.25</v>
      </c>
      <c r="H6" s="151">
        <f t="shared" si="0"/>
        <v>51.05</v>
      </c>
      <c r="I6" s="151">
        <f t="shared" si="1"/>
        <v>453.792</v>
      </c>
      <c r="J6" s="151">
        <f t="shared" si="2"/>
        <v>19.859</v>
      </c>
      <c r="K6" s="13">
        <f t="shared" si="3"/>
        <v>424.17</v>
      </c>
      <c r="L6" s="13"/>
      <c r="M6" s="13">
        <f t="shared" si="9"/>
        <v>948.871</v>
      </c>
      <c r="N6" s="151">
        <v>0</v>
      </c>
      <c r="O6" s="151">
        <f t="shared" si="4"/>
        <v>226.9</v>
      </c>
      <c r="P6" s="151">
        <f t="shared" si="5"/>
        <v>8.51</v>
      </c>
      <c r="Q6" s="13">
        <f t="shared" si="6"/>
        <v>99.81</v>
      </c>
      <c r="R6" s="13"/>
      <c r="S6" s="151">
        <f t="shared" si="10"/>
        <v>335.22</v>
      </c>
      <c r="T6" s="151">
        <f t="shared" si="7"/>
        <v>1284.091</v>
      </c>
      <c r="U6" s="151"/>
      <c r="V6" t="str">
        <f>VLOOKUP(D6,[3]汇总!I$2:J$326,2,0)</f>
        <v>√</v>
      </c>
      <c r="W6">
        <f>VLOOKUP(D6,'[4]2021.05'!$E$5:$F$203,2,0)</f>
        <v>4180</v>
      </c>
      <c r="Y6">
        <f>VLOOKUP(C6,'[5]6月养老保险明细导'!$B$1:$R$500,17,0)</f>
        <v>0</v>
      </c>
      <c r="Z6">
        <f t="shared" si="8"/>
        <v>226.9</v>
      </c>
    </row>
    <row r="7" ht="20" customHeight="1" spans="1:26">
      <c r="A7" s="150">
        <f t="shared" si="11"/>
        <v>4</v>
      </c>
      <c r="B7" s="155"/>
      <c r="C7" s="11" t="s">
        <v>839</v>
      </c>
      <c r="D7" s="151" t="s">
        <v>840</v>
      </c>
      <c r="E7" s="151">
        <v>3042.05</v>
      </c>
      <c r="F7" s="151">
        <v>3043</v>
      </c>
      <c r="G7" s="13">
        <v>4990.25</v>
      </c>
      <c r="H7" s="151">
        <f t="shared" si="0"/>
        <v>54.76</v>
      </c>
      <c r="I7" s="151">
        <f t="shared" si="1"/>
        <v>486.728</v>
      </c>
      <c r="J7" s="151">
        <f t="shared" si="2"/>
        <v>21.301</v>
      </c>
      <c r="K7" s="13">
        <f t="shared" si="3"/>
        <v>424.17</v>
      </c>
      <c r="L7" s="13"/>
      <c r="M7" s="13">
        <f t="shared" si="9"/>
        <v>986.959</v>
      </c>
      <c r="N7" s="151">
        <v>0</v>
      </c>
      <c r="O7" s="151">
        <f t="shared" si="4"/>
        <v>243.36</v>
      </c>
      <c r="P7" s="151">
        <f t="shared" si="5"/>
        <v>9.13</v>
      </c>
      <c r="Q7" s="13">
        <f t="shared" si="6"/>
        <v>99.81</v>
      </c>
      <c r="R7" s="13"/>
      <c r="S7" s="151">
        <f t="shared" si="10"/>
        <v>352.3</v>
      </c>
      <c r="T7" s="151">
        <f t="shared" si="7"/>
        <v>1339.259</v>
      </c>
      <c r="U7" s="151"/>
      <c r="W7" t="e">
        <f>VLOOKUP(D7,'[4]2021.05'!$E$5:$F$203,2,0)</f>
        <v>#N/A</v>
      </c>
      <c r="Y7">
        <f>VLOOKUP(C7,'[5]6月养老保险明细导'!$B$1:$R$500,17,0)</f>
        <v>0</v>
      </c>
      <c r="Z7">
        <f t="shared" si="8"/>
        <v>243.36</v>
      </c>
    </row>
    <row r="8" ht="20" customHeight="1" spans="1:26">
      <c r="A8" s="150">
        <f t="shared" si="11"/>
        <v>5</v>
      </c>
      <c r="B8" s="153" t="s">
        <v>29</v>
      </c>
      <c r="C8" s="11" t="s">
        <v>30</v>
      </c>
      <c r="D8" s="151" t="s">
        <v>31</v>
      </c>
      <c r="E8" s="151">
        <v>2836.2</v>
      </c>
      <c r="F8" s="151">
        <v>2837</v>
      </c>
      <c r="G8" s="13">
        <v>4990.25</v>
      </c>
      <c r="H8" s="151">
        <f t="shared" si="0"/>
        <v>51.05</v>
      </c>
      <c r="I8" s="151">
        <f t="shared" si="1"/>
        <v>453.792</v>
      </c>
      <c r="J8" s="151">
        <f t="shared" si="2"/>
        <v>19.859</v>
      </c>
      <c r="K8" s="13">
        <f t="shared" si="3"/>
        <v>424.17</v>
      </c>
      <c r="L8" s="13"/>
      <c r="M8" s="13">
        <f t="shared" si="9"/>
        <v>948.871</v>
      </c>
      <c r="N8" s="151">
        <v>0</v>
      </c>
      <c r="O8" s="151">
        <f t="shared" si="4"/>
        <v>226.9</v>
      </c>
      <c r="P8" s="151">
        <f t="shared" si="5"/>
        <v>8.51</v>
      </c>
      <c r="Q8" s="13">
        <f t="shared" si="6"/>
        <v>99.81</v>
      </c>
      <c r="R8" s="13"/>
      <c r="S8" s="151">
        <f t="shared" si="10"/>
        <v>335.22</v>
      </c>
      <c r="T8" s="151">
        <f t="shared" si="7"/>
        <v>1284.091</v>
      </c>
      <c r="U8" s="151"/>
      <c r="V8" t="str">
        <f>VLOOKUP(D8,[3]汇总!I$2:J$326,2,0)</f>
        <v>√</v>
      </c>
      <c r="W8">
        <f>VLOOKUP(D8,'[4]2021.05'!$E$5:$F$203,2,0)</f>
        <v>3180</v>
      </c>
      <c r="Y8">
        <f>VLOOKUP(C8,'[5]6月养老保险明细导'!$B$1:$R$500,17,0)</f>
        <v>0</v>
      </c>
      <c r="Z8">
        <f t="shared" si="8"/>
        <v>226.9</v>
      </c>
    </row>
    <row r="9" ht="20" customHeight="1" spans="1:26">
      <c r="A9" s="150">
        <f t="shared" si="11"/>
        <v>6</v>
      </c>
      <c r="B9" s="154"/>
      <c r="C9" s="11" t="s">
        <v>32</v>
      </c>
      <c r="D9" s="151" t="s">
        <v>33</v>
      </c>
      <c r="E9" s="151">
        <v>2836.2</v>
      </c>
      <c r="F9" s="151">
        <v>2837</v>
      </c>
      <c r="G9" s="13">
        <v>4990.25</v>
      </c>
      <c r="H9" s="151">
        <f t="shared" si="0"/>
        <v>51.05</v>
      </c>
      <c r="I9" s="151">
        <f t="shared" si="1"/>
        <v>453.792</v>
      </c>
      <c r="J9" s="151">
        <f t="shared" si="2"/>
        <v>19.859</v>
      </c>
      <c r="K9" s="13">
        <f t="shared" si="3"/>
        <v>424.17</v>
      </c>
      <c r="L9" s="13"/>
      <c r="M9" s="13">
        <f t="shared" si="9"/>
        <v>948.871</v>
      </c>
      <c r="N9" s="151">
        <v>0</v>
      </c>
      <c r="O9" s="151">
        <f t="shared" si="4"/>
        <v>226.9</v>
      </c>
      <c r="P9" s="151">
        <f t="shared" si="5"/>
        <v>8.51</v>
      </c>
      <c r="Q9" s="13">
        <f t="shared" si="6"/>
        <v>99.81</v>
      </c>
      <c r="R9" s="13"/>
      <c r="S9" s="151">
        <f t="shared" si="10"/>
        <v>335.22</v>
      </c>
      <c r="T9" s="151">
        <f t="shared" si="7"/>
        <v>1284.091</v>
      </c>
      <c r="U9" s="151"/>
      <c r="V9" t="str">
        <f>VLOOKUP(D9,[3]汇总!I$2:J$326,2,0)</f>
        <v>√</v>
      </c>
      <c r="W9">
        <f>VLOOKUP(D9,'[4]2021.05'!$E$5:$F$203,2,0)</f>
        <v>3180</v>
      </c>
      <c r="Y9">
        <f>VLOOKUP(C9,'[5]6月养老保险明细导'!$B$1:$R$500,17,0)</f>
        <v>0</v>
      </c>
      <c r="Z9">
        <f t="shared" si="8"/>
        <v>226.9</v>
      </c>
    </row>
    <row r="10" ht="20" customHeight="1" spans="1:26">
      <c r="A10" s="150">
        <f t="shared" si="11"/>
        <v>7</v>
      </c>
      <c r="B10" s="154"/>
      <c r="C10" s="11" t="s">
        <v>34</v>
      </c>
      <c r="D10" s="151" t="s">
        <v>35</v>
      </c>
      <c r="E10" s="151">
        <v>2836.2</v>
      </c>
      <c r="F10" s="151">
        <v>2837</v>
      </c>
      <c r="G10" s="13">
        <v>4990.25</v>
      </c>
      <c r="H10" s="151">
        <f t="shared" si="0"/>
        <v>51.05</v>
      </c>
      <c r="I10" s="151">
        <f t="shared" si="1"/>
        <v>453.792</v>
      </c>
      <c r="J10" s="151">
        <f t="shared" si="2"/>
        <v>19.859</v>
      </c>
      <c r="K10" s="13">
        <f t="shared" si="3"/>
        <v>424.17</v>
      </c>
      <c r="L10" s="13"/>
      <c r="M10" s="13">
        <f t="shared" si="9"/>
        <v>948.871</v>
      </c>
      <c r="N10" s="151">
        <v>0</v>
      </c>
      <c r="O10" s="151">
        <f t="shared" si="4"/>
        <v>226.9</v>
      </c>
      <c r="P10" s="151">
        <f t="shared" si="5"/>
        <v>8.51</v>
      </c>
      <c r="Q10" s="13">
        <f t="shared" si="6"/>
        <v>99.81</v>
      </c>
      <c r="R10" s="13"/>
      <c r="S10" s="151">
        <f t="shared" si="10"/>
        <v>335.22</v>
      </c>
      <c r="T10" s="151">
        <f t="shared" si="7"/>
        <v>1284.091</v>
      </c>
      <c r="U10" s="151"/>
      <c r="V10" t="str">
        <f>VLOOKUP(D10,[3]汇总!I$2:J$326,2,0)</f>
        <v>√</v>
      </c>
      <c r="W10">
        <f>VLOOKUP(D10,'[4]2021.05'!$E$5:$F$203,2,0)</f>
        <v>4180</v>
      </c>
      <c r="Y10">
        <f>VLOOKUP(C10,'[5]6月养老保险明细导'!$B$1:$R$500,17,0)</f>
        <v>0</v>
      </c>
      <c r="Z10">
        <f t="shared" si="8"/>
        <v>226.9</v>
      </c>
    </row>
    <row r="11" ht="20" customHeight="1" spans="1:26">
      <c r="A11" s="150">
        <f t="shared" si="11"/>
        <v>8</v>
      </c>
      <c r="B11" s="154"/>
      <c r="C11" s="11" t="s">
        <v>38</v>
      </c>
      <c r="D11" s="151" t="s">
        <v>39</v>
      </c>
      <c r="E11" s="151">
        <v>2836.2</v>
      </c>
      <c r="F11" s="151">
        <v>2837</v>
      </c>
      <c r="G11" s="13">
        <v>4990.25</v>
      </c>
      <c r="H11" s="151">
        <f t="shared" si="0"/>
        <v>51.05</v>
      </c>
      <c r="I11" s="151">
        <f t="shared" si="1"/>
        <v>453.792</v>
      </c>
      <c r="J11" s="151">
        <f t="shared" si="2"/>
        <v>19.859</v>
      </c>
      <c r="K11" s="13">
        <f t="shared" si="3"/>
        <v>424.17</v>
      </c>
      <c r="L11" s="13"/>
      <c r="M11" s="13">
        <f t="shared" si="9"/>
        <v>948.871</v>
      </c>
      <c r="N11" s="151">
        <v>0</v>
      </c>
      <c r="O11" s="151">
        <f t="shared" si="4"/>
        <v>226.9</v>
      </c>
      <c r="P11" s="151">
        <f t="shared" si="5"/>
        <v>8.51</v>
      </c>
      <c r="Q11" s="13">
        <f t="shared" si="6"/>
        <v>99.81</v>
      </c>
      <c r="R11" s="13"/>
      <c r="S11" s="151">
        <f t="shared" si="10"/>
        <v>335.22</v>
      </c>
      <c r="T11" s="151">
        <f t="shared" si="7"/>
        <v>1284.091</v>
      </c>
      <c r="U11" s="151"/>
      <c r="V11" t="str">
        <f>VLOOKUP(D11,[3]汇总!I$2:J$326,2,0)</f>
        <v>√</v>
      </c>
      <c r="W11">
        <f>VLOOKUP(D11,'[4]2021.05'!$E$5:$F$203,2,0)</f>
        <v>4180</v>
      </c>
      <c r="Y11">
        <f>VLOOKUP(C11,'[5]6月养老保险明细导'!$B$1:$R$500,17,0)</f>
        <v>0</v>
      </c>
      <c r="Z11">
        <f t="shared" si="8"/>
        <v>226.9</v>
      </c>
    </row>
    <row r="12" ht="20" customHeight="1" spans="1:26">
      <c r="A12" s="150">
        <f t="shared" si="11"/>
        <v>9</v>
      </c>
      <c r="B12" s="154"/>
      <c r="C12" s="11" t="s">
        <v>40</v>
      </c>
      <c r="D12" s="151" t="s">
        <v>41</v>
      </c>
      <c r="E12" s="151">
        <v>2836.2</v>
      </c>
      <c r="F12" s="151">
        <v>2837</v>
      </c>
      <c r="G12" s="13">
        <v>4990.25</v>
      </c>
      <c r="H12" s="151">
        <f t="shared" si="0"/>
        <v>51.05</v>
      </c>
      <c r="I12" s="151">
        <f t="shared" si="1"/>
        <v>453.792</v>
      </c>
      <c r="J12" s="151">
        <f t="shared" si="2"/>
        <v>19.859</v>
      </c>
      <c r="K12" s="13">
        <f t="shared" si="3"/>
        <v>424.17</v>
      </c>
      <c r="L12" s="13"/>
      <c r="M12" s="13">
        <f t="shared" si="9"/>
        <v>948.871</v>
      </c>
      <c r="N12" s="151">
        <v>0</v>
      </c>
      <c r="O12" s="151">
        <f t="shared" si="4"/>
        <v>226.9</v>
      </c>
      <c r="P12" s="151">
        <f t="shared" si="5"/>
        <v>8.51</v>
      </c>
      <c r="Q12" s="13">
        <f t="shared" si="6"/>
        <v>99.81</v>
      </c>
      <c r="R12" s="13"/>
      <c r="S12" s="151">
        <f t="shared" si="10"/>
        <v>335.22</v>
      </c>
      <c r="T12" s="151">
        <f t="shared" si="7"/>
        <v>1284.091</v>
      </c>
      <c r="U12" s="151"/>
      <c r="V12" t="str">
        <f>VLOOKUP(D12,[3]汇总!I$2:J$326,2,0)</f>
        <v>√</v>
      </c>
      <c r="W12">
        <f>VLOOKUP(D12,'[4]2021.05'!$E$5:$F$203,2,0)</f>
        <v>3180</v>
      </c>
      <c r="Y12">
        <f>VLOOKUP(C12,'[5]6月养老保险明细导'!$B$1:$R$500,17,0)</f>
        <v>0</v>
      </c>
      <c r="Z12">
        <f t="shared" si="8"/>
        <v>226.9</v>
      </c>
    </row>
    <row r="13" ht="20" customHeight="1" spans="1:26">
      <c r="A13" s="150">
        <f t="shared" si="11"/>
        <v>10</v>
      </c>
      <c r="B13" s="154"/>
      <c r="C13" s="11" t="s">
        <v>44</v>
      </c>
      <c r="D13" s="151" t="s">
        <v>45</v>
      </c>
      <c r="E13" s="151">
        <v>2836.2</v>
      </c>
      <c r="F13" s="151">
        <v>2837</v>
      </c>
      <c r="G13" s="13">
        <v>4990.25</v>
      </c>
      <c r="H13" s="151">
        <f t="shared" si="0"/>
        <v>51.05</v>
      </c>
      <c r="I13" s="151">
        <f t="shared" si="1"/>
        <v>453.792</v>
      </c>
      <c r="J13" s="151">
        <f t="shared" si="2"/>
        <v>19.859</v>
      </c>
      <c r="K13" s="13">
        <f t="shared" si="3"/>
        <v>424.17</v>
      </c>
      <c r="L13" s="13"/>
      <c r="M13" s="13">
        <f t="shared" si="9"/>
        <v>948.871</v>
      </c>
      <c r="N13" s="151">
        <v>0</v>
      </c>
      <c r="O13" s="151">
        <f t="shared" si="4"/>
        <v>226.9</v>
      </c>
      <c r="P13" s="151">
        <f t="shared" si="5"/>
        <v>8.51</v>
      </c>
      <c r="Q13" s="13">
        <f t="shared" si="6"/>
        <v>99.81</v>
      </c>
      <c r="R13" s="13"/>
      <c r="S13" s="151">
        <f t="shared" si="10"/>
        <v>335.22</v>
      </c>
      <c r="T13" s="151">
        <f t="shared" si="7"/>
        <v>1284.091</v>
      </c>
      <c r="U13" s="151"/>
      <c r="V13" t="str">
        <f>VLOOKUP(D13,[3]汇总!I$2:J$326,2,0)</f>
        <v>√</v>
      </c>
      <c r="W13">
        <f>VLOOKUP(D13,'[4]2021.05'!$E$5:$F$203,2,0)</f>
        <v>4180</v>
      </c>
      <c r="Y13">
        <f>VLOOKUP(C13,'[5]6月养老保险明细导'!$B$1:$R$500,17,0)</f>
        <v>0</v>
      </c>
      <c r="Z13">
        <f t="shared" si="8"/>
        <v>226.9</v>
      </c>
    </row>
    <row r="14" ht="20" customHeight="1" spans="1:26">
      <c r="A14" s="150">
        <f t="shared" si="11"/>
        <v>11</v>
      </c>
      <c r="B14" s="154"/>
      <c r="C14" s="11" t="s">
        <v>46</v>
      </c>
      <c r="D14" s="151" t="s">
        <v>47</v>
      </c>
      <c r="E14" s="151">
        <v>2836.2</v>
      </c>
      <c r="F14" s="151">
        <v>2837</v>
      </c>
      <c r="G14" s="13">
        <v>4990.25</v>
      </c>
      <c r="H14" s="151">
        <f t="shared" si="0"/>
        <v>51.05</v>
      </c>
      <c r="I14" s="151">
        <f t="shared" si="1"/>
        <v>453.792</v>
      </c>
      <c r="J14" s="151">
        <f t="shared" si="2"/>
        <v>19.859</v>
      </c>
      <c r="K14" s="13">
        <f t="shared" si="3"/>
        <v>424.17</v>
      </c>
      <c r="L14" s="13"/>
      <c r="M14" s="13">
        <f t="shared" si="9"/>
        <v>948.871</v>
      </c>
      <c r="N14" s="151">
        <v>0</v>
      </c>
      <c r="O14" s="151">
        <f t="shared" si="4"/>
        <v>226.9</v>
      </c>
      <c r="P14" s="151">
        <f t="shared" si="5"/>
        <v>8.51</v>
      </c>
      <c r="Q14" s="13">
        <f t="shared" si="6"/>
        <v>99.81</v>
      </c>
      <c r="R14" s="13"/>
      <c r="S14" s="151">
        <f t="shared" si="10"/>
        <v>335.22</v>
      </c>
      <c r="T14" s="151">
        <f t="shared" si="7"/>
        <v>1284.091</v>
      </c>
      <c r="U14" s="151"/>
      <c r="V14" t="str">
        <f>VLOOKUP(D14,[3]汇总!I$2:J$326,2,0)</f>
        <v>√</v>
      </c>
      <c r="W14">
        <f>VLOOKUP(D14,'[4]2021.05'!$E$5:$F$203,2,0)</f>
        <v>4180</v>
      </c>
      <c r="Y14">
        <f>VLOOKUP(C14,'[5]6月养老保险明细导'!$B$1:$R$500,17,0)</f>
        <v>0</v>
      </c>
      <c r="Z14">
        <f t="shared" si="8"/>
        <v>226.9</v>
      </c>
    </row>
    <row r="15" ht="20" customHeight="1" spans="1:26">
      <c r="A15" s="150">
        <f t="shared" si="11"/>
        <v>12</v>
      </c>
      <c r="B15" s="154"/>
      <c r="C15" s="11" t="s">
        <v>48</v>
      </c>
      <c r="D15" s="151" t="s">
        <v>49</v>
      </c>
      <c r="E15" s="151">
        <v>3820</v>
      </c>
      <c r="F15" s="151">
        <v>3820</v>
      </c>
      <c r="G15" s="13">
        <v>4990.25</v>
      </c>
      <c r="H15" s="151">
        <f t="shared" si="0"/>
        <v>68.76</v>
      </c>
      <c r="I15" s="151">
        <f t="shared" si="1"/>
        <v>611.2</v>
      </c>
      <c r="J15" s="151">
        <f t="shared" si="2"/>
        <v>26.74</v>
      </c>
      <c r="K15" s="13">
        <f t="shared" si="3"/>
        <v>424.17</v>
      </c>
      <c r="L15" s="13"/>
      <c r="M15" s="13">
        <f t="shared" si="9"/>
        <v>1130.87</v>
      </c>
      <c r="N15" s="151">
        <v>0</v>
      </c>
      <c r="O15" s="151">
        <f t="shared" si="4"/>
        <v>305.6</v>
      </c>
      <c r="P15" s="151">
        <f t="shared" si="5"/>
        <v>11.46</v>
      </c>
      <c r="Q15" s="13">
        <f t="shared" si="6"/>
        <v>99.81</v>
      </c>
      <c r="R15" s="13"/>
      <c r="S15" s="151">
        <f t="shared" si="10"/>
        <v>416.87</v>
      </c>
      <c r="T15" s="151">
        <f t="shared" si="7"/>
        <v>1547.74</v>
      </c>
      <c r="U15" s="151"/>
      <c r="V15" t="str">
        <f>VLOOKUP(D15,[3]汇总!I$2:J$326,2,0)</f>
        <v>√</v>
      </c>
      <c r="W15">
        <f>VLOOKUP(D15,'[4]2021.05'!$E$5:$F$203,2,0)</f>
        <v>4180</v>
      </c>
      <c r="Y15">
        <f>VLOOKUP(C15,'[5]6月养老保险明细导'!$B$1:$R$500,17,0)</f>
        <v>0</v>
      </c>
      <c r="Z15">
        <f t="shared" si="8"/>
        <v>305.6</v>
      </c>
    </row>
    <row r="16" ht="20" customHeight="1" spans="1:26">
      <c r="A16" s="150">
        <f t="shared" si="11"/>
        <v>13</v>
      </c>
      <c r="B16" s="154"/>
      <c r="C16" s="11" t="s">
        <v>777</v>
      </c>
      <c r="D16" s="151" t="s">
        <v>778</v>
      </c>
      <c r="E16" s="151">
        <v>3820</v>
      </c>
      <c r="F16" s="151">
        <v>3820</v>
      </c>
      <c r="G16" s="13">
        <v>4990.25</v>
      </c>
      <c r="H16" s="151">
        <f t="shared" si="0"/>
        <v>68.76</v>
      </c>
      <c r="I16" s="151">
        <f t="shared" si="1"/>
        <v>611.2</v>
      </c>
      <c r="J16" s="151">
        <f t="shared" si="2"/>
        <v>26.74</v>
      </c>
      <c r="K16" s="13">
        <f t="shared" si="3"/>
        <v>424.17</v>
      </c>
      <c r="L16" s="13"/>
      <c r="M16" s="13">
        <f t="shared" si="9"/>
        <v>1130.87</v>
      </c>
      <c r="N16" s="151">
        <v>0</v>
      </c>
      <c r="O16" s="151">
        <f t="shared" si="4"/>
        <v>305.6</v>
      </c>
      <c r="P16" s="151">
        <f t="shared" si="5"/>
        <v>11.46</v>
      </c>
      <c r="Q16" s="13">
        <f t="shared" si="6"/>
        <v>99.81</v>
      </c>
      <c r="R16" s="13"/>
      <c r="S16" s="151">
        <f t="shared" si="10"/>
        <v>416.87</v>
      </c>
      <c r="T16" s="151">
        <f t="shared" si="7"/>
        <v>1547.74</v>
      </c>
      <c r="U16" s="151"/>
      <c r="V16" t="str">
        <f>VLOOKUP(D16,[3]汇总!I$2:J$326,2,0)</f>
        <v>√</v>
      </c>
      <c r="W16">
        <f>VLOOKUP(D16,'[4]2021.05'!$E$5:$F$203,2,0)</f>
        <v>4180</v>
      </c>
      <c r="Y16">
        <f>VLOOKUP(C16,'[5]6月养老保险明细导'!$B$1:$R$500,17,0)</f>
        <v>0</v>
      </c>
      <c r="Z16">
        <f t="shared" si="8"/>
        <v>305.6</v>
      </c>
    </row>
    <row r="17" s="1" customFormat="1" ht="20" customHeight="1" spans="1:26">
      <c r="A17" s="150">
        <f t="shared" si="11"/>
        <v>14</v>
      </c>
      <c r="B17" s="19"/>
      <c r="C17" s="32" t="s">
        <v>915</v>
      </c>
      <c r="D17" s="32" t="s">
        <v>916</v>
      </c>
      <c r="E17" s="21">
        <v>3042.05</v>
      </c>
      <c r="F17" s="12">
        <v>3043</v>
      </c>
      <c r="G17" s="22">
        <v>0</v>
      </c>
      <c r="H17" s="12">
        <f t="shared" si="0"/>
        <v>54.76</v>
      </c>
      <c r="I17" s="12">
        <f t="shared" si="1"/>
        <v>486.728</v>
      </c>
      <c r="J17" s="12">
        <f t="shared" si="2"/>
        <v>21.301</v>
      </c>
      <c r="K17" s="22"/>
      <c r="L17" s="22"/>
      <c r="M17" s="13">
        <f t="shared" si="9"/>
        <v>562.789</v>
      </c>
      <c r="N17" s="12">
        <v>0</v>
      </c>
      <c r="O17" s="12">
        <f t="shared" si="4"/>
        <v>243.36</v>
      </c>
      <c r="P17" s="12">
        <f t="shared" si="5"/>
        <v>9.13</v>
      </c>
      <c r="Q17" s="22">
        <f t="shared" si="6"/>
        <v>0</v>
      </c>
      <c r="R17" s="22"/>
      <c r="S17" s="151">
        <f t="shared" si="10"/>
        <v>252.49</v>
      </c>
      <c r="T17" s="12">
        <f t="shared" si="7"/>
        <v>815.279</v>
      </c>
      <c r="U17" s="12" t="s">
        <v>50</v>
      </c>
      <c r="Y17">
        <f>VLOOKUP(C17,'[5]6月养老保险明细导'!$B$1:$R$500,17,0)</f>
        <v>0</v>
      </c>
      <c r="Z17">
        <f t="shared" si="8"/>
        <v>243.36</v>
      </c>
    </row>
    <row r="18" ht="20" customHeight="1" spans="1:26">
      <c r="A18" s="150">
        <f t="shared" si="11"/>
        <v>15</v>
      </c>
      <c r="B18" s="154"/>
      <c r="C18" s="11" t="s">
        <v>841</v>
      </c>
      <c r="D18" s="151" t="s">
        <v>842</v>
      </c>
      <c r="E18" s="17">
        <v>3042.05</v>
      </c>
      <c r="F18" s="151">
        <v>3043</v>
      </c>
      <c r="G18" s="13">
        <v>4990.25</v>
      </c>
      <c r="H18" s="151">
        <f t="shared" si="0"/>
        <v>54.76</v>
      </c>
      <c r="I18" s="151">
        <f t="shared" si="1"/>
        <v>486.728</v>
      </c>
      <c r="J18" s="151">
        <f t="shared" si="2"/>
        <v>21.301</v>
      </c>
      <c r="K18" s="13">
        <f t="shared" si="3"/>
        <v>424.17</v>
      </c>
      <c r="L18" s="13"/>
      <c r="M18" s="13">
        <f t="shared" si="9"/>
        <v>986.959</v>
      </c>
      <c r="N18" s="151">
        <v>0</v>
      </c>
      <c r="O18" s="151">
        <f t="shared" si="4"/>
        <v>243.36</v>
      </c>
      <c r="P18" s="151">
        <f t="shared" si="5"/>
        <v>9.13</v>
      </c>
      <c r="Q18" s="13">
        <f t="shared" si="6"/>
        <v>99.81</v>
      </c>
      <c r="R18" s="13"/>
      <c r="S18" s="151">
        <f t="shared" si="10"/>
        <v>352.3</v>
      </c>
      <c r="T18" s="151">
        <f t="shared" si="7"/>
        <v>1339.259</v>
      </c>
      <c r="U18" s="151"/>
      <c r="W18" t="e">
        <f>VLOOKUP(D18,'[4]2021.05'!$E$5:$F$203,2,0)</f>
        <v>#N/A</v>
      </c>
      <c r="Y18">
        <f>VLOOKUP(C18,'[5]6月养老保险明细导'!$B$1:$R$500,17,0)</f>
        <v>0</v>
      </c>
      <c r="Z18">
        <f t="shared" si="8"/>
        <v>243.36</v>
      </c>
    </row>
    <row r="19" ht="20" customHeight="1" spans="1:26">
      <c r="A19" s="150">
        <f t="shared" si="11"/>
        <v>16</v>
      </c>
      <c r="B19" s="151" t="s">
        <v>51</v>
      </c>
      <c r="C19" s="11" t="s">
        <v>52</v>
      </c>
      <c r="D19" s="151" t="s">
        <v>53</v>
      </c>
      <c r="E19" s="151">
        <v>2836.2</v>
      </c>
      <c r="F19" s="151">
        <v>2837</v>
      </c>
      <c r="G19" s="13">
        <v>4990.25</v>
      </c>
      <c r="H19" s="151">
        <f t="shared" ref="H19:H52" si="12">ROUND(E19*0.018,2)</f>
        <v>51.05</v>
      </c>
      <c r="I19" s="151">
        <f t="shared" ref="I19:I51" si="13">E19*0.16</f>
        <v>453.792</v>
      </c>
      <c r="J19" s="151">
        <f t="shared" ref="J19:J51" si="14">F19*0.007</f>
        <v>19.859</v>
      </c>
      <c r="K19" s="13">
        <f t="shared" ref="K19:K51" si="15">ROUND(G19*0.085,2)</f>
        <v>424.17</v>
      </c>
      <c r="L19" s="13"/>
      <c r="M19" s="13">
        <f t="shared" si="9"/>
        <v>948.871</v>
      </c>
      <c r="N19" s="151">
        <v>0</v>
      </c>
      <c r="O19" s="151">
        <f t="shared" ref="O19:O51" si="16">ROUND(E19*0.08,2)</f>
        <v>226.9</v>
      </c>
      <c r="P19" s="151">
        <f t="shared" ref="P19:P51" si="17">ROUND(F19*0.003,2)</f>
        <v>8.51</v>
      </c>
      <c r="Q19" s="13">
        <f t="shared" ref="Q19:Q51" si="18">ROUND(G19*0.02,2)</f>
        <v>99.81</v>
      </c>
      <c r="R19" s="13"/>
      <c r="S19" s="151">
        <f t="shared" si="10"/>
        <v>335.22</v>
      </c>
      <c r="T19" s="151">
        <f t="shared" ref="T19:T52" si="19">M19+S19</f>
        <v>1284.091</v>
      </c>
      <c r="U19" s="151"/>
      <c r="V19" t="str">
        <f>VLOOKUP(D19,[3]汇总!I$2:J$326,2,0)</f>
        <v>√</v>
      </c>
      <c r="W19">
        <f>VLOOKUP(D19,'[4]2021.05'!$E$5:$F$203,2,0)</f>
        <v>1790</v>
      </c>
      <c r="Y19">
        <f>VLOOKUP(C19,'[5]6月养老保险明细导'!$B$1:$R$500,17,0)</f>
        <v>0</v>
      </c>
      <c r="Z19">
        <f t="shared" ref="Z19:Z68" si="20">O19-Y19</f>
        <v>226.9</v>
      </c>
    </row>
    <row r="20" ht="20" customHeight="1" spans="1:26">
      <c r="A20" s="150">
        <f t="shared" si="11"/>
        <v>17</v>
      </c>
      <c r="B20" s="151"/>
      <c r="C20" s="11" t="s">
        <v>56</v>
      </c>
      <c r="D20" s="151" t="s">
        <v>57</v>
      </c>
      <c r="E20" s="151">
        <v>2836.2</v>
      </c>
      <c r="F20" s="151">
        <v>2837</v>
      </c>
      <c r="G20" s="13">
        <v>4990.25</v>
      </c>
      <c r="H20" s="151">
        <f t="shared" si="12"/>
        <v>51.05</v>
      </c>
      <c r="I20" s="151">
        <f t="shared" si="13"/>
        <v>453.792</v>
      </c>
      <c r="J20" s="151">
        <f t="shared" si="14"/>
        <v>19.859</v>
      </c>
      <c r="K20" s="13">
        <f t="shared" si="15"/>
        <v>424.17</v>
      </c>
      <c r="L20" s="13"/>
      <c r="M20" s="13">
        <f t="shared" si="9"/>
        <v>948.871</v>
      </c>
      <c r="N20" s="151">
        <v>0</v>
      </c>
      <c r="O20" s="151">
        <f t="shared" si="16"/>
        <v>226.9</v>
      </c>
      <c r="P20" s="151">
        <f t="shared" si="17"/>
        <v>8.51</v>
      </c>
      <c r="Q20" s="13">
        <f t="shared" si="18"/>
        <v>99.81</v>
      </c>
      <c r="R20" s="13"/>
      <c r="S20" s="151">
        <f t="shared" si="10"/>
        <v>335.22</v>
      </c>
      <c r="T20" s="151">
        <f t="shared" si="19"/>
        <v>1284.091</v>
      </c>
      <c r="U20" s="151"/>
      <c r="V20" t="str">
        <f>VLOOKUP(D20,[3]汇总!I$2:J$326,2,0)</f>
        <v>√</v>
      </c>
      <c r="W20">
        <f>VLOOKUP(D20,'[4]2021.05'!$E$5:$F$203,2,0)</f>
        <v>1790</v>
      </c>
      <c r="Y20">
        <f>VLOOKUP(C20,'[5]6月养老保险明细导'!$B$1:$R$500,17,0)</f>
        <v>0</v>
      </c>
      <c r="Z20">
        <f t="shared" si="20"/>
        <v>226.9</v>
      </c>
    </row>
    <row r="21" ht="20" customHeight="1" spans="1:26">
      <c r="A21" s="150">
        <f t="shared" si="11"/>
        <v>18</v>
      </c>
      <c r="B21" s="151"/>
      <c r="C21" s="11" t="s">
        <v>58</v>
      </c>
      <c r="D21" s="151" t="s">
        <v>59</v>
      </c>
      <c r="E21" s="151">
        <v>2836.2</v>
      </c>
      <c r="F21" s="151">
        <v>2837</v>
      </c>
      <c r="G21" s="13">
        <v>4990.25</v>
      </c>
      <c r="H21" s="151">
        <f t="shared" si="12"/>
        <v>51.05</v>
      </c>
      <c r="I21" s="151">
        <f t="shared" si="13"/>
        <v>453.792</v>
      </c>
      <c r="J21" s="151">
        <f t="shared" si="14"/>
        <v>19.859</v>
      </c>
      <c r="K21" s="13">
        <f t="shared" si="15"/>
        <v>424.17</v>
      </c>
      <c r="L21" s="13"/>
      <c r="M21" s="13">
        <f t="shared" si="9"/>
        <v>948.871</v>
      </c>
      <c r="N21" s="151">
        <v>0</v>
      </c>
      <c r="O21" s="151">
        <f t="shared" si="16"/>
        <v>226.9</v>
      </c>
      <c r="P21" s="151">
        <f t="shared" si="17"/>
        <v>8.51</v>
      </c>
      <c r="Q21" s="13">
        <f t="shared" si="18"/>
        <v>99.81</v>
      </c>
      <c r="R21" s="13"/>
      <c r="S21" s="151">
        <f t="shared" si="10"/>
        <v>335.22</v>
      </c>
      <c r="T21" s="151">
        <f t="shared" si="19"/>
        <v>1284.091</v>
      </c>
      <c r="U21" s="151"/>
      <c r="V21" t="str">
        <f>VLOOKUP(D21,[3]汇总!I$2:J$326,2,0)</f>
        <v>√</v>
      </c>
      <c r="W21">
        <f>VLOOKUP(D21,'[4]2021.05'!$E$5:$F$203,2,0)</f>
        <v>1790</v>
      </c>
      <c r="Y21">
        <f>VLOOKUP(C21,'[5]6月养老保险明细导'!$B$1:$R$500,17,0)</f>
        <v>0</v>
      </c>
      <c r="Z21">
        <f t="shared" si="20"/>
        <v>226.9</v>
      </c>
    </row>
    <row r="22" ht="20" customHeight="1" spans="1:26">
      <c r="A22" s="150">
        <f t="shared" si="11"/>
        <v>19</v>
      </c>
      <c r="B22" s="151"/>
      <c r="C22" s="11" t="s">
        <v>60</v>
      </c>
      <c r="D22" s="151" t="s">
        <v>61</v>
      </c>
      <c r="E22" s="151">
        <v>2836.2</v>
      </c>
      <c r="F22" s="151">
        <v>2837</v>
      </c>
      <c r="G22" s="13">
        <v>4990.25</v>
      </c>
      <c r="H22" s="151">
        <f t="shared" si="12"/>
        <v>51.05</v>
      </c>
      <c r="I22" s="151">
        <f t="shared" si="13"/>
        <v>453.792</v>
      </c>
      <c r="J22" s="151">
        <f t="shared" si="14"/>
        <v>19.859</v>
      </c>
      <c r="K22" s="13">
        <f t="shared" si="15"/>
        <v>424.17</v>
      </c>
      <c r="L22" s="13"/>
      <c r="M22" s="13">
        <f t="shared" si="9"/>
        <v>948.871</v>
      </c>
      <c r="N22" s="151">
        <v>0</v>
      </c>
      <c r="O22" s="151">
        <f t="shared" si="16"/>
        <v>226.9</v>
      </c>
      <c r="P22" s="151">
        <f t="shared" si="17"/>
        <v>8.51</v>
      </c>
      <c r="Q22" s="13">
        <f t="shared" si="18"/>
        <v>99.81</v>
      </c>
      <c r="R22" s="13"/>
      <c r="S22" s="151">
        <f t="shared" si="10"/>
        <v>335.22</v>
      </c>
      <c r="T22" s="151">
        <f t="shared" si="19"/>
        <v>1284.091</v>
      </c>
      <c r="U22" s="151"/>
      <c r="V22" t="str">
        <f>VLOOKUP(D22,[3]汇总!I$2:J$326,2,0)</f>
        <v>√</v>
      </c>
      <c r="W22">
        <f>VLOOKUP(D22,'[4]2021.05'!$E$5:$F$203,2,0)</f>
        <v>1790</v>
      </c>
      <c r="Y22">
        <f>VLOOKUP(C22,'[5]6月养老保险明细导'!$B$1:$R$500,17,0)</f>
        <v>0</v>
      </c>
      <c r="Z22">
        <f t="shared" si="20"/>
        <v>226.9</v>
      </c>
    </row>
    <row r="23" ht="20" customHeight="1" spans="1:26">
      <c r="A23" s="150">
        <f t="shared" si="11"/>
        <v>20</v>
      </c>
      <c r="B23" s="151"/>
      <c r="C23" s="11" t="s">
        <v>62</v>
      </c>
      <c r="D23" s="151" t="s">
        <v>63</v>
      </c>
      <c r="E23" s="151">
        <v>2849.73</v>
      </c>
      <c r="F23" s="151">
        <v>2849.73</v>
      </c>
      <c r="G23" s="13">
        <v>4990.25</v>
      </c>
      <c r="H23" s="151">
        <f t="shared" si="12"/>
        <v>51.3</v>
      </c>
      <c r="I23" s="151">
        <f t="shared" si="13"/>
        <v>455.9568</v>
      </c>
      <c r="J23" s="151">
        <f t="shared" si="14"/>
        <v>19.94811</v>
      </c>
      <c r="K23" s="13">
        <f t="shared" si="15"/>
        <v>424.17</v>
      </c>
      <c r="L23" s="13"/>
      <c r="M23" s="13">
        <f t="shared" si="9"/>
        <v>951.37491</v>
      </c>
      <c r="N23" s="151">
        <v>0</v>
      </c>
      <c r="O23" s="151">
        <f t="shared" si="16"/>
        <v>227.98</v>
      </c>
      <c r="P23" s="151">
        <f t="shared" si="17"/>
        <v>8.55</v>
      </c>
      <c r="Q23" s="13">
        <f t="shared" si="18"/>
        <v>99.81</v>
      </c>
      <c r="R23" s="13"/>
      <c r="S23" s="151">
        <f t="shared" si="10"/>
        <v>336.34</v>
      </c>
      <c r="T23" s="151">
        <f t="shared" si="19"/>
        <v>1287.71491</v>
      </c>
      <c r="U23" s="151"/>
      <c r="V23" t="str">
        <f>VLOOKUP(D23,[3]汇总!I$2:J$326,2,0)</f>
        <v>√</v>
      </c>
      <c r="W23">
        <f>VLOOKUP(D23,'[4]2021.05'!$E$5:$F$203,2,0)</f>
        <v>1790</v>
      </c>
      <c r="Y23">
        <f>VLOOKUP(C23,'[5]6月养老保险明细导'!$B$1:$R$500,17,0)</f>
        <v>0</v>
      </c>
      <c r="Z23">
        <f t="shared" si="20"/>
        <v>227.98</v>
      </c>
    </row>
    <row r="24" ht="20" customHeight="1" spans="1:26">
      <c r="A24" s="150">
        <f t="shared" ref="A24:A33" si="21">ROW()-3</f>
        <v>21</v>
      </c>
      <c r="B24" s="156" t="s">
        <v>64</v>
      </c>
      <c r="C24" s="11" t="s">
        <v>67</v>
      </c>
      <c r="D24" s="151" t="s">
        <v>68</v>
      </c>
      <c r="E24" s="151">
        <v>2836.2</v>
      </c>
      <c r="F24" s="151">
        <v>2837</v>
      </c>
      <c r="G24" s="13">
        <v>4990.25</v>
      </c>
      <c r="H24" s="151">
        <f t="shared" si="12"/>
        <v>51.05</v>
      </c>
      <c r="I24" s="151">
        <f t="shared" si="13"/>
        <v>453.792</v>
      </c>
      <c r="J24" s="151">
        <f t="shared" si="14"/>
        <v>19.859</v>
      </c>
      <c r="K24" s="13">
        <f t="shared" si="15"/>
        <v>424.17</v>
      </c>
      <c r="L24" s="13"/>
      <c r="M24" s="13">
        <f t="shared" si="9"/>
        <v>948.871</v>
      </c>
      <c r="N24" s="151">
        <v>0</v>
      </c>
      <c r="O24" s="151">
        <f t="shared" si="16"/>
        <v>226.9</v>
      </c>
      <c r="P24" s="151">
        <f t="shared" si="17"/>
        <v>8.51</v>
      </c>
      <c r="Q24" s="13">
        <f t="shared" si="18"/>
        <v>99.81</v>
      </c>
      <c r="R24" s="13"/>
      <c r="S24" s="151">
        <f t="shared" si="10"/>
        <v>335.22</v>
      </c>
      <c r="T24" s="151">
        <f t="shared" si="19"/>
        <v>1284.091</v>
      </c>
      <c r="U24" s="151"/>
      <c r="V24" t="str">
        <f>VLOOKUP(D24,[3]汇总!I$2:J$326,2,0)</f>
        <v>√</v>
      </c>
      <c r="W24">
        <f>VLOOKUP(D24,'[4]2021.05'!$E$5:$F$203,2,0)</f>
        <v>3180</v>
      </c>
      <c r="Y24">
        <f>VLOOKUP(C24,'[5]6月养老保险明细导'!$B$1:$R$500,17,0)</f>
        <v>0</v>
      </c>
      <c r="Z24">
        <f t="shared" si="20"/>
        <v>226.9</v>
      </c>
    </row>
    <row r="25" ht="20" customHeight="1" spans="1:26">
      <c r="A25" s="150">
        <f t="shared" si="21"/>
        <v>22</v>
      </c>
      <c r="B25" s="157"/>
      <c r="C25" s="11" t="s">
        <v>69</v>
      </c>
      <c r="D25" s="209" t="s">
        <v>70</v>
      </c>
      <c r="E25" s="151">
        <v>2836.2</v>
      </c>
      <c r="F25" s="151">
        <v>2837</v>
      </c>
      <c r="G25" s="13">
        <v>4990.25</v>
      </c>
      <c r="H25" s="151">
        <f t="shared" si="12"/>
        <v>51.05</v>
      </c>
      <c r="I25" s="151">
        <f t="shared" si="13"/>
        <v>453.792</v>
      </c>
      <c r="J25" s="151">
        <f t="shared" si="14"/>
        <v>19.859</v>
      </c>
      <c r="K25" s="13">
        <f t="shared" si="15"/>
        <v>424.17</v>
      </c>
      <c r="L25" s="13"/>
      <c r="M25" s="13">
        <f t="shared" si="9"/>
        <v>948.871</v>
      </c>
      <c r="N25" s="151">
        <v>0</v>
      </c>
      <c r="O25" s="151">
        <f t="shared" si="16"/>
        <v>226.9</v>
      </c>
      <c r="P25" s="151">
        <f t="shared" si="17"/>
        <v>8.51</v>
      </c>
      <c r="Q25" s="13">
        <f t="shared" si="18"/>
        <v>99.81</v>
      </c>
      <c r="R25" s="13"/>
      <c r="S25" s="151">
        <f t="shared" si="10"/>
        <v>335.22</v>
      </c>
      <c r="T25" s="151">
        <f t="shared" si="19"/>
        <v>1284.091</v>
      </c>
      <c r="U25" s="151"/>
      <c r="V25" t="str">
        <f>VLOOKUP(D25,[3]汇总!I$2:J$326,2,0)</f>
        <v>√</v>
      </c>
      <c r="W25">
        <f>VLOOKUP(D25,'[4]2021.05'!$E$5:$F$203,2,0)</f>
        <v>3180</v>
      </c>
      <c r="Y25">
        <f>VLOOKUP(C25,'[5]6月养老保险明细导'!$B$1:$R$500,17,0)</f>
        <v>0</v>
      </c>
      <c r="Z25">
        <f t="shared" si="20"/>
        <v>226.9</v>
      </c>
    </row>
    <row r="26" ht="20" customHeight="1" spans="1:26">
      <c r="A26" s="150">
        <f t="shared" si="21"/>
        <v>23</v>
      </c>
      <c r="B26" s="157"/>
      <c r="C26" s="11" t="s">
        <v>71</v>
      </c>
      <c r="D26" s="151" t="s">
        <v>72</v>
      </c>
      <c r="E26" s="151">
        <v>2836.2</v>
      </c>
      <c r="F26" s="151">
        <v>2837</v>
      </c>
      <c r="G26" s="13">
        <v>4990.25</v>
      </c>
      <c r="H26" s="151">
        <f t="shared" si="12"/>
        <v>51.05</v>
      </c>
      <c r="I26" s="151">
        <f t="shared" si="13"/>
        <v>453.792</v>
      </c>
      <c r="J26" s="151">
        <f t="shared" si="14"/>
        <v>19.859</v>
      </c>
      <c r="K26" s="13">
        <f t="shared" si="15"/>
        <v>424.17</v>
      </c>
      <c r="L26" s="13"/>
      <c r="M26" s="13">
        <f t="shared" si="9"/>
        <v>948.871</v>
      </c>
      <c r="N26" s="151">
        <v>0</v>
      </c>
      <c r="O26" s="151">
        <f t="shared" si="16"/>
        <v>226.9</v>
      </c>
      <c r="P26" s="151">
        <f t="shared" si="17"/>
        <v>8.51</v>
      </c>
      <c r="Q26" s="13">
        <f t="shared" si="18"/>
        <v>99.81</v>
      </c>
      <c r="R26" s="13"/>
      <c r="S26" s="151">
        <f t="shared" si="10"/>
        <v>335.22</v>
      </c>
      <c r="T26" s="151">
        <f t="shared" si="19"/>
        <v>1284.091</v>
      </c>
      <c r="U26" s="151"/>
      <c r="V26" t="str">
        <f>VLOOKUP(D26,[3]汇总!I$2:J$326,2,0)</f>
        <v>√</v>
      </c>
      <c r="W26">
        <f>VLOOKUP(D26,'[4]2021.05'!$E$5:$F$203,2,0)</f>
        <v>3180</v>
      </c>
      <c r="Y26">
        <f>VLOOKUP(C26,'[5]6月养老保险明细导'!$B$1:$R$500,17,0)</f>
        <v>0</v>
      </c>
      <c r="Z26">
        <f t="shared" si="20"/>
        <v>226.9</v>
      </c>
    </row>
    <row r="27" ht="20" customHeight="1" spans="1:26">
      <c r="A27" s="150">
        <f t="shared" si="21"/>
        <v>24</v>
      </c>
      <c r="B27" s="157"/>
      <c r="C27" s="11" t="s">
        <v>843</v>
      </c>
      <c r="D27" s="151" t="s">
        <v>844</v>
      </c>
      <c r="E27" s="17">
        <v>3042.05</v>
      </c>
      <c r="F27" s="151">
        <v>3043</v>
      </c>
      <c r="G27" s="13">
        <v>4990.25</v>
      </c>
      <c r="H27" s="151">
        <f t="shared" si="12"/>
        <v>54.76</v>
      </c>
      <c r="I27" s="151">
        <f t="shared" si="13"/>
        <v>486.728</v>
      </c>
      <c r="J27" s="151">
        <f t="shared" si="14"/>
        <v>21.301</v>
      </c>
      <c r="K27" s="13">
        <f t="shared" si="15"/>
        <v>424.17</v>
      </c>
      <c r="L27" s="13"/>
      <c r="M27" s="13">
        <f t="shared" si="9"/>
        <v>986.959</v>
      </c>
      <c r="N27" s="151">
        <v>0</v>
      </c>
      <c r="O27" s="151">
        <f t="shared" si="16"/>
        <v>243.36</v>
      </c>
      <c r="P27" s="151">
        <f t="shared" si="17"/>
        <v>9.13</v>
      </c>
      <c r="Q27" s="13">
        <f t="shared" si="18"/>
        <v>99.81</v>
      </c>
      <c r="R27" s="13"/>
      <c r="S27" s="151">
        <f t="shared" si="10"/>
        <v>352.3</v>
      </c>
      <c r="T27" s="151">
        <f t="shared" si="19"/>
        <v>1339.259</v>
      </c>
      <c r="U27" s="151"/>
      <c r="W27" t="e">
        <f>VLOOKUP(D27,'[4]2021.05'!$E$5:$F$203,2,0)</f>
        <v>#N/A</v>
      </c>
      <c r="Y27">
        <f>VLOOKUP(C27,'[5]6月养老保险明细导'!$B$1:$R$500,17,0)</f>
        <v>0</v>
      </c>
      <c r="Z27">
        <f t="shared" si="20"/>
        <v>243.36</v>
      </c>
    </row>
    <row r="28" ht="20" customHeight="1" spans="1:26">
      <c r="A28" s="150">
        <f t="shared" si="21"/>
        <v>25</v>
      </c>
      <c r="B28" s="158"/>
      <c r="C28" s="11" t="s">
        <v>845</v>
      </c>
      <c r="D28" s="151" t="s">
        <v>846</v>
      </c>
      <c r="E28" s="17">
        <v>3042.05</v>
      </c>
      <c r="F28" s="151">
        <v>3043</v>
      </c>
      <c r="G28" s="13">
        <v>4990.25</v>
      </c>
      <c r="H28" s="151">
        <f t="shared" si="12"/>
        <v>54.76</v>
      </c>
      <c r="I28" s="151">
        <f t="shared" si="13"/>
        <v>486.728</v>
      </c>
      <c r="J28" s="151">
        <f t="shared" si="14"/>
        <v>21.301</v>
      </c>
      <c r="K28" s="13">
        <f t="shared" si="15"/>
        <v>424.17</v>
      </c>
      <c r="L28" s="13"/>
      <c r="M28" s="13">
        <f t="shared" si="9"/>
        <v>986.959</v>
      </c>
      <c r="N28" s="151">
        <v>0</v>
      </c>
      <c r="O28" s="151">
        <f t="shared" si="16"/>
        <v>243.36</v>
      </c>
      <c r="P28" s="151">
        <f t="shared" si="17"/>
        <v>9.13</v>
      </c>
      <c r="Q28" s="13">
        <f t="shared" si="18"/>
        <v>99.81</v>
      </c>
      <c r="R28" s="13"/>
      <c r="S28" s="151">
        <f t="shared" si="10"/>
        <v>352.3</v>
      </c>
      <c r="T28" s="151">
        <f t="shared" si="19"/>
        <v>1339.259</v>
      </c>
      <c r="U28" s="151"/>
      <c r="W28" t="e">
        <f>VLOOKUP(D28,'[4]2021.05'!$E$5:$F$203,2,0)</f>
        <v>#N/A</v>
      </c>
      <c r="Y28">
        <f>VLOOKUP(C28,'[5]6月养老保险明细导'!$B$1:$R$500,17,0)</f>
        <v>0</v>
      </c>
      <c r="Z28">
        <f t="shared" si="20"/>
        <v>243.36</v>
      </c>
    </row>
    <row r="29" ht="20" customHeight="1" spans="1:26">
      <c r="A29" s="150">
        <f t="shared" si="21"/>
        <v>26</v>
      </c>
      <c r="B29" s="153" t="s">
        <v>73</v>
      </c>
      <c r="C29" s="11" t="s">
        <v>779</v>
      </c>
      <c r="D29" s="151" t="s">
        <v>780</v>
      </c>
      <c r="E29" s="151">
        <v>3820</v>
      </c>
      <c r="F29" s="151">
        <v>3820</v>
      </c>
      <c r="G29" s="13">
        <v>4990.25</v>
      </c>
      <c r="H29" s="151">
        <f t="shared" si="12"/>
        <v>68.76</v>
      </c>
      <c r="I29" s="151">
        <f t="shared" si="13"/>
        <v>611.2</v>
      </c>
      <c r="J29" s="151">
        <f t="shared" si="14"/>
        <v>26.74</v>
      </c>
      <c r="K29" s="13">
        <f t="shared" si="15"/>
        <v>424.17</v>
      </c>
      <c r="L29" s="13"/>
      <c r="M29" s="13">
        <f t="shared" si="9"/>
        <v>1130.87</v>
      </c>
      <c r="N29" s="151">
        <v>0</v>
      </c>
      <c r="O29" s="151">
        <f t="shared" si="16"/>
        <v>305.6</v>
      </c>
      <c r="P29" s="151">
        <f t="shared" si="17"/>
        <v>11.46</v>
      </c>
      <c r="Q29" s="13">
        <f t="shared" si="18"/>
        <v>99.81</v>
      </c>
      <c r="R29" s="13"/>
      <c r="S29" s="151">
        <f t="shared" si="10"/>
        <v>416.87</v>
      </c>
      <c r="T29" s="151">
        <f t="shared" si="19"/>
        <v>1547.74</v>
      </c>
      <c r="U29" s="151"/>
      <c r="V29" t="str">
        <f>VLOOKUP(D29,[3]汇总!I$2:J$326,2,0)</f>
        <v>√</v>
      </c>
      <c r="W29">
        <f>VLOOKUP(D29,'[4]2021.05'!$E$5:$F$203,2,0)</f>
        <v>4180</v>
      </c>
      <c r="Y29">
        <f>VLOOKUP(C29,'[5]6月养老保险明细导'!$B$1:$R$500,17,0)</f>
        <v>0</v>
      </c>
      <c r="Z29">
        <f t="shared" si="20"/>
        <v>305.6</v>
      </c>
    </row>
    <row r="30" ht="20" customHeight="1" spans="1:26">
      <c r="A30" s="150">
        <f t="shared" si="21"/>
        <v>27</v>
      </c>
      <c r="B30" s="154"/>
      <c r="C30" s="11" t="s">
        <v>78</v>
      </c>
      <c r="D30" s="151" t="s">
        <v>79</v>
      </c>
      <c r="E30" s="151">
        <v>2836.2</v>
      </c>
      <c r="F30" s="151">
        <v>2837</v>
      </c>
      <c r="G30" s="13">
        <v>4990.25</v>
      </c>
      <c r="H30" s="151">
        <f t="shared" si="12"/>
        <v>51.05</v>
      </c>
      <c r="I30" s="151">
        <f t="shared" si="13"/>
        <v>453.792</v>
      </c>
      <c r="J30" s="151">
        <f t="shared" si="14"/>
        <v>19.859</v>
      </c>
      <c r="K30" s="13">
        <f t="shared" si="15"/>
        <v>424.17</v>
      </c>
      <c r="L30" s="13"/>
      <c r="M30" s="13">
        <f t="shared" si="9"/>
        <v>948.871</v>
      </c>
      <c r="N30" s="151">
        <v>0</v>
      </c>
      <c r="O30" s="151">
        <f t="shared" si="16"/>
        <v>226.9</v>
      </c>
      <c r="P30" s="151">
        <f t="shared" si="17"/>
        <v>8.51</v>
      </c>
      <c r="Q30" s="13">
        <f t="shared" si="18"/>
        <v>99.81</v>
      </c>
      <c r="R30" s="13"/>
      <c r="S30" s="151">
        <f t="shared" si="10"/>
        <v>335.22</v>
      </c>
      <c r="T30" s="151">
        <f t="shared" si="19"/>
        <v>1284.091</v>
      </c>
      <c r="U30" s="151"/>
      <c r="V30" t="str">
        <f>VLOOKUP(D30,[3]汇总!I$2:J$326,2,0)</f>
        <v>√</v>
      </c>
      <c r="W30">
        <f>VLOOKUP(D30,'[4]2021.05'!$E$5:$F$203,2,0)</f>
        <v>3180</v>
      </c>
      <c r="Y30">
        <f>VLOOKUP(C30,'[5]6月养老保险明细导'!$B$1:$R$500,17,0)</f>
        <v>0</v>
      </c>
      <c r="Z30">
        <f t="shared" si="20"/>
        <v>226.9</v>
      </c>
    </row>
    <row r="31" ht="20" customHeight="1" spans="1:26">
      <c r="A31" s="150">
        <f t="shared" si="21"/>
        <v>28</v>
      </c>
      <c r="B31" s="154"/>
      <c r="C31" s="11" t="s">
        <v>80</v>
      </c>
      <c r="D31" s="151" t="s">
        <v>81</v>
      </c>
      <c r="E31" s="151">
        <v>2836.2</v>
      </c>
      <c r="F31" s="151">
        <v>2837</v>
      </c>
      <c r="G31" s="13">
        <v>4990.25</v>
      </c>
      <c r="H31" s="151">
        <f t="shared" si="12"/>
        <v>51.05</v>
      </c>
      <c r="I31" s="151">
        <f t="shared" si="13"/>
        <v>453.792</v>
      </c>
      <c r="J31" s="151">
        <f t="shared" si="14"/>
        <v>19.859</v>
      </c>
      <c r="K31" s="13">
        <f t="shared" si="15"/>
        <v>424.17</v>
      </c>
      <c r="L31" s="13"/>
      <c r="M31" s="13">
        <f t="shared" si="9"/>
        <v>948.871</v>
      </c>
      <c r="N31" s="151">
        <v>0</v>
      </c>
      <c r="O31" s="151">
        <f t="shared" si="16"/>
        <v>226.9</v>
      </c>
      <c r="P31" s="151">
        <f t="shared" si="17"/>
        <v>8.51</v>
      </c>
      <c r="Q31" s="13">
        <f t="shared" si="18"/>
        <v>99.81</v>
      </c>
      <c r="R31" s="13"/>
      <c r="S31" s="151">
        <f t="shared" si="10"/>
        <v>335.22</v>
      </c>
      <c r="T31" s="151">
        <f t="shared" si="19"/>
        <v>1284.091</v>
      </c>
      <c r="U31" s="151"/>
      <c r="V31" t="str">
        <f>VLOOKUP(D31,[3]汇总!I$2:J$326,2,0)</f>
        <v>√</v>
      </c>
      <c r="W31">
        <f>VLOOKUP(D31,'[4]2021.05'!$E$5:$F$203,2,0)</f>
        <v>3180</v>
      </c>
      <c r="Y31">
        <f>VLOOKUP(C31,'[5]6月养老保险明细导'!$B$1:$R$500,17,0)</f>
        <v>0</v>
      </c>
      <c r="Z31">
        <f t="shared" si="20"/>
        <v>226.9</v>
      </c>
    </row>
    <row r="32" ht="20" customHeight="1" spans="1:26">
      <c r="A32" s="150">
        <f t="shared" si="21"/>
        <v>29</v>
      </c>
      <c r="B32" s="154"/>
      <c r="C32" s="11" t="s">
        <v>82</v>
      </c>
      <c r="D32" s="151" t="s">
        <v>83</v>
      </c>
      <c r="E32" s="151">
        <v>2836.2</v>
      </c>
      <c r="F32" s="151">
        <v>2837</v>
      </c>
      <c r="G32" s="13">
        <v>4990.25</v>
      </c>
      <c r="H32" s="151">
        <f t="shared" si="12"/>
        <v>51.05</v>
      </c>
      <c r="I32" s="151">
        <f t="shared" si="13"/>
        <v>453.792</v>
      </c>
      <c r="J32" s="151">
        <f t="shared" si="14"/>
        <v>19.859</v>
      </c>
      <c r="K32" s="13">
        <f t="shared" si="15"/>
        <v>424.17</v>
      </c>
      <c r="L32" s="13"/>
      <c r="M32" s="13">
        <f t="shared" si="9"/>
        <v>948.871</v>
      </c>
      <c r="N32" s="151">
        <v>0</v>
      </c>
      <c r="O32" s="151">
        <f t="shared" si="16"/>
        <v>226.9</v>
      </c>
      <c r="P32" s="151">
        <f t="shared" si="17"/>
        <v>8.51</v>
      </c>
      <c r="Q32" s="13">
        <f t="shared" si="18"/>
        <v>99.81</v>
      </c>
      <c r="R32" s="13"/>
      <c r="S32" s="151">
        <f t="shared" si="10"/>
        <v>335.22</v>
      </c>
      <c r="T32" s="151">
        <f t="shared" si="19"/>
        <v>1284.091</v>
      </c>
      <c r="U32" s="151"/>
      <c r="V32" t="str">
        <f>VLOOKUP(D32,[3]汇总!I$2:J$326,2,0)</f>
        <v>√</v>
      </c>
      <c r="W32">
        <f>VLOOKUP(D32,'[4]2021.05'!$E$5:$F$203,2,0)</f>
        <v>3180</v>
      </c>
      <c r="Y32">
        <f>VLOOKUP(C32,'[5]6月养老保险明细导'!$B$1:$R$500,17,0)</f>
        <v>0</v>
      </c>
      <c r="Z32">
        <f t="shared" si="20"/>
        <v>226.9</v>
      </c>
    </row>
    <row r="33" ht="20" customHeight="1" spans="1:26">
      <c r="A33" s="150">
        <f t="shared" si="21"/>
        <v>30</v>
      </c>
      <c r="B33" s="154"/>
      <c r="C33" s="11" t="s">
        <v>84</v>
      </c>
      <c r="D33" s="151" t="s">
        <v>85</v>
      </c>
      <c r="E33" s="151">
        <v>2836.2</v>
      </c>
      <c r="F33" s="151">
        <v>2837</v>
      </c>
      <c r="G33" s="13">
        <v>4990.25</v>
      </c>
      <c r="H33" s="151">
        <f t="shared" si="12"/>
        <v>51.05</v>
      </c>
      <c r="I33" s="151">
        <f t="shared" si="13"/>
        <v>453.792</v>
      </c>
      <c r="J33" s="151">
        <f t="shared" si="14"/>
        <v>19.859</v>
      </c>
      <c r="K33" s="13">
        <f t="shared" si="15"/>
        <v>424.17</v>
      </c>
      <c r="L33" s="13"/>
      <c r="M33" s="13">
        <f t="shared" si="9"/>
        <v>948.871</v>
      </c>
      <c r="N33" s="151">
        <v>0</v>
      </c>
      <c r="O33" s="151">
        <f t="shared" si="16"/>
        <v>226.9</v>
      </c>
      <c r="P33" s="151">
        <f t="shared" si="17"/>
        <v>8.51</v>
      </c>
      <c r="Q33" s="13">
        <f t="shared" si="18"/>
        <v>99.81</v>
      </c>
      <c r="R33" s="13"/>
      <c r="S33" s="151">
        <f t="shared" si="10"/>
        <v>335.22</v>
      </c>
      <c r="T33" s="151">
        <f t="shared" si="19"/>
        <v>1284.091</v>
      </c>
      <c r="U33" s="151"/>
      <c r="V33" t="str">
        <f>VLOOKUP(D33,[3]汇总!I$2:J$326,2,0)</f>
        <v>√</v>
      </c>
      <c r="W33">
        <f>VLOOKUP(D33,'[4]2021.05'!$E$5:$F$203,2,0)</f>
        <v>3180</v>
      </c>
      <c r="Y33">
        <f>VLOOKUP(C33,'[5]6月养老保险明细导'!$B$1:$R$500,17,0)</f>
        <v>0</v>
      </c>
      <c r="Z33">
        <f t="shared" si="20"/>
        <v>226.9</v>
      </c>
    </row>
    <row r="34" ht="20" customHeight="1" spans="1:26">
      <c r="A34" s="150">
        <f t="shared" ref="A34:A43" si="22">ROW()-3</f>
        <v>31</v>
      </c>
      <c r="B34" s="154"/>
      <c r="C34" s="11" t="s">
        <v>88</v>
      </c>
      <c r="D34" s="151" t="s">
        <v>89</v>
      </c>
      <c r="E34" s="151">
        <v>3042.05</v>
      </c>
      <c r="F34" s="151">
        <v>3043</v>
      </c>
      <c r="G34" s="13">
        <v>4990.25</v>
      </c>
      <c r="H34" s="151">
        <f t="shared" si="12"/>
        <v>54.76</v>
      </c>
      <c r="I34" s="151">
        <f t="shared" si="13"/>
        <v>486.728</v>
      </c>
      <c r="J34" s="151">
        <f t="shared" si="14"/>
        <v>21.301</v>
      </c>
      <c r="K34" s="13">
        <f t="shared" si="15"/>
        <v>424.17</v>
      </c>
      <c r="L34" s="13"/>
      <c r="M34" s="13">
        <f t="shared" si="9"/>
        <v>986.959</v>
      </c>
      <c r="N34" s="151">
        <v>0</v>
      </c>
      <c r="O34" s="151">
        <f t="shared" si="16"/>
        <v>243.36</v>
      </c>
      <c r="P34" s="151">
        <f t="shared" si="17"/>
        <v>9.13</v>
      </c>
      <c r="Q34" s="13">
        <f t="shared" si="18"/>
        <v>99.81</v>
      </c>
      <c r="R34" s="13"/>
      <c r="S34" s="151">
        <f t="shared" si="10"/>
        <v>352.3</v>
      </c>
      <c r="T34" s="151">
        <f t="shared" si="19"/>
        <v>1339.259</v>
      </c>
      <c r="U34" s="151"/>
      <c r="V34" t="str">
        <f>VLOOKUP(D34,[3]汇总!I$2:J$326,2,0)</f>
        <v>√</v>
      </c>
      <c r="W34">
        <f>VLOOKUP(D34,'[4]2021.05'!$E$5:$F$203,2,0)</f>
        <v>3180</v>
      </c>
      <c r="Y34">
        <f>VLOOKUP(C34,'[5]6月养老保险明细导'!$B$1:$R$500,17,0)</f>
        <v>0</v>
      </c>
      <c r="Z34">
        <f t="shared" si="20"/>
        <v>243.36</v>
      </c>
    </row>
    <row r="35" ht="20" customHeight="1" spans="1:26">
      <c r="A35" s="150">
        <f t="shared" si="22"/>
        <v>32</v>
      </c>
      <c r="B35" s="154"/>
      <c r="C35" s="11" t="s">
        <v>847</v>
      </c>
      <c r="D35" s="209" t="s">
        <v>848</v>
      </c>
      <c r="E35" s="151">
        <v>3042.05</v>
      </c>
      <c r="F35" s="151">
        <v>3043</v>
      </c>
      <c r="G35" s="13">
        <v>4990.25</v>
      </c>
      <c r="H35" s="151">
        <f t="shared" si="12"/>
        <v>54.76</v>
      </c>
      <c r="I35" s="151">
        <f t="shared" si="13"/>
        <v>486.728</v>
      </c>
      <c r="J35" s="151">
        <f t="shared" si="14"/>
        <v>21.301</v>
      </c>
      <c r="K35" s="13">
        <f t="shared" si="15"/>
        <v>424.17</v>
      </c>
      <c r="L35" s="13"/>
      <c r="M35" s="13">
        <f t="shared" si="9"/>
        <v>986.959</v>
      </c>
      <c r="N35" s="151">
        <v>0</v>
      </c>
      <c r="O35" s="151">
        <f t="shared" si="16"/>
        <v>243.36</v>
      </c>
      <c r="P35" s="151">
        <f t="shared" si="17"/>
        <v>9.13</v>
      </c>
      <c r="Q35" s="13">
        <f t="shared" si="18"/>
        <v>99.81</v>
      </c>
      <c r="R35" s="13"/>
      <c r="S35" s="151">
        <f t="shared" si="10"/>
        <v>352.3</v>
      </c>
      <c r="T35" s="151">
        <f t="shared" si="19"/>
        <v>1339.259</v>
      </c>
      <c r="U35" s="151"/>
      <c r="W35" t="e">
        <f>VLOOKUP(D35,'[4]2021.05'!$E$5:$F$203,2,0)</f>
        <v>#N/A</v>
      </c>
      <c r="Y35">
        <f>VLOOKUP(C35,'[5]6月养老保险明细导'!$B$1:$R$500,17,0)</f>
        <v>0</v>
      </c>
      <c r="Z35">
        <f t="shared" si="20"/>
        <v>243.36</v>
      </c>
    </row>
    <row r="36" s="1" customFormat="1" ht="20" customHeight="1" spans="1:26">
      <c r="A36" s="150">
        <f t="shared" si="22"/>
        <v>33</v>
      </c>
      <c r="B36" s="15"/>
      <c r="C36" s="32" t="s">
        <v>917</v>
      </c>
      <c r="D36" s="32" t="s">
        <v>918</v>
      </c>
      <c r="E36" s="12">
        <v>3042.05</v>
      </c>
      <c r="F36" s="12">
        <v>3043</v>
      </c>
      <c r="G36" s="22">
        <v>4990.25</v>
      </c>
      <c r="H36" s="12">
        <f t="shared" si="12"/>
        <v>54.76</v>
      </c>
      <c r="I36" s="12">
        <f t="shared" si="13"/>
        <v>486.728</v>
      </c>
      <c r="J36" s="12">
        <f t="shared" si="14"/>
        <v>21.301</v>
      </c>
      <c r="K36" s="22">
        <f t="shared" si="15"/>
        <v>424.17</v>
      </c>
      <c r="L36" s="22">
        <v>54</v>
      </c>
      <c r="M36" s="13">
        <f t="shared" si="9"/>
        <v>1040.959</v>
      </c>
      <c r="N36" s="12">
        <v>0</v>
      </c>
      <c r="O36" s="12">
        <f t="shared" si="16"/>
        <v>243.36</v>
      </c>
      <c r="P36" s="12">
        <f t="shared" si="17"/>
        <v>9.13</v>
      </c>
      <c r="Q36" s="22">
        <f t="shared" si="18"/>
        <v>99.81</v>
      </c>
      <c r="R36" s="22">
        <v>54</v>
      </c>
      <c r="S36" s="151">
        <f t="shared" si="10"/>
        <v>406.3</v>
      </c>
      <c r="T36" s="12">
        <f t="shared" si="19"/>
        <v>1447.259</v>
      </c>
      <c r="U36" s="12" t="s">
        <v>50</v>
      </c>
      <c r="Y36">
        <f>VLOOKUP(C36,'[5]6月养老保险明细导'!$B$1:$R$500,17,0)</f>
        <v>0</v>
      </c>
      <c r="Z36">
        <f t="shared" si="20"/>
        <v>243.36</v>
      </c>
    </row>
    <row r="37" s="1" customFormat="1" ht="20" customHeight="1" spans="1:26">
      <c r="A37" s="150">
        <f t="shared" si="22"/>
        <v>34</v>
      </c>
      <c r="B37" s="15"/>
      <c r="C37" s="32" t="s">
        <v>919</v>
      </c>
      <c r="D37" s="32" t="s">
        <v>920</v>
      </c>
      <c r="E37" s="12">
        <v>3042.05</v>
      </c>
      <c r="F37" s="12">
        <v>3043</v>
      </c>
      <c r="G37" s="22">
        <v>4990.25</v>
      </c>
      <c r="H37" s="12">
        <f t="shared" si="12"/>
        <v>54.76</v>
      </c>
      <c r="I37" s="12">
        <f t="shared" si="13"/>
        <v>486.728</v>
      </c>
      <c r="J37" s="12">
        <f t="shared" si="14"/>
        <v>21.301</v>
      </c>
      <c r="K37" s="22">
        <f t="shared" si="15"/>
        <v>424.17</v>
      </c>
      <c r="L37" s="22"/>
      <c r="M37" s="13">
        <f t="shared" si="9"/>
        <v>986.959</v>
      </c>
      <c r="N37" s="12">
        <v>0</v>
      </c>
      <c r="O37" s="12">
        <f t="shared" si="16"/>
        <v>243.36</v>
      </c>
      <c r="P37" s="12">
        <f t="shared" si="17"/>
        <v>9.13</v>
      </c>
      <c r="Q37" s="22">
        <f t="shared" si="18"/>
        <v>99.81</v>
      </c>
      <c r="R37" s="22"/>
      <c r="S37" s="151">
        <f t="shared" si="10"/>
        <v>352.3</v>
      </c>
      <c r="T37" s="12">
        <f t="shared" si="19"/>
        <v>1339.259</v>
      </c>
      <c r="U37" s="12" t="s">
        <v>50</v>
      </c>
      <c r="Y37">
        <f>VLOOKUP(C37,'[5]6月养老保险明细导'!$B$1:$R$500,17,0)</f>
        <v>0</v>
      </c>
      <c r="Z37">
        <f t="shared" si="20"/>
        <v>243.36</v>
      </c>
    </row>
    <row r="38" s="1" customFormat="1" ht="20" customHeight="1" spans="1:26">
      <c r="A38" s="150">
        <f t="shared" si="22"/>
        <v>35</v>
      </c>
      <c r="B38" s="15"/>
      <c r="C38" s="32" t="s">
        <v>921</v>
      </c>
      <c r="D38" s="29" t="s">
        <v>922</v>
      </c>
      <c r="E38" s="12">
        <v>3042.05</v>
      </c>
      <c r="F38" s="12">
        <v>3043</v>
      </c>
      <c r="G38" s="22">
        <v>4990.25</v>
      </c>
      <c r="H38" s="12">
        <f t="shared" si="12"/>
        <v>54.76</v>
      </c>
      <c r="I38" s="12">
        <f t="shared" si="13"/>
        <v>486.728</v>
      </c>
      <c r="J38" s="12">
        <f t="shared" si="14"/>
        <v>21.301</v>
      </c>
      <c r="K38" s="22">
        <f t="shared" si="15"/>
        <v>424.17</v>
      </c>
      <c r="L38" s="22">
        <v>54</v>
      </c>
      <c r="M38" s="13">
        <f t="shared" si="9"/>
        <v>1040.959</v>
      </c>
      <c r="N38" s="12">
        <v>0</v>
      </c>
      <c r="O38" s="12">
        <f t="shared" si="16"/>
        <v>243.36</v>
      </c>
      <c r="P38" s="12">
        <f t="shared" si="17"/>
        <v>9.13</v>
      </c>
      <c r="Q38" s="22">
        <f t="shared" si="18"/>
        <v>99.81</v>
      </c>
      <c r="R38" s="22">
        <v>54</v>
      </c>
      <c r="S38" s="151">
        <f t="shared" si="10"/>
        <v>406.3</v>
      </c>
      <c r="T38" s="12">
        <f t="shared" si="19"/>
        <v>1447.259</v>
      </c>
      <c r="U38" s="12" t="s">
        <v>50</v>
      </c>
      <c r="Y38">
        <f>VLOOKUP(C38,'[5]6月养老保险明细导'!$B$1:$R$500,17,0)</f>
        <v>0</v>
      </c>
      <c r="Z38">
        <f t="shared" si="20"/>
        <v>243.36</v>
      </c>
    </row>
    <row r="39" s="1" customFormat="1" ht="20" customHeight="1" spans="1:26">
      <c r="A39" s="150">
        <f t="shared" si="22"/>
        <v>36</v>
      </c>
      <c r="B39" s="15"/>
      <c r="C39" s="32" t="s">
        <v>923</v>
      </c>
      <c r="D39" s="29" t="s">
        <v>924</v>
      </c>
      <c r="E39" s="12">
        <v>3042.05</v>
      </c>
      <c r="F39" s="12">
        <v>3043</v>
      </c>
      <c r="G39" s="22">
        <v>4990.25</v>
      </c>
      <c r="H39" s="12">
        <f t="shared" si="12"/>
        <v>54.76</v>
      </c>
      <c r="I39" s="12">
        <f t="shared" si="13"/>
        <v>486.728</v>
      </c>
      <c r="J39" s="12">
        <f t="shared" si="14"/>
        <v>21.301</v>
      </c>
      <c r="K39" s="22">
        <f t="shared" si="15"/>
        <v>424.17</v>
      </c>
      <c r="L39" s="22">
        <v>54</v>
      </c>
      <c r="M39" s="13">
        <f t="shared" si="9"/>
        <v>1040.959</v>
      </c>
      <c r="N39" s="12">
        <v>0</v>
      </c>
      <c r="O39" s="12">
        <f t="shared" si="16"/>
        <v>243.36</v>
      </c>
      <c r="P39" s="12">
        <f t="shared" si="17"/>
        <v>9.13</v>
      </c>
      <c r="Q39" s="22">
        <f t="shared" si="18"/>
        <v>99.81</v>
      </c>
      <c r="R39" s="22">
        <v>54</v>
      </c>
      <c r="S39" s="151">
        <f t="shared" si="10"/>
        <v>406.3</v>
      </c>
      <c r="T39" s="12">
        <f t="shared" si="19"/>
        <v>1447.259</v>
      </c>
      <c r="U39" s="12" t="s">
        <v>50</v>
      </c>
      <c r="Y39">
        <f>VLOOKUP(C39,'[5]6月养老保险明细导'!$B$1:$R$500,17,0)</f>
        <v>0</v>
      </c>
      <c r="Z39">
        <f t="shared" si="20"/>
        <v>243.36</v>
      </c>
    </row>
    <row r="40" s="1" customFormat="1" ht="20" customHeight="1" spans="1:26">
      <c r="A40" s="150">
        <f t="shared" si="22"/>
        <v>37</v>
      </c>
      <c r="B40" s="15"/>
      <c r="C40" s="32" t="s">
        <v>925</v>
      </c>
      <c r="D40" s="29" t="s">
        <v>926</v>
      </c>
      <c r="E40" s="12">
        <v>3042.05</v>
      </c>
      <c r="F40" s="12">
        <v>3043</v>
      </c>
      <c r="G40" s="22">
        <v>4990.25</v>
      </c>
      <c r="H40" s="12">
        <f t="shared" si="12"/>
        <v>54.76</v>
      </c>
      <c r="I40" s="12">
        <f t="shared" si="13"/>
        <v>486.728</v>
      </c>
      <c r="J40" s="12">
        <f t="shared" si="14"/>
        <v>21.301</v>
      </c>
      <c r="K40" s="22">
        <f t="shared" si="15"/>
        <v>424.17</v>
      </c>
      <c r="L40" s="22">
        <v>54</v>
      </c>
      <c r="M40" s="13">
        <f t="shared" si="9"/>
        <v>1040.959</v>
      </c>
      <c r="N40" s="12">
        <v>0</v>
      </c>
      <c r="O40" s="12">
        <f t="shared" si="16"/>
        <v>243.36</v>
      </c>
      <c r="P40" s="12">
        <f t="shared" si="17"/>
        <v>9.13</v>
      </c>
      <c r="Q40" s="22">
        <f t="shared" si="18"/>
        <v>99.81</v>
      </c>
      <c r="R40" s="22">
        <v>54</v>
      </c>
      <c r="S40" s="151">
        <f t="shared" si="10"/>
        <v>406.3</v>
      </c>
      <c r="T40" s="12">
        <f t="shared" si="19"/>
        <v>1447.259</v>
      </c>
      <c r="U40" s="12" t="s">
        <v>50</v>
      </c>
      <c r="Y40">
        <f>VLOOKUP(C40,'[5]6月养老保险明细导'!$B$1:$R$500,17,0)</f>
        <v>0</v>
      </c>
      <c r="Z40">
        <f t="shared" si="20"/>
        <v>243.36</v>
      </c>
    </row>
    <row r="41" s="1" customFormat="1" ht="20" customHeight="1" spans="1:26">
      <c r="A41" s="150">
        <f t="shared" si="22"/>
        <v>38</v>
      </c>
      <c r="B41" s="16"/>
      <c r="C41" s="32" t="s">
        <v>927</v>
      </c>
      <c r="D41" s="29" t="s">
        <v>928</v>
      </c>
      <c r="E41" s="12">
        <v>3042.05</v>
      </c>
      <c r="F41" s="12">
        <v>3043</v>
      </c>
      <c r="G41" s="22">
        <v>4990.25</v>
      </c>
      <c r="H41" s="12">
        <f t="shared" si="12"/>
        <v>54.76</v>
      </c>
      <c r="I41" s="12">
        <f t="shared" si="13"/>
        <v>486.728</v>
      </c>
      <c r="J41" s="12">
        <f t="shared" si="14"/>
        <v>21.301</v>
      </c>
      <c r="K41" s="22">
        <f t="shared" si="15"/>
        <v>424.17</v>
      </c>
      <c r="L41" s="22">
        <v>54</v>
      </c>
      <c r="M41" s="13">
        <f t="shared" si="9"/>
        <v>1040.959</v>
      </c>
      <c r="N41" s="12">
        <v>0</v>
      </c>
      <c r="O41" s="12">
        <f t="shared" si="16"/>
        <v>243.36</v>
      </c>
      <c r="P41" s="12">
        <f t="shared" si="17"/>
        <v>9.13</v>
      </c>
      <c r="Q41" s="22">
        <f t="shared" si="18"/>
        <v>99.81</v>
      </c>
      <c r="R41" s="22">
        <v>54</v>
      </c>
      <c r="S41" s="151">
        <f t="shared" si="10"/>
        <v>406.3</v>
      </c>
      <c r="T41" s="12">
        <f t="shared" si="19"/>
        <v>1447.259</v>
      </c>
      <c r="U41" s="12" t="s">
        <v>50</v>
      </c>
      <c r="Y41">
        <f>VLOOKUP(C41,'[5]6月养老保险明细导'!$B$1:$R$500,17,0)</f>
        <v>0</v>
      </c>
      <c r="Z41">
        <f t="shared" si="20"/>
        <v>243.36</v>
      </c>
    </row>
    <row r="42" ht="20" customHeight="1" spans="1:26">
      <c r="A42" s="150">
        <f t="shared" si="22"/>
        <v>39</v>
      </c>
      <c r="B42" s="151" t="s">
        <v>90</v>
      </c>
      <c r="C42" s="11" t="s">
        <v>91</v>
      </c>
      <c r="D42" s="151" t="s">
        <v>92</v>
      </c>
      <c r="E42" s="151">
        <v>2836.2</v>
      </c>
      <c r="F42" s="151">
        <v>2837</v>
      </c>
      <c r="G42" s="13">
        <v>4990.25</v>
      </c>
      <c r="H42" s="151">
        <f t="shared" si="12"/>
        <v>51.05</v>
      </c>
      <c r="I42" s="151">
        <f t="shared" si="13"/>
        <v>453.792</v>
      </c>
      <c r="J42" s="151">
        <f t="shared" si="14"/>
        <v>19.859</v>
      </c>
      <c r="K42" s="13">
        <f t="shared" si="15"/>
        <v>424.17</v>
      </c>
      <c r="L42" s="13"/>
      <c r="M42" s="13">
        <f t="shared" ref="M42:M105" si="23">SUM(H42:L42)</f>
        <v>948.871</v>
      </c>
      <c r="N42" s="151">
        <v>0</v>
      </c>
      <c r="O42" s="151">
        <f t="shared" si="16"/>
        <v>226.9</v>
      </c>
      <c r="P42" s="151">
        <f t="shared" si="17"/>
        <v>8.51</v>
      </c>
      <c r="Q42" s="13">
        <f t="shared" si="18"/>
        <v>99.81</v>
      </c>
      <c r="R42" s="13"/>
      <c r="S42" s="151">
        <f t="shared" si="10"/>
        <v>335.22</v>
      </c>
      <c r="T42" s="151">
        <f t="shared" si="19"/>
        <v>1284.091</v>
      </c>
      <c r="U42" s="151"/>
      <c r="V42" t="str">
        <f>VLOOKUP(D42,[3]汇总!I$2:J$326,2,0)</f>
        <v>√</v>
      </c>
      <c r="W42">
        <f>VLOOKUP(D42,'[4]2021.05'!$E$5:$F$203,2,0)</f>
        <v>3180</v>
      </c>
      <c r="Y42">
        <f>VLOOKUP(C42,'[5]6月养老保险明细导'!$B$1:$R$500,17,0)</f>
        <v>0</v>
      </c>
      <c r="Z42">
        <f t="shared" si="20"/>
        <v>226.9</v>
      </c>
    </row>
    <row r="43" ht="20" customHeight="1" spans="1:26">
      <c r="A43" s="150">
        <f t="shared" si="22"/>
        <v>40</v>
      </c>
      <c r="B43" s="151"/>
      <c r="C43" s="11" t="s">
        <v>781</v>
      </c>
      <c r="D43" s="151" t="s">
        <v>782</v>
      </c>
      <c r="E43" s="17">
        <v>3042.05</v>
      </c>
      <c r="F43" s="17">
        <v>3043</v>
      </c>
      <c r="G43" s="13">
        <v>4990.25</v>
      </c>
      <c r="H43" s="151">
        <f t="shared" si="12"/>
        <v>54.76</v>
      </c>
      <c r="I43" s="151">
        <f t="shared" si="13"/>
        <v>486.728</v>
      </c>
      <c r="J43" s="151">
        <f t="shared" si="14"/>
        <v>21.301</v>
      </c>
      <c r="K43" s="13">
        <f t="shared" si="15"/>
        <v>424.17</v>
      </c>
      <c r="L43" s="13"/>
      <c r="M43" s="13">
        <f t="shared" si="23"/>
        <v>986.959</v>
      </c>
      <c r="N43" s="151">
        <v>0</v>
      </c>
      <c r="O43" s="151">
        <f t="shared" si="16"/>
        <v>243.36</v>
      </c>
      <c r="P43" s="151">
        <f t="shared" si="17"/>
        <v>9.13</v>
      </c>
      <c r="Q43" s="13">
        <f t="shared" si="18"/>
        <v>99.81</v>
      </c>
      <c r="R43" s="13"/>
      <c r="S43" s="151">
        <f t="shared" si="10"/>
        <v>352.3</v>
      </c>
      <c r="T43" s="151">
        <f t="shared" si="19"/>
        <v>1339.259</v>
      </c>
      <c r="U43" s="151"/>
      <c r="V43" t="str">
        <f>VLOOKUP(D43,[3]汇总!I$2:J$326,2,0)</f>
        <v>√</v>
      </c>
      <c r="W43" t="e">
        <f>VLOOKUP(D43,'[4]2021.05'!$E$5:$F$203,2,0)</f>
        <v>#N/A</v>
      </c>
      <c r="Y43">
        <f>VLOOKUP(C43,'[5]6月养老保险明细导'!$B$1:$R$500,17,0)</f>
        <v>0</v>
      </c>
      <c r="Z43">
        <f t="shared" si="20"/>
        <v>243.36</v>
      </c>
    </row>
    <row r="44" ht="20" customHeight="1" spans="1:26">
      <c r="A44" s="150">
        <f t="shared" ref="A44:A53" si="24">ROW()-3</f>
        <v>41</v>
      </c>
      <c r="B44" s="151"/>
      <c r="C44" s="11" t="s">
        <v>93</v>
      </c>
      <c r="D44" s="151" t="s">
        <v>94</v>
      </c>
      <c r="E44" s="151">
        <v>2836.2</v>
      </c>
      <c r="F44" s="151">
        <v>2837</v>
      </c>
      <c r="G44" s="13">
        <v>4990.25</v>
      </c>
      <c r="H44" s="151">
        <f t="shared" si="12"/>
        <v>51.05</v>
      </c>
      <c r="I44" s="151">
        <f t="shared" si="13"/>
        <v>453.792</v>
      </c>
      <c r="J44" s="151">
        <f t="shared" si="14"/>
        <v>19.859</v>
      </c>
      <c r="K44" s="13">
        <f t="shared" si="15"/>
        <v>424.17</v>
      </c>
      <c r="L44" s="13"/>
      <c r="M44" s="13">
        <f t="shared" si="23"/>
        <v>948.871</v>
      </c>
      <c r="N44" s="151">
        <v>0</v>
      </c>
      <c r="O44" s="151">
        <f t="shared" si="16"/>
        <v>226.9</v>
      </c>
      <c r="P44" s="151">
        <f t="shared" si="17"/>
        <v>8.51</v>
      </c>
      <c r="Q44" s="13">
        <f t="shared" si="18"/>
        <v>99.81</v>
      </c>
      <c r="R44" s="13"/>
      <c r="S44" s="151">
        <f t="shared" si="10"/>
        <v>335.22</v>
      </c>
      <c r="T44" s="151">
        <f t="shared" si="19"/>
        <v>1284.091</v>
      </c>
      <c r="U44" s="151"/>
      <c r="V44" t="str">
        <f>VLOOKUP(D44,[3]汇总!I$2:J$326,2,0)</f>
        <v>√</v>
      </c>
      <c r="W44">
        <f>VLOOKUP(D44,'[4]2021.05'!$E$5:$F$203,2,0)</f>
        <v>3180</v>
      </c>
      <c r="Y44">
        <f>VLOOKUP(C44,'[5]6月养老保险明细导'!$B$1:$R$500,17,0)</f>
        <v>0</v>
      </c>
      <c r="Z44">
        <f t="shared" si="20"/>
        <v>226.9</v>
      </c>
    </row>
    <row r="45" ht="20" customHeight="1" spans="1:26">
      <c r="A45" s="150">
        <f t="shared" si="24"/>
        <v>42</v>
      </c>
      <c r="B45" s="151"/>
      <c r="C45" s="11" t="s">
        <v>95</v>
      </c>
      <c r="D45" s="151" t="s">
        <v>96</v>
      </c>
      <c r="E45" s="151">
        <v>2836.2</v>
      </c>
      <c r="F45" s="151">
        <v>2837</v>
      </c>
      <c r="G45" s="13">
        <v>4990.25</v>
      </c>
      <c r="H45" s="151">
        <f t="shared" si="12"/>
        <v>51.05</v>
      </c>
      <c r="I45" s="151">
        <f t="shared" si="13"/>
        <v>453.792</v>
      </c>
      <c r="J45" s="151">
        <f t="shared" si="14"/>
        <v>19.859</v>
      </c>
      <c r="K45" s="13">
        <f t="shared" si="15"/>
        <v>424.17</v>
      </c>
      <c r="L45" s="13"/>
      <c r="M45" s="13">
        <f t="shared" si="23"/>
        <v>948.871</v>
      </c>
      <c r="N45" s="151">
        <v>0</v>
      </c>
      <c r="O45" s="151">
        <f t="shared" si="16"/>
        <v>226.9</v>
      </c>
      <c r="P45" s="151">
        <f t="shared" si="17"/>
        <v>8.51</v>
      </c>
      <c r="Q45" s="13">
        <f t="shared" si="18"/>
        <v>99.81</v>
      </c>
      <c r="R45" s="13"/>
      <c r="S45" s="151">
        <f t="shared" si="10"/>
        <v>335.22</v>
      </c>
      <c r="T45" s="151">
        <f t="shared" si="19"/>
        <v>1284.091</v>
      </c>
      <c r="U45" s="151"/>
      <c r="V45" t="str">
        <f>VLOOKUP(D45,[3]汇总!I$2:J$326,2,0)</f>
        <v>√</v>
      </c>
      <c r="W45">
        <f>VLOOKUP(D45,'[4]2021.05'!$E$5:$F$203,2,0)</f>
        <v>3180</v>
      </c>
      <c r="Y45">
        <f>VLOOKUP(C45,'[5]6月养老保险明细导'!$B$1:$R$500,17,0)</f>
        <v>0</v>
      </c>
      <c r="Z45">
        <f t="shared" si="20"/>
        <v>226.9</v>
      </c>
    </row>
    <row r="46" ht="20" customHeight="1" spans="1:26">
      <c r="A46" s="150">
        <f t="shared" si="24"/>
        <v>43</v>
      </c>
      <c r="B46" s="151"/>
      <c r="C46" s="11" t="s">
        <v>97</v>
      </c>
      <c r="D46" s="151" t="s">
        <v>98</v>
      </c>
      <c r="E46" s="151">
        <v>2836.2</v>
      </c>
      <c r="F46" s="151">
        <v>2837</v>
      </c>
      <c r="G46" s="13">
        <v>4990.25</v>
      </c>
      <c r="H46" s="151">
        <f t="shared" si="12"/>
        <v>51.05</v>
      </c>
      <c r="I46" s="151">
        <f t="shared" si="13"/>
        <v>453.792</v>
      </c>
      <c r="J46" s="151">
        <f t="shared" si="14"/>
        <v>19.859</v>
      </c>
      <c r="K46" s="13">
        <f t="shared" si="15"/>
        <v>424.17</v>
      </c>
      <c r="L46" s="13"/>
      <c r="M46" s="13">
        <f t="shared" si="23"/>
        <v>948.871</v>
      </c>
      <c r="N46" s="151">
        <v>0</v>
      </c>
      <c r="O46" s="151">
        <f t="shared" si="16"/>
        <v>226.9</v>
      </c>
      <c r="P46" s="151">
        <f t="shared" si="17"/>
        <v>8.51</v>
      </c>
      <c r="Q46" s="13">
        <f t="shared" si="18"/>
        <v>99.81</v>
      </c>
      <c r="R46" s="13"/>
      <c r="S46" s="151">
        <f t="shared" si="10"/>
        <v>335.22</v>
      </c>
      <c r="T46" s="151">
        <f t="shared" si="19"/>
        <v>1284.091</v>
      </c>
      <c r="U46" s="151"/>
      <c r="V46" t="str">
        <f>VLOOKUP(D46,[3]汇总!I$2:J$326,2,0)</f>
        <v>√</v>
      </c>
      <c r="W46">
        <f>VLOOKUP(D46,'[4]2021.05'!$E$5:$F$203,2,0)</f>
        <v>3180</v>
      </c>
      <c r="Y46">
        <f>VLOOKUP(C46,'[5]6月养老保险明细导'!$B$1:$R$500,17,0)</f>
        <v>0</v>
      </c>
      <c r="Z46">
        <f t="shared" si="20"/>
        <v>226.9</v>
      </c>
    </row>
    <row r="47" ht="20" customHeight="1" spans="1:26">
      <c r="A47" s="150">
        <f t="shared" si="24"/>
        <v>44</v>
      </c>
      <c r="B47" s="153" t="s">
        <v>99</v>
      </c>
      <c r="C47" s="11" t="s">
        <v>102</v>
      </c>
      <c r="D47" s="151" t="s">
        <v>103</v>
      </c>
      <c r="E47" s="151">
        <v>2836.2</v>
      </c>
      <c r="F47" s="151">
        <v>2837</v>
      </c>
      <c r="G47" s="13">
        <v>4990.25</v>
      </c>
      <c r="H47" s="151">
        <f t="shared" si="12"/>
        <v>51.05</v>
      </c>
      <c r="I47" s="151">
        <f t="shared" si="13"/>
        <v>453.792</v>
      </c>
      <c r="J47" s="151">
        <f t="shared" si="14"/>
        <v>19.859</v>
      </c>
      <c r="K47" s="13">
        <f t="shared" si="15"/>
        <v>424.17</v>
      </c>
      <c r="L47" s="13"/>
      <c r="M47" s="13">
        <f t="shared" si="23"/>
        <v>948.871</v>
      </c>
      <c r="N47" s="151">
        <v>0</v>
      </c>
      <c r="O47" s="151">
        <f t="shared" si="16"/>
        <v>226.9</v>
      </c>
      <c r="P47" s="151">
        <f t="shared" si="17"/>
        <v>8.51</v>
      </c>
      <c r="Q47" s="13">
        <f t="shared" si="18"/>
        <v>99.81</v>
      </c>
      <c r="R47" s="13"/>
      <c r="S47" s="151">
        <f t="shared" si="10"/>
        <v>335.22</v>
      </c>
      <c r="T47" s="151">
        <f t="shared" si="19"/>
        <v>1284.091</v>
      </c>
      <c r="U47" s="151"/>
      <c r="V47" t="str">
        <f>VLOOKUP(D47,[3]汇总!I$2:J$326,2,0)</f>
        <v>√</v>
      </c>
      <c r="W47" t="e">
        <f>VLOOKUP(D47,'[4]2021.05'!$E$5:$F$203,2,0)</f>
        <v>#N/A</v>
      </c>
      <c r="Y47">
        <f>VLOOKUP(C47,'[5]6月养老保险明细导'!$B$1:$R$500,17,0)</f>
        <v>0</v>
      </c>
      <c r="Z47">
        <f t="shared" si="20"/>
        <v>226.9</v>
      </c>
    </row>
    <row r="48" ht="20" customHeight="1" spans="1:26">
      <c r="A48" s="150">
        <f t="shared" si="24"/>
        <v>45</v>
      </c>
      <c r="B48" s="154"/>
      <c r="C48" s="11" t="s">
        <v>104</v>
      </c>
      <c r="D48" s="151" t="s">
        <v>105</v>
      </c>
      <c r="E48" s="151">
        <v>2836.2</v>
      </c>
      <c r="F48" s="151">
        <v>2837</v>
      </c>
      <c r="G48" s="13">
        <v>4990.25</v>
      </c>
      <c r="H48" s="151">
        <f t="shared" si="12"/>
        <v>51.05</v>
      </c>
      <c r="I48" s="151">
        <f t="shared" si="13"/>
        <v>453.792</v>
      </c>
      <c r="J48" s="151">
        <f t="shared" si="14"/>
        <v>19.859</v>
      </c>
      <c r="K48" s="13">
        <f t="shared" si="15"/>
        <v>424.17</v>
      </c>
      <c r="L48" s="13"/>
      <c r="M48" s="13">
        <f t="shared" si="23"/>
        <v>948.871</v>
      </c>
      <c r="N48" s="151">
        <v>0</v>
      </c>
      <c r="O48" s="151">
        <f t="shared" si="16"/>
        <v>226.9</v>
      </c>
      <c r="P48" s="151">
        <f t="shared" si="17"/>
        <v>8.51</v>
      </c>
      <c r="Q48" s="13">
        <f t="shared" si="18"/>
        <v>99.81</v>
      </c>
      <c r="R48" s="13"/>
      <c r="S48" s="151">
        <f t="shared" si="10"/>
        <v>335.22</v>
      </c>
      <c r="T48" s="151">
        <f t="shared" si="19"/>
        <v>1284.091</v>
      </c>
      <c r="U48" s="151"/>
      <c r="V48" t="str">
        <f>VLOOKUP(D48,[3]汇总!I$2:J$326,2,0)</f>
        <v>√</v>
      </c>
      <c r="W48">
        <f>VLOOKUP(D48,'[4]2021.05'!$E$5:$F$203,2,0)</f>
        <v>3180</v>
      </c>
      <c r="Y48">
        <f>VLOOKUP(C48,'[5]6月养老保险明细导'!$B$1:$R$500,17,0)</f>
        <v>0</v>
      </c>
      <c r="Z48">
        <f t="shared" si="20"/>
        <v>226.9</v>
      </c>
    </row>
    <row r="49" ht="20" customHeight="1" spans="1:26">
      <c r="A49" s="150">
        <f t="shared" si="24"/>
        <v>46</v>
      </c>
      <c r="B49" s="154"/>
      <c r="C49" s="11" t="s">
        <v>106</v>
      </c>
      <c r="D49" s="151" t="s">
        <v>107</v>
      </c>
      <c r="E49" s="151">
        <v>2836.2</v>
      </c>
      <c r="F49" s="151">
        <v>2837</v>
      </c>
      <c r="G49" s="13">
        <v>4990.25</v>
      </c>
      <c r="H49" s="151">
        <f t="shared" si="12"/>
        <v>51.05</v>
      </c>
      <c r="I49" s="151">
        <f t="shared" si="13"/>
        <v>453.792</v>
      </c>
      <c r="J49" s="151">
        <f t="shared" si="14"/>
        <v>19.859</v>
      </c>
      <c r="K49" s="13">
        <f t="shared" si="15"/>
        <v>424.17</v>
      </c>
      <c r="L49" s="13"/>
      <c r="M49" s="13">
        <f t="shared" si="23"/>
        <v>948.871</v>
      </c>
      <c r="N49" s="151">
        <v>0</v>
      </c>
      <c r="O49" s="151">
        <f t="shared" si="16"/>
        <v>226.9</v>
      </c>
      <c r="P49" s="151">
        <f t="shared" si="17"/>
        <v>8.51</v>
      </c>
      <c r="Q49" s="13">
        <f t="shared" si="18"/>
        <v>99.81</v>
      </c>
      <c r="R49" s="13"/>
      <c r="S49" s="151">
        <f t="shared" si="10"/>
        <v>335.22</v>
      </c>
      <c r="T49" s="151">
        <f t="shared" si="19"/>
        <v>1284.091</v>
      </c>
      <c r="U49" s="151"/>
      <c r="V49" t="str">
        <f>VLOOKUP(D49,[3]汇总!I$2:J$326,2,0)</f>
        <v>√</v>
      </c>
      <c r="W49">
        <f>VLOOKUP(D49,'[4]2021.05'!$E$5:$F$203,2,0)</f>
        <v>3180</v>
      </c>
      <c r="Y49">
        <f>VLOOKUP(C49,'[5]6月养老保险明细导'!$B$1:$R$500,17,0)</f>
        <v>0</v>
      </c>
      <c r="Z49">
        <f t="shared" si="20"/>
        <v>226.9</v>
      </c>
    </row>
    <row r="50" ht="20" customHeight="1" spans="1:26">
      <c r="A50" s="150">
        <f t="shared" si="24"/>
        <v>47</v>
      </c>
      <c r="B50" s="154"/>
      <c r="C50" s="11" t="s">
        <v>108</v>
      </c>
      <c r="D50" s="151" t="s">
        <v>109</v>
      </c>
      <c r="E50" s="151">
        <v>2836.2</v>
      </c>
      <c r="F50" s="151">
        <v>2837</v>
      </c>
      <c r="G50" s="13">
        <v>4990.25</v>
      </c>
      <c r="H50" s="151">
        <f t="shared" si="12"/>
        <v>51.05</v>
      </c>
      <c r="I50" s="151">
        <f t="shared" si="13"/>
        <v>453.792</v>
      </c>
      <c r="J50" s="151">
        <f t="shared" si="14"/>
        <v>19.859</v>
      </c>
      <c r="K50" s="13">
        <f t="shared" si="15"/>
        <v>424.17</v>
      </c>
      <c r="L50" s="13"/>
      <c r="M50" s="13">
        <f t="shared" si="23"/>
        <v>948.871</v>
      </c>
      <c r="N50" s="151">
        <v>0</v>
      </c>
      <c r="O50" s="151">
        <f t="shared" si="16"/>
        <v>226.9</v>
      </c>
      <c r="P50" s="151">
        <f t="shared" si="17"/>
        <v>8.51</v>
      </c>
      <c r="Q50" s="13">
        <f t="shared" si="18"/>
        <v>99.81</v>
      </c>
      <c r="R50" s="13"/>
      <c r="S50" s="151">
        <f t="shared" si="10"/>
        <v>335.22</v>
      </c>
      <c r="T50" s="151">
        <f t="shared" si="19"/>
        <v>1284.091</v>
      </c>
      <c r="U50" s="151"/>
      <c r="V50" t="str">
        <f>VLOOKUP(D50,[3]汇总!I$2:J$326,2,0)</f>
        <v>√</v>
      </c>
      <c r="W50">
        <f>VLOOKUP(D50,'[4]2021.05'!$E$5:$F$203,2,0)</f>
        <v>3180</v>
      </c>
      <c r="Y50">
        <f>VLOOKUP(C50,'[5]6月养老保险明细导'!$B$1:$R$500,17,0)</f>
        <v>0</v>
      </c>
      <c r="Z50">
        <f t="shared" si="20"/>
        <v>226.9</v>
      </c>
    </row>
    <row r="51" ht="20" customHeight="1" spans="1:26">
      <c r="A51" s="150">
        <f t="shared" si="24"/>
        <v>48</v>
      </c>
      <c r="B51" s="154"/>
      <c r="C51" s="11" t="s">
        <v>110</v>
      </c>
      <c r="D51" s="151" t="s">
        <v>111</v>
      </c>
      <c r="E51" s="151">
        <v>2836.2</v>
      </c>
      <c r="F51" s="151">
        <v>2837</v>
      </c>
      <c r="G51" s="13">
        <v>4990.25</v>
      </c>
      <c r="H51" s="151">
        <f t="shared" si="12"/>
        <v>51.05</v>
      </c>
      <c r="I51" s="151">
        <f t="shared" si="13"/>
        <v>453.792</v>
      </c>
      <c r="J51" s="151">
        <f t="shared" si="14"/>
        <v>19.859</v>
      </c>
      <c r="K51" s="13">
        <f t="shared" si="15"/>
        <v>424.17</v>
      </c>
      <c r="L51" s="13"/>
      <c r="M51" s="13">
        <f t="shared" si="23"/>
        <v>948.871</v>
      </c>
      <c r="N51" s="151">
        <v>0</v>
      </c>
      <c r="O51" s="151">
        <f t="shared" si="16"/>
        <v>226.9</v>
      </c>
      <c r="P51" s="151">
        <f t="shared" si="17"/>
        <v>8.51</v>
      </c>
      <c r="Q51" s="13">
        <f t="shared" si="18"/>
        <v>99.81</v>
      </c>
      <c r="R51" s="13"/>
      <c r="S51" s="151">
        <f t="shared" si="10"/>
        <v>335.22</v>
      </c>
      <c r="T51" s="151">
        <f t="shared" si="19"/>
        <v>1284.091</v>
      </c>
      <c r="U51" s="151"/>
      <c r="V51" t="str">
        <f>VLOOKUP(D51,[3]汇总!I$2:J$326,2,0)</f>
        <v>√</v>
      </c>
      <c r="W51">
        <f>VLOOKUP(D51,'[4]2021.05'!$E$5:$F$203,2,0)</f>
        <v>3180</v>
      </c>
      <c r="Y51">
        <f>VLOOKUP(C51,'[5]6月养老保险明细导'!$B$1:$R$500,17,0)</f>
        <v>0</v>
      </c>
      <c r="Z51">
        <f t="shared" si="20"/>
        <v>226.9</v>
      </c>
    </row>
    <row r="52" s="1" customFormat="1" ht="20" customHeight="1" spans="1:26">
      <c r="A52" s="150">
        <f t="shared" si="24"/>
        <v>49</v>
      </c>
      <c r="B52" s="19"/>
      <c r="C52" s="32" t="s">
        <v>929</v>
      </c>
      <c r="D52" s="33" t="s">
        <v>930</v>
      </c>
      <c r="E52" s="21">
        <v>3042.05</v>
      </c>
      <c r="F52" s="12">
        <v>3043</v>
      </c>
      <c r="G52" s="22">
        <v>4990.25</v>
      </c>
      <c r="H52" s="12">
        <f t="shared" si="12"/>
        <v>54.76</v>
      </c>
      <c r="I52" s="12">
        <v>0</v>
      </c>
      <c r="J52" s="12">
        <v>0</v>
      </c>
      <c r="K52" s="22">
        <v>0</v>
      </c>
      <c r="L52" s="22"/>
      <c r="M52" s="13">
        <f t="shared" si="23"/>
        <v>54.76</v>
      </c>
      <c r="N52" s="12">
        <v>0</v>
      </c>
      <c r="O52" s="12">
        <v>0</v>
      </c>
      <c r="P52" s="12">
        <v>0</v>
      </c>
      <c r="Q52" s="22">
        <v>0</v>
      </c>
      <c r="R52" s="22"/>
      <c r="S52" s="151">
        <f t="shared" si="10"/>
        <v>0</v>
      </c>
      <c r="T52" s="12">
        <f t="shared" si="19"/>
        <v>54.76</v>
      </c>
      <c r="U52" s="12" t="s">
        <v>50</v>
      </c>
      <c r="Y52" t="e">
        <f>VLOOKUP(C52,'[5]6月养老保险明细导'!$B$1:$R$500,17,0)</f>
        <v>#N/A</v>
      </c>
      <c r="Z52" t="e">
        <f t="shared" si="20"/>
        <v>#N/A</v>
      </c>
    </row>
    <row r="53" ht="20" customHeight="1" spans="1:26">
      <c r="A53" s="150">
        <f t="shared" si="24"/>
        <v>50</v>
      </c>
      <c r="B53" s="153" t="s">
        <v>112</v>
      </c>
      <c r="C53" s="11" t="s">
        <v>113</v>
      </c>
      <c r="D53" s="151" t="s">
        <v>114</v>
      </c>
      <c r="E53" s="151">
        <v>2836.2</v>
      </c>
      <c r="F53" s="151">
        <v>2837</v>
      </c>
      <c r="G53" s="13">
        <v>4990.25</v>
      </c>
      <c r="H53" s="151">
        <f t="shared" ref="H53:H75" si="25">ROUND(E53*0.018,2)</f>
        <v>51.05</v>
      </c>
      <c r="I53" s="151">
        <f t="shared" ref="I53:I75" si="26">E53*0.16</f>
        <v>453.792</v>
      </c>
      <c r="J53" s="151">
        <f t="shared" ref="J53:J75" si="27">F53*0.007</f>
        <v>19.859</v>
      </c>
      <c r="K53" s="13">
        <f t="shared" ref="K53:K75" si="28">ROUND(G53*0.085,2)</f>
        <v>424.17</v>
      </c>
      <c r="L53" s="13"/>
      <c r="M53" s="13">
        <f t="shared" si="23"/>
        <v>948.871</v>
      </c>
      <c r="N53" s="151">
        <v>0</v>
      </c>
      <c r="O53" s="151">
        <f t="shared" ref="O53:O75" si="29">ROUND(E53*0.08,2)</f>
        <v>226.9</v>
      </c>
      <c r="P53" s="151">
        <f t="shared" ref="P53:P75" si="30">ROUND(F53*0.003,2)</f>
        <v>8.51</v>
      </c>
      <c r="Q53" s="13">
        <f t="shared" ref="Q53:Q75" si="31">ROUND(G53*0.02,2)</f>
        <v>99.81</v>
      </c>
      <c r="R53" s="13"/>
      <c r="S53" s="151">
        <f t="shared" si="10"/>
        <v>335.22</v>
      </c>
      <c r="T53" s="151">
        <f t="shared" ref="T53:T75" si="32">M53+S53</f>
        <v>1284.091</v>
      </c>
      <c r="U53" s="151"/>
      <c r="V53" t="str">
        <f>VLOOKUP(D53,[3]汇总!I$2:J$326,2,0)</f>
        <v>√</v>
      </c>
      <c r="W53">
        <f>VLOOKUP(D53,'[4]2021.05'!$E$5:$F$203,2,0)</f>
        <v>3180</v>
      </c>
      <c r="Y53">
        <f>VLOOKUP(C53,'[5]6月养老保险明细导'!$B$1:$R$500,17,0)</f>
        <v>0</v>
      </c>
      <c r="Z53">
        <f t="shared" si="20"/>
        <v>226.9</v>
      </c>
    </row>
    <row r="54" ht="20" customHeight="1" spans="1:26">
      <c r="A54" s="150">
        <f t="shared" ref="A54:A63" si="33">ROW()-3</f>
        <v>51</v>
      </c>
      <c r="B54" s="154"/>
      <c r="C54" s="11" t="s">
        <v>115</v>
      </c>
      <c r="D54" s="151" t="s">
        <v>116</v>
      </c>
      <c r="E54" s="151">
        <v>2836.2</v>
      </c>
      <c r="F54" s="151">
        <v>2837</v>
      </c>
      <c r="G54" s="13">
        <v>4990.25</v>
      </c>
      <c r="H54" s="151">
        <f t="shared" si="25"/>
        <v>51.05</v>
      </c>
      <c r="I54" s="151">
        <f t="shared" si="26"/>
        <v>453.792</v>
      </c>
      <c r="J54" s="151">
        <f t="shared" si="27"/>
        <v>19.859</v>
      </c>
      <c r="K54" s="13">
        <f t="shared" si="28"/>
        <v>424.17</v>
      </c>
      <c r="L54" s="13"/>
      <c r="M54" s="13">
        <f t="shared" si="23"/>
        <v>948.871</v>
      </c>
      <c r="N54" s="151">
        <v>0</v>
      </c>
      <c r="O54" s="151">
        <f t="shared" si="29"/>
        <v>226.9</v>
      </c>
      <c r="P54" s="151">
        <f t="shared" si="30"/>
        <v>8.51</v>
      </c>
      <c r="Q54" s="13">
        <f t="shared" si="31"/>
        <v>99.81</v>
      </c>
      <c r="R54" s="13"/>
      <c r="S54" s="151">
        <f t="shared" si="10"/>
        <v>335.22</v>
      </c>
      <c r="T54" s="151">
        <f t="shared" si="32"/>
        <v>1284.091</v>
      </c>
      <c r="U54" s="151"/>
      <c r="V54" t="str">
        <f>VLOOKUP(D54,[3]汇总!I$2:J$326,2,0)</f>
        <v>√</v>
      </c>
      <c r="W54">
        <f>VLOOKUP(D54,'[4]2021.05'!$E$5:$F$203,2,0)</f>
        <v>3180</v>
      </c>
      <c r="Y54">
        <f>VLOOKUP(C54,'[5]6月养老保险明细导'!$B$1:$R$500,17,0)</f>
        <v>0</v>
      </c>
      <c r="Z54">
        <f t="shared" si="20"/>
        <v>226.9</v>
      </c>
    </row>
    <row r="55" ht="20" customHeight="1" spans="1:26">
      <c r="A55" s="150">
        <f t="shared" si="33"/>
        <v>52</v>
      </c>
      <c r="B55" s="154"/>
      <c r="C55" s="11" t="s">
        <v>117</v>
      </c>
      <c r="D55" s="151" t="s">
        <v>118</v>
      </c>
      <c r="E55" s="151">
        <v>2836.2</v>
      </c>
      <c r="F55" s="151">
        <v>2837</v>
      </c>
      <c r="G55" s="13">
        <v>4990.25</v>
      </c>
      <c r="H55" s="151">
        <f t="shared" si="25"/>
        <v>51.05</v>
      </c>
      <c r="I55" s="151">
        <f t="shared" si="26"/>
        <v>453.792</v>
      </c>
      <c r="J55" s="151">
        <f t="shared" si="27"/>
        <v>19.859</v>
      </c>
      <c r="K55" s="13">
        <f t="shared" si="28"/>
        <v>424.17</v>
      </c>
      <c r="L55" s="13"/>
      <c r="M55" s="13">
        <f t="shared" si="23"/>
        <v>948.871</v>
      </c>
      <c r="N55" s="151">
        <v>0</v>
      </c>
      <c r="O55" s="151">
        <f t="shared" si="29"/>
        <v>226.9</v>
      </c>
      <c r="P55" s="151">
        <f t="shared" si="30"/>
        <v>8.51</v>
      </c>
      <c r="Q55" s="13">
        <f t="shared" si="31"/>
        <v>99.81</v>
      </c>
      <c r="R55" s="13"/>
      <c r="S55" s="151">
        <f t="shared" si="10"/>
        <v>335.22</v>
      </c>
      <c r="T55" s="151">
        <f t="shared" si="32"/>
        <v>1284.091</v>
      </c>
      <c r="U55" s="151"/>
      <c r="V55" t="str">
        <f>VLOOKUP(D55,[3]汇总!I$2:J$326,2,0)</f>
        <v>√</v>
      </c>
      <c r="W55">
        <f>VLOOKUP(D55,'[4]2021.05'!$E$5:$F$203,2,0)</f>
        <v>3180</v>
      </c>
      <c r="Y55">
        <f>VLOOKUP(C55,'[5]6月养老保险明细导'!$B$1:$R$500,17,0)</f>
        <v>0</v>
      </c>
      <c r="Z55">
        <f t="shared" si="20"/>
        <v>226.9</v>
      </c>
    </row>
    <row r="56" ht="20" customHeight="1" spans="1:26">
      <c r="A56" s="150">
        <f t="shared" si="33"/>
        <v>53</v>
      </c>
      <c r="B56" s="154"/>
      <c r="C56" s="11" t="s">
        <v>119</v>
      </c>
      <c r="D56" s="151" t="s">
        <v>120</v>
      </c>
      <c r="E56" s="151">
        <v>3820</v>
      </c>
      <c r="F56" s="151">
        <v>3820</v>
      </c>
      <c r="G56" s="13">
        <v>4990.25</v>
      </c>
      <c r="H56" s="151">
        <f t="shared" si="25"/>
        <v>68.76</v>
      </c>
      <c r="I56" s="151">
        <f t="shared" si="26"/>
        <v>611.2</v>
      </c>
      <c r="J56" s="151">
        <f t="shared" si="27"/>
        <v>26.74</v>
      </c>
      <c r="K56" s="13">
        <f t="shared" si="28"/>
        <v>424.17</v>
      </c>
      <c r="L56" s="13"/>
      <c r="M56" s="13">
        <f t="shared" si="23"/>
        <v>1130.87</v>
      </c>
      <c r="N56" s="151">
        <v>0</v>
      </c>
      <c r="O56" s="151">
        <f t="shared" si="29"/>
        <v>305.6</v>
      </c>
      <c r="P56" s="151">
        <f t="shared" si="30"/>
        <v>11.46</v>
      </c>
      <c r="Q56" s="13">
        <f t="shared" si="31"/>
        <v>99.81</v>
      </c>
      <c r="R56" s="13"/>
      <c r="S56" s="151">
        <f t="shared" si="10"/>
        <v>416.87</v>
      </c>
      <c r="T56" s="151">
        <f t="shared" si="32"/>
        <v>1547.74</v>
      </c>
      <c r="U56" s="151"/>
      <c r="V56" t="str">
        <f>VLOOKUP(D56,[3]汇总!I$2:J$326,2,0)</f>
        <v>√</v>
      </c>
      <c r="W56">
        <f>VLOOKUP(D56,'[4]2021.05'!$E$5:$F$203,2,0)</f>
        <v>3180</v>
      </c>
      <c r="Y56">
        <f>VLOOKUP(C56,'[5]6月养老保险明细导'!$B$1:$R$500,17,0)</f>
        <v>0</v>
      </c>
      <c r="Z56">
        <f t="shared" si="20"/>
        <v>305.6</v>
      </c>
    </row>
    <row r="57" ht="20" customHeight="1" spans="1:26">
      <c r="A57" s="150">
        <f t="shared" si="33"/>
        <v>54</v>
      </c>
      <c r="B57" s="154"/>
      <c r="C57" s="11" t="s">
        <v>125</v>
      </c>
      <c r="D57" s="151" t="s">
        <v>126</v>
      </c>
      <c r="E57" s="151">
        <v>3820</v>
      </c>
      <c r="F57" s="151">
        <v>3820</v>
      </c>
      <c r="G57" s="13">
        <v>4990.25</v>
      </c>
      <c r="H57" s="151">
        <f t="shared" si="25"/>
        <v>68.76</v>
      </c>
      <c r="I57" s="151">
        <f t="shared" si="26"/>
        <v>611.2</v>
      </c>
      <c r="J57" s="151">
        <f t="shared" si="27"/>
        <v>26.74</v>
      </c>
      <c r="K57" s="13">
        <f t="shared" si="28"/>
        <v>424.17</v>
      </c>
      <c r="L57" s="13"/>
      <c r="M57" s="13">
        <f t="shared" si="23"/>
        <v>1130.87</v>
      </c>
      <c r="N57" s="151">
        <v>0</v>
      </c>
      <c r="O57" s="151">
        <f t="shared" si="29"/>
        <v>305.6</v>
      </c>
      <c r="P57" s="151">
        <f t="shared" si="30"/>
        <v>11.46</v>
      </c>
      <c r="Q57" s="13">
        <f t="shared" si="31"/>
        <v>99.81</v>
      </c>
      <c r="R57" s="13"/>
      <c r="S57" s="151">
        <f t="shared" si="10"/>
        <v>416.87</v>
      </c>
      <c r="T57" s="151">
        <f t="shared" si="32"/>
        <v>1547.74</v>
      </c>
      <c r="U57" s="151"/>
      <c r="V57" t="str">
        <f>VLOOKUP(D57,[3]汇总!I$2:J$326,2,0)</f>
        <v>√</v>
      </c>
      <c r="W57">
        <f>VLOOKUP(D57,'[4]2021.05'!$E$5:$F$203,2,0)</f>
        <v>4180</v>
      </c>
      <c r="Y57">
        <f>VLOOKUP(C57,'[5]6月养老保险明细导'!$B$1:$R$500,17,0)</f>
        <v>0</v>
      </c>
      <c r="Z57">
        <f t="shared" si="20"/>
        <v>305.6</v>
      </c>
    </row>
    <row r="58" ht="20" customHeight="1" spans="1:26">
      <c r="A58" s="150">
        <f t="shared" si="33"/>
        <v>55</v>
      </c>
      <c r="B58" s="154"/>
      <c r="C58" s="11" t="s">
        <v>129</v>
      </c>
      <c r="D58" s="151" t="s">
        <v>130</v>
      </c>
      <c r="E58" s="151">
        <v>3042.05</v>
      </c>
      <c r="F58" s="151">
        <v>3043</v>
      </c>
      <c r="G58" s="13">
        <v>4990.25</v>
      </c>
      <c r="H58" s="151">
        <f t="shared" si="25"/>
        <v>54.76</v>
      </c>
      <c r="I58" s="151">
        <f t="shared" si="26"/>
        <v>486.728</v>
      </c>
      <c r="J58" s="151">
        <f t="shared" si="27"/>
        <v>21.301</v>
      </c>
      <c r="K58" s="13">
        <f t="shared" si="28"/>
        <v>424.17</v>
      </c>
      <c r="L58" s="13"/>
      <c r="M58" s="13">
        <f t="shared" si="23"/>
        <v>986.959</v>
      </c>
      <c r="N58" s="151">
        <v>0</v>
      </c>
      <c r="O58" s="151">
        <f t="shared" si="29"/>
        <v>243.36</v>
      </c>
      <c r="P58" s="151">
        <f t="shared" si="30"/>
        <v>9.13</v>
      </c>
      <c r="Q58" s="13">
        <f t="shared" si="31"/>
        <v>99.81</v>
      </c>
      <c r="R58" s="13"/>
      <c r="S58" s="151">
        <f t="shared" si="10"/>
        <v>352.3</v>
      </c>
      <c r="T58" s="151">
        <f t="shared" si="32"/>
        <v>1339.259</v>
      </c>
      <c r="U58" s="151"/>
      <c r="V58" t="str">
        <f>VLOOKUP(D58,[3]汇总!I$2:J$326,2,0)</f>
        <v>√</v>
      </c>
      <c r="W58">
        <f>VLOOKUP(D58,'[4]2021.05'!$E$5:$F$203,2,0)</f>
        <v>3180</v>
      </c>
      <c r="Y58">
        <f>VLOOKUP(C58,'[5]6月养老保险明细导'!$B$1:$R$500,17,0)</f>
        <v>0</v>
      </c>
      <c r="Z58">
        <f t="shared" si="20"/>
        <v>243.36</v>
      </c>
    </row>
    <row r="59" ht="20" customHeight="1" spans="1:26">
      <c r="A59" s="150">
        <f t="shared" si="33"/>
        <v>56</v>
      </c>
      <c r="B59" s="154"/>
      <c r="C59" s="11" t="s">
        <v>849</v>
      </c>
      <c r="D59" s="151" t="s">
        <v>850</v>
      </c>
      <c r="E59" s="17">
        <v>3042.05</v>
      </c>
      <c r="F59" s="151">
        <v>3043</v>
      </c>
      <c r="G59" s="13">
        <v>4990.25</v>
      </c>
      <c r="H59" s="151">
        <f t="shared" si="25"/>
        <v>54.76</v>
      </c>
      <c r="I59" s="151">
        <f t="shared" si="26"/>
        <v>486.728</v>
      </c>
      <c r="J59" s="151">
        <f t="shared" si="27"/>
        <v>21.301</v>
      </c>
      <c r="K59" s="13">
        <f t="shared" si="28"/>
        <v>424.17</v>
      </c>
      <c r="L59" s="13"/>
      <c r="M59" s="13">
        <f t="shared" si="23"/>
        <v>986.959</v>
      </c>
      <c r="N59" s="151">
        <v>0</v>
      </c>
      <c r="O59" s="151">
        <f t="shared" si="29"/>
        <v>243.36</v>
      </c>
      <c r="P59" s="151">
        <f t="shared" si="30"/>
        <v>9.13</v>
      </c>
      <c r="Q59" s="13">
        <f t="shared" si="31"/>
        <v>99.81</v>
      </c>
      <c r="R59" s="13"/>
      <c r="S59" s="151">
        <f t="shared" si="10"/>
        <v>352.3</v>
      </c>
      <c r="T59" s="151">
        <f t="shared" si="32"/>
        <v>1339.259</v>
      </c>
      <c r="U59" s="151"/>
      <c r="W59" t="e">
        <f>VLOOKUP(D59,'[4]2021.05'!$E$5:$F$203,2,0)</f>
        <v>#N/A</v>
      </c>
      <c r="Y59">
        <f>VLOOKUP(C59,'[5]6月养老保险明细导'!$B$1:$R$500,17,0)</f>
        <v>0</v>
      </c>
      <c r="Z59">
        <f t="shared" si="20"/>
        <v>243.36</v>
      </c>
    </row>
    <row r="60" ht="20" customHeight="1" spans="1:26">
      <c r="A60" s="150">
        <f t="shared" si="33"/>
        <v>57</v>
      </c>
      <c r="B60" s="154"/>
      <c r="C60" s="11" t="s">
        <v>851</v>
      </c>
      <c r="D60" s="151" t="s">
        <v>852</v>
      </c>
      <c r="E60" s="17">
        <v>3042.05</v>
      </c>
      <c r="F60" s="151">
        <v>3043</v>
      </c>
      <c r="G60" s="13">
        <v>4990.25</v>
      </c>
      <c r="H60" s="151">
        <f t="shared" si="25"/>
        <v>54.76</v>
      </c>
      <c r="I60" s="151">
        <f t="shared" si="26"/>
        <v>486.728</v>
      </c>
      <c r="J60" s="151">
        <f t="shared" si="27"/>
        <v>21.301</v>
      </c>
      <c r="K60" s="13">
        <f t="shared" si="28"/>
        <v>424.17</v>
      </c>
      <c r="L60" s="13"/>
      <c r="M60" s="13">
        <f t="shared" si="23"/>
        <v>986.959</v>
      </c>
      <c r="N60" s="151">
        <v>0</v>
      </c>
      <c r="O60" s="151">
        <f t="shared" si="29"/>
        <v>243.36</v>
      </c>
      <c r="P60" s="151">
        <f t="shared" si="30"/>
        <v>9.13</v>
      </c>
      <c r="Q60" s="13">
        <f t="shared" si="31"/>
        <v>99.81</v>
      </c>
      <c r="R60" s="13"/>
      <c r="S60" s="151">
        <f t="shared" si="10"/>
        <v>352.3</v>
      </c>
      <c r="T60" s="151">
        <f t="shared" si="32"/>
        <v>1339.259</v>
      </c>
      <c r="U60" s="151"/>
      <c r="W60" t="e">
        <f>VLOOKUP(D60,'[4]2021.05'!$E$5:$F$203,2,0)</f>
        <v>#N/A</v>
      </c>
      <c r="Y60">
        <f>VLOOKUP(C60,'[5]6月养老保险明细导'!$B$1:$R$500,17,0)</f>
        <v>0</v>
      </c>
      <c r="Z60">
        <f t="shared" si="20"/>
        <v>243.36</v>
      </c>
    </row>
    <row r="61" ht="20" customHeight="1" spans="1:26">
      <c r="A61" s="150">
        <f t="shared" si="33"/>
        <v>58</v>
      </c>
      <c r="B61" s="154"/>
      <c r="C61" s="11" t="s">
        <v>853</v>
      </c>
      <c r="D61" s="151" t="s">
        <v>854</v>
      </c>
      <c r="E61" s="17">
        <v>3042.05</v>
      </c>
      <c r="F61" s="151">
        <v>3043</v>
      </c>
      <c r="G61" s="13">
        <v>4990.25</v>
      </c>
      <c r="H61" s="151">
        <f t="shared" si="25"/>
        <v>54.76</v>
      </c>
      <c r="I61" s="151">
        <f t="shared" si="26"/>
        <v>486.728</v>
      </c>
      <c r="J61" s="151">
        <f t="shared" si="27"/>
        <v>21.301</v>
      </c>
      <c r="K61" s="13">
        <f t="shared" si="28"/>
        <v>424.17</v>
      </c>
      <c r="L61" s="13"/>
      <c r="M61" s="13">
        <f t="shared" si="23"/>
        <v>986.959</v>
      </c>
      <c r="N61" s="151">
        <v>0</v>
      </c>
      <c r="O61" s="151">
        <f t="shared" si="29"/>
        <v>243.36</v>
      </c>
      <c r="P61" s="151">
        <f t="shared" si="30"/>
        <v>9.13</v>
      </c>
      <c r="Q61" s="13">
        <f t="shared" si="31"/>
        <v>99.81</v>
      </c>
      <c r="R61" s="13"/>
      <c r="S61" s="151">
        <f t="shared" si="10"/>
        <v>352.3</v>
      </c>
      <c r="T61" s="151">
        <f t="shared" si="32"/>
        <v>1339.259</v>
      </c>
      <c r="U61" s="151"/>
      <c r="W61" t="e">
        <f>VLOOKUP(D61,'[4]2021.05'!$E$5:$F$203,2,0)</f>
        <v>#N/A</v>
      </c>
      <c r="Y61">
        <f>VLOOKUP(C61,'[5]6月养老保险明细导'!$B$1:$R$500,17,0)</f>
        <v>0</v>
      </c>
      <c r="Z61">
        <f t="shared" si="20"/>
        <v>243.36</v>
      </c>
    </row>
    <row r="62" ht="20" customHeight="1" spans="1:26">
      <c r="A62" s="150">
        <f t="shared" si="33"/>
        <v>59</v>
      </c>
      <c r="B62" s="154"/>
      <c r="C62" s="11" t="s">
        <v>855</v>
      </c>
      <c r="D62" s="151" t="s">
        <v>856</v>
      </c>
      <c r="E62" s="17">
        <v>3042.05</v>
      </c>
      <c r="F62" s="151">
        <v>3043</v>
      </c>
      <c r="G62" s="13">
        <v>0</v>
      </c>
      <c r="H62" s="151">
        <f t="shared" si="25"/>
        <v>54.76</v>
      </c>
      <c r="I62" s="151">
        <f t="shared" si="26"/>
        <v>486.728</v>
      </c>
      <c r="J62" s="151">
        <f t="shared" si="27"/>
        <v>21.301</v>
      </c>
      <c r="K62" s="13"/>
      <c r="L62" s="13"/>
      <c r="M62" s="13">
        <f t="shared" si="23"/>
        <v>562.789</v>
      </c>
      <c r="N62" s="151">
        <v>0</v>
      </c>
      <c r="O62" s="151">
        <f t="shared" si="29"/>
        <v>243.36</v>
      </c>
      <c r="P62" s="151">
        <f t="shared" si="30"/>
        <v>9.13</v>
      </c>
      <c r="Q62" s="13">
        <f t="shared" si="31"/>
        <v>0</v>
      </c>
      <c r="R62" s="13"/>
      <c r="S62" s="151">
        <f t="shared" si="10"/>
        <v>252.49</v>
      </c>
      <c r="T62" s="151">
        <f t="shared" si="32"/>
        <v>815.279</v>
      </c>
      <c r="U62" s="151"/>
      <c r="W62" t="e">
        <f>VLOOKUP(D62,'[4]2021.05'!$E$5:$F$203,2,0)</f>
        <v>#N/A</v>
      </c>
      <c r="Y62">
        <f>VLOOKUP(C62,'[5]6月养老保险明细导'!$B$1:$R$500,17,0)</f>
        <v>0</v>
      </c>
      <c r="Z62">
        <f t="shared" si="20"/>
        <v>243.36</v>
      </c>
    </row>
    <row r="63" ht="20" customHeight="1" spans="1:26">
      <c r="A63" s="150">
        <f t="shared" si="33"/>
        <v>60</v>
      </c>
      <c r="B63" s="16"/>
      <c r="C63" s="13" t="s">
        <v>580</v>
      </c>
      <c r="D63" s="151" t="s">
        <v>581</v>
      </c>
      <c r="E63" s="151" t="s">
        <v>759</v>
      </c>
      <c r="F63" s="151">
        <v>3820</v>
      </c>
      <c r="G63" s="13">
        <v>4990.25</v>
      </c>
      <c r="H63" s="151">
        <f t="shared" si="25"/>
        <v>68.76</v>
      </c>
      <c r="I63" s="151">
        <f t="shared" si="26"/>
        <v>611.2</v>
      </c>
      <c r="J63" s="151">
        <f t="shared" si="27"/>
        <v>26.74</v>
      </c>
      <c r="K63" s="13">
        <f t="shared" si="28"/>
        <v>424.17</v>
      </c>
      <c r="L63" s="13"/>
      <c r="M63" s="13">
        <f t="shared" si="23"/>
        <v>1130.87</v>
      </c>
      <c r="N63" s="151">
        <v>0</v>
      </c>
      <c r="O63" s="151">
        <f t="shared" si="29"/>
        <v>305.6</v>
      </c>
      <c r="P63" s="151">
        <f t="shared" si="30"/>
        <v>11.46</v>
      </c>
      <c r="Q63" s="13">
        <f t="shared" si="31"/>
        <v>99.81</v>
      </c>
      <c r="R63" s="13"/>
      <c r="S63" s="151">
        <f t="shared" si="10"/>
        <v>416.87</v>
      </c>
      <c r="T63" s="151">
        <f t="shared" si="32"/>
        <v>1547.74</v>
      </c>
      <c r="U63" s="151"/>
      <c r="Y63">
        <f>VLOOKUP(C63,'[5]6月养老保险明细导'!$B$1:$R$500,17,0)</f>
        <v>0</v>
      </c>
      <c r="Z63">
        <f t="shared" si="20"/>
        <v>305.6</v>
      </c>
    </row>
    <row r="64" ht="20" customHeight="1" spans="1:26">
      <c r="A64" s="150">
        <f t="shared" ref="A64:A73" si="34">ROW()-3</f>
        <v>61</v>
      </c>
      <c r="B64" s="153" t="s">
        <v>131</v>
      </c>
      <c r="C64" s="11" t="s">
        <v>132</v>
      </c>
      <c r="D64" s="151" t="s">
        <v>133</v>
      </c>
      <c r="E64" s="151">
        <v>2836.2</v>
      </c>
      <c r="F64" s="151">
        <v>2837</v>
      </c>
      <c r="G64" s="13">
        <v>4990.25</v>
      </c>
      <c r="H64" s="151">
        <f t="shared" si="25"/>
        <v>51.05</v>
      </c>
      <c r="I64" s="151">
        <f t="shared" si="26"/>
        <v>453.792</v>
      </c>
      <c r="J64" s="151">
        <f t="shared" si="27"/>
        <v>19.859</v>
      </c>
      <c r="K64" s="13">
        <f t="shared" si="28"/>
        <v>424.17</v>
      </c>
      <c r="L64" s="13"/>
      <c r="M64" s="13">
        <f t="shared" si="23"/>
        <v>948.871</v>
      </c>
      <c r="N64" s="151">
        <v>0</v>
      </c>
      <c r="O64" s="151">
        <f t="shared" si="29"/>
        <v>226.9</v>
      </c>
      <c r="P64" s="151">
        <f t="shared" si="30"/>
        <v>8.51</v>
      </c>
      <c r="Q64" s="13">
        <f t="shared" si="31"/>
        <v>99.81</v>
      </c>
      <c r="R64" s="13"/>
      <c r="S64" s="151">
        <f t="shared" si="10"/>
        <v>335.22</v>
      </c>
      <c r="T64" s="151">
        <f t="shared" si="32"/>
        <v>1284.091</v>
      </c>
      <c r="U64" s="151"/>
      <c r="V64" t="str">
        <f>VLOOKUP(D64,[3]汇总!I$2:J$326,2,0)</f>
        <v>√</v>
      </c>
      <c r="W64">
        <f>VLOOKUP(D64,'[4]2021.05'!$E$5:$F$203,2,0)</f>
        <v>3180</v>
      </c>
      <c r="Y64">
        <f>VLOOKUP(C64,'[5]6月养老保险明细导'!$B$1:$R$500,17,0)</f>
        <v>0</v>
      </c>
      <c r="Z64">
        <f t="shared" si="20"/>
        <v>226.9</v>
      </c>
    </row>
    <row r="65" ht="20" customHeight="1" spans="1:26">
      <c r="A65" s="150">
        <f t="shared" si="34"/>
        <v>62</v>
      </c>
      <c r="B65" s="154"/>
      <c r="C65" s="11" t="s">
        <v>134</v>
      </c>
      <c r="D65" s="151" t="s">
        <v>135</v>
      </c>
      <c r="E65" s="151">
        <v>2836.2</v>
      </c>
      <c r="F65" s="151">
        <v>2837</v>
      </c>
      <c r="G65" s="13">
        <v>4990.25</v>
      </c>
      <c r="H65" s="151">
        <f t="shared" si="25"/>
        <v>51.05</v>
      </c>
      <c r="I65" s="151">
        <f t="shared" si="26"/>
        <v>453.792</v>
      </c>
      <c r="J65" s="151">
        <f t="shared" si="27"/>
        <v>19.859</v>
      </c>
      <c r="K65" s="13">
        <f t="shared" si="28"/>
        <v>424.17</v>
      </c>
      <c r="L65" s="13"/>
      <c r="M65" s="13">
        <f t="shared" si="23"/>
        <v>948.871</v>
      </c>
      <c r="N65" s="151">
        <v>0</v>
      </c>
      <c r="O65" s="151">
        <f t="shared" si="29"/>
        <v>226.9</v>
      </c>
      <c r="P65" s="151">
        <f t="shared" si="30"/>
        <v>8.51</v>
      </c>
      <c r="Q65" s="13">
        <f t="shared" si="31"/>
        <v>99.81</v>
      </c>
      <c r="R65" s="13"/>
      <c r="S65" s="151">
        <f t="shared" si="10"/>
        <v>335.22</v>
      </c>
      <c r="T65" s="151">
        <f t="shared" si="32"/>
        <v>1284.091</v>
      </c>
      <c r="U65" s="151"/>
      <c r="V65" t="str">
        <f>VLOOKUP(D65,[3]汇总!I$2:J$326,2,0)</f>
        <v>√</v>
      </c>
      <c r="W65">
        <f>VLOOKUP(D65,'[4]2021.05'!$E$5:$F$203,2,0)</f>
        <v>4180</v>
      </c>
      <c r="Y65">
        <f>VLOOKUP(C65,'[5]6月养老保险明细导'!$B$1:$R$500,17,0)</f>
        <v>0</v>
      </c>
      <c r="Z65">
        <f t="shared" si="20"/>
        <v>226.9</v>
      </c>
    </row>
    <row r="66" ht="20" customHeight="1" spans="1:26">
      <c r="A66" s="150">
        <f t="shared" si="34"/>
        <v>63</v>
      </c>
      <c r="B66" s="154"/>
      <c r="C66" s="11" t="s">
        <v>136</v>
      </c>
      <c r="D66" s="151" t="s">
        <v>137</v>
      </c>
      <c r="E66" s="151">
        <v>2836.2</v>
      </c>
      <c r="F66" s="151">
        <v>2837</v>
      </c>
      <c r="G66" s="13">
        <v>4990.25</v>
      </c>
      <c r="H66" s="151">
        <f t="shared" si="25"/>
        <v>51.05</v>
      </c>
      <c r="I66" s="151">
        <f t="shared" si="26"/>
        <v>453.792</v>
      </c>
      <c r="J66" s="151">
        <f t="shared" si="27"/>
        <v>19.859</v>
      </c>
      <c r="K66" s="13">
        <f t="shared" si="28"/>
        <v>424.17</v>
      </c>
      <c r="L66" s="13"/>
      <c r="M66" s="13">
        <f t="shared" si="23"/>
        <v>948.871</v>
      </c>
      <c r="N66" s="151">
        <v>0</v>
      </c>
      <c r="O66" s="151">
        <f t="shared" si="29"/>
        <v>226.9</v>
      </c>
      <c r="P66" s="151">
        <f t="shared" si="30"/>
        <v>8.51</v>
      </c>
      <c r="Q66" s="13">
        <f t="shared" si="31"/>
        <v>99.81</v>
      </c>
      <c r="R66" s="13"/>
      <c r="S66" s="151">
        <f t="shared" si="10"/>
        <v>335.22</v>
      </c>
      <c r="T66" s="151">
        <f t="shared" si="32"/>
        <v>1284.091</v>
      </c>
      <c r="U66" s="151"/>
      <c r="V66" t="str">
        <f>VLOOKUP(D66,[3]汇总!I$2:J$326,2,0)</f>
        <v>√</v>
      </c>
      <c r="W66">
        <f>VLOOKUP(D66,'[4]2021.05'!$E$5:$F$203,2,0)</f>
        <v>1790</v>
      </c>
      <c r="Y66">
        <f>VLOOKUP(C66,'[5]6月养老保险明细导'!$B$1:$R$500,17,0)</f>
        <v>0</v>
      </c>
      <c r="Z66">
        <f t="shared" si="20"/>
        <v>226.9</v>
      </c>
    </row>
    <row r="67" ht="20" customHeight="1" spans="1:26">
      <c r="A67" s="150">
        <f t="shared" si="34"/>
        <v>64</v>
      </c>
      <c r="B67" s="154"/>
      <c r="C67" s="11" t="s">
        <v>138</v>
      </c>
      <c r="D67" s="151" t="s">
        <v>139</v>
      </c>
      <c r="E67" s="151">
        <v>2836.2</v>
      </c>
      <c r="F67" s="151">
        <v>2837</v>
      </c>
      <c r="G67" s="13">
        <v>4990.25</v>
      </c>
      <c r="H67" s="151">
        <f t="shared" si="25"/>
        <v>51.05</v>
      </c>
      <c r="I67" s="151">
        <f t="shared" si="26"/>
        <v>453.792</v>
      </c>
      <c r="J67" s="151">
        <f t="shared" si="27"/>
        <v>19.859</v>
      </c>
      <c r="K67" s="13">
        <f t="shared" si="28"/>
        <v>424.17</v>
      </c>
      <c r="L67" s="13"/>
      <c r="M67" s="13">
        <f t="shared" si="23"/>
        <v>948.871</v>
      </c>
      <c r="N67" s="151">
        <v>0</v>
      </c>
      <c r="O67" s="151">
        <f t="shared" si="29"/>
        <v>226.9</v>
      </c>
      <c r="P67" s="151">
        <f t="shared" si="30"/>
        <v>8.51</v>
      </c>
      <c r="Q67" s="13">
        <f t="shared" si="31"/>
        <v>99.81</v>
      </c>
      <c r="R67" s="13"/>
      <c r="S67" s="151">
        <f t="shared" si="10"/>
        <v>335.22</v>
      </c>
      <c r="T67" s="151">
        <f t="shared" si="32"/>
        <v>1284.091</v>
      </c>
      <c r="U67" s="151"/>
      <c r="V67" t="str">
        <f>VLOOKUP(D67,[3]汇总!I$2:J$326,2,0)</f>
        <v>√</v>
      </c>
      <c r="W67">
        <f>VLOOKUP(D67,'[4]2021.05'!$E$5:$F$203,2,0)</f>
        <v>3180</v>
      </c>
      <c r="Y67">
        <f>VLOOKUP(C67,'[5]6月养老保险明细导'!$B$1:$R$500,17,0)</f>
        <v>0</v>
      </c>
      <c r="Z67">
        <f t="shared" si="20"/>
        <v>226.9</v>
      </c>
    </row>
    <row r="68" ht="20" customHeight="1" spans="1:26">
      <c r="A68" s="150">
        <f t="shared" si="34"/>
        <v>65</v>
      </c>
      <c r="B68" s="154"/>
      <c r="C68" s="11" t="s">
        <v>140</v>
      </c>
      <c r="D68" s="151" t="s">
        <v>141</v>
      </c>
      <c r="E68" s="151">
        <v>2836.2</v>
      </c>
      <c r="F68" s="151">
        <v>2837</v>
      </c>
      <c r="G68" s="13">
        <v>4990.25</v>
      </c>
      <c r="H68" s="151">
        <f t="shared" si="25"/>
        <v>51.05</v>
      </c>
      <c r="I68" s="151">
        <f t="shared" si="26"/>
        <v>453.792</v>
      </c>
      <c r="J68" s="151">
        <f t="shared" si="27"/>
        <v>19.859</v>
      </c>
      <c r="K68" s="13">
        <f t="shared" si="28"/>
        <v>424.17</v>
      </c>
      <c r="L68" s="13"/>
      <c r="M68" s="13">
        <f t="shared" si="23"/>
        <v>948.871</v>
      </c>
      <c r="N68" s="151">
        <v>0</v>
      </c>
      <c r="O68" s="151">
        <f t="shared" si="29"/>
        <v>226.9</v>
      </c>
      <c r="P68" s="151">
        <f t="shared" si="30"/>
        <v>8.51</v>
      </c>
      <c r="Q68" s="13">
        <f t="shared" si="31"/>
        <v>99.81</v>
      </c>
      <c r="R68" s="13"/>
      <c r="S68" s="151">
        <f t="shared" si="10"/>
        <v>335.22</v>
      </c>
      <c r="T68" s="151">
        <f t="shared" si="32"/>
        <v>1284.091</v>
      </c>
      <c r="U68" s="151"/>
      <c r="V68" t="str">
        <f>VLOOKUP(D68,[3]汇总!I$2:J$326,2,0)</f>
        <v>√</v>
      </c>
      <c r="W68">
        <f>VLOOKUP(D68,'[4]2021.05'!$E$5:$F$203,2,0)</f>
        <v>2544</v>
      </c>
      <c r="Y68">
        <f>VLOOKUP(C68,'[5]6月养老保险明细导'!$B$1:$R$500,17,0)</f>
        <v>0</v>
      </c>
      <c r="Z68">
        <f t="shared" si="20"/>
        <v>226.9</v>
      </c>
    </row>
    <row r="69" ht="20" customHeight="1" spans="1:26">
      <c r="A69" s="150">
        <f t="shared" si="34"/>
        <v>66</v>
      </c>
      <c r="B69" s="154"/>
      <c r="C69" s="11" t="s">
        <v>142</v>
      </c>
      <c r="D69" s="151" t="s">
        <v>143</v>
      </c>
      <c r="E69" s="151">
        <v>2836.2</v>
      </c>
      <c r="F69" s="151">
        <v>2837</v>
      </c>
      <c r="G69" s="13">
        <v>4990.25</v>
      </c>
      <c r="H69" s="151">
        <f t="shared" si="25"/>
        <v>51.05</v>
      </c>
      <c r="I69" s="151">
        <f t="shared" si="26"/>
        <v>453.792</v>
      </c>
      <c r="J69" s="151">
        <f t="shared" si="27"/>
        <v>19.859</v>
      </c>
      <c r="K69" s="13">
        <f t="shared" si="28"/>
        <v>424.17</v>
      </c>
      <c r="L69" s="13"/>
      <c r="M69" s="13">
        <f t="shared" si="23"/>
        <v>948.871</v>
      </c>
      <c r="N69" s="151">
        <v>0</v>
      </c>
      <c r="O69" s="151">
        <f t="shared" si="29"/>
        <v>226.9</v>
      </c>
      <c r="P69" s="151">
        <f t="shared" si="30"/>
        <v>8.51</v>
      </c>
      <c r="Q69" s="13">
        <f t="shared" si="31"/>
        <v>99.81</v>
      </c>
      <c r="R69" s="13"/>
      <c r="S69" s="151">
        <f t="shared" ref="S69:S132" si="35">SUM(N69:R69)</f>
        <v>335.22</v>
      </c>
      <c r="T69" s="151">
        <f t="shared" si="32"/>
        <v>1284.091</v>
      </c>
      <c r="U69" s="151"/>
      <c r="V69" t="str">
        <f>VLOOKUP(D69,[3]汇总!I$2:J$326,2,0)</f>
        <v>√</v>
      </c>
      <c r="W69">
        <f>VLOOKUP(D69,'[4]2021.05'!$E$5:$F$203,2,0)</f>
        <v>3180</v>
      </c>
      <c r="Y69">
        <f>VLOOKUP(C69,'[5]6月养老保险明细导'!$B$1:$R$500,17,0)</f>
        <v>0</v>
      </c>
      <c r="Z69">
        <f t="shared" ref="Z69:Z132" si="36">O69-Y69</f>
        <v>226.9</v>
      </c>
    </row>
    <row r="70" ht="20" customHeight="1" spans="1:26">
      <c r="A70" s="150">
        <f t="shared" si="34"/>
        <v>67</v>
      </c>
      <c r="B70" s="154"/>
      <c r="C70" s="11" t="s">
        <v>144</v>
      </c>
      <c r="D70" s="151" t="s">
        <v>145</v>
      </c>
      <c r="E70" s="151">
        <v>2836.2</v>
      </c>
      <c r="F70" s="151">
        <v>2837</v>
      </c>
      <c r="G70" s="13">
        <v>4990.25</v>
      </c>
      <c r="H70" s="151">
        <f t="shared" si="25"/>
        <v>51.05</v>
      </c>
      <c r="I70" s="151">
        <f t="shared" si="26"/>
        <v>453.792</v>
      </c>
      <c r="J70" s="151">
        <f t="shared" si="27"/>
        <v>19.859</v>
      </c>
      <c r="K70" s="13">
        <f t="shared" si="28"/>
        <v>424.17</v>
      </c>
      <c r="L70" s="13"/>
      <c r="M70" s="13">
        <f t="shared" si="23"/>
        <v>948.871</v>
      </c>
      <c r="N70" s="151">
        <v>0</v>
      </c>
      <c r="O70" s="151">
        <f t="shared" si="29"/>
        <v>226.9</v>
      </c>
      <c r="P70" s="151">
        <f t="shared" si="30"/>
        <v>8.51</v>
      </c>
      <c r="Q70" s="13">
        <f t="shared" si="31"/>
        <v>99.81</v>
      </c>
      <c r="R70" s="13"/>
      <c r="S70" s="151">
        <f t="shared" si="35"/>
        <v>335.22</v>
      </c>
      <c r="T70" s="151">
        <f t="shared" si="32"/>
        <v>1284.091</v>
      </c>
      <c r="U70" s="151"/>
      <c r="V70" t="str">
        <f>VLOOKUP(D70,[3]汇总!I$2:J$326,2,0)</f>
        <v>√</v>
      </c>
      <c r="W70">
        <f>VLOOKUP(D70,'[4]2021.05'!$E$5:$F$203,2,0)</f>
        <v>3180</v>
      </c>
      <c r="Y70">
        <f>VLOOKUP(C70,'[5]6月养老保险明细导'!$B$1:$R$500,17,0)</f>
        <v>0</v>
      </c>
      <c r="Z70">
        <f t="shared" si="36"/>
        <v>226.9</v>
      </c>
    </row>
    <row r="71" ht="20" customHeight="1" spans="1:26">
      <c r="A71" s="150">
        <f t="shared" si="34"/>
        <v>68</v>
      </c>
      <c r="B71" s="154"/>
      <c r="C71" s="11" t="s">
        <v>857</v>
      </c>
      <c r="D71" s="151" t="s">
        <v>858</v>
      </c>
      <c r="E71" s="17">
        <v>3042.05</v>
      </c>
      <c r="F71" s="151">
        <v>3043</v>
      </c>
      <c r="G71" s="13">
        <v>4990.25</v>
      </c>
      <c r="H71" s="151">
        <f t="shared" si="25"/>
        <v>54.76</v>
      </c>
      <c r="I71" s="151">
        <f t="shared" si="26"/>
        <v>486.728</v>
      </c>
      <c r="J71" s="151">
        <f t="shared" si="27"/>
        <v>21.301</v>
      </c>
      <c r="K71" s="13">
        <f t="shared" si="28"/>
        <v>424.17</v>
      </c>
      <c r="L71" s="13"/>
      <c r="M71" s="13">
        <f t="shared" si="23"/>
        <v>986.959</v>
      </c>
      <c r="N71" s="151">
        <v>0</v>
      </c>
      <c r="O71" s="151">
        <f t="shared" si="29"/>
        <v>243.36</v>
      </c>
      <c r="P71" s="151">
        <f t="shared" si="30"/>
        <v>9.13</v>
      </c>
      <c r="Q71" s="13">
        <f t="shared" si="31"/>
        <v>99.81</v>
      </c>
      <c r="R71" s="13"/>
      <c r="S71" s="151">
        <f t="shared" si="35"/>
        <v>352.3</v>
      </c>
      <c r="T71" s="151">
        <f t="shared" si="32"/>
        <v>1339.259</v>
      </c>
      <c r="U71" s="151"/>
      <c r="W71" t="e">
        <f>VLOOKUP(D71,'[4]2021.05'!$E$5:$F$203,2,0)</f>
        <v>#N/A</v>
      </c>
      <c r="Y71">
        <f>VLOOKUP(C71,'[5]6月养老保险明细导'!$B$1:$R$500,17,0)</f>
        <v>0</v>
      </c>
      <c r="Z71">
        <f t="shared" si="36"/>
        <v>243.36</v>
      </c>
    </row>
    <row r="72" ht="20" customHeight="1" spans="1:26">
      <c r="A72" s="150">
        <f t="shared" si="34"/>
        <v>69</v>
      </c>
      <c r="B72" s="155"/>
      <c r="C72" s="11" t="s">
        <v>859</v>
      </c>
      <c r="D72" s="151" t="s">
        <v>860</v>
      </c>
      <c r="E72" s="17">
        <v>3042.05</v>
      </c>
      <c r="F72" s="151">
        <v>3043</v>
      </c>
      <c r="G72" s="13">
        <v>4990.25</v>
      </c>
      <c r="H72" s="151">
        <f t="shared" si="25"/>
        <v>54.76</v>
      </c>
      <c r="I72" s="151">
        <f t="shared" si="26"/>
        <v>486.728</v>
      </c>
      <c r="J72" s="151">
        <f t="shared" si="27"/>
        <v>21.301</v>
      </c>
      <c r="K72" s="13">
        <f t="shared" si="28"/>
        <v>424.17</v>
      </c>
      <c r="L72" s="13"/>
      <c r="M72" s="13">
        <f t="shared" si="23"/>
        <v>986.959</v>
      </c>
      <c r="N72" s="151">
        <v>0</v>
      </c>
      <c r="O72" s="151">
        <f t="shared" si="29"/>
        <v>243.36</v>
      </c>
      <c r="P72" s="151">
        <f t="shared" si="30"/>
        <v>9.13</v>
      </c>
      <c r="Q72" s="13">
        <f t="shared" si="31"/>
        <v>99.81</v>
      </c>
      <c r="R72" s="13"/>
      <c r="S72" s="151">
        <f t="shared" si="35"/>
        <v>352.3</v>
      </c>
      <c r="T72" s="151">
        <f t="shared" si="32"/>
        <v>1339.259</v>
      </c>
      <c r="U72" s="151"/>
      <c r="W72" t="e">
        <f>VLOOKUP(D72,'[4]2021.05'!$E$5:$F$203,2,0)</f>
        <v>#N/A</v>
      </c>
      <c r="Y72">
        <f>VLOOKUP(C72,'[5]6月养老保险明细导'!$B$1:$R$500,17,0)</f>
        <v>0</v>
      </c>
      <c r="Z72">
        <f t="shared" si="36"/>
        <v>243.36</v>
      </c>
    </row>
    <row r="73" ht="20" customHeight="1" spans="1:26">
      <c r="A73" s="150">
        <f t="shared" si="34"/>
        <v>70</v>
      </c>
      <c r="B73" s="153" t="s">
        <v>146</v>
      </c>
      <c r="C73" s="11" t="s">
        <v>147</v>
      </c>
      <c r="D73" s="151" t="s">
        <v>148</v>
      </c>
      <c r="E73" s="151">
        <v>3820</v>
      </c>
      <c r="F73" s="151">
        <v>3820</v>
      </c>
      <c r="G73" s="13">
        <v>4990.25</v>
      </c>
      <c r="H73" s="151">
        <f t="shared" si="25"/>
        <v>68.76</v>
      </c>
      <c r="I73" s="151">
        <f t="shared" si="26"/>
        <v>611.2</v>
      </c>
      <c r="J73" s="151">
        <f t="shared" si="27"/>
        <v>26.74</v>
      </c>
      <c r="K73" s="13">
        <f t="shared" si="28"/>
        <v>424.17</v>
      </c>
      <c r="L73" s="13"/>
      <c r="M73" s="13">
        <f t="shared" si="23"/>
        <v>1130.87</v>
      </c>
      <c r="N73" s="151">
        <v>0</v>
      </c>
      <c r="O73" s="151">
        <f t="shared" si="29"/>
        <v>305.6</v>
      </c>
      <c r="P73" s="151">
        <f t="shared" si="30"/>
        <v>11.46</v>
      </c>
      <c r="Q73" s="13">
        <f t="shared" si="31"/>
        <v>99.81</v>
      </c>
      <c r="R73" s="13"/>
      <c r="S73" s="151">
        <f t="shared" si="35"/>
        <v>416.87</v>
      </c>
      <c r="T73" s="151">
        <f t="shared" si="32"/>
        <v>1547.74</v>
      </c>
      <c r="U73" s="151"/>
      <c r="V73" t="str">
        <f>VLOOKUP(D73,[3]汇总!I$2:J$326,2,0)</f>
        <v>√</v>
      </c>
      <c r="W73">
        <f>VLOOKUP(D73,'[4]2021.05'!$E$5:$F$203,2,0)</f>
        <v>4180</v>
      </c>
      <c r="Y73">
        <f>VLOOKUP(C73,'[5]6月养老保险明细导'!$B$1:$R$500,17,0)</f>
        <v>0</v>
      </c>
      <c r="Z73">
        <f t="shared" si="36"/>
        <v>305.6</v>
      </c>
    </row>
    <row r="74" ht="20" customHeight="1" spans="1:26">
      <c r="A74" s="150">
        <f t="shared" ref="A74:A83" si="37">ROW()-3</f>
        <v>71</v>
      </c>
      <c r="B74" s="154"/>
      <c r="C74" s="11" t="s">
        <v>783</v>
      </c>
      <c r="D74" s="151" t="s">
        <v>784</v>
      </c>
      <c r="E74" s="17">
        <v>3042.05</v>
      </c>
      <c r="F74" s="17">
        <v>3043</v>
      </c>
      <c r="G74" s="13">
        <v>4990.25</v>
      </c>
      <c r="H74" s="151">
        <f t="shared" si="25"/>
        <v>54.76</v>
      </c>
      <c r="I74" s="151">
        <f t="shared" si="26"/>
        <v>486.728</v>
      </c>
      <c r="J74" s="151">
        <f t="shared" si="27"/>
        <v>21.301</v>
      </c>
      <c r="K74" s="13">
        <f t="shared" si="28"/>
        <v>424.17</v>
      </c>
      <c r="L74" s="13"/>
      <c r="M74" s="13">
        <f t="shared" si="23"/>
        <v>986.959</v>
      </c>
      <c r="N74" s="151">
        <v>0</v>
      </c>
      <c r="O74" s="151">
        <f t="shared" si="29"/>
        <v>243.36</v>
      </c>
      <c r="P74" s="151">
        <f t="shared" si="30"/>
        <v>9.13</v>
      </c>
      <c r="Q74" s="13">
        <f t="shared" si="31"/>
        <v>99.81</v>
      </c>
      <c r="R74" s="13"/>
      <c r="S74" s="151">
        <f t="shared" si="35"/>
        <v>352.3</v>
      </c>
      <c r="T74" s="151">
        <f t="shared" si="32"/>
        <v>1339.259</v>
      </c>
      <c r="U74" s="151"/>
      <c r="V74" t="str">
        <f>VLOOKUP(D74,[3]汇总!I$2:J$326,2,0)</f>
        <v>√</v>
      </c>
      <c r="W74" t="e">
        <f>VLOOKUP(D74,'[4]2021.05'!$E$5:$F$203,2,0)</f>
        <v>#N/A</v>
      </c>
      <c r="Y74">
        <f>VLOOKUP(C74,'[5]6月养老保险明细导'!$B$1:$R$500,17,0)</f>
        <v>0</v>
      </c>
      <c r="Z74">
        <f t="shared" si="36"/>
        <v>243.36</v>
      </c>
    </row>
    <row r="75" ht="20" customHeight="1" spans="1:26">
      <c r="A75" s="150">
        <f t="shared" si="37"/>
        <v>72</v>
      </c>
      <c r="B75" s="154"/>
      <c r="C75" s="11" t="s">
        <v>785</v>
      </c>
      <c r="D75" s="151" t="s">
        <v>786</v>
      </c>
      <c r="E75" s="17">
        <v>3042.05</v>
      </c>
      <c r="F75" s="17">
        <v>3043</v>
      </c>
      <c r="G75" s="13">
        <v>4990.25</v>
      </c>
      <c r="H75" s="151">
        <f t="shared" si="25"/>
        <v>54.76</v>
      </c>
      <c r="I75" s="151">
        <f t="shared" si="26"/>
        <v>486.728</v>
      </c>
      <c r="J75" s="151">
        <f t="shared" si="27"/>
        <v>21.301</v>
      </c>
      <c r="K75" s="13">
        <f t="shared" si="28"/>
        <v>424.17</v>
      </c>
      <c r="L75" s="13"/>
      <c r="M75" s="13">
        <f t="shared" si="23"/>
        <v>986.959</v>
      </c>
      <c r="N75" s="151">
        <v>0</v>
      </c>
      <c r="O75" s="151">
        <f t="shared" si="29"/>
        <v>243.36</v>
      </c>
      <c r="P75" s="151">
        <f t="shared" si="30"/>
        <v>9.13</v>
      </c>
      <c r="Q75" s="13">
        <f t="shared" si="31"/>
        <v>99.81</v>
      </c>
      <c r="R75" s="13"/>
      <c r="S75" s="151">
        <f t="shared" si="35"/>
        <v>352.3</v>
      </c>
      <c r="T75" s="151">
        <f t="shared" si="32"/>
        <v>1339.259</v>
      </c>
      <c r="U75" s="151"/>
      <c r="V75" t="str">
        <f>VLOOKUP(D75,[3]汇总!I$2:J$326,2,0)</f>
        <v>√</v>
      </c>
      <c r="W75" t="e">
        <f>VLOOKUP(D75,'[4]2021.05'!$E$5:$F$203,2,0)</f>
        <v>#N/A</v>
      </c>
      <c r="Y75">
        <f>VLOOKUP(C75,'[5]6月养老保险明细导'!$B$1:$R$500,17,0)</f>
        <v>0</v>
      </c>
      <c r="Z75">
        <f t="shared" si="36"/>
        <v>243.36</v>
      </c>
    </row>
    <row r="76" ht="20" customHeight="1" spans="1:26">
      <c r="A76" s="150">
        <f t="shared" si="37"/>
        <v>73</v>
      </c>
      <c r="B76" s="153" t="s">
        <v>155</v>
      </c>
      <c r="C76" s="11" t="s">
        <v>156</v>
      </c>
      <c r="D76" s="151" t="s">
        <v>157</v>
      </c>
      <c r="E76" s="151">
        <v>2836.2</v>
      </c>
      <c r="F76" s="151">
        <v>2837</v>
      </c>
      <c r="G76" s="13">
        <v>4990.25</v>
      </c>
      <c r="H76" s="151">
        <f t="shared" ref="H76:H139" si="38">ROUND(E76*0.018,2)</f>
        <v>51.05</v>
      </c>
      <c r="I76" s="151">
        <f t="shared" ref="I76:I139" si="39">E76*0.16</f>
        <v>453.792</v>
      </c>
      <c r="J76" s="151">
        <f t="shared" ref="J76:J139" si="40">F76*0.007</f>
        <v>19.859</v>
      </c>
      <c r="K76" s="13">
        <f t="shared" ref="K76:K139" si="41">ROUND(G76*0.085,2)</f>
        <v>424.17</v>
      </c>
      <c r="L76" s="13"/>
      <c r="M76" s="13">
        <f t="shared" si="23"/>
        <v>948.871</v>
      </c>
      <c r="N76" s="151">
        <v>0</v>
      </c>
      <c r="O76" s="151">
        <f t="shared" ref="O76:O139" si="42">ROUND(E76*0.08,2)</f>
        <v>226.9</v>
      </c>
      <c r="P76" s="151">
        <f t="shared" ref="P76:P139" si="43">ROUND(F76*0.003,2)</f>
        <v>8.51</v>
      </c>
      <c r="Q76" s="13">
        <f t="shared" ref="Q76:Q139" si="44">ROUND(G76*0.02,2)</f>
        <v>99.81</v>
      </c>
      <c r="R76" s="13"/>
      <c r="S76" s="151">
        <f t="shared" si="35"/>
        <v>335.22</v>
      </c>
      <c r="T76" s="151">
        <f t="shared" ref="T76:T139" si="45">M76+S76</f>
        <v>1284.091</v>
      </c>
      <c r="U76" s="151"/>
      <c r="V76" t="str">
        <f>VLOOKUP(D76,[3]汇总!I$2:J$326,2,0)</f>
        <v>√</v>
      </c>
      <c r="W76">
        <f>VLOOKUP(D76,'[4]2021.05'!$E$5:$F$203,2,0)</f>
        <v>4180</v>
      </c>
      <c r="Y76">
        <f>VLOOKUP(C76,'[5]6月养老保险明细导'!$B$1:$R$500,17,0)</f>
        <v>0</v>
      </c>
      <c r="Z76">
        <f t="shared" si="36"/>
        <v>226.9</v>
      </c>
    </row>
    <row r="77" ht="20" customHeight="1" spans="1:26">
      <c r="A77" s="150">
        <f t="shared" si="37"/>
        <v>74</v>
      </c>
      <c r="B77" s="154"/>
      <c r="C77" s="11" t="s">
        <v>158</v>
      </c>
      <c r="D77" s="151" t="s">
        <v>159</v>
      </c>
      <c r="E77" s="151">
        <v>3820</v>
      </c>
      <c r="F77" s="151">
        <v>3820</v>
      </c>
      <c r="G77" s="13">
        <v>4990.25</v>
      </c>
      <c r="H77" s="151">
        <f t="shared" si="38"/>
        <v>68.76</v>
      </c>
      <c r="I77" s="151">
        <f t="shared" si="39"/>
        <v>611.2</v>
      </c>
      <c r="J77" s="151">
        <f t="shared" si="40"/>
        <v>26.74</v>
      </c>
      <c r="K77" s="13">
        <f t="shared" si="41"/>
        <v>424.17</v>
      </c>
      <c r="L77" s="13"/>
      <c r="M77" s="13">
        <f t="shared" si="23"/>
        <v>1130.87</v>
      </c>
      <c r="N77" s="151">
        <v>0</v>
      </c>
      <c r="O77" s="151">
        <f t="shared" si="42"/>
        <v>305.6</v>
      </c>
      <c r="P77" s="151">
        <f t="shared" si="43"/>
        <v>11.46</v>
      </c>
      <c r="Q77" s="13">
        <f t="shared" si="44"/>
        <v>99.81</v>
      </c>
      <c r="R77" s="13"/>
      <c r="S77" s="151">
        <f t="shared" si="35"/>
        <v>416.87</v>
      </c>
      <c r="T77" s="151">
        <f t="shared" si="45"/>
        <v>1547.74</v>
      </c>
      <c r="U77" s="151"/>
      <c r="V77" t="str">
        <f>VLOOKUP(D77,[3]汇总!I$2:J$326,2,0)</f>
        <v>√</v>
      </c>
      <c r="W77">
        <f>VLOOKUP(D77,'[4]2021.05'!$E$5:$F$203,2,0)</f>
        <v>3180</v>
      </c>
      <c r="Y77">
        <f>VLOOKUP(C77,'[5]6月养老保险明细导'!$B$1:$R$500,17,0)</f>
        <v>0</v>
      </c>
      <c r="Z77">
        <f t="shared" si="36"/>
        <v>305.6</v>
      </c>
    </row>
    <row r="78" ht="20" customHeight="1" spans="1:26">
      <c r="A78" s="150">
        <f t="shared" si="37"/>
        <v>75</v>
      </c>
      <c r="B78" s="154"/>
      <c r="C78" s="11" t="s">
        <v>160</v>
      </c>
      <c r="D78" s="151" t="s">
        <v>161</v>
      </c>
      <c r="E78" s="151">
        <v>2836.2</v>
      </c>
      <c r="F78" s="151">
        <v>2837</v>
      </c>
      <c r="G78" s="13">
        <v>4990.25</v>
      </c>
      <c r="H78" s="151">
        <f t="shared" si="38"/>
        <v>51.05</v>
      </c>
      <c r="I78" s="151">
        <f t="shared" si="39"/>
        <v>453.792</v>
      </c>
      <c r="J78" s="151">
        <f t="shared" si="40"/>
        <v>19.859</v>
      </c>
      <c r="K78" s="13">
        <f t="shared" si="41"/>
        <v>424.17</v>
      </c>
      <c r="L78" s="13"/>
      <c r="M78" s="13">
        <f t="shared" si="23"/>
        <v>948.871</v>
      </c>
      <c r="N78" s="151">
        <v>0</v>
      </c>
      <c r="O78" s="151">
        <f t="shared" si="42"/>
        <v>226.9</v>
      </c>
      <c r="P78" s="151">
        <f t="shared" si="43"/>
        <v>8.51</v>
      </c>
      <c r="Q78" s="13">
        <f t="shared" si="44"/>
        <v>99.81</v>
      </c>
      <c r="R78" s="13"/>
      <c r="S78" s="151">
        <f t="shared" si="35"/>
        <v>335.22</v>
      </c>
      <c r="T78" s="151">
        <f t="shared" si="45"/>
        <v>1284.091</v>
      </c>
      <c r="U78" s="151"/>
      <c r="V78" t="str">
        <f>VLOOKUP(D78,[3]汇总!I$2:J$326,2,0)</f>
        <v>√</v>
      </c>
      <c r="W78">
        <f>VLOOKUP(D78,'[4]2021.05'!$E$5:$F$203,2,0)</f>
        <v>1790</v>
      </c>
      <c r="Y78">
        <f>VLOOKUP(C78,'[5]6月养老保险明细导'!$B$1:$R$500,17,0)</f>
        <v>0</v>
      </c>
      <c r="Z78">
        <f t="shared" si="36"/>
        <v>226.9</v>
      </c>
    </row>
    <row r="79" ht="20" customHeight="1" spans="1:26">
      <c r="A79" s="150">
        <f t="shared" si="37"/>
        <v>76</v>
      </c>
      <c r="B79" s="154"/>
      <c r="C79" s="11" t="s">
        <v>162</v>
      </c>
      <c r="D79" s="151" t="s">
        <v>163</v>
      </c>
      <c r="E79" s="151">
        <v>2836.2</v>
      </c>
      <c r="F79" s="151">
        <v>2837</v>
      </c>
      <c r="G79" s="13">
        <v>4990.25</v>
      </c>
      <c r="H79" s="151">
        <f t="shared" si="38"/>
        <v>51.05</v>
      </c>
      <c r="I79" s="151">
        <f t="shared" si="39"/>
        <v>453.792</v>
      </c>
      <c r="J79" s="151">
        <f t="shared" si="40"/>
        <v>19.859</v>
      </c>
      <c r="K79" s="13">
        <f t="shared" si="41"/>
        <v>424.17</v>
      </c>
      <c r="L79" s="13"/>
      <c r="M79" s="13">
        <f t="shared" si="23"/>
        <v>948.871</v>
      </c>
      <c r="N79" s="151">
        <v>0</v>
      </c>
      <c r="O79" s="151">
        <f t="shared" si="42"/>
        <v>226.9</v>
      </c>
      <c r="P79" s="151">
        <f t="shared" si="43"/>
        <v>8.51</v>
      </c>
      <c r="Q79" s="13">
        <f t="shared" si="44"/>
        <v>99.81</v>
      </c>
      <c r="R79" s="13"/>
      <c r="S79" s="151">
        <f t="shared" si="35"/>
        <v>335.22</v>
      </c>
      <c r="T79" s="151">
        <f t="shared" si="45"/>
        <v>1284.091</v>
      </c>
      <c r="U79" s="151"/>
      <c r="V79" t="str">
        <f>VLOOKUP(D79,[3]汇总!I$2:J$326,2,0)</f>
        <v>√</v>
      </c>
      <c r="W79">
        <f>VLOOKUP(D79,'[4]2021.05'!$E$5:$F$203,2,0)</f>
        <v>3180</v>
      </c>
      <c r="Y79">
        <f>VLOOKUP(C79,'[5]6月养老保险明细导'!$B$1:$R$500,17,0)</f>
        <v>0</v>
      </c>
      <c r="Z79">
        <f t="shared" si="36"/>
        <v>226.9</v>
      </c>
    </row>
    <row r="80" ht="20" customHeight="1" spans="1:26">
      <c r="A80" s="150">
        <f t="shared" si="37"/>
        <v>77</v>
      </c>
      <c r="B80" s="154"/>
      <c r="C80" s="11" t="s">
        <v>164</v>
      </c>
      <c r="D80" s="151" t="s">
        <v>165</v>
      </c>
      <c r="E80" s="151">
        <v>2836.2</v>
      </c>
      <c r="F80" s="151">
        <v>2837</v>
      </c>
      <c r="G80" s="13">
        <v>4990.25</v>
      </c>
      <c r="H80" s="151">
        <f t="shared" si="38"/>
        <v>51.05</v>
      </c>
      <c r="I80" s="151">
        <f t="shared" si="39"/>
        <v>453.792</v>
      </c>
      <c r="J80" s="151">
        <f t="shared" si="40"/>
        <v>19.859</v>
      </c>
      <c r="K80" s="13">
        <f t="shared" si="41"/>
        <v>424.17</v>
      </c>
      <c r="L80" s="13"/>
      <c r="M80" s="13">
        <f t="shared" si="23"/>
        <v>948.871</v>
      </c>
      <c r="N80" s="151">
        <v>0</v>
      </c>
      <c r="O80" s="151">
        <f t="shared" si="42"/>
        <v>226.9</v>
      </c>
      <c r="P80" s="151">
        <f t="shared" si="43"/>
        <v>8.51</v>
      </c>
      <c r="Q80" s="13">
        <f t="shared" si="44"/>
        <v>99.81</v>
      </c>
      <c r="R80" s="13"/>
      <c r="S80" s="151">
        <f t="shared" si="35"/>
        <v>335.22</v>
      </c>
      <c r="T80" s="151">
        <f t="shared" si="45"/>
        <v>1284.091</v>
      </c>
      <c r="U80" s="151"/>
      <c r="V80" t="str">
        <f>VLOOKUP(D80,[3]汇总!I$2:J$326,2,0)</f>
        <v>√</v>
      </c>
      <c r="W80">
        <f>VLOOKUP(D80,'[4]2021.05'!$E$5:$F$203,2,0)</f>
        <v>1790</v>
      </c>
      <c r="Y80">
        <f>VLOOKUP(C80,'[5]6月养老保险明细导'!$B$1:$R$500,17,0)</f>
        <v>0</v>
      </c>
      <c r="Z80">
        <f t="shared" si="36"/>
        <v>226.9</v>
      </c>
    </row>
    <row r="81" ht="20" customHeight="1" spans="1:26">
      <c r="A81" s="150">
        <f t="shared" si="37"/>
        <v>78</v>
      </c>
      <c r="B81" s="154"/>
      <c r="C81" s="11" t="s">
        <v>166</v>
      </c>
      <c r="D81" s="151" t="s">
        <v>167</v>
      </c>
      <c r="E81" s="151">
        <v>2836.2</v>
      </c>
      <c r="F81" s="151">
        <v>2837</v>
      </c>
      <c r="G81" s="13">
        <v>4990.25</v>
      </c>
      <c r="H81" s="151">
        <f t="shared" si="38"/>
        <v>51.05</v>
      </c>
      <c r="I81" s="151">
        <f t="shared" si="39"/>
        <v>453.792</v>
      </c>
      <c r="J81" s="151">
        <f t="shared" si="40"/>
        <v>19.859</v>
      </c>
      <c r="K81" s="13">
        <f t="shared" si="41"/>
        <v>424.17</v>
      </c>
      <c r="L81" s="13"/>
      <c r="M81" s="13">
        <f t="shared" si="23"/>
        <v>948.871</v>
      </c>
      <c r="N81" s="151">
        <v>0</v>
      </c>
      <c r="O81" s="151">
        <f t="shared" si="42"/>
        <v>226.9</v>
      </c>
      <c r="P81" s="151">
        <f t="shared" si="43"/>
        <v>8.51</v>
      </c>
      <c r="Q81" s="13">
        <f t="shared" si="44"/>
        <v>99.81</v>
      </c>
      <c r="R81" s="13"/>
      <c r="S81" s="151">
        <f t="shared" si="35"/>
        <v>335.22</v>
      </c>
      <c r="T81" s="151">
        <f t="shared" si="45"/>
        <v>1284.091</v>
      </c>
      <c r="U81" s="151"/>
      <c r="V81" t="str">
        <f>VLOOKUP(D81,[3]汇总!I$2:J$326,2,0)</f>
        <v>√</v>
      </c>
      <c r="W81">
        <f>VLOOKUP(D81,'[4]2021.05'!$E$5:$F$203,2,0)</f>
        <v>3180</v>
      </c>
      <c r="Y81">
        <f>VLOOKUP(C81,'[5]6月养老保险明细导'!$B$1:$R$500,17,0)</f>
        <v>0</v>
      </c>
      <c r="Z81">
        <f t="shared" si="36"/>
        <v>226.9</v>
      </c>
    </row>
    <row r="82" ht="20" customHeight="1" spans="1:26">
      <c r="A82" s="150">
        <f t="shared" si="37"/>
        <v>79</v>
      </c>
      <c r="B82" s="154"/>
      <c r="C82" s="11" t="s">
        <v>168</v>
      </c>
      <c r="D82" s="151" t="s">
        <v>169</v>
      </c>
      <c r="E82" s="151">
        <v>2836.2</v>
      </c>
      <c r="F82" s="151">
        <v>2837</v>
      </c>
      <c r="G82" s="13">
        <v>4990.25</v>
      </c>
      <c r="H82" s="151">
        <f t="shared" si="38"/>
        <v>51.05</v>
      </c>
      <c r="I82" s="151">
        <f t="shared" si="39"/>
        <v>453.792</v>
      </c>
      <c r="J82" s="151">
        <f t="shared" si="40"/>
        <v>19.859</v>
      </c>
      <c r="K82" s="13">
        <f t="shared" si="41"/>
        <v>424.17</v>
      </c>
      <c r="L82" s="13"/>
      <c r="M82" s="13">
        <f t="shared" si="23"/>
        <v>948.871</v>
      </c>
      <c r="N82" s="151">
        <v>0</v>
      </c>
      <c r="O82" s="151">
        <f t="shared" si="42"/>
        <v>226.9</v>
      </c>
      <c r="P82" s="151">
        <f t="shared" si="43"/>
        <v>8.51</v>
      </c>
      <c r="Q82" s="13">
        <f t="shared" si="44"/>
        <v>99.81</v>
      </c>
      <c r="R82" s="13"/>
      <c r="S82" s="151">
        <f t="shared" si="35"/>
        <v>335.22</v>
      </c>
      <c r="T82" s="151">
        <f t="shared" si="45"/>
        <v>1284.091</v>
      </c>
      <c r="U82" s="151"/>
      <c r="V82" t="str">
        <f>VLOOKUP(D82,[3]汇总!I$2:J$326,2,0)</f>
        <v>√</v>
      </c>
      <c r="W82">
        <f>VLOOKUP(D82,'[4]2021.05'!$E$5:$F$203,2,0)</f>
        <v>3180</v>
      </c>
      <c r="Y82">
        <f>VLOOKUP(C82,'[5]6月养老保险明细导'!$B$1:$R$500,17,0)</f>
        <v>0</v>
      </c>
      <c r="Z82">
        <f t="shared" si="36"/>
        <v>226.9</v>
      </c>
    </row>
    <row r="83" ht="20" customHeight="1" spans="1:26">
      <c r="A83" s="150">
        <f t="shared" si="37"/>
        <v>80</v>
      </c>
      <c r="B83" s="154"/>
      <c r="C83" s="11" t="s">
        <v>170</v>
      </c>
      <c r="D83" s="151" t="s">
        <v>171</v>
      </c>
      <c r="E83" s="151">
        <v>2836.2</v>
      </c>
      <c r="F83" s="151">
        <v>2837</v>
      </c>
      <c r="G83" s="13">
        <v>4990.25</v>
      </c>
      <c r="H83" s="151">
        <f t="shared" si="38"/>
        <v>51.05</v>
      </c>
      <c r="I83" s="151">
        <f t="shared" si="39"/>
        <v>453.792</v>
      </c>
      <c r="J83" s="151">
        <f t="shared" si="40"/>
        <v>19.859</v>
      </c>
      <c r="K83" s="13">
        <f t="shared" si="41"/>
        <v>424.17</v>
      </c>
      <c r="L83" s="13"/>
      <c r="M83" s="13">
        <f t="shared" si="23"/>
        <v>948.871</v>
      </c>
      <c r="N83" s="151">
        <v>0</v>
      </c>
      <c r="O83" s="151">
        <f t="shared" si="42"/>
        <v>226.9</v>
      </c>
      <c r="P83" s="151">
        <f t="shared" si="43"/>
        <v>8.51</v>
      </c>
      <c r="Q83" s="13">
        <f t="shared" si="44"/>
        <v>99.81</v>
      </c>
      <c r="R83" s="13"/>
      <c r="S83" s="151">
        <f t="shared" si="35"/>
        <v>335.22</v>
      </c>
      <c r="T83" s="151">
        <f t="shared" si="45"/>
        <v>1284.091</v>
      </c>
      <c r="U83" s="151"/>
      <c r="V83" t="str">
        <f>VLOOKUP(D83,[3]汇总!I$2:J$326,2,0)</f>
        <v>√</v>
      </c>
      <c r="W83">
        <f>VLOOKUP(D83,'[4]2021.05'!$E$5:$F$203,2,0)</f>
        <v>3180</v>
      </c>
      <c r="Y83">
        <f>VLOOKUP(C83,'[5]6月养老保险明细导'!$B$1:$R$500,17,0)</f>
        <v>0</v>
      </c>
      <c r="Z83">
        <f t="shared" si="36"/>
        <v>226.9</v>
      </c>
    </row>
    <row r="84" ht="20" customHeight="1" spans="1:26">
      <c r="A84" s="150">
        <f t="shared" ref="A84:A93" si="46">ROW()-3</f>
        <v>81</v>
      </c>
      <c r="B84" s="154"/>
      <c r="C84" s="11" t="s">
        <v>172</v>
      </c>
      <c r="D84" s="151" t="s">
        <v>173</v>
      </c>
      <c r="E84" s="151">
        <v>2836.2</v>
      </c>
      <c r="F84" s="151">
        <v>2837</v>
      </c>
      <c r="G84" s="13">
        <v>4990.25</v>
      </c>
      <c r="H84" s="151">
        <f t="shared" si="38"/>
        <v>51.05</v>
      </c>
      <c r="I84" s="151">
        <f t="shared" si="39"/>
        <v>453.792</v>
      </c>
      <c r="J84" s="151">
        <f t="shared" si="40"/>
        <v>19.859</v>
      </c>
      <c r="K84" s="13">
        <f t="shared" si="41"/>
        <v>424.17</v>
      </c>
      <c r="L84" s="13"/>
      <c r="M84" s="13">
        <f t="shared" si="23"/>
        <v>948.871</v>
      </c>
      <c r="N84" s="151">
        <v>0</v>
      </c>
      <c r="O84" s="151">
        <f t="shared" si="42"/>
        <v>226.9</v>
      </c>
      <c r="P84" s="151">
        <f t="shared" si="43"/>
        <v>8.51</v>
      </c>
      <c r="Q84" s="13">
        <f t="shared" si="44"/>
        <v>99.81</v>
      </c>
      <c r="R84" s="13"/>
      <c r="S84" s="151">
        <f t="shared" si="35"/>
        <v>335.22</v>
      </c>
      <c r="T84" s="151">
        <f t="shared" si="45"/>
        <v>1284.091</v>
      </c>
      <c r="U84" s="151"/>
      <c r="V84" t="str">
        <f>VLOOKUP(D84,[3]汇总!I$2:J$326,2,0)</f>
        <v>√</v>
      </c>
      <c r="W84">
        <f>VLOOKUP(D84,'[4]2021.05'!$E$5:$F$203,2,0)</f>
        <v>3180</v>
      </c>
      <c r="Y84">
        <f>VLOOKUP(C84,'[5]6月养老保险明细导'!$B$1:$R$500,17,0)</f>
        <v>0</v>
      </c>
      <c r="Z84">
        <f t="shared" si="36"/>
        <v>226.9</v>
      </c>
    </row>
    <row r="85" ht="20" customHeight="1" spans="1:26">
      <c r="A85" s="150">
        <f t="shared" si="46"/>
        <v>82</v>
      </c>
      <c r="B85" s="154"/>
      <c r="C85" s="11" t="s">
        <v>174</v>
      </c>
      <c r="D85" s="151" t="s">
        <v>175</v>
      </c>
      <c r="E85" s="151">
        <v>2836.2</v>
      </c>
      <c r="F85" s="151">
        <v>2837</v>
      </c>
      <c r="G85" s="13">
        <v>4990.25</v>
      </c>
      <c r="H85" s="151">
        <f t="shared" si="38"/>
        <v>51.05</v>
      </c>
      <c r="I85" s="151">
        <f t="shared" si="39"/>
        <v>453.792</v>
      </c>
      <c r="J85" s="151">
        <f t="shared" si="40"/>
        <v>19.859</v>
      </c>
      <c r="K85" s="13">
        <f t="shared" si="41"/>
        <v>424.17</v>
      </c>
      <c r="L85" s="13"/>
      <c r="M85" s="13">
        <f t="shared" si="23"/>
        <v>948.871</v>
      </c>
      <c r="N85" s="151">
        <v>0</v>
      </c>
      <c r="O85" s="151">
        <f t="shared" si="42"/>
        <v>226.9</v>
      </c>
      <c r="P85" s="151">
        <f t="shared" si="43"/>
        <v>8.51</v>
      </c>
      <c r="Q85" s="13">
        <f t="shared" si="44"/>
        <v>99.81</v>
      </c>
      <c r="R85" s="13"/>
      <c r="S85" s="151">
        <f t="shared" si="35"/>
        <v>335.22</v>
      </c>
      <c r="T85" s="151">
        <f t="shared" si="45"/>
        <v>1284.091</v>
      </c>
      <c r="U85" s="151"/>
      <c r="V85" t="str">
        <f>VLOOKUP(D85,[3]汇总!I$2:J$326,2,0)</f>
        <v>√</v>
      </c>
      <c r="W85">
        <f>VLOOKUP(D85,'[4]2021.05'!$E$5:$F$203,2,0)</f>
        <v>3180</v>
      </c>
      <c r="Y85">
        <f>VLOOKUP(C85,'[5]6月养老保险明细导'!$B$1:$R$500,17,0)</f>
        <v>0</v>
      </c>
      <c r="Z85">
        <f t="shared" si="36"/>
        <v>226.9</v>
      </c>
    </row>
    <row r="86" ht="20" customHeight="1" spans="1:26">
      <c r="A86" s="150">
        <f t="shared" si="46"/>
        <v>83</v>
      </c>
      <c r="B86" s="154"/>
      <c r="C86" s="11" t="s">
        <v>176</v>
      </c>
      <c r="D86" s="151" t="s">
        <v>177</v>
      </c>
      <c r="E86" s="151">
        <v>2836.2</v>
      </c>
      <c r="F86" s="151">
        <v>2837</v>
      </c>
      <c r="G86" s="13">
        <v>4990.25</v>
      </c>
      <c r="H86" s="151">
        <f t="shared" si="38"/>
        <v>51.05</v>
      </c>
      <c r="I86" s="151">
        <f t="shared" si="39"/>
        <v>453.792</v>
      </c>
      <c r="J86" s="151">
        <f t="shared" si="40"/>
        <v>19.859</v>
      </c>
      <c r="K86" s="13">
        <f t="shared" si="41"/>
        <v>424.17</v>
      </c>
      <c r="L86" s="13"/>
      <c r="M86" s="13">
        <f t="shared" si="23"/>
        <v>948.871</v>
      </c>
      <c r="N86" s="151">
        <v>0</v>
      </c>
      <c r="O86" s="151">
        <f t="shared" si="42"/>
        <v>226.9</v>
      </c>
      <c r="P86" s="151">
        <f t="shared" si="43"/>
        <v>8.51</v>
      </c>
      <c r="Q86" s="13">
        <f t="shared" si="44"/>
        <v>99.81</v>
      </c>
      <c r="R86" s="13"/>
      <c r="S86" s="151">
        <f t="shared" si="35"/>
        <v>335.22</v>
      </c>
      <c r="T86" s="151">
        <f t="shared" si="45"/>
        <v>1284.091</v>
      </c>
      <c r="U86" s="151"/>
      <c r="V86" t="str">
        <f>VLOOKUP(D86,[3]汇总!I$2:J$326,2,0)</f>
        <v>√</v>
      </c>
      <c r="W86" t="e">
        <f>VLOOKUP(D86,'[4]2021.05'!$E$5:$F$203,2,0)</f>
        <v>#N/A</v>
      </c>
      <c r="Y86">
        <f>VLOOKUP(C86,'[5]6月养老保险明细导'!$B$1:$R$500,17,0)</f>
        <v>0</v>
      </c>
      <c r="Z86">
        <f t="shared" si="36"/>
        <v>226.9</v>
      </c>
    </row>
    <row r="87" ht="20" customHeight="1" spans="1:26">
      <c r="A87" s="150">
        <f t="shared" si="46"/>
        <v>84</v>
      </c>
      <c r="B87" s="154"/>
      <c r="C87" s="11" t="s">
        <v>178</v>
      </c>
      <c r="D87" s="151" t="s">
        <v>179</v>
      </c>
      <c r="E87" s="151">
        <v>2836.2</v>
      </c>
      <c r="F87" s="151">
        <v>2837</v>
      </c>
      <c r="G87" s="13">
        <v>4990.25</v>
      </c>
      <c r="H87" s="151">
        <f t="shared" si="38"/>
        <v>51.05</v>
      </c>
      <c r="I87" s="151">
        <f t="shared" si="39"/>
        <v>453.792</v>
      </c>
      <c r="J87" s="151">
        <f t="shared" si="40"/>
        <v>19.859</v>
      </c>
      <c r="K87" s="13">
        <f t="shared" si="41"/>
        <v>424.17</v>
      </c>
      <c r="L87" s="13"/>
      <c r="M87" s="13">
        <f t="shared" si="23"/>
        <v>948.871</v>
      </c>
      <c r="N87" s="151">
        <v>0</v>
      </c>
      <c r="O87" s="151">
        <f t="shared" si="42"/>
        <v>226.9</v>
      </c>
      <c r="P87" s="151">
        <f t="shared" si="43"/>
        <v>8.51</v>
      </c>
      <c r="Q87" s="13">
        <f t="shared" si="44"/>
        <v>99.81</v>
      </c>
      <c r="R87" s="13"/>
      <c r="S87" s="151">
        <f t="shared" si="35"/>
        <v>335.22</v>
      </c>
      <c r="T87" s="151">
        <f t="shared" si="45"/>
        <v>1284.091</v>
      </c>
      <c r="U87" s="151"/>
      <c r="V87" t="str">
        <f>VLOOKUP(D87,[3]汇总!I$2:J$326,2,0)</f>
        <v>√</v>
      </c>
      <c r="W87">
        <f>VLOOKUP(D87,'[4]2021.05'!$E$5:$F$203,2,0)</f>
        <v>4180</v>
      </c>
      <c r="Y87">
        <f>VLOOKUP(C87,'[5]6月养老保险明细导'!$B$1:$R$500,17,0)</f>
        <v>0</v>
      </c>
      <c r="Z87">
        <f t="shared" si="36"/>
        <v>226.9</v>
      </c>
    </row>
    <row r="88" ht="20" customHeight="1" spans="1:26">
      <c r="A88" s="150">
        <f t="shared" si="46"/>
        <v>85</v>
      </c>
      <c r="B88" s="154"/>
      <c r="C88" s="11" t="s">
        <v>180</v>
      </c>
      <c r="D88" s="151" t="s">
        <v>181</v>
      </c>
      <c r="E88" s="151">
        <v>2836.2</v>
      </c>
      <c r="F88" s="151">
        <v>2837</v>
      </c>
      <c r="G88" s="13">
        <v>4990.25</v>
      </c>
      <c r="H88" s="151">
        <f t="shared" si="38"/>
        <v>51.05</v>
      </c>
      <c r="I88" s="151">
        <f t="shared" si="39"/>
        <v>453.792</v>
      </c>
      <c r="J88" s="151">
        <f t="shared" si="40"/>
        <v>19.859</v>
      </c>
      <c r="K88" s="13">
        <f t="shared" si="41"/>
        <v>424.17</v>
      </c>
      <c r="L88" s="13"/>
      <c r="M88" s="13">
        <f t="shared" si="23"/>
        <v>948.871</v>
      </c>
      <c r="N88" s="151">
        <v>0</v>
      </c>
      <c r="O88" s="151">
        <f t="shared" si="42"/>
        <v>226.9</v>
      </c>
      <c r="P88" s="151">
        <f t="shared" si="43"/>
        <v>8.51</v>
      </c>
      <c r="Q88" s="13">
        <f t="shared" si="44"/>
        <v>99.81</v>
      </c>
      <c r="R88" s="13"/>
      <c r="S88" s="151">
        <f t="shared" si="35"/>
        <v>335.22</v>
      </c>
      <c r="T88" s="151">
        <f t="shared" si="45"/>
        <v>1284.091</v>
      </c>
      <c r="U88" s="151"/>
      <c r="V88" t="str">
        <f>VLOOKUP(D88,[3]汇总!I$2:J$326,2,0)</f>
        <v>√</v>
      </c>
      <c r="W88">
        <f>VLOOKUP(D88,'[4]2021.05'!$E$5:$F$203,2,0)</f>
        <v>3180</v>
      </c>
      <c r="Y88">
        <f>VLOOKUP(C88,'[5]6月养老保险明细导'!$B$1:$R$500,17,0)</f>
        <v>0</v>
      </c>
      <c r="Z88">
        <f t="shared" si="36"/>
        <v>226.9</v>
      </c>
    </row>
    <row r="89" ht="20" customHeight="1" spans="1:26">
      <c r="A89" s="150">
        <f t="shared" si="46"/>
        <v>86</v>
      </c>
      <c r="B89" s="154"/>
      <c r="C89" s="11" t="s">
        <v>184</v>
      </c>
      <c r="D89" s="151" t="s">
        <v>185</v>
      </c>
      <c r="E89" s="151">
        <v>2836.2</v>
      </c>
      <c r="F89" s="151">
        <v>2837</v>
      </c>
      <c r="G89" s="13">
        <v>4990.25</v>
      </c>
      <c r="H89" s="151">
        <f t="shared" si="38"/>
        <v>51.05</v>
      </c>
      <c r="I89" s="151">
        <f t="shared" si="39"/>
        <v>453.792</v>
      </c>
      <c r="J89" s="151">
        <f t="shared" si="40"/>
        <v>19.859</v>
      </c>
      <c r="K89" s="13">
        <f t="shared" si="41"/>
        <v>424.17</v>
      </c>
      <c r="L89" s="13"/>
      <c r="M89" s="13">
        <f t="shared" si="23"/>
        <v>948.871</v>
      </c>
      <c r="N89" s="151">
        <v>0</v>
      </c>
      <c r="O89" s="151">
        <f t="shared" si="42"/>
        <v>226.9</v>
      </c>
      <c r="P89" s="151">
        <f t="shared" si="43"/>
        <v>8.51</v>
      </c>
      <c r="Q89" s="13">
        <f t="shared" si="44"/>
        <v>99.81</v>
      </c>
      <c r="R89" s="13"/>
      <c r="S89" s="151">
        <f t="shared" si="35"/>
        <v>335.22</v>
      </c>
      <c r="T89" s="151">
        <f t="shared" si="45"/>
        <v>1284.091</v>
      </c>
      <c r="U89" s="151"/>
      <c r="V89" t="str">
        <f>VLOOKUP(D89,[3]汇总!I$2:J$326,2,0)</f>
        <v>√</v>
      </c>
      <c r="W89" t="e">
        <f>VLOOKUP(D89,'[4]2021.05'!$E$5:$F$203,2,0)</f>
        <v>#N/A</v>
      </c>
      <c r="Y89">
        <f>VLOOKUP(C89,'[5]6月养老保险明细导'!$B$1:$R$500,17,0)</f>
        <v>0</v>
      </c>
      <c r="Z89">
        <f t="shared" si="36"/>
        <v>226.9</v>
      </c>
    </row>
    <row r="90" ht="20" customHeight="1" spans="1:26">
      <c r="A90" s="150">
        <f t="shared" si="46"/>
        <v>87</v>
      </c>
      <c r="B90" s="154"/>
      <c r="C90" s="11" t="s">
        <v>186</v>
      </c>
      <c r="D90" s="151" t="s">
        <v>187</v>
      </c>
      <c r="E90" s="151">
        <v>2836.2</v>
      </c>
      <c r="F90" s="151">
        <v>2837</v>
      </c>
      <c r="G90" s="13">
        <v>4990.25</v>
      </c>
      <c r="H90" s="151">
        <f t="shared" si="38"/>
        <v>51.05</v>
      </c>
      <c r="I90" s="151">
        <f t="shared" si="39"/>
        <v>453.792</v>
      </c>
      <c r="J90" s="151">
        <f t="shared" si="40"/>
        <v>19.859</v>
      </c>
      <c r="K90" s="13">
        <f t="shared" si="41"/>
        <v>424.17</v>
      </c>
      <c r="L90" s="13"/>
      <c r="M90" s="13">
        <f t="shared" si="23"/>
        <v>948.871</v>
      </c>
      <c r="N90" s="151">
        <v>0</v>
      </c>
      <c r="O90" s="151">
        <f t="shared" si="42"/>
        <v>226.9</v>
      </c>
      <c r="P90" s="151">
        <f t="shared" si="43"/>
        <v>8.51</v>
      </c>
      <c r="Q90" s="13">
        <f t="shared" si="44"/>
        <v>99.81</v>
      </c>
      <c r="R90" s="13"/>
      <c r="S90" s="151">
        <f t="shared" si="35"/>
        <v>335.22</v>
      </c>
      <c r="T90" s="151">
        <f t="shared" si="45"/>
        <v>1284.091</v>
      </c>
      <c r="U90" s="151"/>
      <c r="V90" t="str">
        <f>VLOOKUP(D90,[3]汇总!I$2:J$326,2,0)</f>
        <v>√</v>
      </c>
      <c r="W90">
        <f>VLOOKUP(D90,'[4]2021.05'!$E$5:$F$203,2,0)</f>
        <v>3180</v>
      </c>
      <c r="Y90">
        <f>VLOOKUP(C90,'[5]6月养老保险明细导'!$B$1:$R$500,17,0)</f>
        <v>0</v>
      </c>
      <c r="Z90">
        <f t="shared" si="36"/>
        <v>226.9</v>
      </c>
    </row>
    <row r="91" ht="20" customHeight="1" spans="1:26">
      <c r="A91" s="150">
        <f t="shared" si="46"/>
        <v>88</v>
      </c>
      <c r="B91" s="154"/>
      <c r="C91" s="11" t="s">
        <v>188</v>
      </c>
      <c r="D91" s="151" t="s">
        <v>189</v>
      </c>
      <c r="E91" s="151">
        <v>2836.2</v>
      </c>
      <c r="F91" s="151">
        <v>2837</v>
      </c>
      <c r="G91" s="13">
        <v>4990.25</v>
      </c>
      <c r="H91" s="151">
        <f t="shared" si="38"/>
        <v>51.05</v>
      </c>
      <c r="I91" s="151">
        <f t="shared" si="39"/>
        <v>453.792</v>
      </c>
      <c r="J91" s="151">
        <f t="shared" si="40"/>
        <v>19.859</v>
      </c>
      <c r="K91" s="13">
        <f t="shared" si="41"/>
        <v>424.17</v>
      </c>
      <c r="L91" s="13"/>
      <c r="M91" s="13">
        <f t="shared" si="23"/>
        <v>948.871</v>
      </c>
      <c r="N91" s="151">
        <v>0</v>
      </c>
      <c r="O91" s="151">
        <f t="shared" si="42"/>
        <v>226.9</v>
      </c>
      <c r="P91" s="151">
        <f t="shared" si="43"/>
        <v>8.51</v>
      </c>
      <c r="Q91" s="13">
        <f t="shared" si="44"/>
        <v>99.81</v>
      </c>
      <c r="R91" s="13"/>
      <c r="S91" s="151">
        <f t="shared" si="35"/>
        <v>335.22</v>
      </c>
      <c r="T91" s="151">
        <f t="shared" si="45"/>
        <v>1284.091</v>
      </c>
      <c r="U91" s="151"/>
      <c r="V91" t="str">
        <f>VLOOKUP(D91,[3]汇总!I$2:J$326,2,0)</f>
        <v>√</v>
      </c>
      <c r="W91">
        <f>VLOOKUP(D91,'[4]2021.05'!$E$5:$F$203,2,0)</f>
        <v>1790</v>
      </c>
      <c r="Y91">
        <f>VLOOKUP(C91,'[5]6月养老保险明细导'!$B$1:$R$500,17,0)</f>
        <v>0</v>
      </c>
      <c r="Z91">
        <f t="shared" si="36"/>
        <v>226.9</v>
      </c>
    </row>
    <row r="92" ht="20" customHeight="1" spans="1:26">
      <c r="A92" s="150">
        <f t="shared" si="46"/>
        <v>89</v>
      </c>
      <c r="B92" s="154"/>
      <c r="C92" s="11" t="s">
        <v>190</v>
      </c>
      <c r="D92" s="151" t="s">
        <v>191</v>
      </c>
      <c r="E92" s="151">
        <v>2836.2</v>
      </c>
      <c r="F92" s="151">
        <v>2837</v>
      </c>
      <c r="G92" s="13">
        <v>4990.25</v>
      </c>
      <c r="H92" s="151">
        <f t="shared" si="38"/>
        <v>51.05</v>
      </c>
      <c r="I92" s="151">
        <f t="shared" si="39"/>
        <v>453.792</v>
      </c>
      <c r="J92" s="151">
        <f t="shared" si="40"/>
        <v>19.859</v>
      </c>
      <c r="K92" s="13">
        <f t="shared" si="41"/>
        <v>424.17</v>
      </c>
      <c r="L92" s="13"/>
      <c r="M92" s="13">
        <f t="shared" si="23"/>
        <v>948.871</v>
      </c>
      <c r="N92" s="151">
        <v>0</v>
      </c>
      <c r="O92" s="151">
        <f t="shared" si="42"/>
        <v>226.9</v>
      </c>
      <c r="P92" s="151">
        <f t="shared" si="43"/>
        <v>8.51</v>
      </c>
      <c r="Q92" s="13">
        <f t="shared" si="44"/>
        <v>99.81</v>
      </c>
      <c r="R92" s="13"/>
      <c r="S92" s="151">
        <f t="shared" si="35"/>
        <v>335.22</v>
      </c>
      <c r="T92" s="151">
        <f t="shared" si="45"/>
        <v>1284.091</v>
      </c>
      <c r="U92" s="151"/>
      <c r="V92" t="str">
        <f>VLOOKUP(D92,[3]汇总!I$2:J$326,2,0)</f>
        <v>√</v>
      </c>
      <c r="W92">
        <f>VLOOKUP(D92,'[4]2021.05'!$E$5:$F$203,2,0)</f>
        <v>3180</v>
      </c>
      <c r="Y92">
        <f>VLOOKUP(C92,'[5]6月养老保险明细导'!$B$1:$R$500,17,0)</f>
        <v>0</v>
      </c>
      <c r="Z92">
        <f t="shared" si="36"/>
        <v>226.9</v>
      </c>
    </row>
    <row r="93" ht="20" customHeight="1" spans="1:26">
      <c r="A93" s="150">
        <f t="shared" si="46"/>
        <v>90</v>
      </c>
      <c r="B93" s="154"/>
      <c r="C93" s="11" t="s">
        <v>192</v>
      </c>
      <c r="D93" s="151" t="s">
        <v>193</v>
      </c>
      <c r="E93" s="151">
        <v>3820</v>
      </c>
      <c r="F93" s="151">
        <v>3820</v>
      </c>
      <c r="G93" s="13">
        <v>4990.25</v>
      </c>
      <c r="H93" s="151">
        <f t="shared" si="38"/>
        <v>68.76</v>
      </c>
      <c r="I93" s="151">
        <f t="shared" si="39"/>
        <v>611.2</v>
      </c>
      <c r="J93" s="151">
        <f t="shared" si="40"/>
        <v>26.74</v>
      </c>
      <c r="K93" s="13">
        <f t="shared" si="41"/>
        <v>424.17</v>
      </c>
      <c r="L93" s="13"/>
      <c r="M93" s="13">
        <f t="shared" si="23"/>
        <v>1130.87</v>
      </c>
      <c r="N93" s="151">
        <v>0</v>
      </c>
      <c r="O93" s="151">
        <f t="shared" si="42"/>
        <v>305.6</v>
      </c>
      <c r="P93" s="151">
        <f t="shared" si="43"/>
        <v>11.46</v>
      </c>
      <c r="Q93" s="13">
        <f t="shared" si="44"/>
        <v>99.81</v>
      </c>
      <c r="R93" s="13"/>
      <c r="S93" s="151">
        <f t="shared" si="35"/>
        <v>416.87</v>
      </c>
      <c r="T93" s="151">
        <f t="shared" si="45"/>
        <v>1547.74</v>
      </c>
      <c r="U93" s="151"/>
      <c r="V93" t="str">
        <f>VLOOKUP(D93,[3]汇总!I$2:J$326,2,0)</f>
        <v>√</v>
      </c>
      <c r="W93">
        <f>VLOOKUP(D93,'[4]2021.05'!$E$5:$F$203,2,0)</f>
        <v>4180</v>
      </c>
      <c r="Y93">
        <f>VLOOKUP(C93,'[5]6月养老保险明细导'!$B$1:$R$500,17,0)</f>
        <v>0</v>
      </c>
      <c r="Z93">
        <f t="shared" si="36"/>
        <v>305.6</v>
      </c>
    </row>
    <row r="94" ht="20" customHeight="1" spans="1:26">
      <c r="A94" s="150">
        <f t="shared" ref="A94:A103" si="47">ROW()-3</f>
        <v>91</v>
      </c>
      <c r="B94" s="154"/>
      <c r="C94" s="11" t="s">
        <v>194</v>
      </c>
      <c r="D94" s="151" t="s">
        <v>195</v>
      </c>
      <c r="E94" s="151">
        <v>3820</v>
      </c>
      <c r="F94" s="151">
        <v>3820</v>
      </c>
      <c r="G94" s="13">
        <v>4990.25</v>
      </c>
      <c r="H94" s="151">
        <f t="shared" si="38"/>
        <v>68.76</v>
      </c>
      <c r="I94" s="151">
        <f t="shared" si="39"/>
        <v>611.2</v>
      </c>
      <c r="J94" s="151">
        <f t="shared" si="40"/>
        <v>26.74</v>
      </c>
      <c r="K94" s="13">
        <f t="shared" si="41"/>
        <v>424.17</v>
      </c>
      <c r="L94" s="13"/>
      <c r="M94" s="13">
        <f t="shared" si="23"/>
        <v>1130.87</v>
      </c>
      <c r="N94" s="151">
        <v>0</v>
      </c>
      <c r="O94" s="151">
        <f t="shared" si="42"/>
        <v>305.6</v>
      </c>
      <c r="P94" s="151">
        <f t="shared" si="43"/>
        <v>11.46</v>
      </c>
      <c r="Q94" s="13">
        <f t="shared" si="44"/>
        <v>99.81</v>
      </c>
      <c r="R94" s="13"/>
      <c r="S94" s="151">
        <f t="shared" si="35"/>
        <v>416.87</v>
      </c>
      <c r="T94" s="151">
        <f t="shared" si="45"/>
        <v>1547.74</v>
      </c>
      <c r="U94" s="151"/>
      <c r="V94" t="str">
        <f>VLOOKUP(D94,[3]汇总!I$2:J$326,2,0)</f>
        <v>√</v>
      </c>
      <c r="W94">
        <f>VLOOKUP(D94,'[4]2021.05'!$E$5:$F$203,2,0)</f>
        <v>4180</v>
      </c>
      <c r="Y94">
        <f>VLOOKUP(C94,'[5]6月养老保险明细导'!$B$1:$R$500,17,0)</f>
        <v>0</v>
      </c>
      <c r="Z94">
        <f t="shared" si="36"/>
        <v>305.6</v>
      </c>
    </row>
    <row r="95" ht="20" customHeight="1" spans="1:26">
      <c r="A95" s="150">
        <f t="shared" si="47"/>
        <v>92</v>
      </c>
      <c r="B95" s="154"/>
      <c r="C95" s="11" t="s">
        <v>196</v>
      </c>
      <c r="D95" s="151" t="s">
        <v>197</v>
      </c>
      <c r="E95" s="151">
        <v>2836.2</v>
      </c>
      <c r="F95" s="151">
        <v>2837</v>
      </c>
      <c r="G95" s="13">
        <v>4990.25</v>
      </c>
      <c r="H95" s="151">
        <f t="shared" si="38"/>
        <v>51.05</v>
      </c>
      <c r="I95" s="151">
        <f t="shared" si="39"/>
        <v>453.792</v>
      </c>
      <c r="J95" s="151">
        <f t="shared" si="40"/>
        <v>19.859</v>
      </c>
      <c r="K95" s="13">
        <f t="shared" si="41"/>
        <v>424.17</v>
      </c>
      <c r="L95" s="13"/>
      <c r="M95" s="13">
        <f t="shared" si="23"/>
        <v>948.871</v>
      </c>
      <c r="N95" s="151">
        <v>0</v>
      </c>
      <c r="O95" s="151">
        <f t="shared" si="42"/>
        <v>226.9</v>
      </c>
      <c r="P95" s="151">
        <f t="shared" si="43"/>
        <v>8.51</v>
      </c>
      <c r="Q95" s="13">
        <f t="shared" si="44"/>
        <v>99.81</v>
      </c>
      <c r="R95" s="13"/>
      <c r="S95" s="151">
        <f t="shared" si="35"/>
        <v>335.22</v>
      </c>
      <c r="T95" s="151">
        <f t="shared" si="45"/>
        <v>1284.091</v>
      </c>
      <c r="U95" s="151"/>
      <c r="V95" t="str">
        <f>VLOOKUP(D95,[3]汇总!I$2:J$326,2,0)</f>
        <v>√</v>
      </c>
      <c r="W95">
        <f>VLOOKUP(D95,'[4]2021.05'!$E$5:$F$203,2,0)</f>
        <v>3180</v>
      </c>
      <c r="Y95">
        <f>VLOOKUP(C95,'[5]6月养老保险明细导'!$B$1:$R$500,17,0)</f>
        <v>0</v>
      </c>
      <c r="Z95">
        <f t="shared" si="36"/>
        <v>226.9</v>
      </c>
    </row>
    <row r="96" ht="20" customHeight="1" spans="1:26">
      <c r="A96" s="150">
        <f t="shared" si="47"/>
        <v>93</v>
      </c>
      <c r="B96" s="154"/>
      <c r="C96" s="11" t="s">
        <v>198</v>
      </c>
      <c r="D96" s="151" t="s">
        <v>199</v>
      </c>
      <c r="E96" s="151">
        <v>2836.2</v>
      </c>
      <c r="F96" s="151">
        <v>2837</v>
      </c>
      <c r="G96" s="13">
        <v>4990.25</v>
      </c>
      <c r="H96" s="151">
        <f t="shared" si="38"/>
        <v>51.05</v>
      </c>
      <c r="I96" s="151">
        <f t="shared" si="39"/>
        <v>453.792</v>
      </c>
      <c r="J96" s="151">
        <f t="shared" si="40"/>
        <v>19.859</v>
      </c>
      <c r="K96" s="13">
        <f t="shared" si="41"/>
        <v>424.17</v>
      </c>
      <c r="L96" s="13"/>
      <c r="M96" s="13">
        <f t="shared" si="23"/>
        <v>948.871</v>
      </c>
      <c r="N96" s="151">
        <v>0</v>
      </c>
      <c r="O96" s="151">
        <f t="shared" si="42"/>
        <v>226.9</v>
      </c>
      <c r="P96" s="151">
        <f t="shared" si="43"/>
        <v>8.51</v>
      </c>
      <c r="Q96" s="13">
        <f t="shared" si="44"/>
        <v>99.81</v>
      </c>
      <c r="R96" s="13"/>
      <c r="S96" s="151">
        <f t="shared" si="35"/>
        <v>335.22</v>
      </c>
      <c r="T96" s="151">
        <f t="shared" si="45"/>
        <v>1284.091</v>
      </c>
      <c r="U96" s="151"/>
      <c r="V96" t="str">
        <f>VLOOKUP(D96,[3]汇总!I$2:J$326,2,0)</f>
        <v>√</v>
      </c>
      <c r="W96">
        <f>VLOOKUP(D96,'[4]2021.05'!$E$5:$F$203,2,0)</f>
        <v>3180</v>
      </c>
      <c r="Y96">
        <f>VLOOKUP(C96,'[5]6月养老保险明细导'!$B$1:$R$500,17,0)</f>
        <v>0</v>
      </c>
      <c r="Z96">
        <f t="shared" si="36"/>
        <v>226.9</v>
      </c>
    </row>
    <row r="97" ht="20" customHeight="1" spans="1:26">
      <c r="A97" s="150">
        <f t="shared" si="47"/>
        <v>94</v>
      </c>
      <c r="B97" s="154"/>
      <c r="C97" s="11" t="s">
        <v>202</v>
      </c>
      <c r="D97" s="151" t="s">
        <v>203</v>
      </c>
      <c r="E97" s="151">
        <v>2836.2</v>
      </c>
      <c r="F97" s="151">
        <v>2837</v>
      </c>
      <c r="G97" s="13">
        <v>4990.25</v>
      </c>
      <c r="H97" s="151">
        <f t="shared" si="38"/>
        <v>51.05</v>
      </c>
      <c r="I97" s="151">
        <f t="shared" si="39"/>
        <v>453.792</v>
      </c>
      <c r="J97" s="151">
        <f t="shared" si="40"/>
        <v>19.859</v>
      </c>
      <c r="K97" s="13">
        <f t="shared" si="41"/>
        <v>424.17</v>
      </c>
      <c r="L97" s="13"/>
      <c r="M97" s="13">
        <f t="shared" si="23"/>
        <v>948.871</v>
      </c>
      <c r="N97" s="151">
        <v>0</v>
      </c>
      <c r="O97" s="151">
        <f t="shared" si="42"/>
        <v>226.9</v>
      </c>
      <c r="P97" s="151">
        <f t="shared" si="43"/>
        <v>8.51</v>
      </c>
      <c r="Q97" s="13">
        <f t="shared" si="44"/>
        <v>99.81</v>
      </c>
      <c r="R97" s="13"/>
      <c r="S97" s="151">
        <f t="shared" si="35"/>
        <v>335.22</v>
      </c>
      <c r="T97" s="151">
        <f t="shared" si="45"/>
        <v>1284.091</v>
      </c>
      <c r="U97" s="151"/>
      <c r="V97" t="str">
        <f>VLOOKUP(D97,[3]汇总!I$2:J$326,2,0)</f>
        <v>√</v>
      </c>
      <c r="W97">
        <f>VLOOKUP(D97,'[4]2021.05'!$E$5:$F$203,2,0)</f>
        <v>3180</v>
      </c>
      <c r="Y97">
        <f>VLOOKUP(C97,'[5]6月养老保险明细导'!$B$1:$R$500,17,0)</f>
        <v>0</v>
      </c>
      <c r="Z97">
        <f t="shared" si="36"/>
        <v>226.9</v>
      </c>
    </row>
    <row r="98" ht="20" customHeight="1" spans="1:26">
      <c r="A98" s="150">
        <f t="shared" si="47"/>
        <v>95</v>
      </c>
      <c r="B98" s="154"/>
      <c r="C98" s="11" t="s">
        <v>204</v>
      </c>
      <c r="D98" s="151" t="s">
        <v>205</v>
      </c>
      <c r="E98" s="151">
        <v>2836.2</v>
      </c>
      <c r="F98" s="151">
        <v>2837</v>
      </c>
      <c r="G98" s="13">
        <v>4990.25</v>
      </c>
      <c r="H98" s="151">
        <f t="shared" si="38"/>
        <v>51.05</v>
      </c>
      <c r="I98" s="151">
        <f t="shared" si="39"/>
        <v>453.792</v>
      </c>
      <c r="J98" s="151">
        <f t="shared" si="40"/>
        <v>19.859</v>
      </c>
      <c r="K98" s="13">
        <f t="shared" si="41"/>
        <v>424.17</v>
      </c>
      <c r="L98" s="13"/>
      <c r="M98" s="13">
        <f t="shared" si="23"/>
        <v>948.871</v>
      </c>
      <c r="N98" s="151">
        <v>0</v>
      </c>
      <c r="O98" s="151">
        <f t="shared" si="42"/>
        <v>226.9</v>
      </c>
      <c r="P98" s="151">
        <f t="shared" si="43"/>
        <v>8.51</v>
      </c>
      <c r="Q98" s="13">
        <f t="shared" si="44"/>
        <v>99.81</v>
      </c>
      <c r="R98" s="13"/>
      <c r="S98" s="151">
        <f t="shared" si="35"/>
        <v>335.22</v>
      </c>
      <c r="T98" s="151">
        <f t="shared" si="45"/>
        <v>1284.091</v>
      </c>
      <c r="U98" s="151"/>
      <c r="V98" t="str">
        <f>VLOOKUP(D98,[3]汇总!I$2:J$326,2,0)</f>
        <v>√</v>
      </c>
      <c r="W98">
        <f>VLOOKUP(D98,'[4]2021.05'!$E$5:$F$203,2,0)</f>
        <v>3180</v>
      </c>
      <c r="Y98">
        <f>VLOOKUP(C98,'[5]6月养老保险明细导'!$B$1:$R$500,17,0)</f>
        <v>0</v>
      </c>
      <c r="Z98">
        <f t="shared" si="36"/>
        <v>226.9</v>
      </c>
    </row>
    <row r="99" ht="20" customHeight="1" spans="1:26">
      <c r="A99" s="150">
        <f t="shared" si="47"/>
        <v>96</v>
      </c>
      <c r="B99" s="154"/>
      <c r="C99" s="11" t="s">
        <v>206</v>
      </c>
      <c r="D99" s="151" t="s">
        <v>207</v>
      </c>
      <c r="E99" s="151">
        <v>2836.2</v>
      </c>
      <c r="F99" s="151">
        <v>2837</v>
      </c>
      <c r="G99" s="13">
        <v>4990.25</v>
      </c>
      <c r="H99" s="151">
        <f t="shared" si="38"/>
        <v>51.05</v>
      </c>
      <c r="I99" s="151">
        <f t="shared" si="39"/>
        <v>453.792</v>
      </c>
      <c r="J99" s="151">
        <f t="shared" si="40"/>
        <v>19.859</v>
      </c>
      <c r="K99" s="13">
        <f t="shared" si="41"/>
        <v>424.17</v>
      </c>
      <c r="L99" s="13"/>
      <c r="M99" s="13">
        <f t="shared" si="23"/>
        <v>948.871</v>
      </c>
      <c r="N99" s="151">
        <v>0</v>
      </c>
      <c r="O99" s="151">
        <f t="shared" si="42"/>
        <v>226.9</v>
      </c>
      <c r="P99" s="151">
        <f t="shared" si="43"/>
        <v>8.51</v>
      </c>
      <c r="Q99" s="13">
        <f t="shared" si="44"/>
        <v>99.81</v>
      </c>
      <c r="R99" s="13"/>
      <c r="S99" s="151">
        <f t="shared" si="35"/>
        <v>335.22</v>
      </c>
      <c r="T99" s="151">
        <f t="shared" si="45"/>
        <v>1284.091</v>
      </c>
      <c r="U99" s="151"/>
      <c r="V99" t="str">
        <f>VLOOKUP(D99,[3]汇总!I$2:J$326,2,0)</f>
        <v>√</v>
      </c>
      <c r="W99">
        <f>VLOOKUP(D99,'[4]2021.05'!$E$5:$F$203,2,0)</f>
        <v>3180</v>
      </c>
      <c r="Y99">
        <f>VLOOKUP(C99,'[5]6月养老保险明细导'!$B$1:$R$500,17,0)</f>
        <v>0</v>
      </c>
      <c r="Z99">
        <f t="shared" si="36"/>
        <v>226.9</v>
      </c>
    </row>
    <row r="100" ht="20" customHeight="1" spans="1:26">
      <c r="A100" s="150">
        <f t="shared" si="47"/>
        <v>97</v>
      </c>
      <c r="B100" s="154"/>
      <c r="C100" s="11" t="s">
        <v>208</v>
      </c>
      <c r="D100" s="151" t="s">
        <v>209</v>
      </c>
      <c r="E100" s="151">
        <v>2836.2</v>
      </c>
      <c r="F100" s="151">
        <v>2837</v>
      </c>
      <c r="G100" s="13">
        <v>4990.25</v>
      </c>
      <c r="H100" s="151">
        <f t="shared" si="38"/>
        <v>51.05</v>
      </c>
      <c r="I100" s="151">
        <f t="shared" si="39"/>
        <v>453.792</v>
      </c>
      <c r="J100" s="151">
        <f t="shared" si="40"/>
        <v>19.859</v>
      </c>
      <c r="K100" s="13">
        <f t="shared" si="41"/>
        <v>424.17</v>
      </c>
      <c r="L100" s="13"/>
      <c r="M100" s="13">
        <f t="shared" si="23"/>
        <v>948.871</v>
      </c>
      <c r="N100" s="151">
        <v>0</v>
      </c>
      <c r="O100" s="151">
        <f t="shared" si="42"/>
        <v>226.9</v>
      </c>
      <c r="P100" s="151">
        <f t="shared" si="43"/>
        <v>8.51</v>
      </c>
      <c r="Q100" s="13">
        <f t="shared" si="44"/>
        <v>99.81</v>
      </c>
      <c r="R100" s="13"/>
      <c r="S100" s="151">
        <f t="shared" si="35"/>
        <v>335.22</v>
      </c>
      <c r="T100" s="151">
        <f t="shared" si="45"/>
        <v>1284.091</v>
      </c>
      <c r="U100" s="151"/>
      <c r="V100" t="str">
        <f>VLOOKUP(D100,[3]汇总!I$2:J$326,2,0)</f>
        <v>√</v>
      </c>
      <c r="W100">
        <f>VLOOKUP(D100,'[4]2021.05'!$E$5:$F$203,2,0)</f>
        <v>4180</v>
      </c>
      <c r="Y100">
        <f>VLOOKUP(C100,'[5]6月养老保险明细导'!$B$1:$R$500,17,0)</f>
        <v>0</v>
      </c>
      <c r="Z100">
        <f t="shared" si="36"/>
        <v>226.9</v>
      </c>
    </row>
    <row r="101" ht="20" customHeight="1" spans="1:26">
      <c r="A101" s="150">
        <f t="shared" si="47"/>
        <v>98</v>
      </c>
      <c r="B101" s="154"/>
      <c r="C101" s="11" t="s">
        <v>210</v>
      </c>
      <c r="D101" s="151" t="s">
        <v>211</v>
      </c>
      <c r="E101" s="151">
        <v>2836.2</v>
      </c>
      <c r="F101" s="151">
        <v>2837</v>
      </c>
      <c r="G101" s="13">
        <v>4990.25</v>
      </c>
      <c r="H101" s="151">
        <f t="shared" si="38"/>
        <v>51.05</v>
      </c>
      <c r="I101" s="151">
        <f t="shared" si="39"/>
        <v>453.792</v>
      </c>
      <c r="J101" s="151">
        <f t="shared" si="40"/>
        <v>19.859</v>
      </c>
      <c r="K101" s="13">
        <f t="shared" si="41"/>
        <v>424.17</v>
      </c>
      <c r="L101" s="13"/>
      <c r="M101" s="13">
        <f t="shared" si="23"/>
        <v>948.871</v>
      </c>
      <c r="N101" s="151">
        <v>0</v>
      </c>
      <c r="O101" s="151">
        <f t="shared" si="42"/>
        <v>226.9</v>
      </c>
      <c r="P101" s="151">
        <f t="shared" si="43"/>
        <v>8.51</v>
      </c>
      <c r="Q101" s="13">
        <f t="shared" si="44"/>
        <v>99.81</v>
      </c>
      <c r="R101" s="13"/>
      <c r="S101" s="151">
        <f t="shared" si="35"/>
        <v>335.22</v>
      </c>
      <c r="T101" s="151">
        <f t="shared" si="45"/>
        <v>1284.091</v>
      </c>
      <c r="U101" s="151"/>
      <c r="V101" t="str">
        <f>VLOOKUP(D101,[3]汇总!I$2:J$326,2,0)</f>
        <v>√</v>
      </c>
      <c r="W101">
        <f>VLOOKUP(D101,'[4]2021.05'!$E$5:$F$203,2,0)</f>
        <v>4180</v>
      </c>
      <c r="Y101">
        <f>VLOOKUP(C101,'[5]6月养老保险明细导'!$B$1:$R$500,17,0)</f>
        <v>0</v>
      </c>
      <c r="Z101">
        <f t="shared" si="36"/>
        <v>226.9</v>
      </c>
    </row>
    <row r="102" ht="20" customHeight="1" spans="1:26">
      <c r="A102" s="150">
        <f t="shared" si="47"/>
        <v>99</v>
      </c>
      <c r="B102" s="154"/>
      <c r="C102" s="11" t="s">
        <v>218</v>
      </c>
      <c r="D102" s="151" t="s">
        <v>219</v>
      </c>
      <c r="E102" s="151">
        <v>3042.05</v>
      </c>
      <c r="F102" s="151">
        <v>3043</v>
      </c>
      <c r="G102" s="13">
        <v>4990.25</v>
      </c>
      <c r="H102" s="151">
        <f t="shared" si="38"/>
        <v>54.76</v>
      </c>
      <c r="I102" s="151">
        <f t="shared" si="39"/>
        <v>486.728</v>
      </c>
      <c r="J102" s="151">
        <f t="shared" si="40"/>
        <v>21.301</v>
      </c>
      <c r="K102" s="13">
        <f t="shared" si="41"/>
        <v>424.17</v>
      </c>
      <c r="L102" s="13"/>
      <c r="M102" s="13">
        <f t="shared" si="23"/>
        <v>986.959</v>
      </c>
      <c r="N102" s="151">
        <v>0</v>
      </c>
      <c r="O102" s="151">
        <f t="shared" si="42"/>
        <v>243.36</v>
      </c>
      <c r="P102" s="151">
        <f t="shared" si="43"/>
        <v>9.13</v>
      </c>
      <c r="Q102" s="13">
        <f t="shared" si="44"/>
        <v>99.81</v>
      </c>
      <c r="R102" s="13"/>
      <c r="S102" s="151">
        <f t="shared" si="35"/>
        <v>352.3</v>
      </c>
      <c r="T102" s="151">
        <f t="shared" si="45"/>
        <v>1339.259</v>
      </c>
      <c r="U102" s="151"/>
      <c r="V102" t="str">
        <f>VLOOKUP(D102,[3]汇总!I$2:J$326,2,0)</f>
        <v>√</v>
      </c>
      <c r="W102">
        <f>VLOOKUP(D102,'[4]2021.05'!$E$5:$F$203,2,0)</f>
        <v>3180</v>
      </c>
      <c r="Y102">
        <f>VLOOKUP(C102,'[5]6月养老保险明细导'!$B$1:$R$500,17,0)</f>
        <v>0</v>
      </c>
      <c r="Z102">
        <f t="shared" si="36"/>
        <v>243.36</v>
      </c>
    </row>
    <row r="103" ht="20" customHeight="1" spans="1:26">
      <c r="A103" s="150">
        <f t="shared" si="47"/>
        <v>100</v>
      </c>
      <c r="B103" s="154"/>
      <c r="C103" s="11" t="s">
        <v>220</v>
      </c>
      <c r="D103" s="151" t="s">
        <v>221</v>
      </c>
      <c r="E103" s="151">
        <v>3042.05</v>
      </c>
      <c r="F103" s="151">
        <v>3043</v>
      </c>
      <c r="G103" s="13">
        <v>4990.25</v>
      </c>
      <c r="H103" s="151">
        <f t="shared" si="38"/>
        <v>54.76</v>
      </c>
      <c r="I103" s="151">
        <f t="shared" si="39"/>
        <v>486.728</v>
      </c>
      <c r="J103" s="151">
        <f t="shared" si="40"/>
        <v>21.301</v>
      </c>
      <c r="K103" s="13">
        <f t="shared" si="41"/>
        <v>424.17</v>
      </c>
      <c r="L103" s="13"/>
      <c r="M103" s="13">
        <f t="shared" si="23"/>
        <v>986.959</v>
      </c>
      <c r="N103" s="151">
        <v>0</v>
      </c>
      <c r="O103" s="151">
        <f t="shared" si="42"/>
        <v>243.36</v>
      </c>
      <c r="P103" s="151">
        <f t="shared" si="43"/>
        <v>9.13</v>
      </c>
      <c r="Q103" s="13">
        <f t="shared" si="44"/>
        <v>99.81</v>
      </c>
      <c r="R103" s="13"/>
      <c r="S103" s="151">
        <f t="shared" si="35"/>
        <v>352.3</v>
      </c>
      <c r="T103" s="151">
        <f t="shared" si="45"/>
        <v>1339.259</v>
      </c>
      <c r="U103" s="151"/>
      <c r="V103" t="str">
        <f>VLOOKUP(D103,[3]汇总!I$2:J$326,2,0)</f>
        <v>√</v>
      </c>
      <c r="W103" t="e">
        <f>VLOOKUP(D103,'[4]2021.05'!$E$5:$F$203,2,0)</f>
        <v>#N/A</v>
      </c>
      <c r="Y103">
        <f>VLOOKUP(C103,'[5]6月养老保险明细导'!$B$1:$R$500,17,0)</f>
        <v>0</v>
      </c>
      <c r="Z103">
        <f t="shared" si="36"/>
        <v>243.36</v>
      </c>
    </row>
    <row r="104" ht="20" customHeight="1" spans="1:26">
      <c r="A104" s="150">
        <f t="shared" ref="A104:A113" si="48">ROW()-3</f>
        <v>101</v>
      </c>
      <c r="B104" s="154"/>
      <c r="C104" s="11" t="s">
        <v>746</v>
      </c>
      <c r="D104" s="151" t="s">
        <v>747</v>
      </c>
      <c r="E104" s="151">
        <v>3042.05</v>
      </c>
      <c r="F104" s="151">
        <v>3043</v>
      </c>
      <c r="G104" s="13">
        <v>4990.25</v>
      </c>
      <c r="H104" s="151">
        <f t="shared" si="38"/>
        <v>54.76</v>
      </c>
      <c r="I104" s="151">
        <f t="shared" si="39"/>
        <v>486.728</v>
      </c>
      <c r="J104" s="151">
        <f t="shared" si="40"/>
        <v>21.301</v>
      </c>
      <c r="K104" s="13">
        <f t="shared" si="41"/>
        <v>424.17</v>
      </c>
      <c r="L104" s="13"/>
      <c r="M104" s="13">
        <f t="shared" si="23"/>
        <v>986.959</v>
      </c>
      <c r="N104" s="151">
        <v>0</v>
      </c>
      <c r="O104" s="151">
        <f t="shared" si="42"/>
        <v>243.36</v>
      </c>
      <c r="P104" s="151">
        <f t="shared" si="43"/>
        <v>9.13</v>
      </c>
      <c r="Q104" s="13">
        <f t="shared" si="44"/>
        <v>99.81</v>
      </c>
      <c r="R104" s="13"/>
      <c r="S104" s="151">
        <f t="shared" si="35"/>
        <v>352.3</v>
      </c>
      <c r="T104" s="151">
        <f t="shared" si="45"/>
        <v>1339.259</v>
      </c>
      <c r="U104" s="151"/>
      <c r="V104" t="str">
        <f>VLOOKUP(D104,[3]汇总!I$2:J$326,2,0)</f>
        <v>√</v>
      </c>
      <c r="W104">
        <f>VLOOKUP(D104,'[4]2021.05'!$E$5:$F$203,2,0)</f>
        <v>4180</v>
      </c>
      <c r="Y104">
        <f>VLOOKUP(C104,'[5]6月养老保险明细导'!$B$1:$R$500,17,0)</f>
        <v>0</v>
      </c>
      <c r="Z104">
        <f t="shared" si="36"/>
        <v>243.36</v>
      </c>
    </row>
    <row r="105" ht="20" customHeight="1" spans="1:26">
      <c r="A105" s="150">
        <f t="shared" si="48"/>
        <v>102</v>
      </c>
      <c r="B105" s="154"/>
      <c r="C105" s="11" t="s">
        <v>748</v>
      </c>
      <c r="D105" s="209" t="s">
        <v>749</v>
      </c>
      <c r="E105" s="151">
        <v>3042.05</v>
      </c>
      <c r="F105" s="151">
        <v>3043</v>
      </c>
      <c r="G105" s="13">
        <v>4990.25</v>
      </c>
      <c r="H105" s="151">
        <f t="shared" si="38"/>
        <v>54.76</v>
      </c>
      <c r="I105" s="151">
        <f t="shared" si="39"/>
        <v>486.728</v>
      </c>
      <c r="J105" s="151">
        <f t="shared" si="40"/>
        <v>21.301</v>
      </c>
      <c r="K105" s="13">
        <f t="shared" si="41"/>
        <v>424.17</v>
      </c>
      <c r="L105" s="13"/>
      <c r="M105" s="13">
        <f t="shared" si="23"/>
        <v>986.959</v>
      </c>
      <c r="N105" s="151">
        <v>0</v>
      </c>
      <c r="O105" s="151">
        <f t="shared" si="42"/>
        <v>243.36</v>
      </c>
      <c r="P105" s="151">
        <f t="shared" si="43"/>
        <v>9.13</v>
      </c>
      <c r="Q105" s="13">
        <f t="shared" si="44"/>
        <v>99.81</v>
      </c>
      <c r="R105" s="13"/>
      <c r="S105" s="151">
        <f t="shared" si="35"/>
        <v>352.3</v>
      </c>
      <c r="T105" s="151">
        <f t="shared" si="45"/>
        <v>1339.259</v>
      </c>
      <c r="U105" s="151"/>
      <c r="V105" t="str">
        <f>VLOOKUP(D105,[3]汇总!I$2:J$326,2,0)</f>
        <v>√</v>
      </c>
      <c r="W105" t="e">
        <f>VLOOKUP(D105,'[4]2021.05'!$E$5:$F$203,2,0)</f>
        <v>#N/A</v>
      </c>
      <c r="Y105">
        <f>VLOOKUP(C105,'[5]6月养老保险明细导'!$B$1:$R$500,17,0)</f>
        <v>0</v>
      </c>
      <c r="Z105">
        <f t="shared" si="36"/>
        <v>243.36</v>
      </c>
    </row>
    <row r="106" ht="20" customHeight="1" spans="1:26">
      <c r="A106" s="150">
        <f t="shared" si="48"/>
        <v>103</v>
      </c>
      <c r="B106" s="154"/>
      <c r="C106" s="11" t="s">
        <v>750</v>
      </c>
      <c r="D106" s="209" t="s">
        <v>751</v>
      </c>
      <c r="E106" s="151">
        <v>3042.05</v>
      </c>
      <c r="F106" s="151">
        <v>3043</v>
      </c>
      <c r="G106" s="13">
        <v>4990.25</v>
      </c>
      <c r="H106" s="151">
        <f t="shared" si="38"/>
        <v>54.76</v>
      </c>
      <c r="I106" s="151">
        <f t="shared" si="39"/>
        <v>486.728</v>
      </c>
      <c r="J106" s="151">
        <f t="shared" si="40"/>
        <v>21.301</v>
      </c>
      <c r="K106" s="13">
        <f t="shared" si="41"/>
        <v>424.17</v>
      </c>
      <c r="L106" s="13"/>
      <c r="M106" s="13">
        <f t="shared" ref="M106:M169" si="49">SUM(H106:L106)</f>
        <v>986.959</v>
      </c>
      <c r="N106" s="151">
        <v>0</v>
      </c>
      <c r="O106" s="151">
        <f t="shared" si="42"/>
        <v>243.36</v>
      </c>
      <c r="P106" s="151">
        <f t="shared" si="43"/>
        <v>9.13</v>
      </c>
      <c r="Q106" s="13">
        <f t="shared" si="44"/>
        <v>99.81</v>
      </c>
      <c r="R106" s="13"/>
      <c r="S106" s="151">
        <f t="shared" si="35"/>
        <v>352.3</v>
      </c>
      <c r="T106" s="151">
        <f t="shared" si="45"/>
        <v>1339.259</v>
      </c>
      <c r="U106" s="151"/>
      <c r="V106" t="str">
        <f>VLOOKUP(D106,[3]汇总!I$2:J$326,2,0)</f>
        <v>√</v>
      </c>
      <c r="W106" t="e">
        <f>VLOOKUP(D106,'[4]2021.05'!$E$5:$F$203,2,0)</f>
        <v>#N/A</v>
      </c>
      <c r="Y106">
        <f>VLOOKUP(C106,'[5]6月养老保险明细导'!$B$1:$R$500,17,0)</f>
        <v>0</v>
      </c>
      <c r="Z106">
        <f t="shared" si="36"/>
        <v>243.36</v>
      </c>
    </row>
    <row r="107" ht="20" customHeight="1" spans="1:26">
      <c r="A107" s="150">
        <f t="shared" si="48"/>
        <v>104</v>
      </c>
      <c r="B107" s="154"/>
      <c r="C107" s="11" t="s">
        <v>787</v>
      </c>
      <c r="D107" s="151" t="s">
        <v>788</v>
      </c>
      <c r="E107" s="17">
        <v>3042.05</v>
      </c>
      <c r="F107" s="17">
        <v>3043</v>
      </c>
      <c r="G107" s="13">
        <v>4990.25</v>
      </c>
      <c r="H107" s="151">
        <f t="shared" si="38"/>
        <v>54.76</v>
      </c>
      <c r="I107" s="151">
        <f t="shared" si="39"/>
        <v>486.728</v>
      </c>
      <c r="J107" s="151">
        <f t="shared" si="40"/>
        <v>21.301</v>
      </c>
      <c r="K107" s="13">
        <f t="shared" si="41"/>
        <v>424.17</v>
      </c>
      <c r="L107" s="13"/>
      <c r="M107" s="13">
        <f t="shared" si="49"/>
        <v>986.959</v>
      </c>
      <c r="N107" s="151">
        <v>0</v>
      </c>
      <c r="O107" s="151">
        <f t="shared" si="42"/>
        <v>243.36</v>
      </c>
      <c r="P107" s="151">
        <f t="shared" si="43"/>
        <v>9.13</v>
      </c>
      <c r="Q107" s="13">
        <f t="shared" si="44"/>
        <v>99.81</v>
      </c>
      <c r="R107" s="13"/>
      <c r="S107" s="151">
        <f t="shared" si="35"/>
        <v>352.3</v>
      </c>
      <c r="T107" s="151">
        <f t="shared" si="45"/>
        <v>1339.259</v>
      </c>
      <c r="U107" s="151"/>
      <c r="V107" t="str">
        <f>VLOOKUP(D107,[3]汇总!I$2:J$326,2,0)</f>
        <v>√</v>
      </c>
      <c r="W107" t="e">
        <f>VLOOKUP(D107,'[4]2021.05'!$E$5:$F$203,2,0)</f>
        <v>#N/A</v>
      </c>
      <c r="Y107">
        <f>VLOOKUP(C107,'[5]6月养老保险明细导'!$B$1:$R$500,17,0)</f>
        <v>0</v>
      </c>
      <c r="Z107">
        <f t="shared" si="36"/>
        <v>243.36</v>
      </c>
    </row>
    <row r="108" ht="20" customHeight="1" spans="1:26">
      <c r="A108" s="150">
        <f t="shared" si="48"/>
        <v>105</v>
      </c>
      <c r="B108" s="154"/>
      <c r="C108" s="11" t="s">
        <v>789</v>
      </c>
      <c r="D108" s="151" t="s">
        <v>790</v>
      </c>
      <c r="E108" s="17">
        <v>3042.05</v>
      </c>
      <c r="F108" s="17">
        <v>3043</v>
      </c>
      <c r="G108" s="13">
        <v>4990.25</v>
      </c>
      <c r="H108" s="151">
        <f t="shared" si="38"/>
        <v>54.76</v>
      </c>
      <c r="I108" s="151">
        <f t="shared" si="39"/>
        <v>486.728</v>
      </c>
      <c r="J108" s="151">
        <f t="shared" si="40"/>
        <v>21.301</v>
      </c>
      <c r="K108" s="13">
        <f t="shared" si="41"/>
        <v>424.17</v>
      </c>
      <c r="L108" s="13"/>
      <c r="M108" s="13">
        <f t="shared" si="49"/>
        <v>986.959</v>
      </c>
      <c r="N108" s="151">
        <v>0</v>
      </c>
      <c r="O108" s="151">
        <f t="shared" si="42"/>
        <v>243.36</v>
      </c>
      <c r="P108" s="151">
        <f t="shared" si="43"/>
        <v>9.13</v>
      </c>
      <c r="Q108" s="13">
        <f t="shared" si="44"/>
        <v>99.81</v>
      </c>
      <c r="R108" s="13"/>
      <c r="S108" s="151">
        <f t="shared" si="35"/>
        <v>352.3</v>
      </c>
      <c r="T108" s="151">
        <f t="shared" si="45"/>
        <v>1339.259</v>
      </c>
      <c r="U108" s="151"/>
      <c r="V108" t="str">
        <f>VLOOKUP(D108,[3]汇总!I$2:J$326,2,0)</f>
        <v>√</v>
      </c>
      <c r="W108" t="e">
        <f>VLOOKUP(D108,'[4]2021.05'!$E$5:$F$203,2,0)</f>
        <v>#N/A</v>
      </c>
      <c r="Y108">
        <f>VLOOKUP(C108,'[5]6月养老保险明细导'!$B$1:$R$500,17,0)</f>
        <v>0</v>
      </c>
      <c r="Z108">
        <f t="shared" si="36"/>
        <v>243.36</v>
      </c>
    </row>
    <row r="109" ht="20" customHeight="1" spans="1:26">
      <c r="A109" s="150">
        <f t="shared" si="48"/>
        <v>106</v>
      </c>
      <c r="B109" s="154"/>
      <c r="C109" s="11" t="s">
        <v>791</v>
      </c>
      <c r="D109" s="151" t="s">
        <v>792</v>
      </c>
      <c r="E109" s="17">
        <v>3042.05</v>
      </c>
      <c r="F109" s="17">
        <v>3043</v>
      </c>
      <c r="G109" s="13">
        <v>4990.25</v>
      </c>
      <c r="H109" s="151">
        <f t="shared" si="38"/>
        <v>54.76</v>
      </c>
      <c r="I109" s="151">
        <f t="shared" si="39"/>
        <v>486.728</v>
      </c>
      <c r="J109" s="151">
        <f t="shared" si="40"/>
        <v>21.301</v>
      </c>
      <c r="K109" s="13">
        <f t="shared" si="41"/>
        <v>424.17</v>
      </c>
      <c r="L109" s="13"/>
      <c r="M109" s="13">
        <f t="shared" si="49"/>
        <v>986.959</v>
      </c>
      <c r="N109" s="151">
        <v>0</v>
      </c>
      <c r="O109" s="151">
        <f t="shared" si="42"/>
        <v>243.36</v>
      </c>
      <c r="P109" s="151">
        <f t="shared" si="43"/>
        <v>9.13</v>
      </c>
      <c r="Q109" s="13">
        <f t="shared" si="44"/>
        <v>99.81</v>
      </c>
      <c r="R109" s="13"/>
      <c r="S109" s="151">
        <f t="shared" si="35"/>
        <v>352.3</v>
      </c>
      <c r="T109" s="151">
        <f t="shared" si="45"/>
        <v>1339.259</v>
      </c>
      <c r="U109" s="151"/>
      <c r="V109" t="str">
        <f>VLOOKUP(D109,[3]汇总!I$2:J$326,2,0)</f>
        <v>√</v>
      </c>
      <c r="W109" t="e">
        <f>VLOOKUP(D109,'[4]2021.05'!$E$5:$F$203,2,0)</f>
        <v>#N/A</v>
      </c>
      <c r="Y109">
        <f>VLOOKUP(C109,'[5]6月养老保险明细导'!$B$1:$R$500,17,0)</f>
        <v>0</v>
      </c>
      <c r="Z109">
        <f t="shared" si="36"/>
        <v>243.36</v>
      </c>
    </row>
    <row r="110" ht="20" customHeight="1" spans="1:26">
      <c r="A110" s="150">
        <f t="shared" si="48"/>
        <v>107</v>
      </c>
      <c r="B110" s="154"/>
      <c r="C110" s="11" t="s">
        <v>793</v>
      </c>
      <c r="D110" s="151" t="s">
        <v>794</v>
      </c>
      <c r="E110" s="17">
        <v>3042.05</v>
      </c>
      <c r="F110" s="17">
        <v>3043</v>
      </c>
      <c r="G110" s="13">
        <v>4990.25</v>
      </c>
      <c r="H110" s="151">
        <f t="shared" si="38"/>
        <v>54.76</v>
      </c>
      <c r="I110" s="151">
        <f t="shared" si="39"/>
        <v>486.728</v>
      </c>
      <c r="J110" s="151">
        <f t="shared" si="40"/>
        <v>21.301</v>
      </c>
      <c r="K110" s="13">
        <f t="shared" si="41"/>
        <v>424.17</v>
      </c>
      <c r="L110" s="13"/>
      <c r="M110" s="13">
        <f t="shared" si="49"/>
        <v>986.959</v>
      </c>
      <c r="N110" s="151">
        <v>0</v>
      </c>
      <c r="O110" s="151">
        <f t="shared" si="42"/>
        <v>243.36</v>
      </c>
      <c r="P110" s="151">
        <f t="shared" si="43"/>
        <v>9.13</v>
      </c>
      <c r="Q110" s="13">
        <f t="shared" si="44"/>
        <v>99.81</v>
      </c>
      <c r="R110" s="13"/>
      <c r="S110" s="151">
        <f t="shared" si="35"/>
        <v>352.3</v>
      </c>
      <c r="T110" s="151">
        <f t="shared" si="45"/>
        <v>1339.259</v>
      </c>
      <c r="U110" s="151"/>
      <c r="V110" t="str">
        <f>VLOOKUP(D110,[3]汇总!I$2:J$326,2,0)</f>
        <v>√</v>
      </c>
      <c r="W110">
        <f>VLOOKUP(D110,'[4]2021.05'!$E$5:$F$203,2,0)</f>
        <v>4180</v>
      </c>
      <c r="Y110">
        <f>VLOOKUP(C110,'[5]6月养老保险明细导'!$B$1:$R$500,17,0)</f>
        <v>0</v>
      </c>
      <c r="Z110">
        <f t="shared" si="36"/>
        <v>243.36</v>
      </c>
    </row>
    <row r="111" ht="20" customHeight="1" spans="1:26">
      <c r="A111" s="150">
        <f t="shared" si="48"/>
        <v>108</v>
      </c>
      <c r="B111" s="154"/>
      <c r="C111" s="11" t="s">
        <v>795</v>
      </c>
      <c r="D111" s="151" t="s">
        <v>796</v>
      </c>
      <c r="E111" s="17">
        <v>3042.05</v>
      </c>
      <c r="F111" s="17">
        <v>3043</v>
      </c>
      <c r="G111" s="13">
        <v>4990.25</v>
      </c>
      <c r="H111" s="151">
        <f t="shared" si="38"/>
        <v>54.76</v>
      </c>
      <c r="I111" s="151">
        <f t="shared" si="39"/>
        <v>486.728</v>
      </c>
      <c r="J111" s="151">
        <f t="shared" si="40"/>
        <v>21.301</v>
      </c>
      <c r="K111" s="13">
        <f t="shared" si="41"/>
        <v>424.17</v>
      </c>
      <c r="L111" s="13"/>
      <c r="M111" s="13">
        <f t="shared" si="49"/>
        <v>986.959</v>
      </c>
      <c r="N111" s="151">
        <v>0</v>
      </c>
      <c r="O111" s="151">
        <f t="shared" si="42"/>
        <v>243.36</v>
      </c>
      <c r="P111" s="151">
        <f t="shared" si="43"/>
        <v>9.13</v>
      </c>
      <c r="Q111" s="13">
        <f t="shared" si="44"/>
        <v>99.81</v>
      </c>
      <c r="R111" s="13"/>
      <c r="S111" s="151">
        <f t="shared" si="35"/>
        <v>352.3</v>
      </c>
      <c r="T111" s="151">
        <f t="shared" si="45"/>
        <v>1339.259</v>
      </c>
      <c r="U111" s="151"/>
      <c r="V111" t="e">
        <f>VLOOKUP(D111,[3]汇总!I$2:J$326,2,0)</f>
        <v>#REF!</v>
      </c>
      <c r="W111" t="e">
        <f>VLOOKUP(D111,'[4]2021.05'!$E$5:$F$203,2,0)</f>
        <v>#N/A</v>
      </c>
      <c r="Y111">
        <f>VLOOKUP(C111,'[5]6月养老保险明细导'!$B$1:$R$500,17,0)</f>
        <v>0</v>
      </c>
      <c r="Z111">
        <f t="shared" si="36"/>
        <v>243.36</v>
      </c>
    </row>
    <row r="112" ht="20" customHeight="1" spans="1:26">
      <c r="A112" s="150">
        <f t="shared" si="48"/>
        <v>109</v>
      </c>
      <c r="B112" s="154"/>
      <c r="C112" s="11" t="s">
        <v>863</v>
      </c>
      <c r="D112" s="151" t="s">
        <v>864</v>
      </c>
      <c r="E112" s="17">
        <v>3042.05</v>
      </c>
      <c r="F112" s="151">
        <v>3043</v>
      </c>
      <c r="G112" s="13">
        <v>4990.25</v>
      </c>
      <c r="H112" s="151">
        <f t="shared" si="38"/>
        <v>54.76</v>
      </c>
      <c r="I112" s="151">
        <f t="shared" si="39"/>
        <v>486.728</v>
      </c>
      <c r="J112" s="151">
        <f t="shared" si="40"/>
        <v>21.301</v>
      </c>
      <c r="K112" s="13">
        <f t="shared" si="41"/>
        <v>424.17</v>
      </c>
      <c r="L112" s="13"/>
      <c r="M112" s="13">
        <f t="shared" si="49"/>
        <v>986.959</v>
      </c>
      <c r="N112" s="151">
        <v>0</v>
      </c>
      <c r="O112" s="151">
        <f t="shared" si="42"/>
        <v>243.36</v>
      </c>
      <c r="P112" s="151">
        <f t="shared" si="43"/>
        <v>9.13</v>
      </c>
      <c r="Q112" s="13">
        <f t="shared" si="44"/>
        <v>99.81</v>
      </c>
      <c r="R112" s="13"/>
      <c r="S112" s="151">
        <f t="shared" si="35"/>
        <v>352.3</v>
      </c>
      <c r="T112" s="11">
        <f t="shared" si="45"/>
        <v>1339.259</v>
      </c>
      <c r="U112" s="151"/>
      <c r="W112" t="e">
        <f>VLOOKUP(D112,'[4]2021.05'!$E$5:$F$203,2,0)</f>
        <v>#N/A</v>
      </c>
      <c r="Y112">
        <f>VLOOKUP(C112,'[5]6月养老保险明细导'!$B$1:$R$500,17,0)</f>
        <v>0</v>
      </c>
      <c r="Z112">
        <f t="shared" si="36"/>
        <v>243.36</v>
      </c>
    </row>
    <row r="113" s="1" customFormat="1" ht="20" customHeight="1" spans="1:26">
      <c r="A113" s="18">
        <f t="shared" si="48"/>
        <v>110</v>
      </c>
      <c r="B113" s="19"/>
      <c r="C113" s="32" t="s">
        <v>931</v>
      </c>
      <c r="D113" s="32" t="s">
        <v>932</v>
      </c>
      <c r="E113" s="21">
        <v>3042.05</v>
      </c>
      <c r="F113" s="12">
        <v>3043</v>
      </c>
      <c r="G113" s="22">
        <v>4990.25</v>
      </c>
      <c r="H113" s="12">
        <f t="shared" si="38"/>
        <v>54.76</v>
      </c>
      <c r="I113" s="12">
        <f t="shared" si="39"/>
        <v>486.728</v>
      </c>
      <c r="J113" s="12">
        <f t="shared" si="40"/>
        <v>21.301</v>
      </c>
      <c r="K113" s="22">
        <f t="shared" si="41"/>
        <v>424.17</v>
      </c>
      <c r="L113" s="22">
        <v>54</v>
      </c>
      <c r="M113" s="13">
        <f t="shared" si="49"/>
        <v>1040.959</v>
      </c>
      <c r="N113" s="12">
        <v>0</v>
      </c>
      <c r="O113" s="12">
        <f t="shared" si="42"/>
        <v>243.36</v>
      </c>
      <c r="P113" s="12">
        <f t="shared" si="43"/>
        <v>9.13</v>
      </c>
      <c r="Q113" s="22">
        <f t="shared" si="44"/>
        <v>99.81</v>
      </c>
      <c r="R113" s="22">
        <v>54</v>
      </c>
      <c r="S113" s="151">
        <f t="shared" si="35"/>
        <v>406.3</v>
      </c>
      <c r="T113" s="12">
        <f t="shared" si="45"/>
        <v>1447.259</v>
      </c>
      <c r="U113" s="12" t="s">
        <v>50</v>
      </c>
      <c r="Y113" s="1">
        <f>VLOOKUP(C113,'[5]6月养老保险明细导'!$B$1:$R$500,17,0)</f>
        <v>0</v>
      </c>
      <c r="Z113" s="1">
        <f t="shared" si="36"/>
        <v>243.36</v>
      </c>
    </row>
    <row r="114" s="1" customFormat="1" ht="20" customHeight="1" spans="1:26">
      <c r="A114" s="18">
        <f t="shared" ref="A114:A123" si="50">ROW()-3</f>
        <v>111</v>
      </c>
      <c r="B114" s="19"/>
      <c r="C114" s="32" t="s">
        <v>933</v>
      </c>
      <c r="D114" s="32" t="s">
        <v>934</v>
      </c>
      <c r="E114" s="21">
        <v>3042.05</v>
      </c>
      <c r="F114" s="12">
        <v>3043</v>
      </c>
      <c r="G114" s="22">
        <v>0</v>
      </c>
      <c r="H114" s="12">
        <f t="shared" si="38"/>
        <v>54.76</v>
      </c>
      <c r="I114" s="12">
        <f t="shared" si="39"/>
        <v>486.728</v>
      </c>
      <c r="J114" s="12">
        <f t="shared" si="40"/>
        <v>21.301</v>
      </c>
      <c r="K114" s="22"/>
      <c r="L114" s="22"/>
      <c r="M114" s="13">
        <f t="shared" si="49"/>
        <v>562.789</v>
      </c>
      <c r="N114" s="12">
        <v>0</v>
      </c>
      <c r="O114" s="12">
        <f t="shared" si="42"/>
        <v>243.36</v>
      </c>
      <c r="P114" s="12">
        <f t="shared" si="43"/>
        <v>9.13</v>
      </c>
      <c r="Q114" s="22">
        <f t="shared" si="44"/>
        <v>0</v>
      </c>
      <c r="R114" s="22"/>
      <c r="S114" s="151">
        <f t="shared" si="35"/>
        <v>252.49</v>
      </c>
      <c r="T114" s="12">
        <f t="shared" si="45"/>
        <v>815.279</v>
      </c>
      <c r="U114" s="12" t="s">
        <v>50</v>
      </c>
      <c r="Y114" s="1">
        <f>VLOOKUP(C114,'[5]6月养老保险明细导'!$B$1:$R$500,17,0)</f>
        <v>0</v>
      </c>
      <c r="Z114" s="1">
        <f t="shared" si="36"/>
        <v>243.36</v>
      </c>
    </row>
    <row r="115" s="1" customFormat="1" ht="20" customHeight="1" spans="1:26">
      <c r="A115" s="18">
        <f t="shared" si="50"/>
        <v>112</v>
      </c>
      <c r="B115" s="19"/>
      <c r="C115" s="32" t="s">
        <v>935</v>
      </c>
      <c r="D115" s="32" t="s">
        <v>936</v>
      </c>
      <c r="E115" s="21">
        <v>3042.05</v>
      </c>
      <c r="F115" s="12">
        <v>3043</v>
      </c>
      <c r="G115" s="22">
        <v>4990.25</v>
      </c>
      <c r="H115" s="12">
        <f t="shared" si="38"/>
        <v>54.76</v>
      </c>
      <c r="I115" s="12">
        <f t="shared" si="39"/>
        <v>486.728</v>
      </c>
      <c r="J115" s="12">
        <f t="shared" si="40"/>
        <v>21.301</v>
      </c>
      <c r="K115" s="22">
        <f t="shared" si="41"/>
        <v>424.17</v>
      </c>
      <c r="L115" s="22">
        <v>54</v>
      </c>
      <c r="M115" s="13">
        <f t="shared" si="49"/>
        <v>1040.959</v>
      </c>
      <c r="N115" s="12">
        <v>0</v>
      </c>
      <c r="O115" s="12">
        <f t="shared" si="42"/>
        <v>243.36</v>
      </c>
      <c r="P115" s="12">
        <f t="shared" si="43"/>
        <v>9.13</v>
      </c>
      <c r="Q115" s="22">
        <f t="shared" si="44"/>
        <v>99.81</v>
      </c>
      <c r="R115" s="22">
        <v>54</v>
      </c>
      <c r="S115" s="151">
        <f t="shared" si="35"/>
        <v>406.3</v>
      </c>
      <c r="T115" s="12">
        <f t="shared" si="45"/>
        <v>1447.259</v>
      </c>
      <c r="U115" s="12" t="s">
        <v>50</v>
      </c>
      <c r="Y115" s="1">
        <f>VLOOKUP(C115,'[5]6月养老保险明细导'!$B$1:$R$500,17,0)</f>
        <v>0</v>
      </c>
      <c r="Z115" s="1">
        <f t="shared" si="36"/>
        <v>243.36</v>
      </c>
    </row>
    <row r="116" ht="20" customHeight="1" spans="1:26">
      <c r="A116" s="150">
        <f t="shared" si="50"/>
        <v>113</v>
      </c>
      <c r="B116" s="154" t="s">
        <v>222</v>
      </c>
      <c r="C116" s="11" t="s">
        <v>797</v>
      </c>
      <c r="D116" s="151" t="s">
        <v>798</v>
      </c>
      <c r="E116" s="151">
        <v>3820</v>
      </c>
      <c r="F116" s="151">
        <v>3820</v>
      </c>
      <c r="G116" s="13">
        <v>4990.25</v>
      </c>
      <c r="H116" s="151">
        <f t="shared" si="38"/>
        <v>68.76</v>
      </c>
      <c r="I116" s="151">
        <f t="shared" si="39"/>
        <v>611.2</v>
      </c>
      <c r="J116" s="151">
        <f t="shared" si="40"/>
        <v>26.74</v>
      </c>
      <c r="K116" s="13">
        <f t="shared" si="41"/>
        <v>424.17</v>
      </c>
      <c r="L116" s="13"/>
      <c r="M116" s="13">
        <f t="shared" si="49"/>
        <v>1130.87</v>
      </c>
      <c r="N116" s="151">
        <v>0</v>
      </c>
      <c r="O116" s="151">
        <f t="shared" si="42"/>
        <v>305.6</v>
      </c>
      <c r="P116" s="151">
        <f t="shared" si="43"/>
        <v>11.46</v>
      </c>
      <c r="Q116" s="13">
        <f t="shared" si="44"/>
        <v>99.81</v>
      </c>
      <c r="R116" s="13"/>
      <c r="S116" s="151">
        <f t="shared" si="35"/>
        <v>416.87</v>
      </c>
      <c r="T116" s="151">
        <f t="shared" si="45"/>
        <v>1547.74</v>
      </c>
      <c r="U116" s="151"/>
      <c r="V116" t="str">
        <f>VLOOKUP(D116,[3]汇总!I$2:J$326,2,0)</f>
        <v>√</v>
      </c>
      <c r="W116">
        <f>VLOOKUP(D116,'[4]2021.05'!$E$5:$F$203,2,0)</f>
        <v>4180</v>
      </c>
      <c r="Y116">
        <f>VLOOKUP(C116,'[5]6月养老保险明细导'!$B$1:$R$500,17,0)</f>
        <v>0</v>
      </c>
      <c r="Z116">
        <f t="shared" si="36"/>
        <v>305.6</v>
      </c>
    </row>
    <row r="117" ht="20" customHeight="1" spans="1:26">
      <c r="A117" s="150">
        <f t="shared" si="50"/>
        <v>114</v>
      </c>
      <c r="B117" s="154"/>
      <c r="C117" s="11" t="s">
        <v>225</v>
      </c>
      <c r="D117" s="151" t="s">
        <v>226</v>
      </c>
      <c r="E117" s="151">
        <v>2836.2</v>
      </c>
      <c r="F117" s="151">
        <v>2837</v>
      </c>
      <c r="G117" s="13">
        <v>4990.25</v>
      </c>
      <c r="H117" s="151">
        <f t="shared" si="38"/>
        <v>51.05</v>
      </c>
      <c r="I117" s="151">
        <f t="shared" si="39"/>
        <v>453.792</v>
      </c>
      <c r="J117" s="151">
        <f t="shared" si="40"/>
        <v>19.859</v>
      </c>
      <c r="K117" s="13">
        <f t="shared" si="41"/>
        <v>424.17</v>
      </c>
      <c r="L117" s="13"/>
      <c r="M117" s="13">
        <f t="shared" si="49"/>
        <v>948.871</v>
      </c>
      <c r="N117" s="151">
        <v>0</v>
      </c>
      <c r="O117" s="151">
        <f t="shared" si="42"/>
        <v>226.9</v>
      </c>
      <c r="P117" s="151">
        <f t="shared" si="43"/>
        <v>8.51</v>
      </c>
      <c r="Q117" s="13">
        <f t="shared" si="44"/>
        <v>99.81</v>
      </c>
      <c r="R117" s="13"/>
      <c r="S117" s="151">
        <f t="shared" si="35"/>
        <v>335.22</v>
      </c>
      <c r="T117" s="151">
        <f t="shared" si="45"/>
        <v>1284.091</v>
      </c>
      <c r="U117" s="151"/>
      <c r="V117" t="str">
        <f>VLOOKUP(D117,[3]汇总!I$2:J$326,2,0)</f>
        <v>√</v>
      </c>
      <c r="W117">
        <f>VLOOKUP(D117,'[4]2021.05'!$E$5:$F$203,2,0)</f>
        <v>3180</v>
      </c>
      <c r="Y117">
        <f>VLOOKUP(C117,'[5]6月养老保险明细导'!$B$1:$R$500,17,0)</f>
        <v>0</v>
      </c>
      <c r="Z117">
        <f t="shared" si="36"/>
        <v>226.9</v>
      </c>
    </row>
    <row r="118" ht="20" customHeight="1" spans="1:26">
      <c r="A118" s="150">
        <f t="shared" si="50"/>
        <v>115</v>
      </c>
      <c r="B118" s="154"/>
      <c r="C118" s="11" t="s">
        <v>229</v>
      </c>
      <c r="D118" s="151" t="s">
        <v>230</v>
      </c>
      <c r="E118" s="151">
        <v>2836.2</v>
      </c>
      <c r="F118" s="151">
        <v>2837</v>
      </c>
      <c r="G118" s="13">
        <v>4990.25</v>
      </c>
      <c r="H118" s="151">
        <f t="shared" si="38"/>
        <v>51.05</v>
      </c>
      <c r="I118" s="151">
        <f t="shared" si="39"/>
        <v>453.792</v>
      </c>
      <c r="J118" s="151">
        <f t="shared" si="40"/>
        <v>19.859</v>
      </c>
      <c r="K118" s="13">
        <f t="shared" si="41"/>
        <v>424.17</v>
      </c>
      <c r="L118" s="13"/>
      <c r="M118" s="13">
        <f t="shared" si="49"/>
        <v>948.871</v>
      </c>
      <c r="N118" s="151">
        <v>0</v>
      </c>
      <c r="O118" s="151">
        <f t="shared" si="42"/>
        <v>226.9</v>
      </c>
      <c r="P118" s="151">
        <f t="shared" si="43"/>
        <v>8.51</v>
      </c>
      <c r="Q118" s="13">
        <f t="shared" si="44"/>
        <v>99.81</v>
      </c>
      <c r="R118" s="13"/>
      <c r="S118" s="151">
        <f t="shared" si="35"/>
        <v>335.22</v>
      </c>
      <c r="T118" s="151">
        <f t="shared" si="45"/>
        <v>1284.091</v>
      </c>
      <c r="U118" s="151"/>
      <c r="V118" t="str">
        <f>VLOOKUP(D118,[3]汇总!I$2:J$326,2,0)</f>
        <v>√</v>
      </c>
      <c r="W118">
        <f>VLOOKUP(D118,'[4]2021.05'!$E$5:$F$203,2,0)</f>
        <v>3180</v>
      </c>
      <c r="Y118">
        <f>VLOOKUP(C118,'[5]6月养老保险明细导'!$B$1:$R$500,17,0)</f>
        <v>0</v>
      </c>
      <c r="Z118">
        <f t="shared" si="36"/>
        <v>226.9</v>
      </c>
    </row>
    <row r="119" ht="20" customHeight="1" spans="1:26">
      <c r="A119" s="150">
        <f t="shared" si="50"/>
        <v>116</v>
      </c>
      <c r="B119" s="154"/>
      <c r="C119" s="11" t="s">
        <v>233</v>
      </c>
      <c r="D119" s="151" t="s">
        <v>234</v>
      </c>
      <c r="E119" s="151">
        <v>3820</v>
      </c>
      <c r="F119" s="151">
        <v>3820</v>
      </c>
      <c r="G119" s="13">
        <v>4990.25</v>
      </c>
      <c r="H119" s="151">
        <f t="shared" si="38"/>
        <v>68.76</v>
      </c>
      <c r="I119" s="151">
        <f t="shared" si="39"/>
        <v>611.2</v>
      </c>
      <c r="J119" s="151">
        <f t="shared" si="40"/>
        <v>26.74</v>
      </c>
      <c r="K119" s="13">
        <f t="shared" si="41"/>
        <v>424.17</v>
      </c>
      <c r="L119" s="13"/>
      <c r="M119" s="13">
        <f t="shared" si="49"/>
        <v>1130.87</v>
      </c>
      <c r="N119" s="151">
        <v>0</v>
      </c>
      <c r="O119" s="151">
        <f t="shared" si="42"/>
        <v>305.6</v>
      </c>
      <c r="P119" s="151">
        <f t="shared" si="43"/>
        <v>11.46</v>
      </c>
      <c r="Q119" s="13">
        <f t="shared" si="44"/>
        <v>99.81</v>
      </c>
      <c r="R119" s="13"/>
      <c r="S119" s="151">
        <f t="shared" si="35"/>
        <v>416.87</v>
      </c>
      <c r="T119" s="151">
        <f t="shared" si="45"/>
        <v>1547.74</v>
      </c>
      <c r="U119" s="151"/>
      <c r="V119" t="str">
        <f>VLOOKUP(D119,[3]汇总!I$2:J$326,2,0)</f>
        <v>√</v>
      </c>
      <c r="W119">
        <f>VLOOKUP(D119,'[4]2021.05'!$E$5:$F$203,2,0)</f>
        <v>4180</v>
      </c>
      <c r="Y119">
        <f>VLOOKUP(C119,'[5]6月养老保险明细导'!$B$1:$R$500,17,0)</f>
        <v>0</v>
      </c>
      <c r="Z119">
        <f t="shared" si="36"/>
        <v>305.6</v>
      </c>
    </row>
    <row r="120" ht="20" customHeight="1" spans="1:26">
      <c r="A120" s="150">
        <f t="shared" si="50"/>
        <v>117</v>
      </c>
      <c r="B120" s="154"/>
      <c r="C120" s="11" t="s">
        <v>237</v>
      </c>
      <c r="D120" s="151" t="s">
        <v>238</v>
      </c>
      <c r="E120" s="151">
        <v>2836.2</v>
      </c>
      <c r="F120" s="151">
        <v>2837</v>
      </c>
      <c r="G120" s="13">
        <v>4990.25</v>
      </c>
      <c r="H120" s="151">
        <f t="shared" si="38"/>
        <v>51.05</v>
      </c>
      <c r="I120" s="151">
        <f t="shared" si="39"/>
        <v>453.792</v>
      </c>
      <c r="J120" s="151">
        <f t="shared" si="40"/>
        <v>19.859</v>
      </c>
      <c r="K120" s="13">
        <f t="shared" si="41"/>
        <v>424.17</v>
      </c>
      <c r="L120" s="13"/>
      <c r="M120" s="13">
        <f t="shared" si="49"/>
        <v>948.871</v>
      </c>
      <c r="N120" s="151">
        <v>0</v>
      </c>
      <c r="O120" s="151">
        <f t="shared" si="42"/>
        <v>226.9</v>
      </c>
      <c r="P120" s="151">
        <f t="shared" si="43"/>
        <v>8.51</v>
      </c>
      <c r="Q120" s="13">
        <f t="shared" si="44"/>
        <v>99.81</v>
      </c>
      <c r="R120" s="13"/>
      <c r="S120" s="151">
        <f t="shared" si="35"/>
        <v>335.22</v>
      </c>
      <c r="T120" s="151">
        <f t="shared" si="45"/>
        <v>1284.091</v>
      </c>
      <c r="U120" s="151"/>
      <c r="V120" t="str">
        <f>VLOOKUP(D120,[3]汇总!I$2:J$326,2,0)</f>
        <v>√</v>
      </c>
      <c r="W120">
        <f>VLOOKUP(D120,'[4]2021.05'!$E$5:$F$203,2,0)</f>
        <v>4180</v>
      </c>
      <c r="Y120">
        <f>VLOOKUP(C120,'[5]6月养老保险明细导'!$B$1:$R$500,17,0)</f>
        <v>0</v>
      </c>
      <c r="Z120">
        <f t="shared" si="36"/>
        <v>226.9</v>
      </c>
    </row>
    <row r="121" ht="20" customHeight="1" spans="1:26">
      <c r="A121" s="150">
        <f t="shared" si="50"/>
        <v>118</v>
      </c>
      <c r="B121" s="154"/>
      <c r="C121" s="11" t="s">
        <v>239</v>
      </c>
      <c r="D121" s="151" t="s">
        <v>240</v>
      </c>
      <c r="E121" s="151">
        <v>3042.05</v>
      </c>
      <c r="F121" s="151">
        <v>3043</v>
      </c>
      <c r="G121" s="13">
        <v>4990.25</v>
      </c>
      <c r="H121" s="151">
        <f t="shared" si="38"/>
        <v>54.76</v>
      </c>
      <c r="I121" s="151">
        <f t="shared" si="39"/>
        <v>486.728</v>
      </c>
      <c r="J121" s="151">
        <f t="shared" si="40"/>
        <v>21.301</v>
      </c>
      <c r="K121" s="13">
        <f t="shared" si="41"/>
        <v>424.17</v>
      </c>
      <c r="L121" s="13"/>
      <c r="M121" s="13">
        <f t="shared" si="49"/>
        <v>986.959</v>
      </c>
      <c r="N121" s="151">
        <v>0</v>
      </c>
      <c r="O121" s="151">
        <f t="shared" si="42"/>
        <v>243.36</v>
      </c>
      <c r="P121" s="151">
        <f t="shared" si="43"/>
        <v>9.13</v>
      </c>
      <c r="Q121" s="13">
        <f t="shared" si="44"/>
        <v>99.81</v>
      </c>
      <c r="R121" s="13"/>
      <c r="S121" s="151">
        <f t="shared" si="35"/>
        <v>352.3</v>
      </c>
      <c r="T121" s="151">
        <f t="shared" si="45"/>
        <v>1339.259</v>
      </c>
      <c r="U121" s="151"/>
      <c r="V121" t="str">
        <f>VLOOKUP(D121,[3]汇总!I$2:J$326,2,0)</f>
        <v>√</v>
      </c>
      <c r="W121">
        <f>VLOOKUP(D121,'[4]2021.05'!$E$5:$F$203,2,0)</f>
        <v>3180</v>
      </c>
      <c r="Y121">
        <f>VLOOKUP(C121,'[5]6月养老保险明细导'!$B$1:$R$500,17,0)</f>
        <v>0</v>
      </c>
      <c r="Z121">
        <f t="shared" si="36"/>
        <v>243.36</v>
      </c>
    </row>
    <row r="122" ht="20" customHeight="1" spans="1:26">
      <c r="A122" s="150">
        <f t="shared" si="50"/>
        <v>119</v>
      </c>
      <c r="B122" s="154"/>
      <c r="C122" s="11" t="s">
        <v>241</v>
      </c>
      <c r="D122" s="151" t="s">
        <v>242</v>
      </c>
      <c r="E122" s="151">
        <v>3820</v>
      </c>
      <c r="F122" s="151">
        <v>3820</v>
      </c>
      <c r="G122" s="13">
        <v>4990.25</v>
      </c>
      <c r="H122" s="151">
        <f t="shared" si="38"/>
        <v>68.76</v>
      </c>
      <c r="I122" s="151">
        <f t="shared" si="39"/>
        <v>611.2</v>
      </c>
      <c r="J122" s="151">
        <f t="shared" si="40"/>
        <v>26.74</v>
      </c>
      <c r="K122" s="13">
        <f t="shared" si="41"/>
        <v>424.17</v>
      </c>
      <c r="L122" s="13"/>
      <c r="M122" s="13">
        <f t="shared" si="49"/>
        <v>1130.87</v>
      </c>
      <c r="N122" s="151">
        <v>0</v>
      </c>
      <c r="O122" s="151">
        <f t="shared" si="42"/>
        <v>305.6</v>
      </c>
      <c r="P122" s="151">
        <f t="shared" si="43"/>
        <v>11.46</v>
      </c>
      <c r="Q122" s="13">
        <f t="shared" si="44"/>
        <v>99.81</v>
      </c>
      <c r="R122" s="13"/>
      <c r="S122" s="151">
        <f t="shared" si="35"/>
        <v>416.87</v>
      </c>
      <c r="T122" s="151">
        <f t="shared" si="45"/>
        <v>1547.74</v>
      </c>
      <c r="U122" s="151"/>
      <c r="V122" t="str">
        <f>VLOOKUP(D122,[3]汇总!I$2:J$326,2,0)</f>
        <v>√</v>
      </c>
      <c r="W122">
        <f>VLOOKUP(D122,'[4]2021.05'!$E$5:$F$203,2,0)</f>
        <v>4180</v>
      </c>
      <c r="Y122">
        <f>VLOOKUP(C122,'[5]6月养老保险明细导'!$B$1:$R$500,17,0)</f>
        <v>0</v>
      </c>
      <c r="Z122">
        <f t="shared" si="36"/>
        <v>305.6</v>
      </c>
    </row>
    <row r="123" s="1" customFormat="1" ht="20" customHeight="1" spans="1:26">
      <c r="A123" s="150">
        <f t="shared" si="50"/>
        <v>120</v>
      </c>
      <c r="B123" s="19"/>
      <c r="C123" s="32" t="s">
        <v>937</v>
      </c>
      <c r="D123" s="32" t="s">
        <v>938</v>
      </c>
      <c r="E123" s="21">
        <v>3042.05</v>
      </c>
      <c r="F123" s="12">
        <v>3043</v>
      </c>
      <c r="G123" s="22">
        <v>0</v>
      </c>
      <c r="H123" s="12">
        <f t="shared" si="38"/>
        <v>54.76</v>
      </c>
      <c r="I123" s="12">
        <f t="shared" si="39"/>
        <v>486.728</v>
      </c>
      <c r="J123" s="12">
        <f t="shared" si="40"/>
        <v>21.301</v>
      </c>
      <c r="K123" s="22"/>
      <c r="L123" s="22"/>
      <c r="M123" s="13">
        <f t="shared" si="49"/>
        <v>562.789</v>
      </c>
      <c r="N123" s="12">
        <v>0</v>
      </c>
      <c r="O123" s="12">
        <f t="shared" si="42"/>
        <v>243.36</v>
      </c>
      <c r="P123" s="12">
        <f t="shared" si="43"/>
        <v>9.13</v>
      </c>
      <c r="Q123" s="22">
        <f t="shared" si="44"/>
        <v>0</v>
      </c>
      <c r="R123" s="22"/>
      <c r="S123" s="151">
        <f t="shared" si="35"/>
        <v>252.49</v>
      </c>
      <c r="T123" s="12">
        <f t="shared" si="45"/>
        <v>815.279</v>
      </c>
      <c r="U123" s="12" t="s">
        <v>50</v>
      </c>
      <c r="Y123">
        <f>VLOOKUP(C123,'[5]6月养老保险明细导'!$B$1:$R$500,17,0)</f>
        <v>0</v>
      </c>
      <c r="Z123">
        <f t="shared" si="36"/>
        <v>243.36</v>
      </c>
    </row>
    <row r="124" s="1" customFormat="1" ht="20" customHeight="1" spans="1:26">
      <c r="A124" s="150">
        <f t="shared" ref="A124:A133" si="51">ROW()-3</f>
        <v>121</v>
      </c>
      <c r="B124" s="137"/>
      <c r="C124" s="32" t="s">
        <v>939</v>
      </c>
      <c r="D124" s="32" t="s">
        <v>940</v>
      </c>
      <c r="E124" s="21">
        <v>3042.05</v>
      </c>
      <c r="F124" s="12">
        <v>3043</v>
      </c>
      <c r="G124" s="22">
        <v>4990.25</v>
      </c>
      <c r="H124" s="12">
        <f t="shared" si="38"/>
        <v>54.76</v>
      </c>
      <c r="I124" s="12">
        <f t="shared" si="39"/>
        <v>486.728</v>
      </c>
      <c r="J124" s="12">
        <f t="shared" si="40"/>
        <v>21.301</v>
      </c>
      <c r="K124" s="22">
        <f t="shared" si="41"/>
        <v>424.17</v>
      </c>
      <c r="L124" s="22"/>
      <c r="M124" s="13">
        <f t="shared" si="49"/>
        <v>986.959</v>
      </c>
      <c r="N124" s="12">
        <v>0</v>
      </c>
      <c r="O124" s="12">
        <f t="shared" si="42"/>
        <v>243.36</v>
      </c>
      <c r="P124" s="12">
        <f t="shared" si="43"/>
        <v>9.13</v>
      </c>
      <c r="Q124" s="22">
        <f t="shared" si="44"/>
        <v>99.81</v>
      </c>
      <c r="R124" s="22"/>
      <c r="S124" s="151">
        <f t="shared" si="35"/>
        <v>352.3</v>
      </c>
      <c r="T124" s="12">
        <f t="shared" si="45"/>
        <v>1339.259</v>
      </c>
      <c r="U124" s="12" t="s">
        <v>50</v>
      </c>
      <c r="Y124">
        <f>VLOOKUP(C124,'[5]6月养老保险明细导'!$B$1:$R$500,17,0)</f>
        <v>0</v>
      </c>
      <c r="Z124">
        <f t="shared" si="36"/>
        <v>243.36</v>
      </c>
    </row>
    <row r="125" ht="20" customHeight="1" spans="1:26">
      <c r="A125" s="150">
        <f t="shared" si="51"/>
        <v>122</v>
      </c>
      <c r="B125" s="151" t="s">
        <v>243</v>
      </c>
      <c r="C125" s="11" t="s">
        <v>244</v>
      </c>
      <c r="D125" s="151" t="s">
        <v>245</v>
      </c>
      <c r="E125" s="151">
        <v>2836.2</v>
      </c>
      <c r="F125" s="151">
        <v>2837</v>
      </c>
      <c r="G125" s="13">
        <v>4990.25</v>
      </c>
      <c r="H125" s="151">
        <f t="shared" si="38"/>
        <v>51.05</v>
      </c>
      <c r="I125" s="151">
        <f t="shared" si="39"/>
        <v>453.792</v>
      </c>
      <c r="J125" s="151">
        <f t="shared" si="40"/>
        <v>19.859</v>
      </c>
      <c r="K125" s="13">
        <f t="shared" si="41"/>
        <v>424.17</v>
      </c>
      <c r="L125" s="13"/>
      <c r="M125" s="13">
        <f t="shared" si="49"/>
        <v>948.871</v>
      </c>
      <c r="N125" s="151">
        <v>0</v>
      </c>
      <c r="O125" s="151">
        <f t="shared" si="42"/>
        <v>226.9</v>
      </c>
      <c r="P125" s="151">
        <f t="shared" si="43"/>
        <v>8.51</v>
      </c>
      <c r="Q125" s="13">
        <f t="shared" si="44"/>
        <v>99.81</v>
      </c>
      <c r="R125" s="13"/>
      <c r="S125" s="151">
        <f t="shared" si="35"/>
        <v>335.22</v>
      </c>
      <c r="T125" s="151">
        <f t="shared" si="45"/>
        <v>1284.091</v>
      </c>
      <c r="U125" s="151"/>
      <c r="V125" t="str">
        <f>VLOOKUP(D125,[3]汇总!I$2:J$326,2,0)</f>
        <v>√</v>
      </c>
      <c r="W125">
        <f>VLOOKUP(D125,'[4]2021.05'!$E$5:$F$203,2,0)</f>
        <v>4180</v>
      </c>
      <c r="Y125">
        <f>VLOOKUP(C125,'[5]6月养老保险明细导'!$B$1:$R$500,17,0)</f>
        <v>0</v>
      </c>
      <c r="Z125">
        <f t="shared" si="36"/>
        <v>226.9</v>
      </c>
    </row>
    <row r="126" ht="20" customHeight="1" spans="1:26">
      <c r="A126" s="150">
        <f t="shared" si="51"/>
        <v>123</v>
      </c>
      <c r="B126" s="151"/>
      <c r="C126" s="11" t="s">
        <v>246</v>
      </c>
      <c r="D126" s="151" t="s">
        <v>247</v>
      </c>
      <c r="E126" s="151">
        <v>2836.2</v>
      </c>
      <c r="F126" s="151">
        <v>2837</v>
      </c>
      <c r="G126" s="13">
        <v>4990.25</v>
      </c>
      <c r="H126" s="151">
        <f t="shared" si="38"/>
        <v>51.05</v>
      </c>
      <c r="I126" s="151">
        <f t="shared" si="39"/>
        <v>453.792</v>
      </c>
      <c r="J126" s="151">
        <f t="shared" si="40"/>
        <v>19.859</v>
      </c>
      <c r="K126" s="13">
        <f t="shared" si="41"/>
        <v>424.17</v>
      </c>
      <c r="L126" s="13"/>
      <c r="M126" s="13">
        <f t="shared" si="49"/>
        <v>948.871</v>
      </c>
      <c r="N126" s="151">
        <v>0</v>
      </c>
      <c r="O126" s="151">
        <f t="shared" si="42"/>
        <v>226.9</v>
      </c>
      <c r="P126" s="151">
        <f t="shared" si="43"/>
        <v>8.51</v>
      </c>
      <c r="Q126" s="13">
        <f t="shared" si="44"/>
        <v>99.81</v>
      </c>
      <c r="R126" s="13"/>
      <c r="S126" s="151">
        <f t="shared" si="35"/>
        <v>335.22</v>
      </c>
      <c r="T126" s="151">
        <f t="shared" si="45"/>
        <v>1284.091</v>
      </c>
      <c r="U126" s="151"/>
      <c r="V126" t="str">
        <f>VLOOKUP(D126,[3]汇总!I$2:J$326,2,0)</f>
        <v>√</v>
      </c>
      <c r="W126">
        <f>VLOOKUP(D126,'[4]2021.05'!$E$5:$F$203,2,0)</f>
        <v>4180</v>
      </c>
      <c r="Y126">
        <f>VLOOKUP(C126,'[5]6月养老保险明细导'!$B$1:$R$500,17,0)</f>
        <v>0</v>
      </c>
      <c r="Z126">
        <f t="shared" si="36"/>
        <v>226.9</v>
      </c>
    </row>
    <row r="127" ht="20" customHeight="1" spans="1:26">
      <c r="A127" s="150">
        <f t="shared" si="51"/>
        <v>124</v>
      </c>
      <c r="B127" s="151"/>
      <c r="C127" s="11" t="s">
        <v>248</v>
      </c>
      <c r="D127" s="151" t="s">
        <v>249</v>
      </c>
      <c r="E127" s="151">
        <v>2836.2</v>
      </c>
      <c r="F127" s="151">
        <v>2837</v>
      </c>
      <c r="G127" s="13">
        <v>4990.25</v>
      </c>
      <c r="H127" s="151">
        <f t="shared" si="38"/>
        <v>51.05</v>
      </c>
      <c r="I127" s="151">
        <f t="shared" si="39"/>
        <v>453.792</v>
      </c>
      <c r="J127" s="151">
        <f t="shared" si="40"/>
        <v>19.859</v>
      </c>
      <c r="K127" s="13">
        <f t="shared" si="41"/>
        <v>424.17</v>
      </c>
      <c r="L127" s="13"/>
      <c r="M127" s="13">
        <f t="shared" si="49"/>
        <v>948.871</v>
      </c>
      <c r="N127" s="151">
        <v>0</v>
      </c>
      <c r="O127" s="151">
        <f t="shared" si="42"/>
        <v>226.9</v>
      </c>
      <c r="P127" s="151">
        <f t="shared" si="43"/>
        <v>8.51</v>
      </c>
      <c r="Q127" s="13">
        <f t="shared" si="44"/>
        <v>99.81</v>
      </c>
      <c r="R127" s="13"/>
      <c r="S127" s="151">
        <f t="shared" si="35"/>
        <v>335.22</v>
      </c>
      <c r="T127" s="151">
        <f t="shared" si="45"/>
        <v>1284.091</v>
      </c>
      <c r="U127" s="151"/>
      <c r="V127" t="str">
        <f>VLOOKUP(D127,[3]汇总!I$2:J$326,2,0)</f>
        <v>√</v>
      </c>
      <c r="W127">
        <f>VLOOKUP(D127,'[4]2021.05'!$E$5:$F$203,2,0)</f>
        <v>4180</v>
      </c>
      <c r="Y127">
        <f>VLOOKUP(C127,'[5]6月养老保险明细导'!$B$1:$R$500,17,0)</f>
        <v>0</v>
      </c>
      <c r="Z127">
        <f t="shared" si="36"/>
        <v>226.9</v>
      </c>
    </row>
    <row r="128" ht="20" customHeight="1" spans="1:26">
      <c r="A128" s="150">
        <f t="shared" si="51"/>
        <v>125</v>
      </c>
      <c r="B128" s="151"/>
      <c r="C128" s="11" t="s">
        <v>250</v>
      </c>
      <c r="D128" s="151" t="s">
        <v>251</v>
      </c>
      <c r="E128" s="151">
        <v>2836.2</v>
      </c>
      <c r="F128" s="151">
        <v>2837</v>
      </c>
      <c r="G128" s="13">
        <v>4990.25</v>
      </c>
      <c r="H128" s="151">
        <f t="shared" si="38"/>
        <v>51.05</v>
      </c>
      <c r="I128" s="151">
        <f t="shared" si="39"/>
        <v>453.792</v>
      </c>
      <c r="J128" s="151">
        <f t="shared" si="40"/>
        <v>19.859</v>
      </c>
      <c r="K128" s="13">
        <f t="shared" si="41"/>
        <v>424.17</v>
      </c>
      <c r="L128" s="13"/>
      <c r="M128" s="13">
        <f t="shared" si="49"/>
        <v>948.871</v>
      </c>
      <c r="N128" s="151">
        <v>0</v>
      </c>
      <c r="O128" s="151">
        <f t="shared" si="42"/>
        <v>226.9</v>
      </c>
      <c r="P128" s="151">
        <f t="shared" si="43"/>
        <v>8.51</v>
      </c>
      <c r="Q128" s="13">
        <f t="shared" si="44"/>
        <v>99.81</v>
      </c>
      <c r="R128" s="13"/>
      <c r="S128" s="151">
        <f t="shared" si="35"/>
        <v>335.22</v>
      </c>
      <c r="T128" s="151">
        <f t="shared" si="45"/>
        <v>1284.091</v>
      </c>
      <c r="U128" s="151"/>
      <c r="V128" t="str">
        <f>VLOOKUP(D128,[3]汇总!I$2:J$326,2,0)</f>
        <v>√</v>
      </c>
      <c r="W128">
        <f>VLOOKUP(D128,'[4]2021.05'!$E$5:$F$203,2,0)</f>
        <v>3180</v>
      </c>
      <c r="Y128">
        <f>VLOOKUP(C128,'[5]6月养老保险明细导'!$B$1:$R$500,17,0)</f>
        <v>0</v>
      </c>
      <c r="Z128">
        <f t="shared" si="36"/>
        <v>226.9</v>
      </c>
    </row>
    <row r="129" ht="20" customHeight="1" spans="1:26">
      <c r="A129" s="150">
        <f t="shared" si="51"/>
        <v>126</v>
      </c>
      <c r="B129" s="151"/>
      <c r="C129" s="11" t="s">
        <v>256</v>
      </c>
      <c r="D129" s="209" t="s">
        <v>257</v>
      </c>
      <c r="E129" s="151">
        <v>3042.05</v>
      </c>
      <c r="F129" s="151">
        <v>3043</v>
      </c>
      <c r="G129" s="13">
        <v>4990.25</v>
      </c>
      <c r="H129" s="151">
        <f t="shared" si="38"/>
        <v>54.76</v>
      </c>
      <c r="I129" s="151">
        <f t="shared" si="39"/>
        <v>486.728</v>
      </c>
      <c r="J129" s="151">
        <f t="shared" si="40"/>
        <v>21.301</v>
      </c>
      <c r="K129" s="13">
        <f t="shared" si="41"/>
        <v>424.17</v>
      </c>
      <c r="L129" s="13"/>
      <c r="M129" s="13">
        <f t="shared" si="49"/>
        <v>986.959</v>
      </c>
      <c r="N129" s="151">
        <v>0</v>
      </c>
      <c r="O129" s="151">
        <f t="shared" si="42"/>
        <v>243.36</v>
      </c>
      <c r="P129" s="151">
        <f t="shared" si="43"/>
        <v>9.13</v>
      </c>
      <c r="Q129" s="13">
        <f t="shared" si="44"/>
        <v>99.81</v>
      </c>
      <c r="R129" s="13"/>
      <c r="S129" s="151">
        <f t="shared" si="35"/>
        <v>352.3</v>
      </c>
      <c r="T129" s="151">
        <f t="shared" si="45"/>
        <v>1339.259</v>
      </c>
      <c r="U129" s="151"/>
      <c r="V129" t="str">
        <f>VLOOKUP(D129,[3]汇总!I$2:J$326,2,0)</f>
        <v>√</v>
      </c>
      <c r="W129">
        <f>VLOOKUP(D129,'[4]2021.05'!$E$5:$F$203,2,0)</f>
        <v>3180</v>
      </c>
      <c r="Y129">
        <f>VLOOKUP(C129,'[5]6月养老保险明细导'!$B$1:$R$500,17,0)</f>
        <v>0</v>
      </c>
      <c r="Z129">
        <f t="shared" si="36"/>
        <v>243.36</v>
      </c>
    </row>
    <row r="130" ht="20" customHeight="1" spans="1:26">
      <c r="A130" s="150">
        <f t="shared" si="51"/>
        <v>127</v>
      </c>
      <c r="B130" s="151"/>
      <c r="C130" s="11" t="s">
        <v>799</v>
      </c>
      <c r="D130" s="209" t="s">
        <v>800</v>
      </c>
      <c r="E130" s="151">
        <v>3820</v>
      </c>
      <c r="F130" s="151">
        <v>3820</v>
      </c>
      <c r="G130" s="13">
        <v>4990.25</v>
      </c>
      <c r="H130" s="151">
        <f t="shared" si="38"/>
        <v>68.76</v>
      </c>
      <c r="I130" s="151">
        <f t="shared" si="39"/>
        <v>611.2</v>
      </c>
      <c r="J130" s="151">
        <f t="shared" si="40"/>
        <v>26.74</v>
      </c>
      <c r="K130" s="13">
        <f t="shared" si="41"/>
        <v>424.17</v>
      </c>
      <c r="L130" s="13"/>
      <c r="M130" s="13">
        <f t="shared" si="49"/>
        <v>1130.87</v>
      </c>
      <c r="N130" s="151">
        <v>0</v>
      </c>
      <c r="O130" s="151">
        <f t="shared" si="42"/>
        <v>305.6</v>
      </c>
      <c r="P130" s="151">
        <f t="shared" si="43"/>
        <v>11.46</v>
      </c>
      <c r="Q130" s="13">
        <f t="shared" si="44"/>
        <v>99.81</v>
      </c>
      <c r="R130" s="13"/>
      <c r="S130" s="151">
        <f t="shared" si="35"/>
        <v>416.87</v>
      </c>
      <c r="T130" s="151">
        <f t="shared" si="45"/>
        <v>1547.74</v>
      </c>
      <c r="U130" s="151"/>
      <c r="V130" t="str">
        <f>VLOOKUP(D130,[3]汇总!I$2:J$326,2,0)</f>
        <v>√</v>
      </c>
      <c r="W130">
        <f>VLOOKUP(D130,'[4]2021.05'!$E$5:$F$203,2,0)</f>
        <v>4180</v>
      </c>
      <c r="Y130">
        <f>VLOOKUP(C130,'[5]6月养老保险明细导'!$B$1:$R$500,17,0)</f>
        <v>0</v>
      </c>
      <c r="Z130">
        <f t="shared" si="36"/>
        <v>305.6</v>
      </c>
    </row>
    <row r="131" ht="20" customHeight="1" spans="1:26">
      <c r="A131" s="150">
        <f t="shared" si="51"/>
        <v>128</v>
      </c>
      <c r="B131" s="14" t="s">
        <v>258</v>
      </c>
      <c r="C131" s="11" t="s">
        <v>259</v>
      </c>
      <c r="D131" s="151" t="s">
        <v>260</v>
      </c>
      <c r="E131" s="151">
        <v>2836.2</v>
      </c>
      <c r="F131" s="151">
        <v>2837</v>
      </c>
      <c r="G131" s="13">
        <v>4990.25</v>
      </c>
      <c r="H131" s="151">
        <f t="shared" si="38"/>
        <v>51.05</v>
      </c>
      <c r="I131" s="151">
        <f t="shared" si="39"/>
        <v>453.792</v>
      </c>
      <c r="J131" s="151">
        <f t="shared" si="40"/>
        <v>19.859</v>
      </c>
      <c r="K131" s="13">
        <f t="shared" si="41"/>
        <v>424.17</v>
      </c>
      <c r="L131" s="13"/>
      <c r="M131" s="13">
        <f t="shared" si="49"/>
        <v>948.871</v>
      </c>
      <c r="N131" s="151">
        <v>0</v>
      </c>
      <c r="O131" s="151">
        <f t="shared" si="42"/>
        <v>226.9</v>
      </c>
      <c r="P131" s="151">
        <f t="shared" si="43"/>
        <v>8.51</v>
      </c>
      <c r="Q131" s="13">
        <f t="shared" si="44"/>
        <v>99.81</v>
      </c>
      <c r="R131" s="13"/>
      <c r="S131" s="151">
        <f t="shared" si="35"/>
        <v>335.22</v>
      </c>
      <c r="T131" s="151">
        <f t="shared" si="45"/>
        <v>1284.091</v>
      </c>
      <c r="U131" s="151"/>
      <c r="V131" t="str">
        <f>VLOOKUP(D131,[3]汇总!I$2:J$326,2,0)</f>
        <v>√</v>
      </c>
      <c r="W131">
        <f>VLOOKUP(D131,'[4]2021.05'!$E$5:$F$203,2,0)</f>
        <v>1790</v>
      </c>
      <c r="Y131">
        <f>VLOOKUP(C131,'[5]6月养老保险明细导'!$B$1:$R$500,17,0)</f>
        <v>0</v>
      </c>
      <c r="Z131">
        <f t="shared" si="36"/>
        <v>226.9</v>
      </c>
    </row>
    <row r="132" ht="20" customHeight="1" spans="1:26">
      <c r="A132" s="150">
        <f t="shared" si="51"/>
        <v>129</v>
      </c>
      <c r="B132" s="15"/>
      <c r="C132" s="11" t="s">
        <v>261</v>
      </c>
      <c r="D132" s="151" t="s">
        <v>262</v>
      </c>
      <c r="E132" s="151">
        <v>2836.2</v>
      </c>
      <c r="F132" s="151">
        <v>2837</v>
      </c>
      <c r="G132" s="13">
        <v>4990.25</v>
      </c>
      <c r="H132" s="151">
        <f t="shared" si="38"/>
        <v>51.05</v>
      </c>
      <c r="I132" s="151">
        <f t="shared" si="39"/>
        <v>453.792</v>
      </c>
      <c r="J132" s="151">
        <f t="shared" si="40"/>
        <v>19.859</v>
      </c>
      <c r="K132" s="13">
        <f t="shared" si="41"/>
        <v>424.17</v>
      </c>
      <c r="L132" s="13"/>
      <c r="M132" s="13">
        <f t="shared" si="49"/>
        <v>948.871</v>
      </c>
      <c r="N132" s="151">
        <v>0</v>
      </c>
      <c r="O132" s="151">
        <f t="shared" si="42"/>
        <v>226.9</v>
      </c>
      <c r="P132" s="151">
        <f t="shared" si="43"/>
        <v>8.51</v>
      </c>
      <c r="Q132" s="13">
        <f t="shared" si="44"/>
        <v>99.81</v>
      </c>
      <c r="R132" s="13"/>
      <c r="S132" s="151">
        <f t="shared" si="35"/>
        <v>335.22</v>
      </c>
      <c r="T132" s="151">
        <f t="shared" si="45"/>
        <v>1284.091</v>
      </c>
      <c r="U132" s="151"/>
      <c r="V132" t="str">
        <f>VLOOKUP(D132,[3]汇总!I$2:J$326,2,0)</f>
        <v>√</v>
      </c>
      <c r="W132">
        <f>VLOOKUP(D132,'[4]2021.05'!$E$5:$F$203,2,0)</f>
        <v>1790</v>
      </c>
      <c r="Y132">
        <f>VLOOKUP(C132,'[5]6月养老保险明细导'!$B$1:$R$500,17,0)</f>
        <v>0</v>
      </c>
      <c r="Z132">
        <f t="shared" si="36"/>
        <v>226.9</v>
      </c>
    </row>
    <row r="133" ht="20" customHeight="1" spans="1:26">
      <c r="A133" s="150">
        <f t="shared" si="51"/>
        <v>130</v>
      </c>
      <c r="B133" s="15"/>
      <c r="C133" s="11" t="s">
        <v>263</v>
      </c>
      <c r="D133" s="151" t="s">
        <v>264</v>
      </c>
      <c r="E133" s="151">
        <v>2836.2</v>
      </c>
      <c r="F133" s="151">
        <v>2837</v>
      </c>
      <c r="G133" s="13">
        <v>4990.25</v>
      </c>
      <c r="H133" s="151">
        <f t="shared" si="38"/>
        <v>51.05</v>
      </c>
      <c r="I133" s="151">
        <f t="shared" si="39"/>
        <v>453.792</v>
      </c>
      <c r="J133" s="151">
        <f t="shared" si="40"/>
        <v>19.859</v>
      </c>
      <c r="K133" s="13">
        <f t="shared" si="41"/>
        <v>424.17</v>
      </c>
      <c r="L133" s="13"/>
      <c r="M133" s="13">
        <f t="shared" si="49"/>
        <v>948.871</v>
      </c>
      <c r="N133" s="151">
        <v>0</v>
      </c>
      <c r="O133" s="151">
        <f t="shared" si="42"/>
        <v>226.9</v>
      </c>
      <c r="P133" s="151">
        <f t="shared" si="43"/>
        <v>8.51</v>
      </c>
      <c r="Q133" s="13">
        <f t="shared" si="44"/>
        <v>99.81</v>
      </c>
      <c r="R133" s="13"/>
      <c r="S133" s="151">
        <f t="shared" ref="S133:S196" si="52">SUM(N133:R133)</f>
        <v>335.22</v>
      </c>
      <c r="T133" s="151">
        <f t="shared" si="45"/>
        <v>1284.091</v>
      </c>
      <c r="U133" s="151"/>
      <c r="V133" t="str">
        <f>VLOOKUP(D133,[3]汇总!I$2:J$326,2,0)</f>
        <v>√</v>
      </c>
      <c r="W133">
        <f>VLOOKUP(D133,'[4]2021.05'!$E$5:$F$203,2,0)</f>
        <v>1790</v>
      </c>
      <c r="Y133">
        <f>VLOOKUP(C133,'[5]6月养老保险明细导'!$B$1:$R$500,17,0)</f>
        <v>0</v>
      </c>
      <c r="Z133">
        <f t="shared" ref="Z133:Z196" si="53">O133-Y133</f>
        <v>226.9</v>
      </c>
    </row>
    <row r="134" ht="20" customHeight="1" spans="1:26">
      <c r="A134" s="150">
        <f t="shared" ref="A134:A143" si="54">ROW()-3</f>
        <v>131</v>
      </c>
      <c r="B134" s="15"/>
      <c r="C134" s="11" t="s">
        <v>265</v>
      </c>
      <c r="D134" s="151" t="s">
        <v>266</v>
      </c>
      <c r="E134" s="151">
        <v>2836.2</v>
      </c>
      <c r="F134" s="151">
        <v>2837</v>
      </c>
      <c r="G134" s="13">
        <v>4990.25</v>
      </c>
      <c r="H134" s="151">
        <f t="shared" si="38"/>
        <v>51.05</v>
      </c>
      <c r="I134" s="151">
        <f t="shared" si="39"/>
        <v>453.792</v>
      </c>
      <c r="J134" s="151">
        <f t="shared" si="40"/>
        <v>19.859</v>
      </c>
      <c r="K134" s="13">
        <f t="shared" si="41"/>
        <v>424.17</v>
      </c>
      <c r="L134" s="13"/>
      <c r="M134" s="13">
        <f t="shared" si="49"/>
        <v>948.871</v>
      </c>
      <c r="N134" s="151">
        <v>0</v>
      </c>
      <c r="O134" s="151">
        <f t="shared" si="42"/>
        <v>226.9</v>
      </c>
      <c r="P134" s="151">
        <f t="shared" si="43"/>
        <v>8.51</v>
      </c>
      <c r="Q134" s="13">
        <f t="shared" si="44"/>
        <v>99.81</v>
      </c>
      <c r="R134" s="13"/>
      <c r="S134" s="151">
        <f t="shared" si="52"/>
        <v>335.22</v>
      </c>
      <c r="T134" s="151">
        <f t="shared" si="45"/>
        <v>1284.091</v>
      </c>
      <c r="U134" s="151"/>
      <c r="V134" t="str">
        <f>VLOOKUP(D134,[3]汇总!I$2:J$326,2,0)</f>
        <v>√</v>
      </c>
      <c r="W134">
        <f>VLOOKUP(D134,'[4]2021.05'!$E$5:$F$203,2,0)</f>
        <v>1790</v>
      </c>
      <c r="Y134">
        <f>VLOOKUP(C134,'[5]6月养老保险明细导'!$B$1:$R$500,17,0)</f>
        <v>0</v>
      </c>
      <c r="Z134">
        <f t="shared" si="53"/>
        <v>226.9</v>
      </c>
    </row>
    <row r="135" ht="20" customHeight="1" spans="1:26">
      <c r="A135" s="150">
        <f t="shared" si="54"/>
        <v>132</v>
      </c>
      <c r="B135" s="15"/>
      <c r="C135" s="11" t="s">
        <v>267</v>
      </c>
      <c r="D135" s="151" t="s">
        <v>268</v>
      </c>
      <c r="E135" s="151">
        <v>2836.2</v>
      </c>
      <c r="F135" s="151">
        <v>2837</v>
      </c>
      <c r="G135" s="13">
        <v>4990.25</v>
      </c>
      <c r="H135" s="151">
        <f t="shared" si="38"/>
        <v>51.05</v>
      </c>
      <c r="I135" s="151">
        <f t="shared" si="39"/>
        <v>453.792</v>
      </c>
      <c r="J135" s="151">
        <f t="shared" si="40"/>
        <v>19.859</v>
      </c>
      <c r="K135" s="13">
        <f t="shared" si="41"/>
        <v>424.17</v>
      </c>
      <c r="L135" s="13"/>
      <c r="M135" s="13">
        <f t="shared" si="49"/>
        <v>948.871</v>
      </c>
      <c r="N135" s="151">
        <v>0</v>
      </c>
      <c r="O135" s="151">
        <f t="shared" si="42"/>
        <v>226.9</v>
      </c>
      <c r="P135" s="151">
        <f t="shared" si="43"/>
        <v>8.51</v>
      </c>
      <c r="Q135" s="13">
        <f t="shared" si="44"/>
        <v>99.81</v>
      </c>
      <c r="R135" s="13"/>
      <c r="S135" s="151">
        <f t="shared" si="52"/>
        <v>335.22</v>
      </c>
      <c r="T135" s="151">
        <f t="shared" si="45"/>
        <v>1284.091</v>
      </c>
      <c r="U135" s="151"/>
      <c r="V135" t="str">
        <f>VLOOKUP(D135,[3]汇总!I$2:J$326,2,0)</f>
        <v>√</v>
      </c>
      <c r="W135">
        <f>VLOOKUP(D135,'[4]2021.05'!$E$5:$F$203,2,0)</f>
        <v>1790</v>
      </c>
      <c r="Y135">
        <f>VLOOKUP(C135,'[5]6月养老保险明细导'!$B$1:$R$500,17,0)</f>
        <v>0</v>
      </c>
      <c r="Z135">
        <f t="shared" si="53"/>
        <v>226.9</v>
      </c>
    </row>
    <row r="136" ht="20" customHeight="1" spans="1:26">
      <c r="A136" s="150">
        <f t="shared" si="54"/>
        <v>133</v>
      </c>
      <c r="B136" s="15"/>
      <c r="C136" s="11" t="s">
        <v>269</v>
      </c>
      <c r="D136" s="151" t="s">
        <v>270</v>
      </c>
      <c r="E136" s="151">
        <v>2836.2</v>
      </c>
      <c r="F136" s="151">
        <v>2837</v>
      </c>
      <c r="G136" s="13">
        <v>4990.25</v>
      </c>
      <c r="H136" s="151">
        <f t="shared" si="38"/>
        <v>51.05</v>
      </c>
      <c r="I136" s="151">
        <f t="shared" si="39"/>
        <v>453.792</v>
      </c>
      <c r="J136" s="151">
        <f t="shared" si="40"/>
        <v>19.859</v>
      </c>
      <c r="K136" s="13">
        <f t="shared" si="41"/>
        <v>424.17</v>
      </c>
      <c r="L136" s="13"/>
      <c r="M136" s="13">
        <f t="shared" si="49"/>
        <v>948.871</v>
      </c>
      <c r="N136" s="151">
        <v>0</v>
      </c>
      <c r="O136" s="151">
        <f t="shared" si="42"/>
        <v>226.9</v>
      </c>
      <c r="P136" s="151">
        <f t="shared" si="43"/>
        <v>8.51</v>
      </c>
      <c r="Q136" s="13">
        <f t="shared" si="44"/>
        <v>99.81</v>
      </c>
      <c r="R136" s="13"/>
      <c r="S136" s="151">
        <f t="shared" si="52"/>
        <v>335.22</v>
      </c>
      <c r="T136" s="151">
        <f t="shared" si="45"/>
        <v>1284.091</v>
      </c>
      <c r="U136" s="151"/>
      <c r="V136" t="str">
        <f>VLOOKUP(D136,[3]汇总!I$2:J$326,2,0)</f>
        <v>√</v>
      </c>
      <c r="W136">
        <f>VLOOKUP(D136,'[4]2021.05'!$E$5:$F$203,2,0)</f>
        <v>1790</v>
      </c>
      <c r="Y136">
        <f>VLOOKUP(C136,'[5]6月养老保险明细导'!$B$1:$R$500,17,0)</f>
        <v>0</v>
      </c>
      <c r="Z136">
        <f t="shared" si="53"/>
        <v>226.9</v>
      </c>
    </row>
    <row r="137" ht="20" customHeight="1" spans="1:26">
      <c r="A137" s="150">
        <f t="shared" si="54"/>
        <v>134</v>
      </c>
      <c r="B137" s="15"/>
      <c r="C137" s="11" t="s">
        <v>271</v>
      </c>
      <c r="D137" s="151" t="s">
        <v>272</v>
      </c>
      <c r="E137" s="151">
        <v>2836.2</v>
      </c>
      <c r="F137" s="151">
        <v>2837</v>
      </c>
      <c r="G137" s="13">
        <v>4990.25</v>
      </c>
      <c r="H137" s="151">
        <f t="shared" si="38"/>
        <v>51.05</v>
      </c>
      <c r="I137" s="151">
        <f t="shared" si="39"/>
        <v>453.792</v>
      </c>
      <c r="J137" s="151">
        <f t="shared" si="40"/>
        <v>19.859</v>
      </c>
      <c r="K137" s="13">
        <f t="shared" si="41"/>
        <v>424.17</v>
      </c>
      <c r="L137" s="13"/>
      <c r="M137" s="13">
        <f t="shared" si="49"/>
        <v>948.871</v>
      </c>
      <c r="N137" s="151">
        <v>0</v>
      </c>
      <c r="O137" s="151">
        <f t="shared" si="42"/>
        <v>226.9</v>
      </c>
      <c r="P137" s="151">
        <f t="shared" si="43"/>
        <v>8.51</v>
      </c>
      <c r="Q137" s="13">
        <f t="shared" si="44"/>
        <v>99.81</v>
      </c>
      <c r="R137" s="13"/>
      <c r="S137" s="151">
        <f t="shared" si="52"/>
        <v>335.22</v>
      </c>
      <c r="T137" s="151">
        <f t="shared" si="45"/>
        <v>1284.091</v>
      </c>
      <c r="U137" s="151"/>
      <c r="V137" t="str">
        <f>VLOOKUP(D137,[3]汇总!I$2:J$326,2,0)</f>
        <v>√</v>
      </c>
      <c r="W137">
        <f>VLOOKUP(D137,'[4]2021.05'!$E$5:$F$203,2,0)</f>
        <v>1790</v>
      </c>
      <c r="Y137">
        <f>VLOOKUP(C137,'[5]6月养老保险明细导'!$B$1:$R$500,17,0)</f>
        <v>0</v>
      </c>
      <c r="Z137">
        <f t="shared" si="53"/>
        <v>226.9</v>
      </c>
    </row>
    <row r="138" ht="20" customHeight="1" spans="1:26">
      <c r="A138" s="150">
        <f t="shared" si="54"/>
        <v>135</v>
      </c>
      <c r="B138" s="15"/>
      <c r="C138" s="11" t="s">
        <v>275</v>
      </c>
      <c r="D138" s="151" t="s">
        <v>276</v>
      </c>
      <c r="E138" s="151">
        <v>2836.2</v>
      </c>
      <c r="F138" s="151">
        <v>2837</v>
      </c>
      <c r="G138" s="13">
        <v>4990.25</v>
      </c>
      <c r="H138" s="151">
        <f t="shared" si="38"/>
        <v>51.05</v>
      </c>
      <c r="I138" s="151">
        <f t="shared" si="39"/>
        <v>453.792</v>
      </c>
      <c r="J138" s="151">
        <f t="shared" si="40"/>
        <v>19.859</v>
      </c>
      <c r="K138" s="13">
        <f t="shared" si="41"/>
        <v>424.17</v>
      </c>
      <c r="L138" s="13"/>
      <c r="M138" s="13">
        <f t="shared" si="49"/>
        <v>948.871</v>
      </c>
      <c r="N138" s="151">
        <v>0</v>
      </c>
      <c r="O138" s="151">
        <f t="shared" si="42"/>
        <v>226.9</v>
      </c>
      <c r="P138" s="151">
        <f t="shared" si="43"/>
        <v>8.51</v>
      </c>
      <c r="Q138" s="13">
        <f t="shared" si="44"/>
        <v>99.81</v>
      </c>
      <c r="R138" s="13"/>
      <c r="S138" s="151">
        <f t="shared" si="52"/>
        <v>335.22</v>
      </c>
      <c r="T138" s="151">
        <f t="shared" si="45"/>
        <v>1284.091</v>
      </c>
      <c r="U138" s="151"/>
      <c r="V138" t="str">
        <f>VLOOKUP(D138,[3]汇总!I$2:J$326,2,0)</f>
        <v>√</v>
      </c>
      <c r="W138">
        <f>VLOOKUP(D138,'[4]2021.05'!$E$5:$F$203,2,0)</f>
        <v>1790</v>
      </c>
      <c r="Y138">
        <f>VLOOKUP(C138,'[5]6月养老保险明细导'!$B$1:$R$500,17,0)</f>
        <v>0</v>
      </c>
      <c r="Z138">
        <f t="shared" si="53"/>
        <v>226.9</v>
      </c>
    </row>
    <row r="139" ht="20" customHeight="1" spans="1:26">
      <c r="A139" s="150">
        <f t="shared" si="54"/>
        <v>136</v>
      </c>
      <c r="B139" s="15"/>
      <c r="C139" s="11" t="s">
        <v>277</v>
      </c>
      <c r="D139" s="151" t="s">
        <v>278</v>
      </c>
      <c r="E139" s="151">
        <v>2836.2</v>
      </c>
      <c r="F139" s="151">
        <v>2837</v>
      </c>
      <c r="G139" s="13">
        <v>4990.25</v>
      </c>
      <c r="H139" s="151">
        <f t="shared" si="38"/>
        <v>51.05</v>
      </c>
      <c r="I139" s="151">
        <f t="shared" si="39"/>
        <v>453.792</v>
      </c>
      <c r="J139" s="151">
        <f t="shared" si="40"/>
        <v>19.859</v>
      </c>
      <c r="K139" s="13">
        <f t="shared" si="41"/>
        <v>424.17</v>
      </c>
      <c r="L139" s="13"/>
      <c r="M139" s="13">
        <f t="shared" si="49"/>
        <v>948.871</v>
      </c>
      <c r="N139" s="151">
        <v>0</v>
      </c>
      <c r="O139" s="151">
        <f t="shared" si="42"/>
        <v>226.9</v>
      </c>
      <c r="P139" s="151">
        <f t="shared" si="43"/>
        <v>8.51</v>
      </c>
      <c r="Q139" s="13">
        <f t="shared" si="44"/>
        <v>99.81</v>
      </c>
      <c r="R139" s="13"/>
      <c r="S139" s="151">
        <f t="shared" si="52"/>
        <v>335.22</v>
      </c>
      <c r="T139" s="151">
        <f t="shared" si="45"/>
        <v>1284.091</v>
      </c>
      <c r="U139" s="151"/>
      <c r="V139" t="str">
        <f>VLOOKUP(D139,[3]汇总!I$2:J$326,2,0)</f>
        <v>√</v>
      </c>
      <c r="W139">
        <f>VLOOKUP(D139,'[4]2021.05'!$E$5:$F$203,2,0)</f>
        <v>1790</v>
      </c>
      <c r="Y139">
        <f>VLOOKUP(C139,'[5]6月养老保险明细导'!$B$1:$R$500,17,0)</f>
        <v>0</v>
      </c>
      <c r="Z139">
        <f t="shared" si="53"/>
        <v>226.9</v>
      </c>
    </row>
    <row r="140" ht="20" customHeight="1" spans="1:26">
      <c r="A140" s="150">
        <f t="shared" si="54"/>
        <v>137</v>
      </c>
      <c r="B140" s="15"/>
      <c r="C140" s="11" t="s">
        <v>279</v>
      </c>
      <c r="D140" s="151" t="s">
        <v>280</v>
      </c>
      <c r="E140" s="151">
        <v>2836.2</v>
      </c>
      <c r="F140" s="151">
        <v>2837</v>
      </c>
      <c r="G140" s="13">
        <v>4990.25</v>
      </c>
      <c r="H140" s="151">
        <f t="shared" ref="H140:H146" si="55">ROUND(E140*0.018,2)</f>
        <v>51.05</v>
      </c>
      <c r="I140" s="151">
        <f t="shared" ref="I140:I146" si="56">E140*0.16</f>
        <v>453.792</v>
      </c>
      <c r="J140" s="151">
        <f t="shared" ref="J140:J146" si="57">F140*0.007</f>
        <v>19.859</v>
      </c>
      <c r="K140" s="13">
        <f t="shared" ref="K140:K146" si="58">ROUND(G140*0.085,2)</f>
        <v>424.17</v>
      </c>
      <c r="L140" s="13"/>
      <c r="M140" s="13">
        <f t="shared" si="49"/>
        <v>948.871</v>
      </c>
      <c r="N140" s="151">
        <v>0</v>
      </c>
      <c r="O140" s="151">
        <f t="shared" ref="O140:O146" si="59">ROUND(E140*0.08,2)</f>
        <v>226.9</v>
      </c>
      <c r="P140" s="151">
        <f t="shared" ref="P140:P146" si="60">ROUND(F140*0.003,2)</f>
        <v>8.51</v>
      </c>
      <c r="Q140" s="13">
        <f t="shared" ref="Q140:Q146" si="61">ROUND(G140*0.02,2)</f>
        <v>99.81</v>
      </c>
      <c r="R140" s="13"/>
      <c r="S140" s="151">
        <f t="shared" si="52"/>
        <v>335.22</v>
      </c>
      <c r="T140" s="151">
        <f t="shared" ref="T140:T146" si="62">M140+S140</f>
        <v>1284.091</v>
      </c>
      <c r="U140" s="151"/>
      <c r="V140" t="str">
        <f>VLOOKUP(D140,[3]汇总!I$2:J$326,2,0)</f>
        <v>√</v>
      </c>
      <c r="W140">
        <f>VLOOKUP(D140,'[4]2021.05'!$E$5:$F$203,2,0)</f>
        <v>2544</v>
      </c>
      <c r="Y140">
        <f>VLOOKUP(C140,'[5]6月养老保险明细导'!$B$1:$R$500,17,0)</f>
        <v>0</v>
      </c>
      <c r="Z140">
        <f t="shared" si="53"/>
        <v>226.9</v>
      </c>
    </row>
    <row r="141" ht="20" customHeight="1" spans="1:26">
      <c r="A141" s="150">
        <f t="shared" si="54"/>
        <v>138</v>
      </c>
      <c r="B141" s="15"/>
      <c r="C141" s="11" t="s">
        <v>281</v>
      </c>
      <c r="D141" s="151" t="s">
        <v>282</v>
      </c>
      <c r="E141" s="151">
        <v>2836.2</v>
      </c>
      <c r="F141" s="151">
        <v>2837</v>
      </c>
      <c r="G141" s="13">
        <v>4990.25</v>
      </c>
      <c r="H141" s="151">
        <f t="shared" si="55"/>
        <v>51.05</v>
      </c>
      <c r="I141" s="151">
        <f t="shared" si="56"/>
        <v>453.792</v>
      </c>
      <c r="J141" s="151">
        <f t="shared" si="57"/>
        <v>19.859</v>
      </c>
      <c r="K141" s="13">
        <f t="shared" si="58"/>
        <v>424.17</v>
      </c>
      <c r="L141" s="13"/>
      <c r="M141" s="13">
        <f t="shared" si="49"/>
        <v>948.871</v>
      </c>
      <c r="N141" s="151">
        <v>0</v>
      </c>
      <c r="O141" s="151">
        <f t="shared" si="59"/>
        <v>226.9</v>
      </c>
      <c r="P141" s="151">
        <f t="shared" si="60"/>
        <v>8.51</v>
      </c>
      <c r="Q141" s="13">
        <f t="shared" si="61"/>
        <v>99.81</v>
      </c>
      <c r="R141" s="13"/>
      <c r="S141" s="151">
        <f t="shared" si="52"/>
        <v>335.22</v>
      </c>
      <c r="T141" s="151">
        <f t="shared" si="62"/>
        <v>1284.091</v>
      </c>
      <c r="U141" s="151"/>
      <c r="V141" t="str">
        <f>VLOOKUP(D141,[3]汇总!I$2:J$326,2,0)</f>
        <v>√</v>
      </c>
      <c r="W141">
        <f>VLOOKUP(D141,'[4]2021.05'!$E$5:$F$203,2,0)</f>
        <v>1790</v>
      </c>
      <c r="Y141">
        <f>VLOOKUP(C141,'[5]6月养老保险明细导'!$B$1:$R$500,17,0)</f>
        <v>0</v>
      </c>
      <c r="Z141">
        <f t="shared" si="53"/>
        <v>226.9</v>
      </c>
    </row>
    <row r="142" ht="20" customHeight="1" spans="1:26">
      <c r="A142" s="150">
        <f t="shared" si="54"/>
        <v>139</v>
      </c>
      <c r="B142" s="15"/>
      <c r="C142" s="11" t="s">
        <v>289</v>
      </c>
      <c r="D142" s="151" t="s">
        <v>290</v>
      </c>
      <c r="E142" s="151">
        <v>3042.05</v>
      </c>
      <c r="F142" s="151">
        <v>3043</v>
      </c>
      <c r="G142" s="13">
        <v>4990.25</v>
      </c>
      <c r="H142" s="151">
        <f t="shared" si="55"/>
        <v>54.76</v>
      </c>
      <c r="I142" s="151">
        <f t="shared" si="56"/>
        <v>486.728</v>
      </c>
      <c r="J142" s="151">
        <f t="shared" si="57"/>
        <v>21.301</v>
      </c>
      <c r="K142" s="13">
        <f t="shared" si="58"/>
        <v>424.17</v>
      </c>
      <c r="L142" s="13"/>
      <c r="M142" s="13">
        <f t="shared" si="49"/>
        <v>986.959</v>
      </c>
      <c r="N142" s="151">
        <v>0</v>
      </c>
      <c r="O142" s="151">
        <f t="shared" si="59"/>
        <v>243.36</v>
      </c>
      <c r="P142" s="151">
        <f t="shared" si="60"/>
        <v>9.13</v>
      </c>
      <c r="Q142" s="13">
        <f t="shared" si="61"/>
        <v>99.81</v>
      </c>
      <c r="R142" s="13"/>
      <c r="S142" s="151">
        <f t="shared" si="52"/>
        <v>352.3</v>
      </c>
      <c r="T142" s="151">
        <f t="shared" si="62"/>
        <v>1339.259</v>
      </c>
      <c r="U142" s="151"/>
      <c r="V142" t="str">
        <f>VLOOKUP(D142,[3]汇总!I$2:J$326,2,0)</f>
        <v>√</v>
      </c>
      <c r="W142">
        <f>VLOOKUP(D142,'[4]2021.05'!$E$5:$F$203,2,0)</f>
        <v>1790</v>
      </c>
      <c r="Y142">
        <f>VLOOKUP(C142,'[5]6月养老保险明细导'!$B$1:$R$500,17,0)</f>
        <v>0</v>
      </c>
      <c r="Z142">
        <f t="shared" si="53"/>
        <v>243.36</v>
      </c>
    </row>
    <row r="143" ht="20" customHeight="1" spans="1:26">
      <c r="A143" s="150">
        <f t="shared" si="54"/>
        <v>140</v>
      </c>
      <c r="B143" s="15"/>
      <c r="C143" s="11" t="s">
        <v>801</v>
      </c>
      <c r="D143" s="151" t="s">
        <v>802</v>
      </c>
      <c r="E143" s="17">
        <v>3042.05</v>
      </c>
      <c r="F143" s="17">
        <v>3043</v>
      </c>
      <c r="G143" s="13">
        <v>4990.25</v>
      </c>
      <c r="H143" s="151">
        <f t="shared" si="55"/>
        <v>54.76</v>
      </c>
      <c r="I143" s="151">
        <f t="shared" si="56"/>
        <v>486.728</v>
      </c>
      <c r="J143" s="151">
        <f t="shared" si="57"/>
        <v>21.301</v>
      </c>
      <c r="K143" s="13">
        <f t="shared" si="58"/>
        <v>424.17</v>
      </c>
      <c r="L143" s="13"/>
      <c r="M143" s="13">
        <f t="shared" si="49"/>
        <v>986.959</v>
      </c>
      <c r="N143" s="151">
        <v>0</v>
      </c>
      <c r="O143" s="151">
        <f t="shared" si="59"/>
        <v>243.36</v>
      </c>
      <c r="P143" s="151">
        <f t="shared" si="60"/>
        <v>9.13</v>
      </c>
      <c r="Q143" s="13">
        <f t="shared" si="61"/>
        <v>99.81</v>
      </c>
      <c r="R143" s="13"/>
      <c r="S143" s="151">
        <f t="shared" si="52"/>
        <v>352.3</v>
      </c>
      <c r="T143" s="151">
        <f t="shared" si="62"/>
        <v>1339.259</v>
      </c>
      <c r="U143" s="151"/>
      <c r="V143" t="str">
        <f>VLOOKUP(D143,[3]汇总!I$2:J$326,2,0)</f>
        <v>√</v>
      </c>
      <c r="W143" t="e">
        <f>VLOOKUP(D143,'[4]2021.05'!$E$5:$F$203,2,0)</f>
        <v>#N/A</v>
      </c>
      <c r="Y143">
        <f>VLOOKUP(C143,'[5]6月养老保险明细导'!$B$1:$R$500,17,0)</f>
        <v>0</v>
      </c>
      <c r="Z143">
        <f t="shared" si="53"/>
        <v>243.36</v>
      </c>
    </row>
    <row r="144" ht="20" customHeight="1" spans="1:26">
      <c r="A144" s="150">
        <f t="shared" ref="A144:A153" si="63">ROW()-3</f>
        <v>141</v>
      </c>
      <c r="B144" s="15"/>
      <c r="C144" s="11" t="s">
        <v>803</v>
      </c>
      <c r="D144" s="151" t="s">
        <v>804</v>
      </c>
      <c r="E144" s="17">
        <v>3042.05</v>
      </c>
      <c r="F144" s="17">
        <v>3043</v>
      </c>
      <c r="G144" s="13">
        <v>4990.25</v>
      </c>
      <c r="H144" s="151">
        <f t="shared" si="55"/>
        <v>54.76</v>
      </c>
      <c r="I144" s="151">
        <f t="shared" si="56"/>
        <v>486.728</v>
      </c>
      <c r="J144" s="151">
        <f t="shared" si="57"/>
        <v>21.301</v>
      </c>
      <c r="K144" s="13">
        <f t="shared" si="58"/>
        <v>424.17</v>
      </c>
      <c r="L144" s="13"/>
      <c r="M144" s="13">
        <f t="shared" si="49"/>
        <v>986.959</v>
      </c>
      <c r="N144" s="151">
        <v>0</v>
      </c>
      <c r="O144" s="151">
        <f t="shared" si="59"/>
        <v>243.36</v>
      </c>
      <c r="P144" s="151">
        <f t="shared" si="60"/>
        <v>9.13</v>
      </c>
      <c r="Q144" s="13">
        <f t="shared" si="61"/>
        <v>99.81</v>
      </c>
      <c r="R144" s="13"/>
      <c r="S144" s="151">
        <f t="shared" si="52"/>
        <v>352.3</v>
      </c>
      <c r="T144" s="151">
        <f t="shared" si="62"/>
        <v>1339.259</v>
      </c>
      <c r="U144" s="151"/>
      <c r="V144" t="str">
        <f>VLOOKUP(D144,[3]汇总!I$2:J$326,2,0)</f>
        <v>√</v>
      </c>
      <c r="W144" t="e">
        <f>VLOOKUP(D144,'[4]2021.05'!$E$5:$F$203,2,0)</f>
        <v>#N/A</v>
      </c>
      <c r="Y144">
        <f>VLOOKUP(C144,'[5]6月养老保险明细导'!$B$1:$R$500,17,0)</f>
        <v>0</v>
      </c>
      <c r="Z144">
        <f t="shared" si="53"/>
        <v>243.36</v>
      </c>
    </row>
    <row r="145" ht="20" customHeight="1" spans="1:26">
      <c r="A145" s="150">
        <f t="shared" si="63"/>
        <v>142</v>
      </c>
      <c r="B145" s="15"/>
      <c r="C145" s="11" t="s">
        <v>867</v>
      </c>
      <c r="D145" s="209" t="s">
        <v>868</v>
      </c>
      <c r="E145" s="17">
        <v>3042.05</v>
      </c>
      <c r="F145" s="151">
        <v>3043</v>
      </c>
      <c r="G145" s="13">
        <v>4990.25</v>
      </c>
      <c r="H145" s="151">
        <f t="shared" si="55"/>
        <v>54.76</v>
      </c>
      <c r="I145" s="151">
        <f t="shared" si="56"/>
        <v>486.728</v>
      </c>
      <c r="J145" s="151">
        <f t="shared" si="57"/>
        <v>21.301</v>
      </c>
      <c r="K145" s="13">
        <f t="shared" si="58"/>
        <v>424.17</v>
      </c>
      <c r="L145" s="13"/>
      <c r="M145" s="13">
        <f t="shared" si="49"/>
        <v>986.959</v>
      </c>
      <c r="N145" s="151">
        <v>0</v>
      </c>
      <c r="O145" s="151">
        <f t="shared" si="59"/>
        <v>243.36</v>
      </c>
      <c r="P145" s="151">
        <f t="shared" si="60"/>
        <v>9.13</v>
      </c>
      <c r="Q145" s="13">
        <f t="shared" si="61"/>
        <v>99.81</v>
      </c>
      <c r="R145" s="13"/>
      <c r="S145" s="151">
        <f t="shared" si="52"/>
        <v>352.3</v>
      </c>
      <c r="T145" s="151">
        <f t="shared" si="62"/>
        <v>1339.259</v>
      </c>
      <c r="U145" s="151"/>
      <c r="W145" t="e">
        <f>VLOOKUP(D145,'[4]2021.05'!$E$5:$F$203,2,0)</f>
        <v>#N/A</v>
      </c>
      <c r="Y145">
        <f>VLOOKUP(C145,'[5]6月养老保险明细导'!$B$1:$R$500,17,0)</f>
        <v>0</v>
      </c>
      <c r="Z145">
        <f t="shared" si="53"/>
        <v>243.36</v>
      </c>
    </row>
    <row r="146" s="1" customFormat="1" ht="20" customHeight="1" spans="1:26">
      <c r="A146" s="150">
        <f t="shared" si="63"/>
        <v>143</v>
      </c>
      <c r="B146" s="19"/>
      <c r="C146" s="32" t="s">
        <v>941</v>
      </c>
      <c r="D146" s="32" t="s">
        <v>942</v>
      </c>
      <c r="E146" s="21">
        <v>3042.05</v>
      </c>
      <c r="F146" s="12">
        <v>3043</v>
      </c>
      <c r="G146" s="22">
        <v>0</v>
      </c>
      <c r="H146" s="12">
        <f t="shared" si="55"/>
        <v>54.76</v>
      </c>
      <c r="I146" s="12">
        <f t="shared" si="56"/>
        <v>486.728</v>
      </c>
      <c r="J146" s="12">
        <f t="shared" si="57"/>
        <v>21.301</v>
      </c>
      <c r="K146" s="22"/>
      <c r="L146" s="22"/>
      <c r="M146" s="13">
        <f t="shared" si="49"/>
        <v>562.789</v>
      </c>
      <c r="N146" s="12">
        <v>0</v>
      </c>
      <c r="O146" s="12">
        <f t="shared" si="59"/>
        <v>243.36</v>
      </c>
      <c r="P146" s="12">
        <f t="shared" si="60"/>
        <v>9.13</v>
      </c>
      <c r="Q146" s="22">
        <f t="shared" si="61"/>
        <v>0</v>
      </c>
      <c r="R146" s="22"/>
      <c r="S146" s="151">
        <f t="shared" si="52"/>
        <v>252.49</v>
      </c>
      <c r="T146" s="12">
        <f t="shared" si="62"/>
        <v>815.279</v>
      </c>
      <c r="U146" s="12" t="s">
        <v>50</v>
      </c>
      <c r="Y146">
        <f>VLOOKUP(C146,'[5]6月养老保险明细导'!$B$1:$R$500,17,0)</f>
        <v>0</v>
      </c>
      <c r="Z146">
        <f t="shared" si="53"/>
        <v>243.36</v>
      </c>
    </row>
    <row r="147" ht="20" customHeight="1" spans="1:26">
      <c r="A147" s="150">
        <f t="shared" si="63"/>
        <v>144</v>
      </c>
      <c r="B147" s="153" t="s">
        <v>293</v>
      </c>
      <c r="C147" s="11" t="s">
        <v>294</v>
      </c>
      <c r="D147" s="151" t="s">
        <v>295</v>
      </c>
      <c r="E147" s="151">
        <v>2836.2</v>
      </c>
      <c r="F147" s="151">
        <v>2837</v>
      </c>
      <c r="G147" s="13">
        <v>4990.25</v>
      </c>
      <c r="H147" s="151">
        <f t="shared" ref="H147:H154" si="64">ROUND(E147*0.018,2)</f>
        <v>51.05</v>
      </c>
      <c r="I147" s="151">
        <f t="shared" ref="I147:I154" si="65">E147*0.16</f>
        <v>453.792</v>
      </c>
      <c r="J147" s="151">
        <f t="shared" ref="J147:J154" si="66">F147*0.007</f>
        <v>19.859</v>
      </c>
      <c r="K147" s="13">
        <f t="shared" ref="K147:K154" si="67">ROUND(G147*0.085,2)</f>
        <v>424.17</v>
      </c>
      <c r="L147" s="13"/>
      <c r="M147" s="13">
        <f t="shared" si="49"/>
        <v>948.871</v>
      </c>
      <c r="N147" s="151">
        <v>0</v>
      </c>
      <c r="O147" s="151">
        <f t="shared" ref="O147:O154" si="68">ROUND(E147*0.08,2)</f>
        <v>226.9</v>
      </c>
      <c r="P147" s="151">
        <f t="shared" ref="P147:P154" si="69">ROUND(F147*0.003,2)</f>
        <v>8.51</v>
      </c>
      <c r="Q147" s="13">
        <f t="shared" ref="Q147:Q154" si="70">ROUND(G147*0.02,2)</f>
        <v>99.81</v>
      </c>
      <c r="R147" s="13"/>
      <c r="S147" s="151">
        <f t="shared" si="52"/>
        <v>335.22</v>
      </c>
      <c r="T147" s="151">
        <f t="shared" ref="T147:T154" si="71">M147+S147</f>
        <v>1284.091</v>
      </c>
      <c r="U147" s="151"/>
      <c r="V147" t="str">
        <f>VLOOKUP(D147,[3]汇总!I$2:J$326,2,0)</f>
        <v>√</v>
      </c>
      <c r="W147">
        <f>VLOOKUP(D147,'[4]2021.05'!$E$5:$F$203,2,0)</f>
        <v>1790</v>
      </c>
      <c r="Y147">
        <f>VLOOKUP(C147,'[5]6月养老保险明细导'!$B$1:$R$500,17,0)</f>
        <v>0</v>
      </c>
      <c r="Z147">
        <f t="shared" si="53"/>
        <v>226.9</v>
      </c>
    </row>
    <row r="148" ht="20" customHeight="1" spans="1:26">
      <c r="A148" s="150">
        <f t="shared" si="63"/>
        <v>145</v>
      </c>
      <c r="B148" s="154"/>
      <c r="C148" s="11" t="s">
        <v>298</v>
      </c>
      <c r="D148" s="151" t="s">
        <v>299</v>
      </c>
      <c r="E148" s="151">
        <v>2836.2</v>
      </c>
      <c r="F148" s="151">
        <v>2837</v>
      </c>
      <c r="G148" s="13">
        <v>4990.25</v>
      </c>
      <c r="H148" s="151">
        <f t="shared" si="64"/>
        <v>51.05</v>
      </c>
      <c r="I148" s="151">
        <f t="shared" si="65"/>
        <v>453.792</v>
      </c>
      <c r="J148" s="151">
        <f t="shared" si="66"/>
        <v>19.859</v>
      </c>
      <c r="K148" s="13">
        <f t="shared" si="67"/>
        <v>424.17</v>
      </c>
      <c r="L148" s="13"/>
      <c r="M148" s="13">
        <f t="shared" si="49"/>
        <v>948.871</v>
      </c>
      <c r="N148" s="151">
        <v>0</v>
      </c>
      <c r="O148" s="151">
        <f t="shared" si="68"/>
        <v>226.9</v>
      </c>
      <c r="P148" s="151">
        <f t="shared" si="69"/>
        <v>8.51</v>
      </c>
      <c r="Q148" s="13">
        <f t="shared" si="70"/>
        <v>99.81</v>
      </c>
      <c r="R148" s="13"/>
      <c r="S148" s="151">
        <f t="shared" si="52"/>
        <v>335.22</v>
      </c>
      <c r="T148" s="151">
        <f t="shared" si="71"/>
        <v>1284.091</v>
      </c>
      <c r="U148" s="151"/>
      <c r="V148" t="str">
        <f>VLOOKUP(D148,[3]汇总!I$2:J$326,2,0)</f>
        <v>√</v>
      </c>
      <c r="W148">
        <f>VLOOKUP(D148,'[4]2021.05'!$E$5:$F$203,2,0)</f>
        <v>2544</v>
      </c>
      <c r="Y148">
        <f>VLOOKUP(C148,'[5]6月养老保险明细导'!$B$1:$R$500,17,0)</f>
        <v>0</v>
      </c>
      <c r="Z148">
        <f t="shared" si="53"/>
        <v>226.9</v>
      </c>
    </row>
    <row r="149" ht="20" customHeight="1" spans="1:26">
      <c r="A149" s="150">
        <f t="shared" si="63"/>
        <v>146</v>
      </c>
      <c r="B149" s="154"/>
      <c r="C149" s="11" t="s">
        <v>302</v>
      </c>
      <c r="D149" s="151" t="s">
        <v>303</v>
      </c>
      <c r="E149" s="151">
        <v>2836.2</v>
      </c>
      <c r="F149" s="151">
        <v>2837</v>
      </c>
      <c r="G149" s="13">
        <v>4990.25</v>
      </c>
      <c r="H149" s="151">
        <f t="shared" si="64"/>
        <v>51.05</v>
      </c>
      <c r="I149" s="151">
        <f t="shared" si="65"/>
        <v>453.792</v>
      </c>
      <c r="J149" s="151">
        <f t="shared" si="66"/>
        <v>19.859</v>
      </c>
      <c r="K149" s="13">
        <f t="shared" si="67"/>
        <v>424.17</v>
      </c>
      <c r="L149" s="13"/>
      <c r="M149" s="13">
        <f t="shared" si="49"/>
        <v>948.871</v>
      </c>
      <c r="N149" s="151">
        <v>0</v>
      </c>
      <c r="O149" s="151">
        <f t="shared" si="68"/>
        <v>226.9</v>
      </c>
      <c r="P149" s="151">
        <f t="shared" si="69"/>
        <v>8.51</v>
      </c>
      <c r="Q149" s="13">
        <f t="shared" si="70"/>
        <v>99.81</v>
      </c>
      <c r="R149" s="13"/>
      <c r="S149" s="151">
        <f t="shared" si="52"/>
        <v>335.22</v>
      </c>
      <c r="T149" s="151">
        <f t="shared" si="71"/>
        <v>1284.091</v>
      </c>
      <c r="U149" s="151"/>
      <c r="V149" t="str">
        <f>VLOOKUP(D149,[3]汇总!I$2:J$326,2,0)</f>
        <v>√</v>
      </c>
      <c r="W149">
        <f>VLOOKUP(D149,'[4]2021.05'!$E$5:$F$203,2,0)</f>
        <v>2544</v>
      </c>
      <c r="Y149">
        <f>VLOOKUP(C149,'[5]6月养老保险明细导'!$B$1:$R$500,17,0)</f>
        <v>0</v>
      </c>
      <c r="Z149">
        <f t="shared" si="53"/>
        <v>226.9</v>
      </c>
    </row>
    <row r="150" ht="20" customHeight="1" spans="1:26">
      <c r="A150" s="150">
        <f t="shared" si="63"/>
        <v>147</v>
      </c>
      <c r="B150" s="154"/>
      <c r="C150" s="11" t="s">
        <v>308</v>
      </c>
      <c r="D150" s="151" t="s">
        <v>309</v>
      </c>
      <c r="E150" s="151">
        <v>2836.2</v>
      </c>
      <c r="F150" s="151">
        <v>2837</v>
      </c>
      <c r="G150" s="13">
        <v>4990.25</v>
      </c>
      <c r="H150" s="151">
        <f t="shared" si="64"/>
        <v>51.05</v>
      </c>
      <c r="I150" s="151">
        <f t="shared" si="65"/>
        <v>453.792</v>
      </c>
      <c r="J150" s="151">
        <f t="shared" si="66"/>
        <v>19.859</v>
      </c>
      <c r="K150" s="13">
        <f t="shared" si="67"/>
        <v>424.17</v>
      </c>
      <c r="L150" s="13"/>
      <c r="M150" s="13">
        <f t="shared" si="49"/>
        <v>948.871</v>
      </c>
      <c r="N150" s="151">
        <v>0</v>
      </c>
      <c r="O150" s="151">
        <f t="shared" si="68"/>
        <v>226.9</v>
      </c>
      <c r="P150" s="151">
        <f t="shared" si="69"/>
        <v>8.51</v>
      </c>
      <c r="Q150" s="13">
        <f t="shared" si="70"/>
        <v>99.81</v>
      </c>
      <c r="R150" s="13"/>
      <c r="S150" s="151">
        <f t="shared" si="52"/>
        <v>335.22</v>
      </c>
      <c r="T150" s="151">
        <f t="shared" si="71"/>
        <v>1284.091</v>
      </c>
      <c r="U150" s="151"/>
      <c r="V150" t="str">
        <f>VLOOKUP(D150,[3]汇总!I$2:J$326,2,0)</f>
        <v>√</v>
      </c>
      <c r="W150">
        <f>VLOOKUP(D150,'[4]2021.05'!$E$5:$F$203,2,0)</f>
        <v>1790</v>
      </c>
      <c r="Y150">
        <f>VLOOKUP(C150,'[5]6月养老保险明细导'!$B$1:$R$500,17,0)</f>
        <v>0</v>
      </c>
      <c r="Z150">
        <f t="shared" si="53"/>
        <v>226.9</v>
      </c>
    </row>
    <row r="151" ht="20" customHeight="1" spans="1:26">
      <c r="A151" s="150">
        <f t="shared" si="63"/>
        <v>148</v>
      </c>
      <c r="B151" s="154"/>
      <c r="C151" s="11" t="s">
        <v>310</v>
      </c>
      <c r="D151" s="151" t="s">
        <v>311</v>
      </c>
      <c r="E151" s="151">
        <v>2836.2</v>
      </c>
      <c r="F151" s="151">
        <v>2837</v>
      </c>
      <c r="G151" s="13">
        <v>4990.25</v>
      </c>
      <c r="H151" s="151">
        <f t="shared" si="64"/>
        <v>51.05</v>
      </c>
      <c r="I151" s="151">
        <f t="shared" si="65"/>
        <v>453.792</v>
      </c>
      <c r="J151" s="151">
        <f t="shared" si="66"/>
        <v>19.859</v>
      </c>
      <c r="K151" s="13">
        <f t="shared" si="67"/>
        <v>424.17</v>
      </c>
      <c r="L151" s="13"/>
      <c r="M151" s="13">
        <f t="shared" si="49"/>
        <v>948.871</v>
      </c>
      <c r="N151" s="151">
        <v>0</v>
      </c>
      <c r="O151" s="151">
        <f t="shared" si="68"/>
        <v>226.9</v>
      </c>
      <c r="P151" s="151">
        <f t="shared" si="69"/>
        <v>8.51</v>
      </c>
      <c r="Q151" s="13">
        <f t="shared" si="70"/>
        <v>99.81</v>
      </c>
      <c r="R151" s="13"/>
      <c r="S151" s="151">
        <f t="shared" si="52"/>
        <v>335.22</v>
      </c>
      <c r="T151" s="151">
        <f t="shared" si="71"/>
        <v>1284.091</v>
      </c>
      <c r="U151" s="151"/>
      <c r="V151" t="str">
        <f>VLOOKUP(D151,[3]汇总!I$2:J$326,2,0)</f>
        <v>√</v>
      </c>
      <c r="W151">
        <f>VLOOKUP(D151,'[4]2021.05'!$E$5:$F$203,2,0)</f>
        <v>2544</v>
      </c>
      <c r="Y151">
        <f>VLOOKUP(C151,'[5]6月养老保险明细导'!$B$1:$R$500,17,0)</f>
        <v>0</v>
      </c>
      <c r="Z151">
        <f t="shared" si="53"/>
        <v>226.9</v>
      </c>
    </row>
    <row r="152" ht="20" customHeight="1" spans="1:26">
      <c r="A152" s="150">
        <f t="shared" si="63"/>
        <v>149</v>
      </c>
      <c r="B152" s="154"/>
      <c r="C152" s="11" t="s">
        <v>312</v>
      </c>
      <c r="D152" s="151" t="s">
        <v>313</v>
      </c>
      <c r="E152" s="151">
        <v>2836.2</v>
      </c>
      <c r="F152" s="151">
        <v>2837</v>
      </c>
      <c r="G152" s="13">
        <v>4990.25</v>
      </c>
      <c r="H152" s="151">
        <f t="shared" si="64"/>
        <v>51.05</v>
      </c>
      <c r="I152" s="151">
        <f t="shared" si="65"/>
        <v>453.792</v>
      </c>
      <c r="J152" s="151">
        <f t="shared" si="66"/>
        <v>19.859</v>
      </c>
      <c r="K152" s="13">
        <f t="shared" si="67"/>
        <v>424.17</v>
      </c>
      <c r="L152" s="13"/>
      <c r="M152" s="13">
        <f t="shared" si="49"/>
        <v>948.871</v>
      </c>
      <c r="N152" s="151">
        <v>0</v>
      </c>
      <c r="O152" s="151">
        <f t="shared" si="68"/>
        <v>226.9</v>
      </c>
      <c r="P152" s="151">
        <f t="shared" si="69"/>
        <v>8.51</v>
      </c>
      <c r="Q152" s="13">
        <f t="shared" si="70"/>
        <v>99.81</v>
      </c>
      <c r="R152" s="13"/>
      <c r="S152" s="151">
        <f t="shared" si="52"/>
        <v>335.22</v>
      </c>
      <c r="T152" s="151">
        <f t="shared" si="71"/>
        <v>1284.091</v>
      </c>
      <c r="U152" s="151"/>
      <c r="V152" t="str">
        <f>VLOOKUP(D152,[3]汇总!I$2:J$326,2,0)</f>
        <v>√</v>
      </c>
      <c r="W152">
        <f>VLOOKUP(D152,'[4]2021.05'!$E$5:$F$203,2,0)</f>
        <v>1790</v>
      </c>
      <c r="Y152">
        <f>VLOOKUP(C152,'[5]6月养老保险明细导'!$B$1:$R$500,17,0)</f>
        <v>0</v>
      </c>
      <c r="Z152">
        <f t="shared" si="53"/>
        <v>226.9</v>
      </c>
    </row>
    <row r="153" ht="20" customHeight="1" spans="1:26">
      <c r="A153" s="150">
        <f t="shared" si="63"/>
        <v>150</v>
      </c>
      <c r="B153" s="154"/>
      <c r="C153" s="11" t="s">
        <v>314</v>
      </c>
      <c r="D153" s="151" t="s">
        <v>315</v>
      </c>
      <c r="E153" s="151">
        <v>2836.2</v>
      </c>
      <c r="F153" s="151">
        <v>2837</v>
      </c>
      <c r="G153" s="13">
        <v>4990.25</v>
      </c>
      <c r="H153" s="151">
        <f t="shared" si="64"/>
        <v>51.05</v>
      </c>
      <c r="I153" s="151">
        <f t="shared" si="65"/>
        <v>453.792</v>
      </c>
      <c r="J153" s="151">
        <f t="shared" si="66"/>
        <v>19.859</v>
      </c>
      <c r="K153" s="13">
        <f t="shared" si="67"/>
        <v>424.17</v>
      </c>
      <c r="L153" s="13"/>
      <c r="M153" s="13">
        <f t="shared" si="49"/>
        <v>948.871</v>
      </c>
      <c r="N153" s="151">
        <v>0</v>
      </c>
      <c r="O153" s="151">
        <f t="shared" si="68"/>
        <v>226.9</v>
      </c>
      <c r="P153" s="151">
        <f t="shared" si="69"/>
        <v>8.51</v>
      </c>
      <c r="Q153" s="13">
        <f t="shared" si="70"/>
        <v>99.81</v>
      </c>
      <c r="R153" s="13"/>
      <c r="S153" s="151">
        <f t="shared" si="52"/>
        <v>335.22</v>
      </c>
      <c r="T153" s="151">
        <f t="shared" si="71"/>
        <v>1284.091</v>
      </c>
      <c r="U153" s="151"/>
      <c r="V153" t="str">
        <f>VLOOKUP(D153,[3]汇总!I$2:J$326,2,0)</f>
        <v>√</v>
      </c>
      <c r="W153">
        <f>VLOOKUP(D153,'[4]2021.05'!$E$5:$F$203,2,0)</f>
        <v>2544</v>
      </c>
      <c r="Y153">
        <f>VLOOKUP(C153,'[5]6月养老保险明细导'!$B$1:$R$500,17,0)</f>
        <v>0</v>
      </c>
      <c r="Z153">
        <f t="shared" si="53"/>
        <v>226.9</v>
      </c>
    </row>
    <row r="154" ht="20" customHeight="1" spans="1:26">
      <c r="A154" s="150">
        <f t="shared" ref="A154:A163" si="72">ROW()-3</f>
        <v>151</v>
      </c>
      <c r="B154" s="154"/>
      <c r="C154" s="11" t="s">
        <v>316</v>
      </c>
      <c r="D154" s="151" t="s">
        <v>317</v>
      </c>
      <c r="E154" s="151">
        <v>2836.2</v>
      </c>
      <c r="F154" s="151">
        <v>2837</v>
      </c>
      <c r="G154" s="13">
        <v>4990.25</v>
      </c>
      <c r="H154" s="151">
        <f t="shared" si="64"/>
        <v>51.05</v>
      </c>
      <c r="I154" s="151">
        <f t="shared" si="65"/>
        <v>453.792</v>
      </c>
      <c r="J154" s="151">
        <f t="shared" si="66"/>
        <v>19.859</v>
      </c>
      <c r="K154" s="13">
        <f t="shared" si="67"/>
        <v>424.17</v>
      </c>
      <c r="L154" s="13"/>
      <c r="M154" s="13">
        <f t="shared" si="49"/>
        <v>948.871</v>
      </c>
      <c r="N154" s="151">
        <v>0</v>
      </c>
      <c r="O154" s="151">
        <f t="shared" si="68"/>
        <v>226.9</v>
      </c>
      <c r="P154" s="151">
        <f t="shared" si="69"/>
        <v>8.51</v>
      </c>
      <c r="Q154" s="13">
        <f t="shared" si="70"/>
        <v>99.81</v>
      </c>
      <c r="R154" s="13"/>
      <c r="S154" s="151">
        <f t="shared" si="52"/>
        <v>335.22</v>
      </c>
      <c r="T154" s="151">
        <f t="shared" si="71"/>
        <v>1284.091</v>
      </c>
      <c r="U154" s="151"/>
      <c r="V154" t="str">
        <f>VLOOKUP(D154,[3]汇总!I$2:J$326,2,0)</f>
        <v>√</v>
      </c>
      <c r="W154">
        <f>VLOOKUP(D154,'[4]2021.05'!$E$5:$F$203,2,0)</f>
        <v>2544</v>
      </c>
      <c r="Y154">
        <f>VLOOKUP(C154,'[5]6月养老保险明细导'!$B$1:$R$500,17,0)</f>
        <v>0</v>
      </c>
      <c r="Z154">
        <f t="shared" si="53"/>
        <v>226.9</v>
      </c>
    </row>
    <row r="155" ht="20" customHeight="1" spans="1:26">
      <c r="A155" s="150">
        <f t="shared" si="72"/>
        <v>152</v>
      </c>
      <c r="B155" s="154"/>
      <c r="C155" s="11" t="s">
        <v>320</v>
      </c>
      <c r="D155" s="151" t="s">
        <v>321</v>
      </c>
      <c r="E155" s="151">
        <v>2836.2</v>
      </c>
      <c r="F155" s="151">
        <v>2837</v>
      </c>
      <c r="G155" s="13">
        <v>4990.25</v>
      </c>
      <c r="H155" s="151">
        <f t="shared" ref="H155:H218" si="73">ROUND(E155*0.018,2)</f>
        <v>51.05</v>
      </c>
      <c r="I155" s="151">
        <f t="shared" ref="I155:I218" si="74">E155*0.16</f>
        <v>453.792</v>
      </c>
      <c r="J155" s="151">
        <f t="shared" ref="J155:J218" si="75">F155*0.007</f>
        <v>19.859</v>
      </c>
      <c r="K155" s="13">
        <f t="shared" ref="K155:K218" si="76">ROUND(G155*0.085,2)</f>
        <v>424.17</v>
      </c>
      <c r="L155" s="13"/>
      <c r="M155" s="13">
        <f t="shared" si="49"/>
        <v>948.871</v>
      </c>
      <c r="N155" s="151">
        <v>0</v>
      </c>
      <c r="O155" s="151">
        <f t="shared" ref="O155:O218" si="77">ROUND(E155*0.08,2)</f>
        <v>226.9</v>
      </c>
      <c r="P155" s="151">
        <f t="shared" ref="P155:P218" si="78">ROUND(F155*0.003,2)</f>
        <v>8.51</v>
      </c>
      <c r="Q155" s="13">
        <f t="shared" ref="Q155:Q218" si="79">ROUND(G155*0.02,2)</f>
        <v>99.81</v>
      </c>
      <c r="R155" s="13"/>
      <c r="S155" s="151">
        <f t="shared" si="52"/>
        <v>335.22</v>
      </c>
      <c r="T155" s="151">
        <f t="shared" ref="T155:T218" si="80">M155+S155</f>
        <v>1284.091</v>
      </c>
      <c r="U155" s="151"/>
      <c r="V155" t="str">
        <f>VLOOKUP(D155,[3]汇总!I$2:J$326,2,0)</f>
        <v>√</v>
      </c>
      <c r="W155" t="e">
        <f>VLOOKUP(D155,'[4]2021.05'!$E$5:$F$203,2,0)</f>
        <v>#N/A</v>
      </c>
      <c r="Y155">
        <f>VLOOKUP(C155,'[5]6月养老保险明细导'!$B$1:$R$500,17,0)</f>
        <v>0</v>
      </c>
      <c r="Z155">
        <f t="shared" si="53"/>
        <v>226.9</v>
      </c>
    </row>
    <row r="156" ht="20" customHeight="1" spans="1:26">
      <c r="A156" s="150">
        <f t="shared" si="72"/>
        <v>153</v>
      </c>
      <c r="B156" s="154"/>
      <c r="C156" s="11" t="s">
        <v>322</v>
      </c>
      <c r="D156" s="151" t="s">
        <v>323</v>
      </c>
      <c r="E156" s="151">
        <v>2836.2</v>
      </c>
      <c r="F156" s="151">
        <v>2837</v>
      </c>
      <c r="G156" s="13">
        <v>4990.25</v>
      </c>
      <c r="H156" s="151">
        <f t="shared" si="73"/>
        <v>51.05</v>
      </c>
      <c r="I156" s="151">
        <f t="shared" si="74"/>
        <v>453.792</v>
      </c>
      <c r="J156" s="151">
        <f t="shared" si="75"/>
        <v>19.859</v>
      </c>
      <c r="K156" s="13">
        <f t="shared" si="76"/>
        <v>424.17</v>
      </c>
      <c r="L156" s="13"/>
      <c r="M156" s="13">
        <f t="shared" si="49"/>
        <v>948.871</v>
      </c>
      <c r="N156" s="151">
        <v>0</v>
      </c>
      <c r="O156" s="151">
        <f t="shared" si="77"/>
        <v>226.9</v>
      </c>
      <c r="P156" s="151">
        <f t="shared" si="78"/>
        <v>8.51</v>
      </c>
      <c r="Q156" s="13">
        <f t="shared" si="79"/>
        <v>99.81</v>
      </c>
      <c r="R156" s="13"/>
      <c r="S156" s="151">
        <f t="shared" si="52"/>
        <v>335.22</v>
      </c>
      <c r="T156" s="151">
        <f t="shared" si="80"/>
        <v>1284.091</v>
      </c>
      <c r="U156" s="151"/>
      <c r="V156" t="str">
        <f>VLOOKUP(D156,[3]汇总!I$2:J$326,2,0)</f>
        <v>√</v>
      </c>
      <c r="W156">
        <f>VLOOKUP(D156,'[4]2021.05'!$E$5:$F$203,2,0)</f>
        <v>2544</v>
      </c>
      <c r="Y156">
        <f>VLOOKUP(C156,'[5]6月养老保险明细导'!$B$1:$R$500,17,0)</f>
        <v>0</v>
      </c>
      <c r="Z156">
        <f t="shared" si="53"/>
        <v>226.9</v>
      </c>
    </row>
    <row r="157" ht="20" customHeight="1" spans="1:26">
      <c r="A157" s="150">
        <f t="shared" si="72"/>
        <v>154</v>
      </c>
      <c r="B157" s="154"/>
      <c r="C157" s="11" t="s">
        <v>324</v>
      </c>
      <c r="D157" s="151" t="s">
        <v>325</v>
      </c>
      <c r="E157" s="151">
        <v>2836.2</v>
      </c>
      <c r="F157" s="151">
        <v>2837</v>
      </c>
      <c r="G157" s="13">
        <v>4990.25</v>
      </c>
      <c r="H157" s="151">
        <f t="shared" si="73"/>
        <v>51.05</v>
      </c>
      <c r="I157" s="151">
        <f t="shared" si="74"/>
        <v>453.792</v>
      </c>
      <c r="J157" s="151">
        <f t="shared" si="75"/>
        <v>19.859</v>
      </c>
      <c r="K157" s="13">
        <f t="shared" si="76"/>
        <v>424.17</v>
      </c>
      <c r="L157" s="13"/>
      <c r="M157" s="13">
        <f t="shared" si="49"/>
        <v>948.871</v>
      </c>
      <c r="N157" s="151">
        <v>0</v>
      </c>
      <c r="O157" s="151">
        <f t="shared" si="77"/>
        <v>226.9</v>
      </c>
      <c r="P157" s="151">
        <f t="shared" si="78"/>
        <v>8.51</v>
      </c>
      <c r="Q157" s="13">
        <f t="shared" si="79"/>
        <v>99.81</v>
      </c>
      <c r="R157" s="13"/>
      <c r="S157" s="151">
        <f t="shared" si="52"/>
        <v>335.22</v>
      </c>
      <c r="T157" s="151">
        <f t="shared" si="80"/>
        <v>1284.091</v>
      </c>
      <c r="U157" s="151"/>
      <c r="V157" t="str">
        <f>VLOOKUP(D157,[3]汇总!I$2:J$326,2,0)</f>
        <v>√</v>
      </c>
      <c r="W157">
        <f>VLOOKUP(D157,'[4]2021.05'!$E$5:$F$203,2,0)</f>
        <v>1790</v>
      </c>
      <c r="Y157">
        <f>VLOOKUP(C157,'[5]6月养老保险明细导'!$B$1:$R$500,17,0)</f>
        <v>0</v>
      </c>
      <c r="Z157">
        <f t="shared" si="53"/>
        <v>226.9</v>
      </c>
    </row>
    <row r="158" ht="20" customHeight="1" spans="1:26">
      <c r="A158" s="150">
        <f t="shared" si="72"/>
        <v>155</v>
      </c>
      <c r="B158" s="154"/>
      <c r="C158" s="11" t="s">
        <v>328</v>
      </c>
      <c r="D158" s="151" t="s">
        <v>329</v>
      </c>
      <c r="E158" s="151">
        <v>2836.2</v>
      </c>
      <c r="F158" s="151">
        <v>2837</v>
      </c>
      <c r="G158" s="13">
        <v>4990.25</v>
      </c>
      <c r="H158" s="151">
        <f t="shared" si="73"/>
        <v>51.05</v>
      </c>
      <c r="I158" s="151">
        <f t="shared" si="74"/>
        <v>453.792</v>
      </c>
      <c r="J158" s="151">
        <f t="shared" si="75"/>
        <v>19.859</v>
      </c>
      <c r="K158" s="13">
        <f t="shared" si="76"/>
        <v>424.17</v>
      </c>
      <c r="L158" s="13"/>
      <c r="M158" s="13">
        <f t="shared" si="49"/>
        <v>948.871</v>
      </c>
      <c r="N158" s="151">
        <v>0</v>
      </c>
      <c r="O158" s="151">
        <f t="shared" si="77"/>
        <v>226.9</v>
      </c>
      <c r="P158" s="151">
        <f t="shared" si="78"/>
        <v>8.51</v>
      </c>
      <c r="Q158" s="13">
        <f t="shared" si="79"/>
        <v>99.81</v>
      </c>
      <c r="R158" s="13"/>
      <c r="S158" s="151">
        <f t="shared" si="52"/>
        <v>335.22</v>
      </c>
      <c r="T158" s="151">
        <f t="shared" si="80"/>
        <v>1284.091</v>
      </c>
      <c r="U158" s="151"/>
      <c r="V158" t="str">
        <f>VLOOKUP(D158,[3]汇总!I$2:J$326,2,0)</f>
        <v>√</v>
      </c>
      <c r="W158">
        <f>VLOOKUP(D158,'[4]2021.05'!$E$5:$F$203,2,0)</f>
        <v>1790</v>
      </c>
      <c r="Y158">
        <f>VLOOKUP(C158,'[5]6月养老保险明细导'!$B$1:$R$500,17,0)</f>
        <v>0</v>
      </c>
      <c r="Z158">
        <f t="shared" si="53"/>
        <v>226.9</v>
      </c>
    </row>
    <row r="159" ht="20" customHeight="1" spans="1:26">
      <c r="A159" s="150">
        <f t="shared" si="72"/>
        <v>156</v>
      </c>
      <c r="B159" s="154"/>
      <c r="C159" s="11" t="s">
        <v>330</v>
      </c>
      <c r="D159" s="151" t="s">
        <v>331</v>
      </c>
      <c r="E159" s="151">
        <v>2836.2</v>
      </c>
      <c r="F159" s="151">
        <v>2837</v>
      </c>
      <c r="G159" s="13">
        <v>4990.25</v>
      </c>
      <c r="H159" s="151">
        <f t="shared" si="73"/>
        <v>51.05</v>
      </c>
      <c r="I159" s="151">
        <f t="shared" si="74"/>
        <v>453.792</v>
      </c>
      <c r="J159" s="151">
        <f t="shared" si="75"/>
        <v>19.859</v>
      </c>
      <c r="K159" s="13">
        <f t="shared" si="76"/>
        <v>424.17</v>
      </c>
      <c r="L159" s="13"/>
      <c r="M159" s="13">
        <f t="shared" si="49"/>
        <v>948.871</v>
      </c>
      <c r="N159" s="151">
        <v>0</v>
      </c>
      <c r="O159" s="151">
        <f t="shared" si="77"/>
        <v>226.9</v>
      </c>
      <c r="P159" s="151">
        <f t="shared" si="78"/>
        <v>8.51</v>
      </c>
      <c r="Q159" s="13">
        <f t="shared" si="79"/>
        <v>99.81</v>
      </c>
      <c r="R159" s="13"/>
      <c r="S159" s="151">
        <f t="shared" si="52"/>
        <v>335.22</v>
      </c>
      <c r="T159" s="151">
        <f t="shared" si="80"/>
        <v>1284.091</v>
      </c>
      <c r="U159" s="151"/>
      <c r="V159" t="str">
        <f>VLOOKUP(D159,[3]汇总!I$2:J$326,2,0)</f>
        <v>√</v>
      </c>
      <c r="W159">
        <f>VLOOKUP(D159,'[4]2021.05'!$E$5:$F$203,2,0)</f>
        <v>1790</v>
      </c>
      <c r="Y159">
        <f>VLOOKUP(C159,'[5]6月养老保险明细导'!$B$1:$R$500,17,0)</f>
        <v>0</v>
      </c>
      <c r="Z159">
        <f t="shared" si="53"/>
        <v>226.9</v>
      </c>
    </row>
    <row r="160" ht="20" customHeight="1" spans="1:26">
      <c r="A160" s="150">
        <f t="shared" si="72"/>
        <v>157</v>
      </c>
      <c r="B160" s="154"/>
      <c r="C160" s="11" t="s">
        <v>332</v>
      </c>
      <c r="D160" s="151" t="s">
        <v>333</v>
      </c>
      <c r="E160" s="151">
        <v>2836.2</v>
      </c>
      <c r="F160" s="151">
        <v>2837</v>
      </c>
      <c r="G160" s="13">
        <v>4990.25</v>
      </c>
      <c r="H160" s="151">
        <f t="shared" si="73"/>
        <v>51.05</v>
      </c>
      <c r="I160" s="151">
        <f t="shared" si="74"/>
        <v>453.792</v>
      </c>
      <c r="J160" s="151">
        <f t="shared" si="75"/>
        <v>19.859</v>
      </c>
      <c r="K160" s="13">
        <f t="shared" si="76"/>
        <v>424.17</v>
      </c>
      <c r="L160" s="13"/>
      <c r="M160" s="13">
        <f t="shared" si="49"/>
        <v>948.871</v>
      </c>
      <c r="N160" s="151">
        <v>0</v>
      </c>
      <c r="O160" s="151">
        <f t="shared" si="77"/>
        <v>226.9</v>
      </c>
      <c r="P160" s="151">
        <f t="shared" si="78"/>
        <v>8.51</v>
      </c>
      <c r="Q160" s="13">
        <f t="shared" si="79"/>
        <v>99.81</v>
      </c>
      <c r="R160" s="13"/>
      <c r="S160" s="151">
        <f t="shared" si="52"/>
        <v>335.22</v>
      </c>
      <c r="T160" s="151">
        <f t="shared" si="80"/>
        <v>1284.091</v>
      </c>
      <c r="U160" s="151"/>
      <c r="V160" t="str">
        <f>VLOOKUP(D160,[3]汇总!I$2:J$326,2,0)</f>
        <v>√</v>
      </c>
      <c r="W160">
        <f>VLOOKUP(D160,'[4]2021.05'!$E$5:$F$203,2,0)</f>
        <v>1790</v>
      </c>
      <c r="Y160">
        <f>VLOOKUP(C160,'[5]6月养老保险明细导'!$B$1:$R$500,17,0)</f>
        <v>0</v>
      </c>
      <c r="Z160">
        <f t="shared" si="53"/>
        <v>226.9</v>
      </c>
    </row>
    <row r="161" ht="20" customHeight="1" spans="1:26">
      <c r="A161" s="150">
        <f t="shared" si="72"/>
        <v>158</v>
      </c>
      <c r="B161" s="154"/>
      <c r="C161" s="11" t="s">
        <v>336</v>
      </c>
      <c r="D161" s="151" t="s">
        <v>337</v>
      </c>
      <c r="E161" s="151">
        <v>2836.2</v>
      </c>
      <c r="F161" s="151">
        <v>2837</v>
      </c>
      <c r="G161" s="13">
        <v>4990.25</v>
      </c>
      <c r="H161" s="151">
        <f t="shared" si="73"/>
        <v>51.05</v>
      </c>
      <c r="I161" s="151">
        <f t="shared" si="74"/>
        <v>453.792</v>
      </c>
      <c r="J161" s="151">
        <f t="shared" si="75"/>
        <v>19.859</v>
      </c>
      <c r="K161" s="13">
        <f t="shared" si="76"/>
        <v>424.17</v>
      </c>
      <c r="L161" s="13"/>
      <c r="M161" s="13">
        <f t="shared" si="49"/>
        <v>948.871</v>
      </c>
      <c r="N161" s="151">
        <v>0</v>
      </c>
      <c r="O161" s="151">
        <f t="shared" si="77"/>
        <v>226.9</v>
      </c>
      <c r="P161" s="151">
        <f t="shared" si="78"/>
        <v>8.51</v>
      </c>
      <c r="Q161" s="13">
        <f t="shared" si="79"/>
        <v>99.81</v>
      </c>
      <c r="R161" s="13"/>
      <c r="S161" s="151">
        <f t="shared" si="52"/>
        <v>335.22</v>
      </c>
      <c r="T161" s="151">
        <f t="shared" si="80"/>
        <v>1284.091</v>
      </c>
      <c r="U161" s="151"/>
      <c r="V161" t="str">
        <f>VLOOKUP(D161,[3]汇总!I$2:J$326,2,0)</f>
        <v>√</v>
      </c>
      <c r="W161">
        <f>VLOOKUP(D161,'[4]2021.05'!$E$5:$F$203,2,0)</f>
        <v>1790</v>
      </c>
      <c r="Y161">
        <f>VLOOKUP(C161,'[5]6月养老保险明细导'!$B$1:$R$500,17,0)</f>
        <v>0</v>
      </c>
      <c r="Z161">
        <f t="shared" si="53"/>
        <v>226.9</v>
      </c>
    </row>
    <row r="162" ht="20" customHeight="1" spans="1:26">
      <c r="A162" s="150">
        <f t="shared" si="72"/>
        <v>159</v>
      </c>
      <c r="B162" s="154"/>
      <c r="C162" s="11" t="s">
        <v>338</v>
      </c>
      <c r="D162" s="151" t="s">
        <v>339</v>
      </c>
      <c r="E162" s="151">
        <v>2836.2</v>
      </c>
      <c r="F162" s="151">
        <v>2837</v>
      </c>
      <c r="G162" s="13">
        <v>4990.25</v>
      </c>
      <c r="H162" s="151">
        <f t="shared" si="73"/>
        <v>51.05</v>
      </c>
      <c r="I162" s="151">
        <f t="shared" si="74"/>
        <v>453.792</v>
      </c>
      <c r="J162" s="151">
        <f t="shared" si="75"/>
        <v>19.859</v>
      </c>
      <c r="K162" s="13">
        <f t="shared" si="76"/>
        <v>424.17</v>
      </c>
      <c r="L162" s="13"/>
      <c r="M162" s="13">
        <f t="shared" si="49"/>
        <v>948.871</v>
      </c>
      <c r="N162" s="151">
        <v>0</v>
      </c>
      <c r="O162" s="151">
        <f t="shared" si="77"/>
        <v>226.9</v>
      </c>
      <c r="P162" s="151">
        <f t="shared" si="78"/>
        <v>8.51</v>
      </c>
      <c r="Q162" s="13">
        <f t="shared" si="79"/>
        <v>99.81</v>
      </c>
      <c r="R162" s="13"/>
      <c r="S162" s="151">
        <f t="shared" si="52"/>
        <v>335.22</v>
      </c>
      <c r="T162" s="151">
        <f t="shared" si="80"/>
        <v>1284.091</v>
      </c>
      <c r="U162" s="151"/>
      <c r="V162" t="str">
        <f>VLOOKUP(D162,[3]汇总!I$2:J$326,2,0)</f>
        <v>√</v>
      </c>
      <c r="W162" t="e">
        <f>VLOOKUP(D162,'[4]2021.05'!$E$5:$F$203,2,0)</f>
        <v>#N/A</v>
      </c>
      <c r="Y162">
        <f>VLOOKUP(C162,'[5]6月养老保险明细导'!$B$1:$R$500,17,0)</f>
        <v>0</v>
      </c>
      <c r="Z162">
        <f t="shared" si="53"/>
        <v>226.9</v>
      </c>
    </row>
    <row r="163" ht="20" customHeight="1" spans="1:26">
      <c r="A163" s="150">
        <f t="shared" si="72"/>
        <v>160</v>
      </c>
      <c r="B163" s="154"/>
      <c r="C163" s="11" t="s">
        <v>340</v>
      </c>
      <c r="D163" s="151" t="s">
        <v>341</v>
      </c>
      <c r="E163" s="151">
        <v>2836.2</v>
      </c>
      <c r="F163" s="151">
        <v>2837</v>
      </c>
      <c r="G163" s="13">
        <v>4990.25</v>
      </c>
      <c r="H163" s="151">
        <f t="shared" si="73"/>
        <v>51.05</v>
      </c>
      <c r="I163" s="151">
        <f t="shared" si="74"/>
        <v>453.792</v>
      </c>
      <c r="J163" s="151">
        <f t="shared" si="75"/>
        <v>19.859</v>
      </c>
      <c r="K163" s="13">
        <f t="shared" si="76"/>
        <v>424.17</v>
      </c>
      <c r="L163" s="13"/>
      <c r="M163" s="13">
        <f t="shared" si="49"/>
        <v>948.871</v>
      </c>
      <c r="N163" s="151">
        <v>0</v>
      </c>
      <c r="O163" s="151">
        <f t="shared" si="77"/>
        <v>226.9</v>
      </c>
      <c r="P163" s="151">
        <f t="shared" si="78"/>
        <v>8.51</v>
      </c>
      <c r="Q163" s="13">
        <f t="shared" si="79"/>
        <v>99.81</v>
      </c>
      <c r="R163" s="13"/>
      <c r="S163" s="151">
        <f t="shared" si="52"/>
        <v>335.22</v>
      </c>
      <c r="T163" s="151">
        <f t="shared" si="80"/>
        <v>1284.091</v>
      </c>
      <c r="U163" s="151"/>
      <c r="V163" t="str">
        <f>VLOOKUP(D163,[3]汇总!I$2:J$326,2,0)</f>
        <v>√</v>
      </c>
      <c r="W163">
        <f>VLOOKUP(D163,'[4]2021.05'!$E$5:$F$203,2,0)</f>
        <v>1790</v>
      </c>
      <c r="Y163">
        <f>VLOOKUP(C163,'[5]6月养老保险明细导'!$B$1:$R$500,17,0)</f>
        <v>0</v>
      </c>
      <c r="Z163">
        <f t="shared" si="53"/>
        <v>226.9</v>
      </c>
    </row>
    <row r="164" ht="20" customHeight="1" spans="1:26">
      <c r="A164" s="150">
        <f t="shared" ref="A164:A173" si="81">ROW()-3</f>
        <v>161</v>
      </c>
      <c r="B164" s="154"/>
      <c r="C164" s="11" t="s">
        <v>342</v>
      </c>
      <c r="D164" s="151" t="s">
        <v>343</v>
      </c>
      <c r="E164" s="151">
        <v>2836.2</v>
      </c>
      <c r="F164" s="151">
        <v>2837</v>
      </c>
      <c r="G164" s="13">
        <v>4990.25</v>
      </c>
      <c r="H164" s="151">
        <f t="shared" si="73"/>
        <v>51.05</v>
      </c>
      <c r="I164" s="151">
        <f t="shared" si="74"/>
        <v>453.792</v>
      </c>
      <c r="J164" s="151">
        <f t="shared" si="75"/>
        <v>19.859</v>
      </c>
      <c r="K164" s="13">
        <f t="shared" si="76"/>
        <v>424.17</v>
      </c>
      <c r="L164" s="13"/>
      <c r="M164" s="13">
        <f t="shared" si="49"/>
        <v>948.871</v>
      </c>
      <c r="N164" s="151">
        <v>0</v>
      </c>
      <c r="O164" s="151">
        <f t="shared" si="77"/>
        <v>226.9</v>
      </c>
      <c r="P164" s="151">
        <f t="shared" si="78"/>
        <v>8.51</v>
      </c>
      <c r="Q164" s="13">
        <f t="shared" si="79"/>
        <v>99.81</v>
      </c>
      <c r="R164" s="13"/>
      <c r="S164" s="151">
        <f t="shared" si="52"/>
        <v>335.22</v>
      </c>
      <c r="T164" s="151">
        <f t="shared" si="80"/>
        <v>1284.091</v>
      </c>
      <c r="U164" s="151"/>
      <c r="V164" t="str">
        <f>VLOOKUP(D164,[3]汇总!I$2:J$326,2,0)</f>
        <v>√</v>
      </c>
      <c r="W164">
        <f>VLOOKUP(D164,'[4]2021.05'!$E$5:$F$203,2,0)</f>
        <v>1790</v>
      </c>
      <c r="Y164">
        <f>VLOOKUP(C164,'[5]6月养老保险明细导'!$B$1:$R$500,17,0)</f>
        <v>0</v>
      </c>
      <c r="Z164">
        <f t="shared" si="53"/>
        <v>226.9</v>
      </c>
    </row>
    <row r="165" ht="20" customHeight="1" spans="1:26">
      <c r="A165" s="150">
        <f t="shared" si="81"/>
        <v>162</v>
      </c>
      <c r="B165" s="154"/>
      <c r="C165" s="11" t="s">
        <v>346</v>
      </c>
      <c r="D165" s="151" t="s">
        <v>347</v>
      </c>
      <c r="E165" s="151">
        <v>2836.2</v>
      </c>
      <c r="F165" s="151">
        <v>2837</v>
      </c>
      <c r="G165" s="13">
        <v>4990.25</v>
      </c>
      <c r="H165" s="151">
        <f t="shared" si="73"/>
        <v>51.05</v>
      </c>
      <c r="I165" s="151">
        <f t="shared" si="74"/>
        <v>453.792</v>
      </c>
      <c r="J165" s="151">
        <f t="shared" si="75"/>
        <v>19.859</v>
      </c>
      <c r="K165" s="13">
        <f t="shared" si="76"/>
        <v>424.17</v>
      </c>
      <c r="L165" s="13"/>
      <c r="M165" s="13">
        <f t="shared" si="49"/>
        <v>948.871</v>
      </c>
      <c r="N165" s="151">
        <v>0</v>
      </c>
      <c r="O165" s="151">
        <f t="shared" si="77"/>
        <v>226.9</v>
      </c>
      <c r="P165" s="151">
        <f t="shared" si="78"/>
        <v>8.51</v>
      </c>
      <c r="Q165" s="13">
        <f t="shared" si="79"/>
        <v>99.81</v>
      </c>
      <c r="R165" s="13"/>
      <c r="S165" s="151">
        <f t="shared" si="52"/>
        <v>335.22</v>
      </c>
      <c r="T165" s="151">
        <f t="shared" si="80"/>
        <v>1284.091</v>
      </c>
      <c r="U165" s="151"/>
      <c r="V165" t="str">
        <f>VLOOKUP(D165,[3]汇总!I$2:J$326,2,0)</f>
        <v>√</v>
      </c>
      <c r="W165">
        <f>VLOOKUP(D165,'[4]2021.05'!$E$5:$F$203,2,0)</f>
        <v>1790</v>
      </c>
      <c r="Y165">
        <f>VLOOKUP(C165,'[5]6月养老保险明细导'!$B$1:$R$500,17,0)</f>
        <v>0</v>
      </c>
      <c r="Z165">
        <f t="shared" si="53"/>
        <v>226.9</v>
      </c>
    </row>
    <row r="166" ht="20" customHeight="1" spans="1:26">
      <c r="A166" s="150">
        <f t="shared" si="81"/>
        <v>163</v>
      </c>
      <c r="B166" s="154"/>
      <c r="C166" s="11" t="s">
        <v>348</v>
      </c>
      <c r="D166" s="151" t="s">
        <v>349</v>
      </c>
      <c r="E166" s="151">
        <v>2836.2</v>
      </c>
      <c r="F166" s="151">
        <v>2837</v>
      </c>
      <c r="G166" s="13">
        <v>4990.25</v>
      </c>
      <c r="H166" s="151">
        <f t="shared" si="73"/>
        <v>51.05</v>
      </c>
      <c r="I166" s="151">
        <f t="shared" si="74"/>
        <v>453.792</v>
      </c>
      <c r="J166" s="151">
        <f t="shared" si="75"/>
        <v>19.859</v>
      </c>
      <c r="K166" s="13">
        <f t="shared" si="76"/>
        <v>424.17</v>
      </c>
      <c r="L166" s="13"/>
      <c r="M166" s="13">
        <f t="shared" si="49"/>
        <v>948.871</v>
      </c>
      <c r="N166" s="151">
        <v>0</v>
      </c>
      <c r="O166" s="151">
        <f t="shared" si="77"/>
        <v>226.9</v>
      </c>
      <c r="P166" s="151">
        <f t="shared" si="78"/>
        <v>8.51</v>
      </c>
      <c r="Q166" s="13">
        <f t="shared" si="79"/>
        <v>99.81</v>
      </c>
      <c r="R166" s="13"/>
      <c r="S166" s="151">
        <f t="shared" si="52"/>
        <v>335.22</v>
      </c>
      <c r="T166" s="151">
        <f t="shared" si="80"/>
        <v>1284.091</v>
      </c>
      <c r="U166" s="151"/>
      <c r="V166" t="str">
        <f>VLOOKUP(D166,[3]汇总!I$2:J$326,2,0)</f>
        <v>√</v>
      </c>
      <c r="W166">
        <f>VLOOKUP(D166,'[4]2021.05'!$E$5:$F$203,2,0)</f>
        <v>1790</v>
      </c>
      <c r="Y166">
        <f>VLOOKUP(C166,'[5]6月养老保险明细导'!$B$1:$R$500,17,0)</f>
        <v>0</v>
      </c>
      <c r="Z166">
        <f t="shared" si="53"/>
        <v>226.9</v>
      </c>
    </row>
    <row r="167" ht="20" customHeight="1" spans="1:26">
      <c r="A167" s="150">
        <f t="shared" si="81"/>
        <v>164</v>
      </c>
      <c r="B167" s="154"/>
      <c r="C167" s="11" t="s">
        <v>350</v>
      </c>
      <c r="D167" s="151" t="s">
        <v>351</v>
      </c>
      <c r="E167" s="151">
        <v>2836.2</v>
      </c>
      <c r="F167" s="151">
        <v>2837</v>
      </c>
      <c r="G167" s="13">
        <v>4990.25</v>
      </c>
      <c r="H167" s="151">
        <f t="shared" si="73"/>
        <v>51.05</v>
      </c>
      <c r="I167" s="151">
        <f t="shared" si="74"/>
        <v>453.792</v>
      </c>
      <c r="J167" s="151">
        <f t="shared" si="75"/>
        <v>19.859</v>
      </c>
      <c r="K167" s="13">
        <f t="shared" si="76"/>
        <v>424.17</v>
      </c>
      <c r="L167" s="13"/>
      <c r="M167" s="13">
        <f t="shared" si="49"/>
        <v>948.871</v>
      </c>
      <c r="N167" s="151">
        <v>0</v>
      </c>
      <c r="O167" s="151">
        <f t="shared" si="77"/>
        <v>226.9</v>
      </c>
      <c r="P167" s="151">
        <f t="shared" si="78"/>
        <v>8.51</v>
      </c>
      <c r="Q167" s="13">
        <f t="shared" si="79"/>
        <v>99.81</v>
      </c>
      <c r="R167" s="13"/>
      <c r="S167" s="151">
        <f t="shared" si="52"/>
        <v>335.22</v>
      </c>
      <c r="T167" s="151">
        <f t="shared" si="80"/>
        <v>1284.091</v>
      </c>
      <c r="U167" s="151"/>
      <c r="V167" t="str">
        <f>VLOOKUP(D167,[3]汇总!I$2:J$326,2,0)</f>
        <v>√</v>
      </c>
      <c r="W167">
        <f>VLOOKUP(D167,'[4]2021.05'!$E$5:$F$203,2,0)</f>
        <v>1790</v>
      </c>
      <c r="Y167">
        <f>VLOOKUP(C167,'[5]6月养老保险明细导'!$B$1:$R$500,17,0)</f>
        <v>0</v>
      </c>
      <c r="Z167">
        <f t="shared" si="53"/>
        <v>226.9</v>
      </c>
    </row>
    <row r="168" ht="20" customHeight="1" spans="1:26">
      <c r="A168" s="150">
        <f t="shared" si="81"/>
        <v>165</v>
      </c>
      <c r="B168" s="154"/>
      <c r="C168" s="11" t="s">
        <v>352</v>
      </c>
      <c r="D168" s="151" t="s">
        <v>353</v>
      </c>
      <c r="E168" s="151">
        <v>2836.2</v>
      </c>
      <c r="F168" s="151">
        <v>2837</v>
      </c>
      <c r="G168" s="13">
        <v>4990.25</v>
      </c>
      <c r="H168" s="151">
        <f t="shared" si="73"/>
        <v>51.05</v>
      </c>
      <c r="I168" s="151">
        <f t="shared" si="74"/>
        <v>453.792</v>
      </c>
      <c r="J168" s="151">
        <f t="shared" si="75"/>
        <v>19.859</v>
      </c>
      <c r="K168" s="13">
        <f t="shared" si="76"/>
        <v>424.17</v>
      </c>
      <c r="L168" s="13"/>
      <c r="M168" s="13">
        <f t="shared" si="49"/>
        <v>948.871</v>
      </c>
      <c r="N168" s="151">
        <v>0</v>
      </c>
      <c r="O168" s="151">
        <f t="shared" si="77"/>
        <v>226.9</v>
      </c>
      <c r="P168" s="151">
        <f t="shared" si="78"/>
        <v>8.51</v>
      </c>
      <c r="Q168" s="13">
        <f t="shared" si="79"/>
        <v>99.81</v>
      </c>
      <c r="R168" s="13"/>
      <c r="S168" s="151">
        <f t="shared" si="52"/>
        <v>335.22</v>
      </c>
      <c r="T168" s="151">
        <f t="shared" si="80"/>
        <v>1284.091</v>
      </c>
      <c r="U168" s="151"/>
      <c r="V168" t="str">
        <f>VLOOKUP(D168,[3]汇总!I$2:J$326,2,0)</f>
        <v>√</v>
      </c>
      <c r="W168">
        <f>VLOOKUP(D168,'[4]2021.05'!$E$5:$F$203,2,0)</f>
        <v>1790</v>
      </c>
      <c r="Y168">
        <f>VLOOKUP(C168,'[5]6月养老保险明细导'!$B$1:$R$500,17,0)</f>
        <v>0</v>
      </c>
      <c r="Z168">
        <f t="shared" si="53"/>
        <v>226.9</v>
      </c>
    </row>
    <row r="169" ht="20" customHeight="1" spans="1:26">
      <c r="A169" s="150">
        <f t="shared" si="81"/>
        <v>166</v>
      </c>
      <c r="B169" s="154"/>
      <c r="C169" s="11" t="s">
        <v>354</v>
      </c>
      <c r="D169" s="151" t="s">
        <v>355</v>
      </c>
      <c r="E169" s="151">
        <v>2836.2</v>
      </c>
      <c r="F169" s="151">
        <v>2837</v>
      </c>
      <c r="G169" s="13">
        <v>4990.25</v>
      </c>
      <c r="H169" s="151">
        <f t="shared" si="73"/>
        <v>51.05</v>
      </c>
      <c r="I169" s="151">
        <f t="shared" si="74"/>
        <v>453.792</v>
      </c>
      <c r="J169" s="151">
        <f t="shared" si="75"/>
        <v>19.859</v>
      </c>
      <c r="K169" s="13">
        <f t="shared" si="76"/>
        <v>424.17</v>
      </c>
      <c r="L169" s="13"/>
      <c r="M169" s="13">
        <f t="shared" si="49"/>
        <v>948.871</v>
      </c>
      <c r="N169" s="151">
        <v>0</v>
      </c>
      <c r="O169" s="151">
        <f t="shared" si="77"/>
        <v>226.9</v>
      </c>
      <c r="P169" s="151">
        <f t="shared" si="78"/>
        <v>8.51</v>
      </c>
      <c r="Q169" s="13">
        <f t="shared" si="79"/>
        <v>99.81</v>
      </c>
      <c r="R169" s="13"/>
      <c r="S169" s="151">
        <f t="shared" si="52"/>
        <v>335.22</v>
      </c>
      <c r="T169" s="151">
        <f t="shared" si="80"/>
        <v>1284.091</v>
      </c>
      <c r="U169" s="151"/>
      <c r="V169" t="str">
        <f>VLOOKUP(D169,[3]汇总!I$2:J$326,2,0)</f>
        <v>√</v>
      </c>
      <c r="W169">
        <f>VLOOKUP(D169,'[4]2021.05'!$E$5:$F$203,2,0)</f>
        <v>1790</v>
      </c>
      <c r="Y169">
        <f>VLOOKUP(C169,'[5]6月养老保险明细导'!$B$1:$R$500,17,0)</f>
        <v>0</v>
      </c>
      <c r="Z169">
        <f t="shared" si="53"/>
        <v>226.9</v>
      </c>
    </row>
    <row r="170" ht="20" customHeight="1" spans="1:26">
      <c r="A170" s="150">
        <f t="shared" si="81"/>
        <v>167</v>
      </c>
      <c r="B170" s="154"/>
      <c r="C170" s="11" t="s">
        <v>356</v>
      </c>
      <c r="D170" s="151" t="s">
        <v>357</v>
      </c>
      <c r="E170" s="151">
        <v>2836.2</v>
      </c>
      <c r="F170" s="151">
        <v>2837</v>
      </c>
      <c r="G170" s="13">
        <v>4990.25</v>
      </c>
      <c r="H170" s="151">
        <f t="shared" si="73"/>
        <v>51.05</v>
      </c>
      <c r="I170" s="151">
        <f t="shared" si="74"/>
        <v>453.792</v>
      </c>
      <c r="J170" s="151">
        <f t="shared" si="75"/>
        <v>19.859</v>
      </c>
      <c r="K170" s="13">
        <f t="shared" si="76"/>
        <v>424.17</v>
      </c>
      <c r="L170" s="13"/>
      <c r="M170" s="13">
        <f t="shared" ref="M170:M233" si="82">SUM(H170:L170)</f>
        <v>948.871</v>
      </c>
      <c r="N170" s="151">
        <v>0</v>
      </c>
      <c r="O170" s="151">
        <f t="shared" si="77"/>
        <v>226.9</v>
      </c>
      <c r="P170" s="151">
        <f t="shared" si="78"/>
        <v>8.51</v>
      </c>
      <c r="Q170" s="13">
        <f t="shared" si="79"/>
        <v>99.81</v>
      </c>
      <c r="R170" s="13"/>
      <c r="S170" s="151">
        <f t="shared" si="52"/>
        <v>335.22</v>
      </c>
      <c r="T170" s="151">
        <f t="shared" si="80"/>
        <v>1284.091</v>
      </c>
      <c r="U170" s="151"/>
      <c r="V170" t="str">
        <f>VLOOKUP(D170,[3]汇总!I$2:J$326,2,0)</f>
        <v>√</v>
      </c>
      <c r="W170">
        <f>VLOOKUP(D170,'[4]2021.05'!$E$5:$F$203,2,0)</f>
        <v>2544</v>
      </c>
      <c r="Y170">
        <f>VLOOKUP(C170,'[5]6月养老保险明细导'!$B$1:$R$500,17,0)</f>
        <v>0</v>
      </c>
      <c r="Z170">
        <f t="shared" si="53"/>
        <v>226.9</v>
      </c>
    </row>
    <row r="171" ht="20" customHeight="1" spans="1:26">
      <c r="A171" s="150">
        <f t="shared" si="81"/>
        <v>168</v>
      </c>
      <c r="B171" s="154"/>
      <c r="C171" s="11" t="s">
        <v>360</v>
      </c>
      <c r="D171" s="151" t="s">
        <v>361</v>
      </c>
      <c r="E171" s="151">
        <v>2836.2</v>
      </c>
      <c r="F171" s="151">
        <v>2837</v>
      </c>
      <c r="G171" s="13">
        <v>4990.25</v>
      </c>
      <c r="H171" s="151">
        <f t="shared" si="73"/>
        <v>51.05</v>
      </c>
      <c r="I171" s="151">
        <f t="shared" si="74"/>
        <v>453.792</v>
      </c>
      <c r="J171" s="151">
        <f t="shared" si="75"/>
        <v>19.859</v>
      </c>
      <c r="K171" s="13">
        <f t="shared" si="76"/>
        <v>424.17</v>
      </c>
      <c r="L171" s="13"/>
      <c r="M171" s="13">
        <f t="shared" si="82"/>
        <v>948.871</v>
      </c>
      <c r="N171" s="151">
        <v>0</v>
      </c>
      <c r="O171" s="151">
        <f t="shared" si="77"/>
        <v>226.9</v>
      </c>
      <c r="P171" s="151">
        <f t="shared" si="78"/>
        <v>8.51</v>
      </c>
      <c r="Q171" s="13">
        <f t="shared" si="79"/>
        <v>99.81</v>
      </c>
      <c r="R171" s="13"/>
      <c r="S171" s="151">
        <f t="shared" si="52"/>
        <v>335.22</v>
      </c>
      <c r="T171" s="151">
        <f t="shared" si="80"/>
        <v>1284.091</v>
      </c>
      <c r="U171" s="151"/>
      <c r="V171" t="str">
        <f>VLOOKUP(D171,[3]汇总!I$2:J$326,2,0)</f>
        <v>√</v>
      </c>
      <c r="W171">
        <f>VLOOKUP(D171,'[4]2021.05'!$E$5:$F$203,2,0)</f>
        <v>1790</v>
      </c>
      <c r="Y171">
        <f>VLOOKUP(C171,'[5]6月养老保险明细导'!$B$1:$R$500,17,0)</f>
        <v>0</v>
      </c>
      <c r="Z171">
        <f t="shared" si="53"/>
        <v>226.9</v>
      </c>
    </row>
    <row r="172" ht="20" customHeight="1" spans="1:26">
      <c r="A172" s="150">
        <f t="shared" si="81"/>
        <v>169</v>
      </c>
      <c r="B172" s="154"/>
      <c r="C172" s="11" t="s">
        <v>362</v>
      </c>
      <c r="D172" s="151" t="s">
        <v>363</v>
      </c>
      <c r="E172" s="151">
        <v>2836.2</v>
      </c>
      <c r="F172" s="151">
        <v>2837</v>
      </c>
      <c r="G172" s="13">
        <v>4990.25</v>
      </c>
      <c r="H172" s="151">
        <f t="shared" si="73"/>
        <v>51.05</v>
      </c>
      <c r="I172" s="151">
        <f t="shared" si="74"/>
        <v>453.792</v>
      </c>
      <c r="J172" s="151">
        <f t="shared" si="75"/>
        <v>19.859</v>
      </c>
      <c r="K172" s="13">
        <f t="shared" si="76"/>
        <v>424.17</v>
      </c>
      <c r="L172" s="13"/>
      <c r="M172" s="13">
        <f t="shared" si="82"/>
        <v>948.871</v>
      </c>
      <c r="N172" s="151">
        <v>0</v>
      </c>
      <c r="O172" s="151">
        <f t="shared" si="77"/>
        <v>226.9</v>
      </c>
      <c r="P172" s="151">
        <f t="shared" si="78"/>
        <v>8.51</v>
      </c>
      <c r="Q172" s="13">
        <f t="shared" si="79"/>
        <v>99.81</v>
      </c>
      <c r="R172" s="13"/>
      <c r="S172" s="151">
        <f t="shared" si="52"/>
        <v>335.22</v>
      </c>
      <c r="T172" s="151">
        <f t="shared" si="80"/>
        <v>1284.091</v>
      </c>
      <c r="U172" s="151"/>
      <c r="V172" t="str">
        <f>VLOOKUP(D172,[3]汇总!I$2:J$326,2,0)</f>
        <v>√</v>
      </c>
      <c r="W172">
        <f>VLOOKUP(D172,'[4]2021.05'!$E$5:$F$203,2,0)</f>
        <v>1790</v>
      </c>
      <c r="Y172">
        <f>VLOOKUP(C172,'[5]6月养老保险明细导'!$B$1:$R$500,17,0)</f>
        <v>0</v>
      </c>
      <c r="Z172">
        <f t="shared" si="53"/>
        <v>226.9</v>
      </c>
    </row>
    <row r="173" ht="20" customHeight="1" spans="1:26">
      <c r="A173" s="150">
        <f t="shared" si="81"/>
        <v>170</v>
      </c>
      <c r="B173" s="154"/>
      <c r="C173" s="11" t="s">
        <v>364</v>
      </c>
      <c r="D173" s="151" t="s">
        <v>365</v>
      </c>
      <c r="E173" s="151">
        <v>2836.2</v>
      </c>
      <c r="F173" s="151">
        <v>2837</v>
      </c>
      <c r="G173" s="13">
        <v>4990.25</v>
      </c>
      <c r="H173" s="151">
        <f t="shared" si="73"/>
        <v>51.05</v>
      </c>
      <c r="I173" s="151">
        <f t="shared" si="74"/>
        <v>453.792</v>
      </c>
      <c r="J173" s="151">
        <f t="shared" si="75"/>
        <v>19.859</v>
      </c>
      <c r="K173" s="13">
        <f t="shared" si="76"/>
        <v>424.17</v>
      </c>
      <c r="L173" s="13"/>
      <c r="M173" s="13">
        <f t="shared" si="82"/>
        <v>948.871</v>
      </c>
      <c r="N173" s="151">
        <v>0</v>
      </c>
      <c r="O173" s="151">
        <f t="shared" si="77"/>
        <v>226.9</v>
      </c>
      <c r="P173" s="151">
        <f t="shared" si="78"/>
        <v>8.51</v>
      </c>
      <c r="Q173" s="13">
        <f t="shared" si="79"/>
        <v>99.81</v>
      </c>
      <c r="R173" s="13"/>
      <c r="S173" s="151">
        <f t="shared" si="52"/>
        <v>335.22</v>
      </c>
      <c r="T173" s="151">
        <f t="shared" si="80"/>
        <v>1284.091</v>
      </c>
      <c r="U173" s="151"/>
      <c r="V173" t="str">
        <f>VLOOKUP(D173,[3]汇总!I$2:J$326,2,0)</f>
        <v>√</v>
      </c>
      <c r="W173">
        <f>VLOOKUP(D173,'[4]2021.05'!$E$5:$F$203,2,0)</f>
        <v>2544</v>
      </c>
      <c r="Y173">
        <f>VLOOKUP(C173,'[5]6月养老保险明细导'!$B$1:$R$500,17,0)</f>
        <v>0</v>
      </c>
      <c r="Z173">
        <f t="shared" si="53"/>
        <v>226.9</v>
      </c>
    </row>
    <row r="174" ht="20" customHeight="1" spans="1:26">
      <c r="A174" s="150">
        <f t="shared" ref="A174:A183" si="83">ROW()-3</f>
        <v>171</v>
      </c>
      <c r="B174" s="154"/>
      <c r="C174" s="11" t="s">
        <v>366</v>
      </c>
      <c r="D174" s="151" t="s">
        <v>367</v>
      </c>
      <c r="E174" s="151">
        <v>2836.2</v>
      </c>
      <c r="F174" s="151">
        <v>2837</v>
      </c>
      <c r="G174" s="13">
        <v>4990.25</v>
      </c>
      <c r="H174" s="151">
        <f t="shared" si="73"/>
        <v>51.05</v>
      </c>
      <c r="I174" s="151">
        <f t="shared" si="74"/>
        <v>453.792</v>
      </c>
      <c r="J174" s="151">
        <f t="shared" si="75"/>
        <v>19.859</v>
      </c>
      <c r="K174" s="13">
        <f t="shared" si="76"/>
        <v>424.17</v>
      </c>
      <c r="L174" s="13"/>
      <c r="M174" s="13">
        <f t="shared" si="82"/>
        <v>948.871</v>
      </c>
      <c r="N174" s="151">
        <v>0</v>
      </c>
      <c r="O174" s="151">
        <f t="shared" si="77"/>
        <v>226.9</v>
      </c>
      <c r="P174" s="151">
        <f t="shared" si="78"/>
        <v>8.51</v>
      </c>
      <c r="Q174" s="13">
        <f t="shared" si="79"/>
        <v>99.81</v>
      </c>
      <c r="R174" s="13"/>
      <c r="S174" s="151">
        <f t="shared" si="52"/>
        <v>335.22</v>
      </c>
      <c r="T174" s="151">
        <f t="shared" si="80"/>
        <v>1284.091</v>
      </c>
      <c r="U174" s="151"/>
      <c r="V174" t="str">
        <f>VLOOKUP(D174,[3]汇总!I$2:J$326,2,0)</f>
        <v>√</v>
      </c>
      <c r="W174">
        <f>VLOOKUP(D174,'[4]2021.05'!$E$5:$F$203,2,0)</f>
        <v>2544</v>
      </c>
      <c r="Y174">
        <f>VLOOKUP(C174,'[5]6月养老保险明细导'!$B$1:$R$500,17,0)</f>
        <v>0</v>
      </c>
      <c r="Z174">
        <f t="shared" si="53"/>
        <v>226.9</v>
      </c>
    </row>
    <row r="175" ht="20" customHeight="1" spans="1:26">
      <c r="A175" s="150">
        <f t="shared" si="83"/>
        <v>172</v>
      </c>
      <c r="B175" s="154"/>
      <c r="C175" s="11" t="s">
        <v>370</v>
      </c>
      <c r="D175" s="151" t="s">
        <v>371</v>
      </c>
      <c r="E175" s="151">
        <v>2836.2</v>
      </c>
      <c r="F175" s="151">
        <v>2837</v>
      </c>
      <c r="G175" s="13">
        <v>4990.25</v>
      </c>
      <c r="H175" s="151">
        <f t="shared" si="73"/>
        <v>51.05</v>
      </c>
      <c r="I175" s="151">
        <f t="shared" si="74"/>
        <v>453.792</v>
      </c>
      <c r="J175" s="151">
        <f t="shared" si="75"/>
        <v>19.859</v>
      </c>
      <c r="K175" s="13">
        <f t="shared" si="76"/>
        <v>424.17</v>
      </c>
      <c r="L175" s="13"/>
      <c r="M175" s="13">
        <f t="shared" si="82"/>
        <v>948.871</v>
      </c>
      <c r="N175" s="151">
        <v>0</v>
      </c>
      <c r="O175" s="151">
        <f t="shared" si="77"/>
        <v>226.9</v>
      </c>
      <c r="P175" s="151">
        <f t="shared" si="78"/>
        <v>8.51</v>
      </c>
      <c r="Q175" s="13">
        <f t="shared" si="79"/>
        <v>99.81</v>
      </c>
      <c r="R175" s="13"/>
      <c r="S175" s="151">
        <f t="shared" si="52"/>
        <v>335.22</v>
      </c>
      <c r="T175" s="151">
        <f t="shared" si="80"/>
        <v>1284.091</v>
      </c>
      <c r="U175" s="151"/>
      <c r="V175" t="str">
        <f>VLOOKUP(D175,[3]汇总!I$2:J$326,2,0)</f>
        <v>√</v>
      </c>
      <c r="W175">
        <f>VLOOKUP(D175,'[4]2021.05'!$E$5:$F$203,2,0)</f>
        <v>2544</v>
      </c>
      <c r="Y175">
        <f>VLOOKUP(C175,'[5]6月养老保险明细导'!$B$1:$R$500,17,0)</f>
        <v>0</v>
      </c>
      <c r="Z175">
        <f t="shared" si="53"/>
        <v>226.9</v>
      </c>
    </row>
    <row r="176" ht="20" customHeight="1" spans="1:26">
      <c r="A176" s="150">
        <f t="shared" si="83"/>
        <v>173</v>
      </c>
      <c r="B176" s="154"/>
      <c r="C176" s="11" t="s">
        <v>372</v>
      </c>
      <c r="D176" s="151" t="s">
        <v>373</v>
      </c>
      <c r="E176" s="151">
        <v>2836.2</v>
      </c>
      <c r="F176" s="151">
        <v>2837</v>
      </c>
      <c r="G176" s="13">
        <v>4990.25</v>
      </c>
      <c r="H176" s="151">
        <f t="shared" si="73"/>
        <v>51.05</v>
      </c>
      <c r="I176" s="151">
        <f t="shared" si="74"/>
        <v>453.792</v>
      </c>
      <c r="J176" s="151">
        <f t="shared" si="75"/>
        <v>19.859</v>
      </c>
      <c r="K176" s="13">
        <f t="shared" si="76"/>
        <v>424.17</v>
      </c>
      <c r="L176" s="13"/>
      <c r="M176" s="13">
        <f t="shared" si="82"/>
        <v>948.871</v>
      </c>
      <c r="N176" s="151">
        <v>0</v>
      </c>
      <c r="O176" s="151">
        <f t="shared" si="77"/>
        <v>226.9</v>
      </c>
      <c r="P176" s="151">
        <f t="shared" si="78"/>
        <v>8.51</v>
      </c>
      <c r="Q176" s="13">
        <f t="shared" si="79"/>
        <v>99.81</v>
      </c>
      <c r="R176" s="13"/>
      <c r="S176" s="151">
        <f t="shared" si="52"/>
        <v>335.22</v>
      </c>
      <c r="T176" s="151">
        <f t="shared" si="80"/>
        <v>1284.091</v>
      </c>
      <c r="U176" s="151"/>
      <c r="V176" t="str">
        <f>VLOOKUP(D176,[3]汇总!I$2:J$326,2,0)</f>
        <v>√</v>
      </c>
      <c r="W176">
        <f>VLOOKUP(D176,'[4]2021.05'!$E$5:$F$203,2,0)</f>
        <v>2544</v>
      </c>
      <c r="Y176">
        <f>VLOOKUP(C176,'[5]6月养老保险明细导'!$B$1:$R$500,17,0)</f>
        <v>0</v>
      </c>
      <c r="Z176">
        <f t="shared" si="53"/>
        <v>226.9</v>
      </c>
    </row>
    <row r="177" ht="20" customHeight="1" spans="1:26">
      <c r="A177" s="150">
        <f t="shared" si="83"/>
        <v>174</v>
      </c>
      <c r="B177" s="154"/>
      <c r="C177" s="11" t="s">
        <v>378</v>
      </c>
      <c r="D177" s="151" t="s">
        <v>379</v>
      </c>
      <c r="E177" s="151">
        <v>2836.2</v>
      </c>
      <c r="F177" s="151">
        <v>2837</v>
      </c>
      <c r="G177" s="13">
        <v>4990.25</v>
      </c>
      <c r="H177" s="151">
        <f t="shared" si="73"/>
        <v>51.05</v>
      </c>
      <c r="I177" s="151">
        <f t="shared" si="74"/>
        <v>453.792</v>
      </c>
      <c r="J177" s="151">
        <f t="shared" si="75"/>
        <v>19.859</v>
      </c>
      <c r="K177" s="13">
        <f t="shared" si="76"/>
        <v>424.17</v>
      </c>
      <c r="L177" s="13"/>
      <c r="M177" s="13">
        <f t="shared" si="82"/>
        <v>948.871</v>
      </c>
      <c r="N177" s="151">
        <v>0</v>
      </c>
      <c r="O177" s="151">
        <f t="shared" si="77"/>
        <v>226.9</v>
      </c>
      <c r="P177" s="151">
        <f t="shared" si="78"/>
        <v>8.51</v>
      </c>
      <c r="Q177" s="13">
        <f t="shared" si="79"/>
        <v>99.81</v>
      </c>
      <c r="R177" s="13"/>
      <c r="S177" s="151">
        <f t="shared" si="52"/>
        <v>335.22</v>
      </c>
      <c r="T177" s="151">
        <f t="shared" si="80"/>
        <v>1284.091</v>
      </c>
      <c r="U177" s="151"/>
      <c r="V177" t="str">
        <f>VLOOKUP(D177,[3]汇总!I$2:J$326,2,0)</f>
        <v>√</v>
      </c>
      <c r="W177">
        <f>VLOOKUP(D177,'[4]2021.05'!$E$5:$F$203,2,0)</f>
        <v>1790</v>
      </c>
      <c r="Y177">
        <f>VLOOKUP(C177,'[5]6月养老保险明细导'!$B$1:$R$500,17,0)</f>
        <v>0</v>
      </c>
      <c r="Z177">
        <f t="shared" si="53"/>
        <v>226.9</v>
      </c>
    </row>
    <row r="178" ht="20" customHeight="1" spans="1:26">
      <c r="A178" s="150">
        <f t="shared" si="83"/>
        <v>175</v>
      </c>
      <c r="B178" s="154"/>
      <c r="C178" s="11" t="s">
        <v>389</v>
      </c>
      <c r="D178" s="151" t="s">
        <v>390</v>
      </c>
      <c r="E178" s="151">
        <v>3042.05</v>
      </c>
      <c r="F178" s="151">
        <v>3043</v>
      </c>
      <c r="G178" s="13">
        <v>4990.25</v>
      </c>
      <c r="H178" s="151">
        <f t="shared" si="73"/>
        <v>54.76</v>
      </c>
      <c r="I178" s="151">
        <f t="shared" si="74"/>
        <v>486.728</v>
      </c>
      <c r="J178" s="151">
        <f t="shared" si="75"/>
        <v>21.301</v>
      </c>
      <c r="K178" s="13">
        <f t="shared" si="76"/>
        <v>424.17</v>
      </c>
      <c r="L178" s="13"/>
      <c r="M178" s="13">
        <f t="shared" si="82"/>
        <v>986.959</v>
      </c>
      <c r="N178" s="151">
        <v>0</v>
      </c>
      <c r="O178" s="151">
        <f t="shared" si="77"/>
        <v>243.36</v>
      </c>
      <c r="P178" s="151">
        <f t="shared" si="78"/>
        <v>9.13</v>
      </c>
      <c r="Q178" s="13">
        <f t="shared" si="79"/>
        <v>99.81</v>
      </c>
      <c r="R178" s="13"/>
      <c r="S178" s="151">
        <f t="shared" si="52"/>
        <v>352.3</v>
      </c>
      <c r="T178" s="151">
        <f t="shared" si="80"/>
        <v>1339.259</v>
      </c>
      <c r="U178" s="151"/>
      <c r="V178" t="str">
        <f>VLOOKUP(D178,[3]汇总!I$2:J$326,2,0)</f>
        <v>√</v>
      </c>
      <c r="W178">
        <f>VLOOKUP(D178,'[4]2021.05'!$E$5:$F$203,2,0)</f>
        <v>3180</v>
      </c>
      <c r="Y178">
        <f>VLOOKUP(C178,'[5]6月养老保险明细导'!$B$1:$R$500,17,0)</f>
        <v>0</v>
      </c>
      <c r="Z178">
        <f t="shared" si="53"/>
        <v>243.36</v>
      </c>
    </row>
    <row r="179" ht="20" customHeight="1" spans="1:26">
      <c r="A179" s="150">
        <f t="shared" si="83"/>
        <v>176</v>
      </c>
      <c r="B179" s="154"/>
      <c r="C179" s="11" t="s">
        <v>805</v>
      </c>
      <c r="D179" s="151" t="s">
        <v>806</v>
      </c>
      <c r="E179" s="17">
        <v>3042.05</v>
      </c>
      <c r="F179" s="17">
        <v>3043</v>
      </c>
      <c r="G179" s="13">
        <v>4990.25</v>
      </c>
      <c r="H179" s="151">
        <f t="shared" si="73"/>
        <v>54.76</v>
      </c>
      <c r="I179" s="151">
        <f t="shared" si="74"/>
        <v>486.728</v>
      </c>
      <c r="J179" s="151">
        <f t="shared" si="75"/>
        <v>21.301</v>
      </c>
      <c r="K179" s="13">
        <f t="shared" si="76"/>
        <v>424.17</v>
      </c>
      <c r="L179" s="13"/>
      <c r="M179" s="13">
        <f t="shared" si="82"/>
        <v>986.959</v>
      </c>
      <c r="N179" s="151">
        <v>0</v>
      </c>
      <c r="O179" s="151">
        <f t="shared" si="77"/>
        <v>243.36</v>
      </c>
      <c r="P179" s="151">
        <f t="shared" si="78"/>
        <v>9.13</v>
      </c>
      <c r="Q179" s="13">
        <f t="shared" si="79"/>
        <v>99.81</v>
      </c>
      <c r="R179" s="13"/>
      <c r="S179" s="151">
        <f t="shared" si="52"/>
        <v>352.3</v>
      </c>
      <c r="T179" s="151">
        <f t="shared" si="80"/>
        <v>1339.259</v>
      </c>
      <c r="U179" s="151"/>
      <c r="V179" t="str">
        <f>VLOOKUP(D179,[3]汇总!I$2:J$326,2,0)</f>
        <v>√</v>
      </c>
      <c r="W179" t="e">
        <f>VLOOKUP(D179,'[4]2021.05'!$E$5:$F$203,2,0)</f>
        <v>#N/A</v>
      </c>
      <c r="Y179">
        <f>VLOOKUP(C179,'[5]6月养老保险明细导'!$B$1:$R$500,17,0)</f>
        <v>0</v>
      </c>
      <c r="Z179">
        <f t="shared" si="53"/>
        <v>243.36</v>
      </c>
    </row>
    <row r="180" ht="20" customHeight="1" spans="1:26">
      <c r="A180" s="150">
        <f t="shared" si="83"/>
        <v>177</v>
      </c>
      <c r="B180" s="154"/>
      <c r="C180" s="11" t="s">
        <v>807</v>
      </c>
      <c r="D180" s="37" t="s">
        <v>808</v>
      </c>
      <c r="E180" s="17">
        <v>3042.05</v>
      </c>
      <c r="F180" s="17">
        <v>3043</v>
      </c>
      <c r="G180" s="13">
        <v>4990.25</v>
      </c>
      <c r="H180" s="151">
        <f t="shared" si="73"/>
        <v>54.76</v>
      </c>
      <c r="I180" s="151">
        <f t="shared" si="74"/>
        <v>486.728</v>
      </c>
      <c r="J180" s="151">
        <f t="shared" si="75"/>
        <v>21.301</v>
      </c>
      <c r="K180" s="13">
        <f t="shared" si="76"/>
        <v>424.17</v>
      </c>
      <c r="L180" s="13"/>
      <c r="M180" s="13">
        <f t="shared" si="82"/>
        <v>986.959</v>
      </c>
      <c r="N180" s="151">
        <v>0</v>
      </c>
      <c r="O180" s="151">
        <f t="shared" si="77"/>
        <v>243.36</v>
      </c>
      <c r="P180" s="151">
        <f t="shared" si="78"/>
        <v>9.13</v>
      </c>
      <c r="Q180" s="13">
        <f t="shared" si="79"/>
        <v>99.81</v>
      </c>
      <c r="R180" s="13"/>
      <c r="S180" s="151">
        <f t="shared" si="52"/>
        <v>352.3</v>
      </c>
      <c r="T180" s="151">
        <f t="shared" si="80"/>
        <v>1339.259</v>
      </c>
      <c r="U180" s="151"/>
      <c r="V180" t="str">
        <f>VLOOKUP(D180,[3]汇总!I$2:J$326,2,0)</f>
        <v>√</v>
      </c>
      <c r="W180" t="e">
        <f>VLOOKUP(D180,'[4]2021.05'!$E$5:$F$203,2,0)</f>
        <v>#N/A</v>
      </c>
      <c r="Y180">
        <f>VLOOKUP(C180,'[5]6月养老保险明细导'!$B$1:$R$500,17,0)</f>
        <v>0</v>
      </c>
      <c r="Z180">
        <f t="shared" si="53"/>
        <v>243.36</v>
      </c>
    </row>
    <row r="181" ht="20" customHeight="1" spans="1:26">
      <c r="A181" s="150">
        <f t="shared" si="83"/>
        <v>178</v>
      </c>
      <c r="B181" s="154"/>
      <c r="C181" s="11" t="s">
        <v>869</v>
      </c>
      <c r="D181" s="37" t="s">
        <v>870</v>
      </c>
      <c r="E181" s="17">
        <v>3042.05</v>
      </c>
      <c r="F181" s="151">
        <v>3043</v>
      </c>
      <c r="G181" s="13">
        <v>4990.25</v>
      </c>
      <c r="H181" s="151">
        <f t="shared" si="73"/>
        <v>54.76</v>
      </c>
      <c r="I181" s="151">
        <f t="shared" si="74"/>
        <v>486.728</v>
      </c>
      <c r="J181" s="151">
        <f t="shared" si="75"/>
        <v>21.301</v>
      </c>
      <c r="K181" s="13">
        <f t="shared" si="76"/>
        <v>424.17</v>
      </c>
      <c r="L181" s="13"/>
      <c r="M181" s="13">
        <f t="shared" si="82"/>
        <v>986.959</v>
      </c>
      <c r="N181" s="151">
        <v>0</v>
      </c>
      <c r="O181" s="151">
        <f t="shared" si="77"/>
        <v>243.36</v>
      </c>
      <c r="P181" s="151">
        <f t="shared" si="78"/>
        <v>9.13</v>
      </c>
      <c r="Q181" s="13">
        <f t="shared" si="79"/>
        <v>99.81</v>
      </c>
      <c r="R181" s="13"/>
      <c r="S181" s="151">
        <f t="shared" si="52"/>
        <v>352.3</v>
      </c>
      <c r="T181" s="151">
        <f t="shared" si="80"/>
        <v>1339.259</v>
      </c>
      <c r="U181" s="151"/>
      <c r="W181" t="e">
        <f>VLOOKUP(D181,'[4]2021.05'!$E$5:$F$203,2,0)</f>
        <v>#N/A</v>
      </c>
      <c r="Y181">
        <f>VLOOKUP(C181,'[5]6月养老保险明细导'!$B$1:$R$500,17,0)</f>
        <v>0</v>
      </c>
      <c r="Z181">
        <f t="shared" si="53"/>
        <v>243.36</v>
      </c>
    </row>
    <row r="182" ht="20" customHeight="1" spans="1:26">
      <c r="A182" s="150">
        <f t="shared" si="83"/>
        <v>179</v>
      </c>
      <c r="B182" s="154"/>
      <c r="C182" s="11" t="s">
        <v>871</v>
      </c>
      <c r="D182" s="37" t="s">
        <v>872</v>
      </c>
      <c r="E182" s="17">
        <v>3042.05</v>
      </c>
      <c r="F182" s="151">
        <v>3043</v>
      </c>
      <c r="G182" s="13">
        <v>4990.25</v>
      </c>
      <c r="H182" s="151">
        <f t="shared" si="73"/>
        <v>54.76</v>
      </c>
      <c r="I182" s="151">
        <f t="shared" si="74"/>
        <v>486.728</v>
      </c>
      <c r="J182" s="151">
        <f t="shared" si="75"/>
        <v>21.301</v>
      </c>
      <c r="K182" s="13">
        <f t="shared" si="76"/>
        <v>424.17</v>
      </c>
      <c r="L182" s="13"/>
      <c r="M182" s="13">
        <f t="shared" si="82"/>
        <v>986.959</v>
      </c>
      <c r="N182" s="151">
        <v>0</v>
      </c>
      <c r="O182" s="151">
        <f t="shared" si="77"/>
        <v>243.36</v>
      </c>
      <c r="P182" s="151">
        <f t="shared" si="78"/>
        <v>9.13</v>
      </c>
      <c r="Q182" s="13">
        <f t="shared" si="79"/>
        <v>99.81</v>
      </c>
      <c r="R182" s="13"/>
      <c r="S182" s="151">
        <f t="shared" si="52"/>
        <v>352.3</v>
      </c>
      <c r="T182" s="151">
        <f t="shared" si="80"/>
        <v>1339.259</v>
      </c>
      <c r="U182" s="151"/>
      <c r="W182" t="e">
        <f>VLOOKUP(D182,'[4]2021.05'!$E$5:$F$203,2,0)</f>
        <v>#N/A</v>
      </c>
      <c r="Y182">
        <f>VLOOKUP(C182,'[5]6月养老保险明细导'!$B$1:$R$500,17,0)</f>
        <v>0</v>
      </c>
      <c r="Z182">
        <f t="shared" si="53"/>
        <v>243.36</v>
      </c>
    </row>
    <row r="183" ht="20" customHeight="1" spans="1:26">
      <c r="A183" s="150">
        <f t="shared" si="83"/>
        <v>180</v>
      </c>
      <c r="B183" s="154"/>
      <c r="C183" s="11" t="s">
        <v>873</v>
      </c>
      <c r="D183" s="37" t="s">
        <v>874</v>
      </c>
      <c r="E183" s="17">
        <v>3042.05</v>
      </c>
      <c r="F183" s="151">
        <v>3043</v>
      </c>
      <c r="G183" s="13">
        <v>4990.25</v>
      </c>
      <c r="H183" s="151">
        <f t="shared" si="73"/>
        <v>54.76</v>
      </c>
      <c r="I183" s="151">
        <f t="shared" si="74"/>
        <v>486.728</v>
      </c>
      <c r="J183" s="151">
        <f t="shared" si="75"/>
        <v>21.301</v>
      </c>
      <c r="K183" s="13">
        <f t="shared" si="76"/>
        <v>424.17</v>
      </c>
      <c r="L183" s="13"/>
      <c r="M183" s="13">
        <f t="shared" si="82"/>
        <v>986.959</v>
      </c>
      <c r="N183" s="151">
        <v>0</v>
      </c>
      <c r="O183" s="151">
        <f t="shared" si="77"/>
        <v>243.36</v>
      </c>
      <c r="P183" s="151">
        <f t="shared" si="78"/>
        <v>9.13</v>
      </c>
      <c r="Q183" s="13">
        <f t="shared" si="79"/>
        <v>99.81</v>
      </c>
      <c r="R183" s="13"/>
      <c r="S183" s="151">
        <f t="shared" si="52"/>
        <v>352.3</v>
      </c>
      <c r="T183" s="151">
        <f t="shared" si="80"/>
        <v>1339.259</v>
      </c>
      <c r="U183" s="151"/>
      <c r="W183" t="e">
        <f>VLOOKUP(D183,'[4]2021.05'!$E$5:$F$203,2,0)</f>
        <v>#N/A</v>
      </c>
      <c r="Y183">
        <f>VLOOKUP(C183,'[5]6月养老保险明细导'!$B$1:$R$500,17,0)</f>
        <v>0</v>
      </c>
      <c r="Z183">
        <f t="shared" si="53"/>
        <v>243.36</v>
      </c>
    </row>
    <row r="184" ht="20" customHeight="1" spans="1:26">
      <c r="A184" s="150">
        <f t="shared" ref="A184:A193" si="84">ROW()-3</f>
        <v>181</v>
      </c>
      <c r="B184" s="154"/>
      <c r="C184" s="11" t="s">
        <v>875</v>
      </c>
      <c r="D184" s="210" t="s">
        <v>876</v>
      </c>
      <c r="E184" s="17">
        <v>3042.05</v>
      </c>
      <c r="F184" s="151">
        <v>3043</v>
      </c>
      <c r="G184" s="13">
        <v>4990.25</v>
      </c>
      <c r="H184" s="151">
        <f t="shared" si="73"/>
        <v>54.76</v>
      </c>
      <c r="I184" s="151">
        <f t="shared" si="74"/>
        <v>486.728</v>
      </c>
      <c r="J184" s="151">
        <f t="shared" si="75"/>
        <v>21.301</v>
      </c>
      <c r="K184" s="13">
        <f t="shared" si="76"/>
        <v>424.17</v>
      </c>
      <c r="L184" s="13"/>
      <c r="M184" s="13">
        <f t="shared" si="82"/>
        <v>986.959</v>
      </c>
      <c r="N184" s="151">
        <v>0</v>
      </c>
      <c r="O184" s="151">
        <f t="shared" si="77"/>
        <v>243.36</v>
      </c>
      <c r="P184" s="151">
        <f t="shared" si="78"/>
        <v>9.13</v>
      </c>
      <c r="Q184" s="13">
        <f t="shared" si="79"/>
        <v>99.81</v>
      </c>
      <c r="R184" s="13"/>
      <c r="S184" s="151">
        <f t="shared" si="52"/>
        <v>352.3</v>
      </c>
      <c r="T184" s="151">
        <f t="shared" si="80"/>
        <v>1339.259</v>
      </c>
      <c r="U184" s="151"/>
      <c r="W184" t="e">
        <f>VLOOKUP(D184,'[4]2021.05'!$E$5:$F$203,2,0)</f>
        <v>#N/A</v>
      </c>
      <c r="Y184">
        <f>VLOOKUP(C184,'[5]6月养老保险明细导'!$B$1:$R$500,17,0)</f>
        <v>0</v>
      </c>
      <c r="Z184">
        <f t="shared" si="53"/>
        <v>243.36</v>
      </c>
    </row>
    <row r="185" ht="20" customHeight="1" spans="1:26">
      <c r="A185" s="150">
        <f t="shared" si="84"/>
        <v>182</v>
      </c>
      <c r="B185" s="154"/>
      <c r="C185" s="11" t="s">
        <v>877</v>
      </c>
      <c r="D185" s="210" t="s">
        <v>878</v>
      </c>
      <c r="E185" s="17">
        <v>3042.05</v>
      </c>
      <c r="F185" s="151">
        <v>3043</v>
      </c>
      <c r="G185" s="13">
        <v>0</v>
      </c>
      <c r="H185" s="151">
        <f t="shared" si="73"/>
        <v>54.76</v>
      </c>
      <c r="I185" s="151">
        <f t="shared" si="74"/>
        <v>486.728</v>
      </c>
      <c r="J185" s="151">
        <f t="shared" si="75"/>
        <v>21.301</v>
      </c>
      <c r="K185" s="13"/>
      <c r="L185" s="13"/>
      <c r="M185" s="13">
        <f t="shared" si="82"/>
        <v>562.789</v>
      </c>
      <c r="N185" s="151">
        <v>0</v>
      </c>
      <c r="O185" s="151">
        <f t="shared" si="77"/>
        <v>243.36</v>
      </c>
      <c r="P185" s="151">
        <f t="shared" si="78"/>
        <v>9.13</v>
      </c>
      <c r="Q185" s="13">
        <f t="shared" si="79"/>
        <v>0</v>
      </c>
      <c r="R185" s="13"/>
      <c r="S185" s="151">
        <f t="shared" si="52"/>
        <v>252.49</v>
      </c>
      <c r="T185" s="151">
        <f t="shared" si="80"/>
        <v>815.279</v>
      </c>
      <c r="U185" s="151"/>
      <c r="W185" t="e">
        <f>VLOOKUP(D185,'[4]2021.05'!$E$5:$F$203,2,0)</f>
        <v>#N/A</v>
      </c>
      <c r="Y185">
        <f>VLOOKUP(C185,'[5]6月养老保险明细导'!$B$1:$R$500,17,0)</f>
        <v>0</v>
      </c>
      <c r="Z185">
        <f t="shared" si="53"/>
        <v>243.36</v>
      </c>
    </row>
    <row r="186" ht="20" customHeight="1" spans="1:26">
      <c r="A186" s="150">
        <f t="shared" si="84"/>
        <v>183</v>
      </c>
      <c r="B186" s="154"/>
      <c r="C186" s="11" t="s">
        <v>374</v>
      </c>
      <c r="D186" s="37" t="s">
        <v>375</v>
      </c>
      <c r="E186" s="17">
        <v>3042.05</v>
      </c>
      <c r="F186" s="151">
        <v>3043</v>
      </c>
      <c r="G186" s="13">
        <v>4990.25</v>
      </c>
      <c r="H186" s="151">
        <f t="shared" si="73"/>
        <v>54.76</v>
      </c>
      <c r="I186" s="151">
        <f t="shared" si="74"/>
        <v>486.728</v>
      </c>
      <c r="J186" s="151">
        <f t="shared" si="75"/>
        <v>21.301</v>
      </c>
      <c r="K186" s="13">
        <f t="shared" si="76"/>
        <v>424.17</v>
      </c>
      <c r="L186" s="13"/>
      <c r="M186" s="13">
        <f t="shared" si="82"/>
        <v>986.959</v>
      </c>
      <c r="N186" s="151">
        <v>0</v>
      </c>
      <c r="O186" s="151">
        <f t="shared" si="77"/>
        <v>243.36</v>
      </c>
      <c r="P186" s="151">
        <f t="shared" si="78"/>
        <v>9.13</v>
      </c>
      <c r="Q186" s="13">
        <f t="shared" si="79"/>
        <v>99.81</v>
      </c>
      <c r="R186" s="13"/>
      <c r="S186" s="151">
        <f t="shared" si="52"/>
        <v>352.3</v>
      </c>
      <c r="T186" s="151">
        <f t="shared" si="80"/>
        <v>1339.259</v>
      </c>
      <c r="U186" s="151"/>
      <c r="W186" t="e">
        <f>VLOOKUP(D186,'[4]2021.05'!$E$5:$F$203,2,0)</f>
        <v>#N/A</v>
      </c>
      <c r="Y186">
        <f>VLOOKUP(C186,'[5]6月养老保险明细导'!$B$1:$R$500,17,0)</f>
        <v>0</v>
      </c>
      <c r="Z186">
        <f t="shared" si="53"/>
        <v>243.36</v>
      </c>
    </row>
    <row r="187" ht="20" customHeight="1" spans="1:26">
      <c r="A187" s="150">
        <f t="shared" si="84"/>
        <v>184</v>
      </c>
      <c r="B187" s="154"/>
      <c r="C187" s="11" t="s">
        <v>296</v>
      </c>
      <c r="D187" s="37" t="s">
        <v>297</v>
      </c>
      <c r="E187" s="17">
        <v>3042.05</v>
      </c>
      <c r="F187" s="151">
        <v>3043</v>
      </c>
      <c r="G187" s="13">
        <v>4990.25</v>
      </c>
      <c r="H187" s="151">
        <f t="shared" si="73"/>
        <v>54.76</v>
      </c>
      <c r="I187" s="151">
        <f t="shared" si="74"/>
        <v>486.728</v>
      </c>
      <c r="J187" s="151">
        <f t="shared" si="75"/>
        <v>21.301</v>
      </c>
      <c r="K187" s="13">
        <f t="shared" si="76"/>
        <v>424.17</v>
      </c>
      <c r="L187" s="13"/>
      <c r="M187" s="13">
        <f t="shared" si="82"/>
        <v>986.959</v>
      </c>
      <c r="N187" s="151">
        <v>0</v>
      </c>
      <c r="O187" s="151">
        <f t="shared" si="77"/>
        <v>243.36</v>
      </c>
      <c r="P187" s="151">
        <f t="shared" si="78"/>
        <v>9.13</v>
      </c>
      <c r="Q187" s="13">
        <f t="shared" si="79"/>
        <v>99.81</v>
      </c>
      <c r="R187" s="13"/>
      <c r="S187" s="151">
        <f t="shared" si="52"/>
        <v>352.3</v>
      </c>
      <c r="T187" s="151">
        <f t="shared" si="80"/>
        <v>1339.259</v>
      </c>
      <c r="U187" s="151"/>
      <c r="W187" t="e">
        <f>VLOOKUP(D187,'[4]2021.05'!$E$5:$F$203,2,0)</f>
        <v>#N/A</v>
      </c>
      <c r="Y187">
        <f>VLOOKUP(C187,'[5]6月养老保险明细导'!$B$1:$R$500,17,0)</f>
        <v>0</v>
      </c>
      <c r="Z187">
        <f t="shared" si="53"/>
        <v>243.36</v>
      </c>
    </row>
    <row r="188" ht="20" customHeight="1" spans="1:26">
      <c r="A188" s="150">
        <f t="shared" si="84"/>
        <v>185</v>
      </c>
      <c r="B188" s="154"/>
      <c r="C188" s="11" t="s">
        <v>879</v>
      </c>
      <c r="D188" s="37" t="s">
        <v>880</v>
      </c>
      <c r="E188" s="17">
        <v>3042.05</v>
      </c>
      <c r="F188" s="151">
        <v>3043</v>
      </c>
      <c r="G188" s="13">
        <v>4990.25</v>
      </c>
      <c r="H188" s="151">
        <f t="shared" si="73"/>
        <v>54.76</v>
      </c>
      <c r="I188" s="151">
        <f t="shared" si="74"/>
        <v>486.728</v>
      </c>
      <c r="J188" s="151">
        <f t="shared" si="75"/>
        <v>21.301</v>
      </c>
      <c r="K188" s="13">
        <f t="shared" si="76"/>
        <v>424.17</v>
      </c>
      <c r="L188" s="13"/>
      <c r="M188" s="13">
        <f t="shared" si="82"/>
        <v>986.959</v>
      </c>
      <c r="N188" s="151">
        <v>0</v>
      </c>
      <c r="O188" s="151">
        <f t="shared" si="77"/>
        <v>243.36</v>
      </c>
      <c r="P188" s="151">
        <f t="shared" si="78"/>
        <v>9.13</v>
      </c>
      <c r="Q188" s="13">
        <f t="shared" si="79"/>
        <v>99.81</v>
      </c>
      <c r="R188" s="13"/>
      <c r="S188" s="151">
        <f t="shared" si="52"/>
        <v>352.3</v>
      </c>
      <c r="T188" s="151">
        <f t="shared" si="80"/>
        <v>1339.259</v>
      </c>
      <c r="U188" s="151"/>
      <c r="W188" t="e">
        <f>VLOOKUP(D188,'[4]2021.05'!$E$5:$F$203,2,0)</f>
        <v>#N/A</v>
      </c>
      <c r="Y188">
        <f>VLOOKUP(C188,'[5]6月养老保险明细导'!$B$1:$R$500,17,0)</f>
        <v>0</v>
      </c>
      <c r="Z188">
        <f t="shared" si="53"/>
        <v>243.36</v>
      </c>
    </row>
    <row r="189" s="1" customFormat="1" ht="20" customHeight="1" spans="1:26">
      <c r="A189" s="18">
        <f t="shared" si="84"/>
        <v>186</v>
      </c>
      <c r="B189" s="19"/>
      <c r="C189" s="32" t="s">
        <v>943</v>
      </c>
      <c r="D189" s="32" t="s">
        <v>944</v>
      </c>
      <c r="E189" s="21">
        <v>3042.05</v>
      </c>
      <c r="F189" s="12">
        <v>3043</v>
      </c>
      <c r="G189" s="22">
        <v>0</v>
      </c>
      <c r="H189" s="12">
        <f t="shared" ref="H189:H221" si="85">ROUND(E189*0.018,2)</f>
        <v>54.76</v>
      </c>
      <c r="I189" s="12">
        <f t="shared" si="74"/>
        <v>486.728</v>
      </c>
      <c r="J189" s="12">
        <f t="shared" si="75"/>
        <v>21.301</v>
      </c>
      <c r="K189" s="22"/>
      <c r="L189" s="22"/>
      <c r="M189" s="13">
        <f t="shared" si="82"/>
        <v>562.789</v>
      </c>
      <c r="N189" s="12">
        <v>0</v>
      </c>
      <c r="O189" s="12">
        <f t="shared" si="77"/>
        <v>243.36</v>
      </c>
      <c r="P189" s="12">
        <f t="shared" si="78"/>
        <v>9.13</v>
      </c>
      <c r="Q189" s="22">
        <f t="shared" si="79"/>
        <v>0</v>
      </c>
      <c r="R189" s="22"/>
      <c r="S189" s="151">
        <f t="shared" si="52"/>
        <v>252.49</v>
      </c>
      <c r="T189" s="12">
        <f t="shared" ref="T189:T198" si="86">M189+S189</f>
        <v>815.279</v>
      </c>
      <c r="U189" s="12" t="s">
        <v>50</v>
      </c>
      <c r="Y189" s="1">
        <f>VLOOKUP(C189,'[5]6月养老保险明细导'!$B$1:$R$500,17,0)</f>
        <v>0</v>
      </c>
      <c r="Z189" s="1">
        <f t="shared" si="53"/>
        <v>243.36</v>
      </c>
    </row>
    <row r="190" s="1" customFormat="1" ht="20" customHeight="1" spans="1:26">
      <c r="A190" s="18">
        <f t="shared" si="84"/>
        <v>187</v>
      </c>
      <c r="B190" s="19"/>
      <c r="C190" s="32" t="s">
        <v>945</v>
      </c>
      <c r="D190" s="32" t="s">
        <v>946</v>
      </c>
      <c r="E190" s="21">
        <v>3042.05</v>
      </c>
      <c r="F190" s="12">
        <v>3043</v>
      </c>
      <c r="G190" s="22">
        <v>0</v>
      </c>
      <c r="H190" s="12">
        <f t="shared" si="85"/>
        <v>54.76</v>
      </c>
      <c r="I190" s="12">
        <f t="shared" si="74"/>
        <v>486.728</v>
      </c>
      <c r="J190" s="12">
        <f t="shared" si="75"/>
        <v>21.301</v>
      </c>
      <c r="K190" s="22"/>
      <c r="L190" s="22"/>
      <c r="M190" s="13">
        <f t="shared" si="82"/>
        <v>562.789</v>
      </c>
      <c r="N190" s="12">
        <v>0</v>
      </c>
      <c r="O190" s="12">
        <f t="shared" si="77"/>
        <v>243.36</v>
      </c>
      <c r="P190" s="12">
        <f t="shared" si="78"/>
        <v>9.13</v>
      </c>
      <c r="Q190" s="22">
        <f t="shared" si="79"/>
        <v>0</v>
      </c>
      <c r="R190" s="22"/>
      <c r="S190" s="151">
        <f t="shared" si="52"/>
        <v>252.49</v>
      </c>
      <c r="T190" s="12">
        <f t="shared" si="86"/>
        <v>815.279</v>
      </c>
      <c r="U190" s="12" t="s">
        <v>50</v>
      </c>
      <c r="Y190" s="1">
        <f>VLOOKUP(C190,'[5]6月养老保险明细导'!$B$1:$R$500,17,0)</f>
        <v>0</v>
      </c>
      <c r="Z190" s="1">
        <f t="shared" si="53"/>
        <v>243.36</v>
      </c>
    </row>
    <row r="191" s="1" customFormat="1" ht="20" customHeight="1" spans="1:26">
      <c r="A191" s="18">
        <f t="shared" si="84"/>
        <v>188</v>
      </c>
      <c r="B191" s="19"/>
      <c r="C191" s="32" t="s">
        <v>947</v>
      </c>
      <c r="D191" s="212" t="s">
        <v>948</v>
      </c>
      <c r="E191" s="21">
        <v>3042.05</v>
      </c>
      <c r="F191" s="12">
        <v>3043</v>
      </c>
      <c r="G191" s="22">
        <v>0</v>
      </c>
      <c r="H191" s="12">
        <f t="shared" si="85"/>
        <v>54.76</v>
      </c>
      <c r="I191" s="12">
        <f t="shared" si="74"/>
        <v>486.728</v>
      </c>
      <c r="J191" s="12">
        <f t="shared" si="75"/>
        <v>21.301</v>
      </c>
      <c r="K191" s="22"/>
      <c r="L191" s="22"/>
      <c r="M191" s="13">
        <f t="shared" si="82"/>
        <v>562.789</v>
      </c>
      <c r="N191" s="12">
        <v>0</v>
      </c>
      <c r="O191" s="12">
        <f t="shared" si="77"/>
        <v>243.36</v>
      </c>
      <c r="P191" s="12">
        <f t="shared" si="78"/>
        <v>9.13</v>
      </c>
      <c r="Q191" s="22">
        <f t="shared" si="79"/>
        <v>0</v>
      </c>
      <c r="R191" s="22"/>
      <c r="S191" s="151">
        <f t="shared" si="52"/>
        <v>252.49</v>
      </c>
      <c r="T191" s="12">
        <f t="shared" si="86"/>
        <v>815.279</v>
      </c>
      <c r="U191" s="12" t="s">
        <v>50</v>
      </c>
      <c r="Y191" s="1">
        <f>VLOOKUP(C191,'[5]6月养老保险明细导'!$B$1:$R$500,17,0)</f>
        <v>0</v>
      </c>
      <c r="Z191" s="1">
        <f t="shared" si="53"/>
        <v>243.36</v>
      </c>
    </row>
    <row r="192" s="1" customFormat="1" ht="20" customHeight="1" spans="1:26">
      <c r="A192" s="18">
        <f t="shared" si="84"/>
        <v>189</v>
      </c>
      <c r="B192" s="19"/>
      <c r="C192" s="32" t="s">
        <v>949</v>
      </c>
      <c r="D192" s="212" t="s">
        <v>950</v>
      </c>
      <c r="E192" s="21">
        <v>3042.05</v>
      </c>
      <c r="F192" s="12">
        <v>3043</v>
      </c>
      <c r="G192" s="22">
        <v>0</v>
      </c>
      <c r="H192" s="12">
        <f t="shared" si="85"/>
        <v>54.76</v>
      </c>
      <c r="I192" s="12">
        <f t="shared" si="74"/>
        <v>486.728</v>
      </c>
      <c r="J192" s="12">
        <f t="shared" si="75"/>
        <v>21.301</v>
      </c>
      <c r="K192" s="22"/>
      <c r="L192" s="22"/>
      <c r="M192" s="13">
        <f t="shared" si="82"/>
        <v>562.789</v>
      </c>
      <c r="N192" s="12">
        <v>0</v>
      </c>
      <c r="O192" s="12">
        <f t="shared" si="77"/>
        <v>243.36</v>
      </c>
      <c r="P192" s="12">
        <f t="shared" si="78"/>
        <v>9.13</v>
      </c>
      <c r="Q192" s="22">
        <f t="shared" si="79"/>
        <v>0</v>
      </c>
      <c r="R192" s="22"/>
      <c r="S192" s="151">
        <f t="shared" si="52"/>
        <v>252.49</v>
      </c>
      <c r="T192" s="12">
        <f t="shared" si="86"/>
        <v>815.279</v>
      </c>
      <c r="U192" s="12" t="s">
        <v>50</v>
      </c>
      <c r="Y192" s="1">
        <f>VLOOKUP(C192,'[5]6月养老保险明细导'!$B$1:$R$500,17,0)</f>
        <v>0</v>
      </c>
      <c r="Z192" s="1">
        <f t="shared" si="53"/>
        <v>243.36</v>
      </c>
    </row>
    <row r="193" s="1" customFormat="1" ht="20" customHeight="1" spans="1:26">
      <c r="A193" s="18">
        <f t="shared" si="84"/>
        <v>190</v>
      </c>
      <c r="B193" s="19"/>
      <c r="C193" s="32" t="s">
        <v>951</v>
      </c>
      <c r="D193" s="32" t="s">
        <v>952</v>
      </c>
      <c r="E193" s="21">
        <v>3042.05</v>
      </c>
      <c r="F193" s="12">
        <v>3043</v>
      </c>
      <c r="G193" s="22">
        <v>4990.25</v>
      </c>
      <c r="H193" s="12">
        <f t="shared" si="85"/>
        <v>54.76</v>
      </c>
      <c r="I193" s="12">
        <v>0</v>
      </c>
      <c r="J193" s="12">
        <v>0</v>
      </c>
      <c r="K193" s="12">
        <v>0</v>
      </c>
      <c r="L193" s="12"/>
      <c r="M193" s="13">
        <f t="shared" si="82"/>
        <v>54.76</v>
      </c>
      <c r="N193" s="12">
        <v>0</v>
      </c>
      <c r="O193" s="12">
        <v>0</v>
      </c>
      <c r="P193" s="12">
        <v>0</v>
      </c>
      <c r="Q193" s="12">
        <v>0</v>
      </c>
      <c r="R193" s="12"/>
      <c r="S193" s="151">
        <f t="shared" si="52"/>
        <v>0</v>
      </c>
      <c r="T193" s="12">
        <f t="shared" si="86"/>
        <v>54.76</v>
      </c>
      <c r="U193" s="12" t="s">
        <v>50</v>
      </c>
      <c r="Y193" s="1" t="e">
        <f>VLOOKUP(C193,'[5]6月养老保险明细导'!$B$1:$R$500,17,0)</f>
        <v>#N/A</v>
      </c>
      <c r="Z193" s="1" t="e">
        <f t="shared" si="53"/>
        <v>#N/A</v>
      </c>
    </row>
    <row r="194" s="1" customFormat="1" ht="20" customHeight="1" spans="1:26">
      <c r="A194" s="18">
        <f t="shared" ref="A194:A203" si="87">ROW()-3</f>
        <v>191</v>
      </c>
      <c r="B194" s="19"/>
      <c r="C194" s="32" t="s">
        <v>953</v>
      </c>
      <c r="D194" s="32" t="s">
        <v>954</v>
      </c>
      <c r="E194" s="21">
        <v>3042.05</v>
      </c>
      <c r="F194" s="12">
        <v>3043</v>
      </c>
      <c r="G194" s="22">
        <v>4990.25</v>
      </c>
      <c r="H194" s="12">
        <f t="shared" si="85"/>
        <v>54.76</v>
      </c>
      <c r="I194" s="12">
        <v>0</v>
      </c>
      <c r="J194" s="12">
        <v>0</v>
      </c>
      <c r="K194" s="12">
        <v>0</v>
      </c>
      <c r="L194" s="12"/>
      <c r="M194" s="13">
        <f t="shared" si="82"/>
        <v>54.76</v>
      </c>
      <c r="N194" s="12">
        <v>0</v>
      </c>
      <c r="O194" s="12">
        <v>0</v>
      </c>
      <c r="P194" s="12">
        <v>0</v>
      </c>
      <c r="Q194" s="12">
        <v>0</v>
      </c>
      <c r="R194" s="12"/>
      <c r="S194" s="151">
        <f t="shared" si="52"/>
        <v>0</v>
      </c>
      <c r="T194" s="12">
        <f t="shared" si="86"/>
        <v>54.76</v>
      </c>
      <c r="U194" s="12" t="s">
        <v>50</v>
      </c>
      <c r="Y194" s="1" t="e">
        <f>VLOOKUP(C194,'[5]6月养老保险明细导'!$B$1:$R$500,17,0)</f>
        <v>#N/A</v>
      </c>
      <c r="Z194" s="1" t="e">
        <f t="shared" si="53"/>
        <v>#N/A</v>
      </c>
    </row>
    <row r="195" s="1" customFormat="1" ht="20" customHeight="1" spans="1:26">
      <c r="A195" s="18">
        <f t="shared" si="87"/>
        <v>192</v>
      </c>
      <c r="B195" s="19"/>
      <c r="C195" s="32" t="s">
        <v>955</v>
      </c>
      <c r="D195" s="32" t="s">
        <v>956</v>
      </c>
      <c r="E195" s="21">
        <v>3042.05</v>
      </c>
      <c r="F195" s="12">
        <v>3043</v>
      </c>
      <c r="G195" s="22">
        <v>4990.25</v>
      </c>
      <c r="H195" s="12">
        <f t="shared" si="85"/>
        <v>54.76</v>
      </c>
      <c r="I195" s="12">
        <v>0</v>
      </c>
      <c r="J195" s="12">
        <v>0</v>
      </c>
      <c r="K195" s="12">
        <v>0</v>
      </c>
      <c r="L195" s="12"/>
      <c r="M195" s="13">
        <f t="shared" si="82"/>
        <v>54.76</v>
      </c>
      <c r="N195" s="12">
        <v>0</v>
      </c>
      <c r="O195" s="12">
        <v>0</v>
      </c>
      <c r="P195" s="12">
        <v>0</v>
      </c>
      <c r="Q195" s="12">
        <v>0</v>
      </c>
      <c r="R195" s="12"/>
      <c r="S195" s="151">
        <f t="shared" si="52"/>
        <v>0</v>
      </c>
      <c r="T195" s="12">
        <f t="shared" si="86"/>
        <v>54.76</v>
      </c>
      <c r="U195" s="12" t="s">
        <v>50</v>
      </c>
      <c r="Y195" s="1" t="e">
        <f>VLOOKUP(C195,'[5]6月养老保险明细导'!$B$1:$R$500,17,0)</f>
        <v>#N/A</v>
      </c>
      <c r="Z195" s="1" t="e">
        <f t="shared" si="53"/>
        <v>#N/A</v>
      </c>
    </row>
    <row r="196" s="1" customFormat="1" ht="20" customHeight="1" spans="1:26">
      <c r="A196" s="18">
        <f t="shared" si="87"/>
        <v>193</v>
      </c>
      <c r="B196" s="19"/>
      <c r="C196" s="32" t="s">
        <v>957</v>
      </c>
      <c r="D196" s="32" t="s">
        <v>958</v>
      </c>
      <c r="E196" s="21">
        <v>3042.05</v>
      </c>
      <c r="F196" s="12">
        <v>3043</v>
      </c>
      <c r="G196" s="22">
        <v>4990.25</v>
      </c>
      <c r="H196" s="12">
        <f t="shared" si="85"/>
        <v>54.76</v>
      </c>
      <c r="I196" s="12">
        <v>0</v>
      </c>
      <c r="J196" s="12">
        <v>0</v>
      </c>
      <c r="K196" s="12">
        <v>0</v>
      </c>
      <c r="L196" s="12"/>
      <c r="M196" s="13">
        <f t="shared" si="82"/>
        <v>54.76</v>
      </c>
      <c r="N196" s="12">
        <v>0</v>
      </c>
      <c r="O196" s="12">
        <v>0</v>
      </c>
      <c r="P196" s="12">
        <v>0</v>
      </c>
      <c r="Q196" s="12">
        <v>0</v>
      </c>
      <c r="R196" s="12"/>
      <c r="S196" s="151">
        <f t="shared" si="52"/>
        <v>0</v>
      </c>
      <c r="T196" s="12">
        <f t="shared" si="86"/>
        <v>54.76</v>
      </c>
      <c r="U196" s="12" t="s">
        <v>50</v>
      </c>
      <c r="Y196" s="1" t="e">
        <f>VLOOKUP(C196,'[5]6月养老保险明细导'!$B$1:$R$500,17,0)</f>
        <v>#N/A</v>
      </c>
      <c r="Z196" s="1" t="e">
        <f t="shared" si="53"/>
        <v>#N/A</v>
      </c>
    </row>
    <row r="197" s="1" customFormat="1" ht="20" customHeight="1" spans="1:26">
      <c r="A197" s="18">
        <f t="shared" si="87"/>
        <v>194</v>
      </c>
      <c r="B197" s="19"/>
      <c r="C197" s="32" t="s">
        <v>959</v>
      </c>
      <c r="D197" s="32" t="s">
        <v>960</v>
      </c>
      <c r="E197" s="21">
        <v>3042.05</v>
      </c>
      <c r="F197" s="12">
        <v>3043</v>
      </c>
      <c r="G197" s="22">
        <v>4990.25</v>
      </c>
      <c r="H197" s="12">
        <f t="shared" si="85"/>
        <v>54.76</v>
      </c>
      <c r="I197" s="12">
        <v>0</v>
      </c>
      <c r="J197" s="12">
        <v>0</v>
      </c>
      <c r="K197" s="12">
        <v>0</v>
      </c>
      <c r="L197" s="12"/>
      <c r="M197" s="13">
        <f t="shared" si="82"/>
        <v>54.76</v>
      </c>
      <c r="N197" s="12">
        <v>0</v>
      </c>
      <c r="O197" s="12">
        <v>0</v>
      </c>
      <c r="P197" s="12">
        <v>0</v>
      </c>
      <c r="Q197" s="12">
        <v>0</v>
      </c>
      <c r="R197" s="12"/>
      <c r="S197" s="151">
        <f t="shared" ref="S197:S260" si="88">SUM(N197:R197)</f>
        <v>0</v>
      </c>
      <c r="T197" s="12">
        <f t="shared" si="86"/>
        <v>54.76</v>
      </c>
      <c r="U197" s="12" t="s">
        <v>50</v>
      </c>
      <c r="Y197" s="1" t="e">
        <f>VLOOKUP(C197,'[5]6月养老保险明细导'!$B$1:$R$500,17,0)</f>
        <v>#N/A</v>
      </c>
      <c r="Z197" s="1" t="e">
        <f t="shared" ref="Z197:Z260" si="89">O197-Y197</f>
        <v>#N/A</v>
      </c>
    </row>
    <row r="198" s="1" customFormat="1" ht="20" customHeight="1" spans="1:26">
      <c r="A198" s="18">
        <f t="shared" si="87"/>
        <v>195</v>
      </c>
      <c r="B198" s="19"/>
      <c r="C198" s="32" t="s">
        <v>961</v>
      </c>
      <c r="D198" s="212" t="s">
        <v>962</v>
      </c>
      <c r="E198" s="21">
        <v>3042.05</v>
      </c>
      <c r="F198" s="12">
        <v>3043</v>
      </c>
      <c r="G198" s="22">
        <v>4990.25</v>
      </c>
      <c r="H198" s="12">
        <f t="shared" si="85"/>
        <v>54.76</v>
      </c>
      <c r="I198" s="12">
        <v>0</v>
      </c>
      <c r="J198" s="12">
        <v>0</v>
      </c>
      <c r="K198" s="12">
        <v>0</v>
      </c>
      <c r="L198" s="12"/>
      <c r="M198" s="13">
        <f t="shared" si="82"/>
        <v>54.76</v>
      </c>
      <c r="N198" s="12">
        <v>0</v>
      </c>
      <c r="O198" s="12">
        <v>0</v>
      </c>
      <c r="P198" s="12">
        <v>0</v>
      </c>
      <c r="Q198" s="12">
        <v>0</v>
      </c>
      <c r="R198" s="12"/>
      <c r="S198" s="151">
        <f t="shared" si="88"/>
        <v>0</v>
      </c>
      <c r="T198" s="12">
        <f t="shared" si="86"/>
        <v>54.76</v>
      </c>
      <c r="U198" s="12" t="s">
        <v>50</v>
      </c>
      <c r="Y198" s="1" t="e">
        <f>VLOOKUP(C198,'[5]6月养老保险明细导'!$B$1:$R$500,17,0)</f>
        <v>#N/A</v>
      </c>
      <c r="Z198" s="1" t="e">
        <f t="shared" si="89"/>
        <v>#N/A</v>
      </c>
    </row>
    <row r="199" ht="20" customHeight="1" spans="1:26">
      <c r="A199" s="150">
        <f t="shared" si="87"/>
        <v>196</v>
      </c>
      <c r="B199" s="153" t="s">
        <v>391</v>
      </c>
      <c r="C199" s="11" t="s">
        <v>392</v>
      </c>
      <c r="D199" s="151" t="s">
        <v>393</v>
      </c>
      <c r="E199" s="151">
        <v>2836.2</v>
      </c>
      <c r="F199" s="151">
        <v>2837</v>
      </c>
      <c r="G199" s="13">
        <v>4990.25</v>
      </c>
      <c r="H199" s="151">
        <f t="shared" si="85"/>
        <v>51.05</v>
      </c>
      <c r="I199" s="151">
        <f t="shared" ref="I199:I221" si="90">E199*0.16</f>
        <v>453.792</v>
      </c>
      <c r="J199" s="151">
        <f t="shared" ref="J199:J221" si="91">F199*0.007</f>
        <v>19.859</v>
      </c>
      <c r="K199" s="13">
        <f t="shared" ref="K199:K221" si="92">ROUND(G199*0.085,2)</f>
        <v>424.17</v>
      </c>
      <c r="L199" s="13"/>
      <c r="M199" s="13">
        <f t="shared" si="82"/>
        <v>948.871</v>
      </c>
      <c r="N199" s="151">
        <v>0</v>
      </c>
      <c r="O199" s="151">
        <f t="shared" ref="O199:O221" si="93">ROUND(E199*0.08,2)</f>
        <v>226.9</v>
      </c>
      <c r="P199" s="151">
        <f t="shared" ref="P199:P221" si="94">ROUND(F199*0.003,2)</f>
        <v>8.51</v>
      </c>
      <c r="Q199" s="13">
        <f t="shared" ref="Q199:Q221" si="95">ROUND(G199*0.02,2)</f>
        <v>99.81</v>
      </c>
      <c r="R199" s="13"/>
      <c r="S199" s="151">
        <f t="shared" si="88"/>
        <v>335.22</v>
      </c>
      <c r="T199" s="151">
        <f t="shared" ref="T199:T221" si="96">M199+S199</f>
        <v>1284.091</v>
      </c>
      <c r="U199" s="151"/>
      <c r="V199" t="str">
        <f>VLOOKUP(D199,[3]汇总!I$2:J$326,2,0)</f>
        <v>√</v>
      </c>
      <c r="W199">
        <f>VLOOKUP(D199,'[4]2021.05'!$E$5:$F$203,2,0)</f>
        <v>1790</v>
      </c>
      <c r="Y199">
        <f>VLOOKUP(C199,'[5]6月养老保险明细导'!$B$1:$R$500,17,0)</f>
        <v>0</v>
      </c>
      <c r="Z199">
        <f t="shared" si="89"/>
        <v>226.9</v>
      </c>
    </row>
    <row r="200" ht="20" customHeight="1" spans="1:26">
      <c r="A200" s="150">
        <f t="shared" si="87"/>
        <v>197</v>
      </c>
      <c r="B200" s="154"/>
      <c r="C200" s="11" t="s">
        <v>394</v>
      </c>
      <c r="D200" s="151" t="s">
        <v>395</v>
      </c>
      <c r="E200" s="151">
        <v>2836.2</v>
      </c>
      <c r="F200" s="151">
        <v>2837</v>
      </c>
      <c r="G200" s="13">
        <v>4990.25</v>
      </c>
      <c r="H200" s="151">
        <f t="shared" si="85"/>
        <v>51.05</v>
      </c>
      <c r="I200" s="151">
        <f t="shared" si="90"/>
        <v>453.792</v>
      </c>
      <c r="J200" s="151">
        <f t="shared" si="91"/>
        <v>19.859</v>
      </c>
      <c r="K200" s="13">
        <f t="shared" si="92"/>
        <v>424.17</v>
      </c>
      <c r="L200" s="13"/>
      <c r="M200" s="13">
        <f t="shared" si="82"/>
        <v>948.871</v>
      </c>
      <c r="N200" s="151">
        <v>0</v>
      </c>
      <c r="O200" s="151">
        <f t="shared" si="93"/>
        <v>226.9</v>
      </c>
      <c r="P200" s="151">
        <f t="shared" si="94"/>
        <v>8.51</v>
      </c>
      <c r="Q200" s="13">
        <f t="shared" si="95"/>
        <v>99.81</v>
      </c>
      <c r="R200" s="13"/>
      <c r="S200" s="151">
        <f t="shared" si="88"/>
        <v>335.22</v>
      </c>
      <c r="T200" s="151">
        <f t="shared" si="96"/>
        <v>1284.091</v>
      </c>
      <c r="U200" s="151"/>
      <c r="V200" t="str">
        <f>VLOOKUP(D200,[3]汇总!I$2:J$326,2,0)</f>
        <v>√</v>
      </c>
      <c r="W200">
        <f>VLOOKUP(D200,'[4]2021.05'!$E$5:$F$203,2,0)</f>
        <v>1790</v>
      </c>
      <c r="Y200">
        <f>VLOOKUP(C200,'[5]6月养老保险明细导'!$B$1:$R$500,17,0)</f>
        <v>0</v>
      </c>
      <c r="Z200">
        <f t="shared" si="89"/>
        <v>226.9</v>
      </c>
    </row>
    <row r="201" ht="20" customHeight="1" spans="1:26">
      <c r="A201" s="150">
        <f t="shared" si="87"/>
        <v>198</v>
      </c>
      <c r="B201" s="154"/>
      <c r="C201" s="11" t="s">
        <v>396</v>
      </c>
      <c r="D201" s="151" t="s">
        <v>397</v>
      </c>
      <c r="E201" s="151">
        <v>2836.2</v>
      </c>
      <c r="F201" s="151">
        <v>2837</v>
      </c>
      <c r="G201" s="13">
        <v>4990.25</v>
      </c>
      <c r="H201" s="151">
        <f t="shared" si="85"/>
        <v>51.05</v>
      </c>
      <c r="I201" s="151">
        <f t="shared" si="90"/>
        <v>453.792</v>
      </c>
      <c r="J201" s="151">
        <f t="shared" si="91"/>
        <v>19.859</v>
      </c>
      <c r="K201" s="13">
        <f t="shared" si="92"/>
        <v>424.17</v>
      </c>
      <c r="L201" s="13"/>
      <c r="M201" s="13">
        <f t="shared" si="82"/>
        <v>948.871</v>
      </c>
      <c r="N201" s="151">
        <v>0</v>
      </c>
      <c r="O201" s="151">
        <f t="shared" si="93"/>
        <v>226.9</v>
      </c>
      <c r="P201" s="151">
        <f t="shared" si="94"/>
        <v>8.51</v>
      </c>
      <c r="Q201" s="13">
        <f t="shared" si="95"/>
        <v>99.81</v>
      </c>
      <c r="R201" s="13"/>
      <c r="S201" s="151">
        <f t="shared" si="88"/>
        <v>335.22</v>
      </c>
      <c r="T201" s="151">
        <f t="shared" si="96"/>
        <v>1284.091</v>
      </c>
      <c r="U201" s="151"/>
      <c r="V201" t="str">
        <f>VLOOKUP(D201,[3]汇总!I$2:J$326,2,0)</f>
        <v>√</v>
      </c>
      <c r="W201">
        <f>VLOOKUP(D201,'[4]2021.05'!$E$5:$F$203,2,0)</f>
        <v>1790</v>
      </c>
      <c r="Y201">
        <f>VLOOKUP(C201,'[5]6月养老保险明细导'!$B$1:$R$500,17,0)</f>
        <v>0</v>
      </c>
      <c r="Z201">
        <f t="shared" si="89"/>
        <v>226.9</v>
      </c>
    </row>
    <row r="202" ht="20" customHeight="1" spans="1:26">
      <c r="A202" s="150">
        <f t="shared" si="87"/>
        <v>199</v>
      </c>
      <c r="B202" s="154"/>
      <c r="C202" s="11" t="s">
        <v>398</v>
      </c>
      <c r="D202" s="151" t="s">
        <v>399</v>
      </c>
      <c r="E202" s="151">
        <v>2836.2</v>
      </c>
      <c r="F202" s="151">
        <v>2837</v>
      </c>
      <c r="G202" s="13">
        <v>4990.25</v>
      </c>
      <c r="H202" s="151">
        <f t="shared" si="85"/>
        <v>51.05</v>
      </c>
      <c r="I202" s="151">
        <f t="shared" si="90"/>
        <v>453.792</v>
      </c>
      <c r="J202" s="151">
        <f t="shared" si="91"/>
        <v>19.859</v>
      </c>
      <c r="K202" s="13">
        <f t="shared" si="92"/>
        <v>424.17</v>
      </c>
      <c r="L202" s="13"/>
      <c r="M202" s="13">
        <f t="shared" si="82"/>
        <v>948.871</v>
      </c>
      <c r="N202" s="151">
        <v>0</v>
      </c>
      <c r="O202" s="151">
        <f t="shared" si="93"/>
        <v>226.9</v>
      </c>
      <c r="P202" s="151">
        <f t="shared" si="94"/>
        <v>8.51</v>
      </c>
      <c r="Q202" s="13">
        <f t="shared" si="95"/>
        <v>99.81</v>
      </c>
      <c r="R202" s="13"/>
      <c r="S202" s="151">
        <f t="shared" si="88"/>
        <v>335.22</v>
      </c>
      <c r="T202" s="151">
        <f t="shared" si="96"/>
        <v>1284.091</v>
      </c>
      <c r="U202" s="151"/>
      <c r="V202" t="str">
        <f>VLOOKUP(D202,[3]汇总!I$2:J$326,2,0)</f>
        <v>√</v>
      </c>
      <c r="W202">
        <f>VLOOKUP(D202,'[4]2021.05'!$E$5:$F$203,2,0)</f>
        <v>1790</v>
      </c>
      <c r="Y202">
        <f>VLOOKUP(C202,'[5]6月养老保险明细导'!$B$1:$R$500,17,0)</f>
        <v>0</v>
      </c>
      <c r="Z202">
        <f t="shared" si="89"/>
        <v>226.9</v>
      </c>
    </row>
    <row r="203" ht="20" customHeight="1" spans="1:26">
      <c r="A203" s="150">
        <f t="shared" si="87"/>
        <v>200</v>
      </c>
      <c r="B203" s="154"/>
      <c r="C203" s="11" t="s">
        <v>402</v>
      </c>
      <c r="D203" s="151" t="s">
        <v>403</v>
      </c>
      <c r="E203" s="151">
        <v>2836.2</v>
      </c>
      <c r="F203" s="151">
        <v>2837</v>
      </c>
      <c r="G203" s="13">
        <v>4990.25</v>
      </c>
      <c r="H203" s="151">
        <f t="shared" si="85"/>
        <v>51.05</v>
      </c>
      <c r="I203" s="151">
        <f t="shared" si="90"/>
        <v>453.792</v>
      </c>
      <c r="J203" s="151">
        <f t="shared" si="91"/>
        <v>19.859</v>
      </c>
      <c r="K203" s="13">
        <f t="shared" si="92"/>
        <v>424.17</v>
      </c>
      <c r="L203" s="13"/>
      <c r="M203" s="13">
        <f t="shared" si="82"/>
        <v>948.871</v>
      </c>
      <c r="N203" s="151">
        <v>0</v>
      </c>
      <c r="O203" s="151">
        <f t="shared" si="93"/>
        <v>226.9</v>
      </c>
      <c r="P203" s="151">
        <f t="shared" si="94"/>
        <v>8.51</v>
      </c>
      <c r="Q203" s="13">
        <f t="shared" si="95"/>
        <v>99.81</v>
      </c>
      <c r="R203" s="13"/>
      <c r="S203" s="151">
        <f t="shared" si="88"/>
        <v>335.22</v>
      </c>
      <c r="T203" s="151">
        <f t="shared" si="96"/>
        <v>1284.091</v>
      </c>
      <c r="U203" s="151"/>
      <c r="V203" t="str">
        <f>VLOOKUP(D203,[3]汇总!I$2:J$326,2,0)</f>
        <v>√</v>
      </c>
      <c r="W203">
        <f>VLOOKUP(D203,'[4]2021.05'!$E$5:$F$203,2,0)</f>
        <v>1790</v>
      </c>
      <c r="Y203">
        <f>VLOOKUP(C203,'[5]6月养老保险明细导'!$B$1:$R$500,17,0)</f>
        <v>0</v>
      </c>
      <c r="Z203">
        <f t="shared" si="89"/>
        <v>226.9</v>
      </c>
    </row>
    <row r="204" ht="20" customHeight="1" spans="1:26">
      <c r="A204" s="150">
        <f t="shared" ref="A204:A213" si="97">ROW()-3</f>
        <v>201</v>
      </c>
      <c r="B204" s="154"/>
      <c r="C204" s="11" t="s">
        <v>404</v>
      </c>
      <c r="D204" s="151" t="s">
        <v>405</v>
      </c>
      <c r="E204" s="151">
        <v>2836.2</v>
      </c>
      <c r="F204" s="151">
        <v>2837</v>
      </c>
      <c r="G204" s="13">
        <v>4990.25</v>
      </c>
      <c r="H204" s="151">
        <f t="shared" si="85"/>
        <v>51.05</v>
      </c>
      <c r="I204" s="151">
        <f t="shared" si="90"/>
        <v>453.792</v>
      </c>
      <c r="J204" s="151">
        <f t="shared" si="91"/>
        <v>19.859</v>
      </c>
      <c r="K204" s="13">
        <f t="shared" si="92"/>
        <v>424.17</v>
      </c>
      <c r="L204" s="13"/>
      <c r="M204" s="13">
        <f t="shared" si="82"/>
        <v>948.871</v>
      </c>
      <c r="N204" s="151">
        <v>0</v>
      </c>
      <c r="O204" s="151">
        <f t="shared" si="93"/>
        <v>226.9</v>
      </c>
      <c r="P204" s="151">
        <f t="shared" si="94"/>
        <v>8.51</v>
      </c>
      <c r="Q204" s="13">
        <f t="shared" si="95"/>
        <v>99.81</v>
      </c>
      <c r="R204" s="13"/>
      <c r="S204" s="151">
        <f t="shared" si="88"/>
        <v>335.22</v>
      </c>
      <c r="T204" s="151">
        <f t="shared" si="96"/>
        <v>1284.091</v>
      </c>
      <c r="U204" s="151"/>
      <c r="V204" t="str">
        <f>VLOOKUP(D204,[3]汇总!I$2:J$326,2,0)</f>
        <v>√</v>
      </c>
      <c r="W204">
        <f>VLOOKUP(D204,'[4]2021.05'!$E$5:$F$203,2,0)</f>
        <v>1790</v>
      </c>
      <c r="Y204">
        <f>VLOOKUP(C204,'[5]6月养老保险明细导'!$B$1:$R$500,17,0)</f>
        <v>0</v>
      </c>
      <c r="Z204">
        <f t="shared" si="89"/>
        <v>226.9</v>
      </c>
    </row>
    <row r="205" ht="20" customHeight="1" spans="1:26">
      <c r="A205" s="150">
        <f t="shared" si="97"/>
        <v>202</v>
      </c>
      <c r="B205" s="154"/>
      <c r="C205" s="11" t="s">
        <v>408</v>
      </c>
      <c r="D205" s="151" t="s">
        <v>409</v>
      </c>
      <c r="E205" s="151">
        <v>2836.2</v>
      </c>
      <c r="F205" s="151">
        <v>2837</v>
      </c>
      <c r="G205" s="13">
        <v>4990.25</v>
      </c>
      <c r="H205" s="151">
        <f t="shared" si="85"/>
        <v>51.05</v>
      </c>
      <c r="I205" s="151">
        <f t="shared" si="90"/>
        <v>453.792</v>
      </c>
      <c r="J205" s="151">
        <f t="shared" si="91"/>
        <v>19.859</v>
      </c>
      <c r="K205" s="13">
        <f t="shared" si="92"/>
        <v>424.17</v>
      </c>
      <c r="L205" s="13"/>
      <c r="M205" s="13">
        <f t="shared" si="82"/>
        <v>948.871</v>
      </c>
      <c r="N205" s="151">
        <v>0</v>
      </c>
      <c r="O205" s="151">
        <f t="shared" si="93"/>
        <v>226.9</v>
      </c>
      <c r="P205" s="151">
        <f t="shared" si="94"/>
        <v>8.51</v>
      </c>
      <c r="Q205" s="13">
        <f t="shared" si="95"/>
        <v>99.81</v>
      </c>
      <c r="R205" s="13"/>
      <c r="S205" s="151">
        <f t="shared" si="88"/>
        <v>335.22</v>
      </c>
      <c r="T205" s="151">
        <f t="shared" si="96"/>
        <v>1284.091</v>
      </c>
      <c r="U205" s="151"/>
      <c r="V205" t="str">
        <f>VLOOKUP(D205,[3]汇总!I$2:J$326,2,0)</f>
        <v>√</v>
      </c>
      <c r="W205">
        <f>VLOOKUP(D205,'[4]2021.05'!$E$5:$F$203,2,0)</f>
        <v>1790</v>
      </c>
      <c r="Y205">
        <f>VLOOKUP(C205,'[5]6月养老保险明细导'!$B$1:$R$500,17,0)</f>
        <v>0</v>
      </c>
      <c r="Z205">
        <f t="shared" si="89"/>
        <v>226.9</v>
      </c>
    </row>
    <row r="206" ht="20" customHeight="1" spans="1:26">
      <c r="A206" s="150">
        <f t="shared" si="97"/>
        <v>203</v>
      </c>
      <c r="B206" s="154"/>
      <c r="C206" s="11" t="s">
        <v>410</v>
      </c>
      <c r="D206" s="151" t="s">
        <v>411</v>
      </c>
      <c r="E206" s="151">
        <v>2836.2</v>
      </c>
      <c r="F206" s="151">
        <v>2837</v>
      </c>
      <c r="G206" s="13">
        <v>4990.25</v>
      </c>
      <c r="H206" s="151">
        <f t="shared" si="85"/>
        <v>51.05</v>
      </c>
      <c r="I206" s="151">
        <f t="shared" si="90"/>
        <v>453.792</v>
      </c>
      <c r="J206" s="151">
        <f t="shared" si="91"/>
        <v>19.859</v>
      </c>
      <c r="K206" s="13">
        <f t="shared" si="92"/>
        <v>424.17</v>
      </c>
      <c r="L206" s="13"/>
      <c r="M206" s="13">
        <f t="shared" si="82"/>
        <v>948.871</v>
      </c>
      <c r="N206" s="151">
        <v>0</v>
      </c>
      <c r="O206" s="151">
        <f t="shared" si="93"/>
        <v>226.9</v>
      </c>
      <c r="P206" s="151">
        <f t="shared" si="94"/>
        <v>8.51</v>
      </c>
      <c r="Q206" s="13">
        <f t="shared" si="95"/>
        <v>99.81</v>
      </c>
      <c r="R206" s="13"/>
      <c r="S206" s="151">
        <f t="shared" si="88"/>
        <v>335.22</v>
      </c>
      <c r="T206" s="151">
        <f t="shared" si="96"/>
        <v>1284.091</v>
      </c>
      <c r="U206" s="151"/>
      <c r="V206" t="str">
        <f>VLOOKUP(D206,[3]汇总!I$2:J$326,2,0)</f>
        <v>√</v>
      </c>
      <c r="W206">
        <f>VLOOKUP(D206,'[4]2021.05'!$E$5:$F$203,2,0)</f>
        <v>1790</v>
      </c>
      <c r="Y206">
        <f>VLOOKUP(C206,'[5]6月养老保险明细导'!$B$1:$R$500,17,0)</f>
        <v>0</v>
      </c>
      <c r="Z206">
        <f t="shared" si="89"/>
        <v>226.9</v>
      </c>
    </row>
    <row r="207" ht="20" customHeight="1" spans="1:26">
      <c r="A207" s="150">
        <f t="shared" si="97"/>
        <v>204</v>
      </c>
      <c r="B207" s="154"/>
      <c r="C207" s="11" t="s">
        <v>412</v>
      </c>
      <c r="D207" s="151" t="s">
        <v>413</v>
      </c>
      <c r="E207" s="151">
        <v>2836.2</v>
      </c>
      <c r="F207" s="151">
        <v>2837</v>
      </c>
      <c r="G207" s="13">
        <v>4990.25</v>
      </c>
      <c r="H207" s="151">
        <f t="shared" si="85"/>
        <v>51.05</v>
      </c>
      <c r="I207" s="151">
        <f t="shared" si="90"/>
        <v>453.792</v>
      </c>
      <c r="J207" s="151">
        <f t="shared" si="91"/>
        <v>19.859</v>
      </c>
      <c r="K207" s="13">
        <f t="shared" si="92"/>
        <v>424.17</v>
      </c>
      <c r="L207" s="13"/>
      <c r="M207" s="13">
        <f t="shared" si="82"/>
        <v>948.871</v>
      </c>
      <c r="N207" s="151">
        <v>0</v>
      </c>
      <c r="O207" s="151">
        <f t="shared" si="93"/>
        <v>226.9</v>
      </c>
      <c r="P207" s="151">
        <f t="shared" si="94"/>
        <v>8.51</v>
      </c>
      <c r="Q207" s="13">
        <f t="shared" si="95"/>
        <v>99.81</v>
      </c>
      <c r="R207" s="13"/>
      <c r="S207" s="151">
        <f t="shared" si="88"/>
        <v>335.22</v>
      </c>
      <c r="T207" s="151">
        <f t="shared" si="96"/>
        <v>1284.091</v>
      </c>
      <c r="U207" s="151"/>
      <c r="V207" t="str">
        <f>VLOOKUP(D207,[3]汇总!I$2:J$326,2,0)</f>
        <v>√</v>
      </c>
      <c r="W207">
        <f>VLOOKUP(D207,'[4]2021.05'!$E$5:$F$203,2,0)</f>
        <v>1790</v>
      </c>
      <c r="Y207">
        <f>VLOOKUP(C207,'[5]6月养老保险明细导'!$B$1:$R$500,17,0)</f>
        <v>0</v>
      </c>
      <c r="Z207">
        <f t="shared" si="89"/>
        <v>226.9</v>
      </c>
    </row>
    <row r="208" ht="20" customHeight="1" spans="1:26">
      <c r="A208" s="150">
        <f t="shared" si="97"/>
        <v>205</v>
      </c>
      <c r="B208" s="154"/>
      <c r="C208" s="11" t="s">
        <v>414</v>
      </c>
      <c r="D208" s="151" t="s">
        <v>415</v>
      </c>
      <c r="E208" s="151">
        <v>2836.2</v>
      </c>
      <c r="F208" s="151">
        <v>2837</v>
      </c>
      <c r="G208" s="13">
        <v>4990.25</v>
      </c>
      <c r="H208" s="151">
        <f t="shared" si="85"/>
        <v>51.05</v>
      </c>
      <c r="I208" s="151">
        <f t="shared" si="90"/>
        <v>453.792</v>
      </c>
      <c r="J208" s="151">
        <f t="shared" si="91"/>
        <v>19.859</v>
      </c>
      <c r="K208" s="13">
        <f t="shared" si="92"/>
        <v>424.17</v>
      </c>
      <c r="L208" s="13"/>
      <c r="M208" s="13">
        <f t="shared" si="82"/>
        <v>948.871</v>
      </c>
      <c r="N208" s="151">
        <v>0</v>
      </c>
      <c r="O208" s="151">
        <f t="shared" si="93"/>
        <v>226.9</v>
      </c>
      <c r="P208" s="151">
        <f t="shared" si="94"/>
        <v>8.51</v>
      </c>
      <c r="Q208" s="13">
        <f t="shared" si="95"/>
        <v>99.81</v>
      </c>
      <c r="R208" s="13"/>
      <c r="S208" s="151">
        <f t="shared" si="88"/>
        <v>335.22</v>
      </c>
      <c r="T208" s="151">
        <f t="shared" si="96"/>
        <v>1284.091</v>
      </c>
      <c r="U208" s="151"/>
      <c r="V208" t="str">
        <f>VLOOKUP(D208,[3]汇总!I$2:J$326,2,0)</f>
        <v>√</v>
      </c>
      <c r="W208">
        <f>VLOOKUP(D208,'[4]2021.05'!$E$5:$F$203,2,0)</f>
        <v>1790</v>
      </c>
      <c r="Y208">
        <f>VLOOKUP(C208,'[5]6月养老保险明细导'!$B$1:$R$500,17,0)</f>
        <v>0</v>
      </c>
      <c r="Z208">
        <f t="shared" si="89"/>
        <v>226.9</v>
      </c>
    </row>
    <row r="209" ht="20" customHeight="1" spans="1:26">
      <c r="A209" s="150">
        <f t="shared" si="97"/>
        <v>206</v>
      </c>
      <c r="B209" s="154"/>
      <c r="C209" s="11" t="s">
        <v>416</v>
      </c>
      <c r="D209" s="151" t="s">
        <v>417</v>
      </c>
      <c r="E209" s="151">
        <v>2836.2</v>
      </c>
      <c r="F209" s="151">
        <v>2837</v>
      </c>
      <c r="G209" s="13">
        <v>4990.25</v>
      </c>
      <c r="H209" s="151">
        <f t="shared" si="85"/>
        <v>51.05</v>
      </c>
      <c r="I209" s="151">
        <f t="shared" si="90"/>
        <v>453.792</v>
      </c>
      <c r="J209" s="151">
        <f t="shared" si="91"/>
        <v>19.859</v>
      </c>
      <c r="K209" s="13">
        <f t="shared" si="92"/>
        <v>424.17</v>
      </c>
      <c r="L209" s="13"/>
      <c r="M209" s="13">
        <f t="shared" si="82"/>
        <v>948.871</v>
      </c>
      <c r="N209" s="151">
        <v>0</v>
      </c>
      <c r="O209" s="151">
        <f t="shared" si="93"/>
        <v>226.9</v>
      </c>
      <c r="P209" s="151">
        <f t="shared" si="94"/>
        <v>8.51</v>
      </c>
      <c r="Q209" s="13">
        <f t="shared" si="95"/>
        <v>99.81</v>
      </c>
      <c r="R209" s="13"/>
      <c r="S209" s="151">
        <f t="shared" si="88"/>
        <v>335.22</v>
      </c>
      <c r="T209" s="151">
        <f t="shared" si="96"/>
        <v>1284.091</v>
      </c>
      <c r="U209" s="151"/>
      <c r="V209" t="str">
        <f>VLOOKUP(D209,[3]汇总!I$2:J$326,2,0)</f>
        <v>√</v>
      </c>
      <c r="W209">
        <f>VLOOKUP(D209,'[4]2021.05'!$E$5:$F$203,2,0)</f>
        <v>1790</v>
      </c>
      <c r="Y209">
        <f>VLOOKUP(C209,'[5]6月养老保险明细导'!$B$1:$R$500,17,0)</f>
        <v>0</v>
      </c>
      <c r="Z209">
        <f t="shared" si="89"/>
        <v>226.9</v>
      </c>
    </row>
    <row r="210" ht="20" customHeight="1" spans="1:26">
      <c r="A210" s="150">
        <f t="shared" si="97"/>
        <v>207</v>
      </c>
      <c r="B210" s="154"/>
      <c r="C210" s="11" t="s">
        <v>418</v>
      </c>
      <c r="D210" s="151" t="s">
        <v>419</v>
      </c>
      <c r="E210" s="151">
        <v>2836.2</v>
      </c>
      <c r="F210" s="151">
        <v>2837</v>
      </c>
      <c r="G210" s="13">
        <v>4990.25</v>
      </c>
      <c r="H210" s="151">
        <f t="shared" si="85"/>
        <v>51.05</v>
      </c>
      <c r="I210" s="151">
        <f t="shared" si="90"/>
        <v>453.792</v>
      </c>
      <c r="J210" s="151">
        <f t="shared" si="91"/>
        <v>19.859</v>
      </c>
      <c r="K210" s="13">
        <f t="shared" si="92"/>
        <v>424.17</v>
      </c>
      <c r="L210" s="13"/>
      <c r="M210" s="13">
        <f t="shared" si="82"/>
        <v>948.871</v>
      </c>
      <c r="N210" s="151">
        <v>0</v>
      </c>
      <c r="O210" s="151">
        <f t="shared" si="93"/>
        <v>226.9</v>
      </c>
      <c r="P210" s="151">
        <f t="shared" si="94"/>
        <v>8.51</v>
      </c>
      <c r="Q210" s="13">
        <f t="shared" si="95"/>
        <v>99.81</v>
      </c>
      <c r="R210" s="13"/>
      <c r="S210" s="151">
        <f t="shared" si="88"/>
        <v>335.22</v>
      </c>
      <c r="T210" s="151">
        <f t="shared" si="96"/>
        <v>1284.091</v>
      </c>
      <c r="U210" s="151"/>
      <c r="V210" t="str">
        <f>VLOOKUP(D210,[3]汇总!I$2:J$326,2,0)</f>
        <v>√</v>
      </c>
      <c r="W210">
        <f>VLOOKUP(D210,'[4]2021.05'!$E$5:$F$203,2,0)</f>
        <v>1790</v>
      </c>
      <c r="Y210">
        <f>VLOOKUP(C210,'[5]6月养老保险明细导'!$B$1:$R$500,17,0)</f>
        <v>0</v>
      </c>
      <c r="Z210">
        <f t="shared" si="89"/>
        <v>226.9</v>
      </c>
    </row>
    <row r="211" ht="20" customHeight="1" spans="1:26">
      <c r="A211" s="150">
        <f t="shared" si="97"/>
        <v>208</v>
      </c>
      <c r="B211" s="154"/>
      <c r="C211" s="11" t="s">
        <v>420</v>
      </c>
      <c r="D211" s="151" t="s">
        <v>421</v>
      </c>
      <c r="E211" s="151">
        <v>2836.2</v>
      </c>
      <c r="F211" s="151">
        <v>2837</v>
      </c>
      <c r="G211" s="13">
        <v>4990.25</v>
      </c>
      <c r="H211" s="151">
        <f t="shared" si="85"/>
        <v>51.05</v>
      </c>
      <c r="I211" s="151">
        <f t="shared" si="90"/>
        <v>453.792</v>
      </c>
      <c r="J211" s="151">
        <f t="shared" si="91"/>
        <v>19.859</v>
      </c>
      <c r="K211" s="13">
        <f t="shared" si="92"/>
        <v>424.17</v>
      </c>
      <c r="L211" s="13"/>
      <c r="M211" s="13">
        <f t="shared" si="82"/>
        <v>948.871</v>
      </c>
      <c r="N211" s="151">
        <v>0</v>
      </c>
      <c r="O211" s="151">
        <f t="shared" si="93"/>
        <v>226.9</v>
      </c>
      <c r="P211" s="151">
        <f t="shared" si="94"/>
        <v>8.51</v>
      </c>
      <c r="Q211" s="13">
        <f t="shared" si="95"/>
        <v>99.81</v>
      </c>
      <c r="R211" s="13"/>
      <c r="S211" s="151">
        <f t="shared" si="88"/>
        <v>335.22</v>
      </c>
      <c r="T211" s="151">
        <f t="shared" si="96"/>
        <v>1284.091</v>
      </c>
      <c r="U211" s="151"/>
      <c r="V211" t="str">
        <f>VLOOKUP(D211,[3]汇总!I$2:J$326,2,0)</f>
        <v>√</v>
      </c>
      <c r="W211">
        <f>VLOOKUP(D211,'[4]2021.05'!$E$5:$F$203,2,0)</f>
        <v>1790</v>
      </c>
      <c r="Y211">
        <f>VLOOKUP(C211,'[5]6月养老保险明细导'!$B$1:$R$500,17,0)</f>
        <v>0</v>
      </c>
      <c r="Z211">
        <f t="shared" si="89"/>
        <v>226.9</v>
      </c>
    </row>
    <row r="212" ht="20" customHeight="1" spans="1:26">
      <c r="A212" s="150">
        <f t="shared" si="97"/>
        <v>209</v>
      </c>
      <c r="B212" s="154"/>
      <c r="C212" s="11" t="s">
        <v>422</v>
      </c>
      <c r="D212" s="151" t="s">
        <v>423</v>
      </c>
      <c r="E212" s="151">
        <v>2836.2</v>
      </c>
      <c r="F212" s="151">
        <v>2837</v>
      </c>
      <c r="G212" s="13">
        <v>4990.25</v>
      </c>
      <c r="H212" s="151">
        <f t="shared" si="85"/>
        <v>51.05</v>
      </c>
      <c r="I212" s="151">
        <f t="shared" si="90"/>
        <v>453.792</v>
      </c>
      <c r="J212" s="151">
        <f t="shared" si="91"/>
        <v>19.859</v>
      </c>
      <c r="K212" s="13">
        <f t="shared" si="92"/>
        <v>424.17</v>
      </c>
      <c r="L212" s="13"/>
      <c r="M212" s="13">
        <f t="shared" si="82"/>
        <v>948.871</v>
      </c>
      <c r="N212" s="151">
        <v>0</v>
      </c>
      <c r="O212" s="151">
        <f t="shared" si="93"/>
        <v>226.9</v>
      </c>
      <c r="P212" s="151">
        <f t="shared" si="94"/>
        <v>8.51</v>
      </c>
      <c r="Q212" s="13">
        <f t="shared" si="95"/>
        <v>99.81</v>
      </c>
      <c r="R212" s="13"/>
      <c r="S212" s="151">
        <f t="shared" si="88"/>
        <v>335.22</v>
      </c>
      <c r="T212" s="151">
        <f t="shared" si="96"/>
        <v>1284.091</v>
      </c>
      <c r="U212" s="151"/>
      <c r="V212" t="str">
        <f>VLOOKUP(D212,[3]汇总!I$2:J$326,2,0)</f>
        <v>√</v>
      </c>
      <c r="W212" t="e">
        <f>VLOOKUP(D212,'[4]2021.05'!$E$5:$F$203,2,0)</f>
        <v>#N/A</v>
      </c>
      <c r="Y212">
        <f>VLOOKUP(C212,'[5]6月养老保险明细导'!$B$1:$R$500,17,0)</f>
        <v>0</v>
      </c>
      <c r="Z212">
        <f t="shared" si="89"/>
        <v>226.9</v>
      </c>
    </row>
    <row r="213" ht="20" customHeight="1" spans="1:26">
      <c r="A213" s="150">
        <f t="shared" si="97"/>
        <v>210</v>
      </c>
      <c r="B213" s="154"/>
      <c r="C213" s="11" t="s">
        <v>424</v>
      </c>
      <c r="D213" s="151" t="s">
        <v>425</v>
      </c>
      <c r="E213" s="151">
        <v>2836.2</v>
      </c>
      <c r="F213" s="151">
        <v>2837</v>
      </c>
      <c r="G213" s="13">
        <v>4990.25</v>
      </c>
      <c r="H213" s="151">
        <f t="shared" si="85"/>
        <v>51.05</v>
      </c>
      <c r="I213" s="151">
        <f t="shared" si="90"/>
        <v>453.792</v>
      </c>
      <c r="J213" s="151">
        <f t="shared" si="91"/>
        <v>19.859</v>
      </c>
      <c r="K213" s="13">
        <f t="shared" si="92"/>
        <v>424.17</v>
      </c>
      <c r="L213" s="13"/>
      <c r="M213" s="13">
        <f t="shared" si="82"/>
        <v>948.871</v>
      </c>
      <c r="N213" s="151">
        <v>0</v>
      </c>
      <c r="O213" s="151">
        <f t="shared" si="93"/>
        <v>226.9</v>
      </c>
      <c r="P213" s="151">
        <f t="shared" si="94"/>
        <v>8.51</v>
      </c>
      <c r="Q213" s="13">
        <f t="shared" si="95"/>
        <v>99.81</v>
      </c>
      <c r="R213" s="13"/>
      <c r="S213" s="151">
        <f t="shared" si="88"/>
        <v>335.22</v>
      </c>
      <c r="T213" s="151">
        <f t="shared" si="96"/>
        <v>1284.091</v>
      </c>
      <c r="U213" s="151"/>
      <c r="V213" t="str">
        <f>VLOOKUP(D213,[3]汇总!I$2:J$326,2,0)</f>
        <v>√</v>
      </c>
      <c r="W213" t="e">
        <f>VLOOKUP(D213,'[4]2021.05'!$E$5:$F$203,2,0)</f>
        <v>#N/A</v>
      </c>
      <c r="Y213">
        <f>VLOOKUP(C213,'[5]6月养老保险明细导'!$B$1:$R$500,17,0)</f>
        <v>0</v>
      </c>
      <c r="Z213">
        <f t="shared" si="89"/>
        <v>226.9</v>
      </c>
    </row>
    <row r="214" ht="20" customHeight="1" spans="1:26">
      <c r="A214" s="150">
        <f t="shared" ref="A214:A223" si="98">ROW()-3</f>
        <v>211</v>
      </c>
      <c r="B214" s="154"/>
      <c r="C214" s="11" t="s">
        <v>809</v>
      </c>
      <c r="D214" s="151" t="s">
        <v>810</v>
      </c>
      <c r="E214" s="17">
        <v>3042.05</v>
      </c>
      <c r="F214" s="17">
        <v>3043</v>
      </c>
      <c r="G214" s="13">
        <v>4990.25</v>
      </c>
      <c r="H214" s="151">
        <f t="shared" si="85"/>
        <v>54.76</v>
      </c>
      <c r="I214" s="151">
        <f t="shared" si="90"/>
        <v>486.728</v>
      </c>
      <c r="J214" s="151">
        <f t="shared" si="91"/>
        <v>21.301</v>
      </c>
      <c r="K214" s="13">
        <f t="shared" si="92"/>
        <v>424.17</v>
      </c>
      <c r="L214" s="13"/>
      <c r="M214" s="13">
        <f t="shared" si="82"/>
        <v>986.959</v>
      </c>
      <c r="N214" s="151">
        <v>0</v>
      </c>
      <c r="O214" s="151">
        <f t="shared" si="93"/>
        <v>243.36</v>
      </c>
      <c r="P214" s="151">
        <f t="shared" si="94"/>
        <v>9.13</v>
      </c>
      <c r="Q214" s="13">
        <f t="shared" si="95"/>
        <v>99.81</v>
      </c>
      <c r="R214" s="13"/>
      <c r="S214" s="151">
        <f t="shared" si="88"/>
        <v>352.3</v>
      </c>
      <c r="T214" s="151">
        <f t="shared" si="96"/>
        <v>1339.259</v>
      </c>
      <c r="U214" s="151"/>
      <c r="V214" t="str">
        <f>VLOOKUP(D214,[3]汇总!I$2:J$326,2,0)</f>
        <v>√</v>
      </c>
      <c r="W214" t="e">
        <f>VLOOKUP(D214,'[4]2021.05'!$E$5:$F$203,2,0)</f>
        <v>#N/A</v>
      </c>
      <c r="Y214">
        <f>VLOOKUP(C214,'[5]6月养老保险明细导'!$B$1:$R$500,17,0)</f>
        <v>0</v>
      </c>
      <c r="Z214">
        <f t="shared" si="89"/>
        <v>243.36</v>
      </c>
    </row>
    <row r="215" ht="20" customHeight="1" spans="1:26">
      <c r="A215" s="150">
        <f t="shared" si="98"/>
        <v>212</v>
      </c>
      <c r="B215" s="154"/>
      <c r="C215" s="11" t="s">
        <v>881</v>
      </c>
      <c r="D215" s="151" t="s">
        <v>882</v>
      </c>
      <c r="E215" s="17">
        <v>3042.05</v>
      </c>
      <c r="F215" s="151">
        <v>3043</v>
      </c>
      <c r="G215" s="13">
        <v>4990.25</v>
      </c>
      <c r="H215" s="151">
        <f t="shared" si="85"/>
        <v>54.76</v>
      </c>
      <c r="I215" s="151">
        <f t="shared" si="90"/>
        <v>486.728</v>
      </c>
      <c r="J215" s="151">
        <f t="shared" si="91"/>
        <v>21.301</v>
      </c>
      <c r="K215" s="13">
        <f t="shared" si="92"/>
        <v>424.17</v>
      </c>
      <c r="L215" s="13"/>
      <c r="M215" s="13">
        <f t="shared" si="82"/>
        <v>986.959</v>
      </c>
      <c r="N215" s="151">
        <v>0</v>
      </c>
      <c r="O215" s="151">
        <f t="shared" si="93"/>
        <v>243.36</v>
      </c>
      <c r="P215" s="151">
        <f t="shared" si="94"/>
        <v>9.13</v>
      </c>
      <c r="Q215" s="13">
        <f t="shared" si="95"/>
        <v>99.81</v>
      </c>
      <c r="R215" s="13"/>
      <c r="S215" s="151">
        <f t="shared" si="88"/>
        <v>352.3</v>
      </c>
      <c r="T215" s="151">
        <f t="shared" si="96"/>
        <v>1339.259</v>
      </c>
      <c r="U215" s="151"/>
      <c r="W215" t="e">
        <f>VLOOKUP(D215,'[4]2021.05'!$E$5:$F$203,2,0)</f>
        <v>#N/A</v>
      </c>
      <c r="Y215">
        <f>VLOOKUP(C215,'[5]6月养老保险明细导'!$B$1:$R$500,17,0)</f>
        <v>0</v>
      </c>
      <c r="Z215">
        <f t="shared" si="89"/>
        <v>243.36</v>
      </c>
    </row>
    <row r="216" ht="20" customHeight="1" spans="1:26">
      <c r="A216" s="150">
        <f t="shared" si="98"/>
        <v>213</v>
      </c>
      <c r="B216" s="154"/>
      <c r="C216" s="11" t="s">
        <v>883</v>
      </c>
      <c r="D216" s="209" t="s">
        <v>884</v>
      </c>
      <c r="E216" s="17">
        <v>3042.05</v>
      </c>
      <c r="F216" s="151">
        <v>3043</v>
      </c>
      <c r="G216" s="13">
        <v>4990.25</v>
      </c>
      <c r="H216" s="151">
        <f t="shared" si="85"/>
        <v>54.76</v>
      </c>
      <c r="I216" s="151">
        <f t="shared" si="90"/>
        <v>486.728</v>
      </c>
      <c r="J216" s="151">
        <f t="shared" si="91"/>
        <v>21.301</v>
      </c>
      <c r="K216" s="13">
        <f t="shared" si="92"/>
        <v>424.17</v>
      </c>
      <c r="L216" s="13"/>
      <c r="M216" s="13">
        <f t="shared" si="82"/>
        <v>986.959</v>
      </c>
      <c r="N216" s="151">
        <v>0</v>
      </c>
      <c r="O216" s="151">
        <f t="shared" si="93"/>
        <v>243.36</v>
      </c>
      <c r="P216" s="151">
        <f t="shared" si="94"/>
        <v>9.13</v>
      </c>
      <c r="Q216" s="13">
        <f t="shared" si="95"/>
        <v>99.81</v>
      </c>
      <c r="R216" s="13"/>
      <c r="S216" s="151">
        <f t="shared" si="88"/>
        <v>352.3</v>
      </c>
      <c r="T216" s="151">
        <f t="shared" si="96"/>
        <v>1339.259</v>
      </c>
      <c r="U216" s="151"/>
      <c r="W216" t="e">
        <f>VLOOKUP(D216,'[4]2021.05'!$E$5:$F$203,2,0)</f>
        <v>#N/A</v>
      </c>
      <c r="Y216">
        <f>VLOOKUP(C216,'[5]6月养老保险明细导'!$B$1:$R$500,17,0)</f>
        <v>0</v>
      </c>
      <c r="Z216">
        <f t="shared" si="89"/>
        <v>243.36</v>
      </c>
    </row>
    <row r="217" ht="20" customHeight="1" spans="1:26">
      <c r="A217" s="150">
        <f t="shared" si="98"/>
        <v>214</v>
      </c>
      <c r="B217" s="154"/>
      <c r="C217" s="11" t="s">
        <v>885</v>
      </c>
      <c r="D217" s="151" t="s">
        <v>886</v>
      </c>
      <c r="E217" s="17">
        <v>3042.05</v>
      </c>
      <c r="F217" s="151">
        <v>3043</v>
      </c>
      <c r="G217" s="13">
        <v>0</v>
      </c>
      <c r="H217" s="151">
        <f t="shared" si="85"/>
        <v>54.76</v>
      </c>
      <c r="I217" s="151">
        <f t="shared" si="90"/>
        <v>486.728</v>
      </c>
      <c r="J217" s="151">
        <f t="shared" si="91"/>
        <v>21.301</v>
      </c>
      <c r="K217" s="13"/>
      <c r="L217" s="13"/>
      <c r="M217" s="13">
        <f t="shared" si="82"/>
        <v>562.789</v>
      </c>
      <c r="N217" s="151">
        <v>0</v>
      </c>
      <c r="O217" s="151">
        <f t="shared" si="93"/>
        <v>243.36</v>
      </c>
      <c r="P217" s="151">
        <f t="shared" si="94"/>
        <v>9.13</v>
      </c>
      <c r="Q217" s="13">
        <f t="shared" si="95"/>
        <v>0</v>
      </c>
      <c r="R217" s="13"/>
      <c r="S217" s="151">
        <f t="shared" si="88"/>
        <v>252.49</v>
      </c>
      <c r="T217" s="151">
        <f t="shared" si="96"/>
        <v>815.279</v>
      </c>
      <c r="U217" s="151"/>
      <c r="W217" t="e">
        <f>VLOOKUP(D217,'[4]2021.05'!$E$5:$F$203,2,0)</f>
        <v>#N/A</v>
      </c>
      <c r="Y217">
        <f>VLOOKUP(C217,'[5]6月养老保险明细导'!$B$1:$R$500,17,0)</f>
        <v>0</v>
      </c>
      <c r="Z217">
        <f t="shared" si="89"/>
        <v>243.36</v>
      </c>
    </row>
    <row r="218" s="1" customFormat="1" ht="20" customHeight="1" spans="1:26">
      <c r="A218" s="150">
        <f t="shared" si="98"/>
        <v>215</v>
      </c>
      <c r="B218" s="19"/>
      <c r="C218" s="32" t="s">
        <v>963</v>
      </c>
      <c r="D218" s="32" t="s">
        <v>964</v>
      </c>
      <c r="E218" s="21">
        <v>3042.05</v>
      </c>
      <c r="F218" s="12">
        <v>3043</v>
      </c>
      <c r="G218" s="22">
        <v>0</v>
      </c>
      <c r="H218" s="12">
        <f t="shared" si="85"/>
        <v>54.76</v>
      </c>
      <c r="I218" s="12">
        <f t="shared" si="90"/>
        <v>486.728</v>
      </c>
      <c r="J218" s="12">
        <f t="shared" si="91"/>
        <v>21.301</v>
      </c>
      <c r="K218" s="22"/>
      <c r="L218" s="22"/>
      <c r="M218" s="13">
        <f t="shared" si="82"/>
        <v>562.789</v>
      </c>
      <c r="N218" s="12">
        <v>0</v>
      </c>
      <c r="O218" s="12">
        <f t="shared" si="93"/>
        <v>243.36</v>
      </c>
      <c r="P218" s="12">
        <f t="shared" si="94"/>
        <v>9.13</v>
      </c>
      <c r="Q218" s="22">
        <f t="shared" si="95"/>
        <v>0</v>
      </c>
      <c r="R218" s="22"/>
      <c r="S218" s="151">
        <f t="shared" si="88"/>
        <v>252.49</v>
      </c>
      <c r="T218" s="12">
        <f t="shared" si="96"/>
        <v>815.279</v>
      </c>
      <c r="U218" s="1" t="s">
        <v>50</v>
      </c>
      <c r="V218" s="1" t="s">
        <v>50</v>
      </c>
      <c r="Y218">
        <f>VLOOKUP(C218,'[5]6月养老保险明细导'!$B$1:$R$500,17,0)</f>
        <v>0</v>
      </c>
      <c r="Z218">
        <f t="shared" si="89"/>
        <v>243.36</v>
      </c>
    </row>
    <row r="219" s="1" customFormat="1" ht="20" customHeight="1" spans="1:26">
      <c r="A219" s="150">
        <f t="shared" si="98"/>
        <v>216</v>
      </c>
      <c r="B219" s="19"/>
      <c r="C219" s="32" t="s">
        <v>965</v>
      </c>
      <c r="D219" s="32" t="s">
        <v>966</v>
      </c>
      <c r="E219" s="21">
        <v>3042.05</v>
      </c>
      <c r="F219" s="12">
        <v>3043</v>
      </c>
      <c r="G219" s="22">
        <v>4990.25</v>
      </c>
      <c r="H219" s="12">
        <f t="shared" si="85"/>
        <v>54.76</v>
      </c>
      <c r="I219" s="12">
        <f t="shared" si="90"/>
        <v>486.728</v>
      </c>
      <c r="J219" s="12">
        <f t="shared" si="91"/>
        <v>21.301</v>
      </c>
      <c r="K219" s="22">
        <f t="shared" si="92"/>
        <v>424.17</v>
      </c>
      <c r="L219" s="22">
        <v>54</v>
      </c>
      <c r="M219" s="13">
        <f t="shared" si="82"/>
        <v>1040.959</v>
      </c>
      <c r="N219" s="12">
        <v>0</v>
      </c>
      <c r="O219" s="12">
        <f t="shared" si="93"/>
        <v>243.36</v>
      </c>
      <c r="P219" s="12">
        <f t="shared" si="94"/>
        <v>9.13</v>
      </c>
      <c r="Q219" s="22">
        <f t="shared" si="95"/>
        <v>99.81</v>
      </c>
      <c r="R219" s="22">
        <v>54</v>
      </c>
      <c r="S219" s="151">
        <f t="shared" si="88"/>
        <v>406.3</v>
      </c>
      <c r="T219" s="12">
        <f t="shared" si="96"/>
        <v>1447.259</v>
      </c>
      <c r="U219" s="1" t="s">
        <v>50</v>
      </c>
      <c r="V219" s="1" t="s">
        <v>50</v>
      </c>
      <c r="Y219">
        <f>VLOOKUP(C219,'[5]6月养老保险明细导'!$B$1:$R$500,17,0)</f>
        <v>0</v>
      </c>
      <c r="Z219">
        <f t="shared" si="89"/>
        <v>243.36</v>
      </c>
    </row>
    <row r="220" s="1" customFormat="1" ht="20" customHeight="1" spans="1:26">
      <c r="A220" s="150">
        <f t="shared" si="98"/>
        <v>217</v>
      </c>
      <c r="B220" s="19"/>
      <c r="C220" s="32" t="s">
        <v>967</v>
      </c>
      <c r="D220" s="32" t="s">
        <v>968</v>
      </c>
      <c r="E220" s="21">
        <v>3042.05</v>
      </c>
      <c r="F220" s="12">
        <v>3043</v>
      </c>
      <c r="G220" s="22">
        <v>4990.25</v>
      </c>
      <c r="H220" s="12">
        <f t="shared" si="85"/>
        <v>54.76</v>
      </c>
      <c r="I220" s="12">
        <f t="shared" si="90"/>
        <v>486.728</v>
      </c>
      <c r="J220" s="12">
        <f t="shared" si="91"/>
        <v>21.301</v>
      </c>
      <c r="K220" s="22">
        <f t="shared" si="92"/>
        <v>424.17</v>
      </c>
      <c r="L220" s="22">
        <v>54</v>
      </c>
      <c r="M220" s="13">
        <f t="shared" si="82"/>
        <v>1040.959</v>
      </c>
      <c r="N220" s="12">
        <v>0</v>
      </c>
      <c r="O220" s="12">
        <f t="shared" si="93"/>
        <v>243.36</v>
      </c>
      <c r="P220" s="12">
        <f t="shared" si="94"/>
        <v>9.13</v>
      </c>
      <c r="Q220" s="22">
        <f t="shared" si="95"/>
        <v>99.81</v>
      </c>
      <c r="R220" s="22">
        <v>54</v>
      </c>
      <c r="S220" s="151">
        <f t="shared" si="88"/>
        <v>406.3</v>
      </c>
      <c r="T220" s="12">
        <f t="shared" si="96"/>
        <v>1447.259</v>
      </c>
      <c r="U220" s="1" t="s">
        <v>50</v>
      </c>
      <c r="V220" s="1" t="s">
        <v>50</v>
      </c>
      <c r="Y220">
        <f>VLOOKUP(C220,'[5]6月养老保险明细导'!$B$1:$R$500,17,0)</f>
        <v>0</v>
      </c>
      <c r="Z220">
        <f t="shared" si="89"/>
        <v>243.36</v>
      </c>
    </row>
    <row r="221" s="1" customFormat="1" ht="20" customHeight="1" spans="1:26">
      <c r="A221" s="150">
        <f t="shared" si="98"/>
        <v>218</v>
      </c>
      <c r="B221" s="19"/>
      <c r="C221" s="32" t="s">
        <v>969</v>
      </c>
      <c r="D221" s="32" t="s">
        <v>970</v>
      </c>
      <c r="E221" s="21">
        <v>3042.05</v>
      </c>
      <c r="F221" s="12">
        <v>3043</v>
      </c>
      <c r="G221" s="22">
        <v>4990.25</v>
      </c>
      <c r="H221" s="12">
        <f t="shared" si="85"/>
        <v>54.76</v>
      </c>
      <c r="I221" s="12">
        <f t="shared" si="90"/>
        <v>486.728</v>
      </c>
      <c r="J221" s="12">
        <f t="shared" si="91"/>
        <v>21.301</v>
      </c>
      <c r="K221" s="22">
        <v>0</v>
      </c>
      <c r="L221" s="22"/>
      <c r="M221" s="13">
        <f t="shared" si="82"/>
        <v>562.789</v>
      </c>
      <c r="N221" s="12">
        <v>0</v>
      </c>
      <c r="O221" s="12">
        <f t="shared" si="93"/>
        <v>243.36</v>
      </c>
      <c r="P221" s="12">
        <f t="shared" si="94"/>
        <v>9.13</v>
      </c>
      <c r="Q221" s="22">
        <v>0</v>
      </c>
      <c r="R221" s="22"/>
      <c r="S221" s="151">
        <f t="shared" si="88"/>
        <v>252.49</v>
      </c>
      <c r="T221" s="12">
        <f t="shared" si="96"/>
        <v>815.279</v>
      </c>
      <c r="U221" s="1" t="s">
        <v>50</v>
      </c>
      <c r="V221" s="1" t="s">
        <v>50</v>
      </c>
      <c r="Y221">
        <f>VLOOKUP(C221,'[5]6月养老保险明细导'!$B$1:$R$500,17,0)</f>
        <v>0</v>
      </c>
      <c r="Z221">
        <f t="shared" si="89"/>
        <v>243.36</v>
      </c>
    </row>
    <row r="222" s="1" customFormat="1" ht="20" customHeight="1" spans="1:26">
      <c r="A222" s="150">
        <f t="shared" si="98"/>
        <v>219</v>
      </c>
      <c r="B222" s="19"/>
      <c r="C222" s="32" t="s">
        <v>971</v>
      </c>
      <c r="D222" s="32" t="s">
        <v>972</v>
      </c>
      <c r="E222" s="21">
        <v>3042.05</v>
      </c>
      <c r="F222" s="12">
        <v>3043</v>
      </c>
      <c r="G222" s="22">
        <v>4990.25</v>
      </c>
      <c r="H222" s="12">
        <f t="shared" ref="H222:H246" si="99">ROUND(E222*0.018,2)</f>
        <v>54.76</v>
      </c>
      <c r="I222" s="12">
        <v>0</v>
      </c>
      <c r="J222" s="12">
        <v>0</v>
      </c>
      <c r="K222" s="12">
        <v>0</v>
      </c>
      <c r="L222" s="12"/>
      <c r="M222" s="13">
        <f t="shared" si="82"/>
        <v>54.76</v>
      </c>
      <c r="N222" s="12">
        <v>0</v>
      </c>
      <c r="O222" s="12">
        <v>0</v>
      </c>
      <c r="P222" s="12">
        <v>0</v>
      </c>
      <c r="Q222" s="12">
        <v>0</v>
      </c>
      <c r="R222" s="12"/>
      <c r="S222" s="151">
        <f t="shared" si="88"/>
        <v>0</v>
      </c>
      <c r="T222" s="12">
        <f t="shared" ref="T222:T246" si="100">M222+S222</f>
        <v>54.76</v>
      </c>
      <c r="U222" s="1" t="s">
        <v>50</v>
      </c>
      <c r="V222" s="1" t="s">
        <v>50</v>
      </c>
      <c r="Y222" t="e">
        <f>VLOOKUP(C222,'[5]6月养老保险明细导'!$B$1:$R$500,17,0)</f>
        <v>#N/A</v>
      </c>
      <c r="Z222" t="e">
        <f t="shared" si="89"/>
        <v>#N/A</v>
      </c>
    </row>
    <row r="223" s="1" customFormat="1" ht="20" customHeight="1" spans="1:26">
      <c r="A223" s="150">
        <f t="shared" si="98"/>
        <v>220</v>
      </c>
      <c r="B223" s="19"/>
      <c r="C223" s="32" t="s">
        <v>973</v>
      </c>
      <c r="D223" s="32" t="s">
        <v>974</v>
      </c>
      <c r="E223" s="21">
        <v>3042.05</v>
      </c>
      <c r="F223" s="12">
        <v>3043</v>
      </c>
      <c r="G223" s="22">
        <v>4990.25</v>
      </c>
      <c r="H223" s="12">
        <f t="shared" si="99"/>
        <v>54.76</v>
      </c>
      <c r="I223" s="12">
        <v>0</v>
      </c>
      <c r="J223" s="12">
        <v>0</v>
      </c>
      <c r="K223" s="12">
        <v>0</v>
      </c>
      <c r="L223" s="12"/>
      <c r="M223" s="13">
        <f t="shared" si="82"/>
        <v>54.76</v>
      </c>
      <c r="N223" s="12">
        <v>0</v>
      </c>
      <c r="O223" s="12">
        <v>0</v>
      </c>
      <c r="P223" s="12">
        <v>0</v>
      </c>
      <c r="Q223" s="12">
        <v>0</v>
      </c>
      <c r="R223" s="12"/>
      <c r="S223" s="151">
        <f t="shared" si="88"/>
        <v>0</v>
      </c>
      <c r="T223" s="12">
        <f t="shared" si="100"/>
        <v>54.76</v>
      </c>
      <c r="U223" s="1" t="s">
        <v>50</v>
      </c>
      <c r="V223" s="1" t="s">
        <v>50</v>
      </c>
      <c r="Y223" t="e">
        <f>VLOOKUP(C223,'[5]6月养老保险明细导'!$B$1:$R$500,17,0)</f>
        <v>#N/A</v>
      </c>
      <c r="Z223" t="e">
        <f t="shared" si="89"/>
        <v>#N/A</v>
      </c>
    </row>
    <row r="224" s="1" customFormat="1" ht="20" customHeight="1" spans="1:26">
      <c r="A224" s="150">
        <f t="shared" ref="A224:A233" si="101">ROW()-3</f>
        <v>221</v>
      </c>
      <c r="B224" s="19"/>
      <c r="C224" s="32" t="s">
        <v>975</v>
      </c>
      <c r="D224" s="32" t="s">
        <v>976</v>
      </c>
      <c r="E224" s="21">
        <v>3042.05</v>
      </c>
      <c r="F224" s="12">
        <v>3043</v>
      </c>
      <c r="G224" s="22">
        <v>4990.25</v>
      </c>
      <c r="H224" s="12">
        <f t="shared" si="99"/>
        <v>54.76</v>
      </c>
      <c r="I224" s="12">
        <v>0</v>
      </c>
      <c r="J224" s="12">
        <v>0</v>
      </c>
      <c r="K224" s="12">
        <v>0</v>
      </c>
      <c r="L224" s="12"/>
      <c r="M224" s="13">
        <f t="shared" si="82"/>
        <v>54.76</v>
      </c>
      <c r="N224" s="12">
        <v>0</v>
      </c>
      <c r="O224" s="12">
        <v>0</v>
      </c>
      <c r="P224" s="12">
        <v>0</v>
      </c>
      <c r="Q224" s="12">
        <v>0</v>
      </c>
      <c r="R224" s="12"/>
      <c r="S224" s="151">
        <f t="shared" si="88"/>
        <v>0</v>
      </c>
      <c r="T224" s="12">
        <f t="shared" si="100"/>
        <v>54.76</v>
      </c>
      <c r="U224" s="1" t="s">
        <v>50</v>
      </c>
      <c r="V224" s="1" t="s">
        <v>50</v>
      </c>
      <c r="Y224" t="e">
        <f>VLOOKUP(C224,'[5]6月养老保险明细导'!$B$1:$R$500,17,0)</f>
        <v>#N/A</v>
      </c>
      <c r="Z224" t="e">
        <f t="shared" si="89"/>
        <v>#N/A</v>
      </c>
    </row>
    <row r="225" s="1" customFormat="1" ht="20" customHeight="1" spans="1:26">
      <c r="A225" s="150">
        <f t="shared" si="101"/>
        <v>222</v>
      </c>
      <c r="B225" s="19"/>
      <c r="C225" s="32" t="s">
        <v>977</v>
      </c>
      <c r="D225" s="32" t="s">
        <v>978</v>
      </c>
      <c r="E225" s="21">
        <v>3042.05</v>
      </c>
      <c r="F225" s="12">
        <v>3043</v>
      </c>
      <c r="G225" s="22">
        <v>4990.25</v>
      </c>
      <c r="H225" s="12">
        <f t="shared" si="99"/>
        <v>54.76</v>
      </c>
      <c r="I225" s="12">
        <v>0</v>
      </c>
      <c r="J225" s="12">
        <v>0</v>
      </c>
      <c r="K225" s="12">
        <v>0</v>
      </c>
      <c r="L225" s="12"/>
      <c r="M225" s="13">
        <f t="shared" si="82"/>
        <v>54.76</v>
      </c>
      <c r="N225" s="12">
        <v>0</v>
      </c>
      <c r="O225" s="12">
        <v>0</v>
      </c>
      <c r="P225" s="12">
        <v>0</v>
      </c>
      <c r="Q225" s="12">
        <v>0</v>
      </c>
      <c r="R225" s="12"/>
      <c r="S225" s="151">
        <f t="shared" si="88"/>
        <v>0</v>
      </c>
      <c r="T225" s="12">
        <f t="shared" si="100"/>
        <v>54.76</v>
      </c>
      <c r="U225" s="1" t="s">
        <v>50</v>
      </c>
      <c r="V225" s="1" t="s">
        <v>50</v>
      </c>
      <c r="Y225" t="e">
        <f>VLOOKUP(C225,'[5]6月养老保险明细导'!$B$1:$R$500,17,0)</f>
        <v>#N/A</v>
      </c>
      <c r="Z225" t="e">
        <f t="shared" si="89"/>
        <v>#N/A</v>
      </c>
    </row>
    <row r="226" s="1" customFormat="1" ht="20" customHeight="1" spans="1:26">
      <c r="A226" s="150">
        <f t="shared" si="101"/>
        <v>223</v>
      </c>
      <c r="B226" s="19"/>
      <c r="C226" s="32" t="s">
        <v>979</v>
      </c>
      <c r="D226" s="32" t="s">
        <v>980</v>
      </c>
      <c r="E226" s="21">
        <v>3042.05</v>
      </c>
      <c r="F226" s="12">
        <v>3043</v>
      </c>
      <c r="G226" s="22">
        <v>4990.25</v>
      </c>
      <c r="H226" s="12">
        <f t="shared" si="99"/>
        <v>54.76</v>
      </c>
      <c r="I226" s="12">
        <v>0</v>
      </c>
      <c r="J226" s="12">
        <v>0</v>
      </c>
      <c r="K226" s="12">
        <v>0</v>
      </c>
      <c r="L226" s="12"/>
      <c r="M226" s="13">
        <f t="shared" si="82"/>
        <v>54.76</v>
      </c>
      <c r="N226" s="12">
        <v>0</v>
      </c>
      <c r="O226" s="12">
        <v>0</v>
      </c>
      <c r="P226" s="12">
        <v>0</v>
      </c>
      <c r="Q226" s="12">
        <v>0</v>
      </c>
      <c r="R226" s="12"/>
      <c r="S226" s="151">
        <f t="shared" si="88"/>
        <v>0</v>
      </c>
      <c r="T226" s="12">
        <f t="shared" si="100"/>
        <v>54.76</v>
      </c>
      <c r="U226" s="1" t="s">
        <v>50</v>
      </c>
      <c r="V226" s="1" t="s">
        <v>50</v>
      </c>
      <c r="Y226" t="e">
        <f>VLOOKUP(C226,'[5]6月养老保险明细导'!$B$1:$R$500,17,0)</f>
        <v>#N/A</v>
      </c>
      <c r="Z226" t="e">
        <f t="shared" si="89"/>
        <v>#N/A</v>
      </c>
    </row>
    <row r="227" s="1" customFormat="1" ht="20" customHeight="1" spans="1:26">
      <c r="A227" s="150">
        <f t="shared" si="101"/>
        <v>224</v>
      </c>
      <c r="B227" s="19"/>
      <c r="C227" s="32" t="s">
        <v>981</v>
      </c>
      <c r="D227" s="32" t="s">
        <v>982</v>
      </c>
      <c r="E227" s="21">
        <v>3042.05</v>
      </c>
      <c r="F227" s="12">
        <v>3043</v>
      </c>
      <c r="G227" s="22">
        <v>4990.25</v>
      </c>
      <c r="H227" s="12">
        <f t="shared" si="99"/>
        <v>54.76</v>
      </c>
      <c r="I227" s="12">
        <v>0</v>
      </c>
      <c r="J227" s="12">
        <v>0</v>
      </c>
      <c r="K227" s="12">
        <v>0</v>
      </c>
      <c r="L227" s="12"/>
      <c r="M227" s="13">
        <f t="shared" si="82"/>
        <v>54.76</v>
      </c>
      <c r="N227" s="12">
        <v>0</v>
      </c>
      <c r="O227" s="12">
        <v>0</v>
      </c>
      <c r="P227" s="12">
        <v>0</v>
      </c>
      <c r="Q227" s="12">
        <v>0</v>
      </c>
      <c r="R227" s="12"/>
      <c r="S227" s="151">
        <f t="shared" si="88"/>
        <v>0</v>
      </c>
      <c r="T227" s="12">
        <f t="shared" si="100"/>
        <v>54.76</v>
      </c>
      <c r="U227" s="1" t="s">
        <v>50</v>
      </c>
      <c r="V227" s="1" t="s">
        <v>50</v>
      </c>
      <c r="Y227" t="e">
        <f>VLOOKUP(C227,'[5]6月养老保险明细导'!$B$1:$R$500,17,0)</f>
        <v>#N/A</v>
      </c>
      <c r="Z227" t="e">
        <f t="shared" si="89"/>
        <v>#N/A</v>
      </c>
    </row>
    <row r="228" s="1" customFormat="1" ht="20" customHeight="1" spans="1:26">
      <c r="A228" s="150">
        <f t="shared" si="101"/>
        <v>225</v>
      </c>
      <c r="B228" s="19"/>
      <c r="C228" s="32" t="s">
        <v>983</v>
      </c>
      <c r="D228" s="32" t="s">
        <v>984</v>
      </c>
      <c r="E228" s="21">
        <v>3042.05</v>
      </c>
      <c r="F228" s="12">
        <v>3043</v>
      </c>
      <c r="G228" s="22">
        <v>4990.25</v>
      </c>
      <c r="H228" s="12">
        <f t="shared" si="99"/>
        <v>54.76</v>
      </c>
      <c r="I228" s="12">
        <v>0</v>
      </c>
      <c r="J228" s="12">
        <v>0</v>
      </c>
      <c r="K228" s="12">
        <v>0</v>
      </c>
      <c r="L228" s="12"/>
      <c r="M228" s="13">
        <f t="shared" si="82"/>
        <v>54.76</v>
      </c>
      <c r="N228" s="12">
        <v>0</v>
      </c>
      <c r="O228" s="12">
        <v>0</v>
      </c>
      <c r="P228" s="12">
        <v>0</v>
      </c>
      <c r="Q228" s="12">
        <v>0</v>
      </c>
      <c r="R228" s="12"/>
      <c r="S228" s="151">
        <f t="shared" si="88"/>
        <v>0</v>
      </c>
      <c r="T228" s="12">
        <f t="shared" si="100"/>
        <v>54.76</v>
      </c>
      <c r="U228" s="1" t="s">
        <v>50</v>
      </c>
      <c r="V228" s="1" t="s">
        <v>50</v>
      </c>
      <c r="Y228" t="e">
        <f>VLOOKUP(C228,'[5]6月养老保险明细导'!$B$1:$R$500,17,0)</f>
        <v>#N/A</v>
      </c>
      <c r="Z228" t="e">
        <f t="shared" si="89"/>
        <v>#N/A</v>
      </c>
    </row>
    <row r="229" s="1" customFormat="1" ht="20" customHeight="1" spans="1:26">
      <c r="A229" s="150">
        <f t="shared" si="101"/>
        <v>226</v>
      </c>
      <c r="B229" s="137"/>
      <c r="C229" s="32" t="s">
        <v>985</v>
      </c>
      <c r="D229" s="32" t="s">
        <v>986</v>
      </c>
      <c r="E229" s="21">
        <v>3042.05</v>
      </c>
      <c r="F229" s="12">
        <v>3043</v>
      </c>
      <c r="G229" s="22">
        <v>4990.25</v>
      </c>
      <c r="H229" s="12">
        <f t="shared" si="99"/>
        <v>54.76</v>
      </c>
      <c r="I229" s="12">
        <v>0</v>
      </c>
      <c r="J229" s="12">
        <v>0</v>
      </c>
      <c r="K229" s="12">
        <v>0</v>
      </c>
      <c r="L229" s="12"/>
      <c r="M229" s="13">
        <f t="shared" si="82"/>
        <v>54.76</v>
      </c>
      <c r="N229" s="12">
        <v>0</v>
      </c>
      <c r="O229" s="12">
        <v>0</v>
      </c>
      <c r="P229" s="12">
        <v>0</v>
      </c>
      <c r="Q229" s="12">
        <v>0</v>
      </c>
      <c r="R229" s="12"/>
      <c r="S229" s="151">
        <f t="shared" si="88"/>
        <v>0</v>
      </c>
      <c r="T229" s="12">
        <f t="shared" si="100"/>
        <v>54.76</v>
      </c>
      <c r="U229" s="1" t="s">
        <v>50</v>
      </c>
      <c r="V229" s="1" t="s">
        <v>50</v>
      </c>
      <c r="Y229" t="e">
        <f>VLOOKUP(C229,'[5]6月养老保险明细导'!$B$1:$R$500,17,0)</f>
        <v>#N/A</v>
      </c>
      <c r="Z229" t="e">
        <f t="shared" si="89"/>
        <v>#N/A</v>
      </c>
    </row>
    <row r="230" ht="20" customHeight="1" spans="1:26">
      <c r="A230" s="150">
        <f t="shared" si="101"/>
        <v>227</v>
      </c>
      <c r="B230" s="151" t="s">
        <v>426</v>
      </c>
      <c r="C230" s="11" t="s">
        <v>427</v>
      </c>
      <c r="D230" s="151" t="s">
        <v>428</v>
      </c>
      <c r="E230" s="151">
        <v>2836.2</v>
      </c>
      <c r="F230" s="151">
        <v>2837</v>
      </c>
      <c r="G230" s="13">
        <v>4990.25</v>
      </c>
      <c r="H230" s="151">
        <f t="shared" si="99"/>
        <v>51.05</v>
      </c>
      <c r="I230" s="151">
        <f t="shared" ref="I230:I244" si="102">E230*0.16</f>
        <v>453.792</v>
      </c>
      <c r="J230" s="151">
        <f t="shared" ref="J230:J244" si="103">F230*0.007</f>
        <v>19.859</v>
      </c>
      <c r="K230" s="13">
        <f t="shared" ref="K230:K244" si="104">ROUND(G230*0.085,2)</f>
        <v>424.17</v>
      </c>
      <c r="L230" s="13"/>
      <c r="M230" s="13">
        <f t="shared" si="82"/>
        <v>948.871</v>
      </c>
      <c r="N230" s="151">
        <v>0</v>
      </c>
      <c r="O230" s="151">
        <f t="shared" ref="O230:O244" si="105">ROUND(E230*0.08,2)</f>
        <v>226.9</v>
      </c>
      <c r="P230" s="151">
        <f t="shared" ref="P230:P244" si="106">ROUND(F230*0.003,2)</f>
        <v>8.51</v>
      </c>
      <c r="Q230" s="13">
        <f t="shared" ref="Q230:Q244" si="107">ROUND(G230*0.02,2)</f>
        <v>99.81</v>
      </c>
      <c r="R230" s="13"/>
      <c r="S230" s="151">
        <f t="shared" si="88"/>
        <v>335.22</v>
      </c>
      <c r="T230" s="151">
        <f t="shared" si="100"/>
        <v>1284.091</v>
      </c>
      <c r="U230" s="151"/>
      <c r="V230" t="str">
        <f>VLOOKUP(D230,[3]汇总!I$2:J$326,2,0)</f>
        <v>√</v>
      </c>
      <c r="W230">
        <f>VLOOKUP(D230,'[4]2021.05'!$E$5:$F$203,2,0)</f>
        <v>1790</v>
      </c>
      <c r="Y230">
        <f>VLOOKUP(C230,'[5]6月养老保险明细导'!$B$1:$R$500,17,0)</f>
        <v>0</v>
      </c>
      <c r="Z230">
        <f t="shared" si="89"/>
        <v>226.9</v>
      </c>
    </row>
    <row r="231" ht="20" customHeight="1" spans="1:26">
      <c r="A231" s="150">
        <f t="shared" si="101"/>
        <v>228</v>
      </c>
      <c r="B231" s="151"/>
      <c r="C231" s="11" t="s">
        <v>429</v>
      </c>
      <c r="D231" s="151" t="s">
        <v>430</v>
      </c>
      <c r="E231" s="151">
        <v>2836.2</v>
      </c>
      <c r="F231" s="151">
        <v>2837</v>
      </c>
      <c r="G231" s="13">
        <v>4990.25</v>
      </c>
      <c r="H231" s="151">
        <f t="shared" si="99"/>
        <v>51.05</v>
      </c>
      <c r="I231" s="151">
        <f t="shared" si="102"/>
        <v>453.792</v>
      </c>
      <c r="J231" s="151">
        <f t="shared" si="103"/>
        <v>19.859</v>
      </c>
      <c r="K231" s="13">
        <f t="shared" si="104"/>
        <v>424.17</v>
      </c>
      <c r="L231" s="13"/>
      <c r="M231" s="13">
        <f t="shared" si="82"/>
        <v>948.871</v>
      </c>
      <c r="N231" s="151">
        <v>0</v>
      </c>
      <c r="O231" s="151">
        <f t="shared" si="105"/>
        <v>226.9</v>
      </c>
      <c r="P231" s="151">
        <f t="shared" si="106"/>
        <v>8.51</v>
      </c>
      <c r="Q231" s="13">
        <f t="shared" si="107"/>
        <v>99.81</v>
      </c>
      <c r="R231" s="13"/>
      <c r="S231" s="151">
        <f t="shared" si="88"/>
        <v>335.22</v>
      </c>
      <c r="T231" s="151">
        <f t="shared" si="100"/>
        <v>1284.091</v>
      </c>
      <c r="U231" s="151"/>
      <c r="V231" t="str">
        <f>VLOOKUP(D231,[3]汇总!I$2:J$326,2,0)</f>
        <v>√</v>
      </c>
      <c r="W231">
        <f>VLOOKUP(D231,'[4]2021.05'!$E$5:$F$203,2,0)</f>
        <v>1790</v>
      </c>
      <c r="Y231">
        <f>VLOOKUP(C231,'[5]6月养老保险明细导'!$B$1:$R$500,17,0)</f>
        <v>0</v>
      </c>
      <c r="Z231">
        <f t="shared" si="89"/>
        <v>226.9</v>
      </c>
    </row>
    <row r="232" ht="20" customHeight="1" spans="1:26">
      <c r="A232" s="150">
        <f t="shared" si="101"/>
        <v>229</v>
      </c>
      <c r="B232" s="151"/>
      <c r="C232" s="11" t="s">
        <v>431</v>
      </c>
      <c r="D232" s="151" t="s">
        <v>432</v>
      </c>
      <c r="E232" s="151">
        <v>2836.2</v>
      </c>
      <c r="F232" s="151">
        <v>2837</v>
      </c>
      <c r="G232" s="13">
        <v>4990.25</v>
      </c>
      <c r="H232" s="151">
        <f t="shared" si="99"/>
        <v>51.05</v>
      </c>
      <c r="I232" s="151">
        <f t="shared" si="102"/>
        <v>453.792</v>
      </c>
      <c r="J232" s="151">
        <f t="shared" si="103"/>
        <v>19.859</v>
      </c>
      <c r="K232" s="13">
        <f t="shared" si="104"/>
        <v>424.17</v>
      </c>
      <c r="L232" s="13"/>
      <c r="M232" s="13">
        <f t="shared" si="82"/>
        <v>948.871</v>
      </c>
      <c r="N232" s="151">
        <v>0</v>
      </c>
      <c r="O232" s="151">
        <f t="shared" si="105"/>
        <v>226.9</v>
      </c>
      <c r="P232" s="151">
        <f t="shared" si="106"/>
        <v>8.51</v>
      </c>
      <c r="Q232" s="13">
        <f t="shared" si="107"/>
        <v>99.81</v>
      </c>
      <c r="R232" s="13"/>
      <c r="S232" s="151">
        <f t="shared" si="88"/>
        <v>335.22</v>
      </c>
      <c r="T232" s="151">
        <f t="shared" si="100"/>
        <v>1284.091</v>
      </c>
      <c r="U232" s="151"/>
      <c r="V232" t="str">
        <f>VLOOKUP(D232,[3]汇总!I$2:J$326,2,0)</f>
        <v>√</v>
      </c>
      <c r="W232">
        <f>VLOOKUP(D232,'[4]2021.05'!$E$5:$F$203,2,0)</f>
        <v>1790</v>
      </c>
      <c r="Y232">
        <f>VLOOKUP(C232,'[5]6月养老保险明细导'!$B$1:$R$500,17,0)</f>
        <v>0</v>
      </c>
      <c r="Z232">
        <f t="shared" si="89"/>
        <v>226.9</v>
      </c>
    </row>
    <row r="233" ht="20" customHeight="1" spans="1:26">
      <c r="A233" s="150">
        <f t="shared" si="101"/>
        <v>230</v>
      </c>
      <c r="B233" s="151"/>
      <c r="C233" s="11" t="s">
        <v>433</v>
      </c>
      <c r="D233" s="151" t="s">
        <v>434</v>
      </c>
      <c r="E233" s="151">
        <v>2836.2</v>
      </c>
      <c r="F233" s="151">
        <v>2837</v>
      </c>
      <c r="G233" s="13">
        <v>4990.25</v>
      </c>
      <c r="H233" s="151">
        <f t="shared" si="99"/>
        <v>51.05</v>
      </c>
      <c r="I233" s="151">
        <f t="shared" si="102"/>
        <v>453.792</v>
      </c>
      <c r="J233" s="151">
        <f t="shared" si="103"/>
        <v>19.859</v>
      </c>
      <c r="K233" s="13">
        <f t="shared" si="104"/>
        <v>424.17</v>
      </c>
      <c r="L233" s="13"/>
      <c r="M233" s="13">
        <f t="shared" si="82"/>
        <v>948.871</v>
      </c>
      <c r="N233" s="151">
        <v>0</v>
      </c>
      <c r="O233" s="151">
        <f t="shared" si="105"/>
        <v>226.9</v>
      </c>
      <c r="P233" s="151">
        <f t="shared" si="106"/>
        <v>8.51</v>
      </c>
      <c r="Q233" s="13">
        <f t="shared" si="107"/>
        <v>99.81</v>
      </c>
      <c r="R233" s="13"/>
      <c r="S233" s="151">
        <f t="shared" si="88"/>
        <v>335.22</v>
      </c>
      <c r="T233" s="151">
        <f t="shared" si="100"/>
        <v>1284.091</v>
      </c>
      <c r="U233" s="151"/>
      <c r="V233" t="str">
        <f>VLOOKUP(D233,[3]汇总!I$2:J$326,2,0)</f>
        <v>√</v>
      </c>
      <c r="W233">
        <f>VLOOKUP(D233,'[4]2021.05'!$E$5:$F$203,2,0)</f>
        <v>1790</v>
      </c>
      <c r="Y233">
        <f>VLOOKUP(C233,'[5]6月养老保险明细导'!$B$1:$R$500,17,0)</f>
        <v>0</v>
      </c>
      <c r="Z233">
        <f t="shared" si="89"/>
        <v>226.9</v>
      </c>
    </row>
    <row r="234" ht="20" customHeight="1" spans="1:26">
      <c r="A234" s="150">
        <f t="shared" ref="A234:A243" si="108">ROW()-3</f>
        <v>231</v>
      </c>
      <c r="B234" s="151"/>
      <c r="C234" s="11" t="s">
        <v>435</v>
      </c>
      <c r="D234" s="151" t="s">
        <v>436</v>
      </c>
      <c r="E234" s="151">
        <v>2836.2</v>
      </c>
      <c r="F234" s="151">
        <v>2837</v>
      </c>
      <c r="G234" s="13">
        <v>4990.25</v>
      </c>
      <c r="H234" s="151">
        <f t="shared" si="99"/>
        <v>51.05</v>
      </c>
      <c r="I234" s="151">
        <f t="shared" si="102"/>
        <v>453.792</v>
      </c>
      <c r="J234" s="151">
        <f t="shared" si="103"/>
        <v>19.859</v>
      </c>
      <c r="K234" s="13">
        <f t="shared" si="104"/>
        <v>424.17</v>
      </c>
      <c r="L234" s="13"/>
      <c r="M234" s="13">
        <f t="shared" ref="M234:M297" si="109">SUM(H234:L234)</f>
        <v>948.871</v>
      </c>
      <c r="N234" s="151">
        <v>0</v>
      </c>
      <c r="O234" s="151">
        <f t="shared" si="105"/>
        <v>226.9</v>
      </c>
      <c r="P234" s="151">
        <f t="shared" si="106"/>
        <v>8.51</v>
      </c>
      <c r="Q234" s="13">
        <f t="shared" si="107"/>
        <v>99.81</v>
      </c>
      <c r="R234" s="13"/>
      <c r="S234" s="151">
        <f t="shared" si="88"/>
        <v>335.22</v>
      </c>
      <c r="T234" s="151">
        <f t="shared" si="100"/>
        <v>1284.091</v>
      </c>
      <c r="U234" s="151"/>
      <c r="V234" t="str">
        <f>VLOOKUP(D234,[3]汇总!I$2:J$326,2,0)</f>
        <v>√</v>
      </c>
      <c r="W234">
        <f>VLOOKUP(D234,'[4]2021.05'!$E$5:$F$203,2,0)</f>
        <v>1790</v>
      </c>
      <c r="Y234">
        <f>VLOOKUP(C234,'[5]6月养老保险明细导'!$B$1:$R$500,17,0)</f>
        <v>0</v>
      </c>
      <c r="Z234">
        <f t="shared" si="89"/>
        <v>226.9</v>
      </c>
    </row>
    <row r="235" ht="20" customHeight="1" spans="1:26">
      <c r="A235" s="150">
        <f t="shared" si="108"/>
        <v>232</v>
      </c>
      <c r="B235" s="151"/>
      <c r="C235" s="11" t="s">
        <v>811</v>
      </c>
      <c r="D235" s="151" t="s">
        <v>812</v>
      </c>
      <c r="E235" s="17">
        <v>3042.05</v>
      </c>
      <c r="F235" s="17">
        <v>3043</v>
      </c>
      <c r="G235" s="13">
        <v>4990.25</v>
      </c>
      <c r="H235" s="151">
        <f t="shared" si="99"/>
        <v>54.76</v>
      </c>
      <c r="I235" s="151">
        <f t="shared" si="102"/>
        <v>486.728</v>
      </c>
      <c r="J235" s="151">
        <f t="shared" si="103"/>
        <v>21.301</v>
      </c>
      <c r="K235" s="13">
        <f t="shared" si="104"/>
        <v>424.17</v>
      </c>
      <c r="L235" s="13"/>
      <c r="M235" s="13">
        <f t="shared" si="109"/>
        <v>986.959</v>
      </c>
      <c r="N235" s="151">
        <v>0</v>
      </c>
      <c r="O235" s="151">
        <f t="shared" si="105"/>
        <v>243.36</v>
      </c>
      <c r="P235" s="151">
        <f t="shared" si="106"/>
        <v>9.13</v>
      </c>
      <c r="Q235" s="13">
        <f t="shared" si="107"/>
        <v>99.81</v>
      </c>
      <c r="R235" s="13"/>
      <c r="S235" s="151">
        <f t="shared" si="88"/>
        <v>352.3</v>
      </c>
      <c r="T235" s="151">
        <f t="shared" si="100"/>
        <v>1339.259</v>
      </c>
      <c r="U235" s="151"/>
      <c r="V235" t="str">
        <f>VLOOKUP(D235,[3]汇总!I$2:J$326,2,0)</f>
        <v>√</v>
      </c>
      <c r="W235" t="e">
        <f>VLOOKUP(D235,'[4]2021.05'!$E$5:$F$203,2,0)</f>
        <v>#N/A</v>
      </c>
      <c r="Y235">
        <f>VLOOKUP(C235,'[5]6月养老保险明细导'!$B$1:$R$500,17,0)</f>
        <v>0</v>
      </c>
      <c r="Z235">
        <f t="shared" si="89"/>
        <v>243.36</v>
      </c>
    </row>
    <row r="236" ht="20" customHeight="1" spans="1:26">
      <c r="A236" s="150">
        <f t="shared" si="108"/>
        <v>233</v>
      </c>
      <c r="B236" s="151"/>
      <c r="C236" s="11" t="s">
        <v>813</v>
      </c>
      <c r="D236" s="17" t="s">
        <v>814</v>
      </c>
      <c r="E236" s="17">
        <v>3042.05</v>
      </c>
      <c r="F236" s="17">
        <v>3043</v>
      </c>
      <c r="G236" s="13">
        <v>4990.25</v>
      </c>
      <c r="H236" s="151">
        <f t="shared" si="99"/>
        <v>54.76</v>
      </c>
      <c r="I236" s="151">
        <f t="shared" si="102"/>
        <v>486.728</v>
      </c>
      <c r="J236" s="151">
        <f t="shared" si="103"/>
        <v>21.301</v>
      </c>
      <c r="K236" s="13">
        <f t="shared" si="104"/>
        <v>424.17</v>
      </c>
      <c r="L236" s="13"/>
      <c r="M236" s="13">
        <f t="shared" si="109"/>
        <v>986.959</v>
      </c>
      <c r="N236" s="151">
        <v>0</v>
      </c>
      <c r="O236" s="151">
        <f t="shared" si="105"/>
        <v>243.36</v>
      </c>
      <c r="P236" s="151">
        <f t="shared" si="106"/>
        <v>9.13</v>
      </c>
      <c r="Q236" s="13">
        <f t="shared" si="107"/>
        <v>99.81</v>
      </c>
      <c r="R236" s="13"/>
      <c r="S236" s="151">
        <f t="shared" si="88"/>
        <v>352.3</v>
      </c>
      <c r="T236" s="151">
        <f t="shared" si="100"/>
        <v>1339.259</v>
      </c>
      <c r="U236" s="151"/>
      <c r="V236" t="str">
        <f>VLOOKUP(D236,[3]汇总!I$2:J$326,2,0)</f>
        <v>√</v>
      </c>
      <c r="W236" t="e">
        <f>VLOOKUP(D236,'[4]2021.05'!$E$5:$F$203,2,0)</f>
        <v>#N/A</v>
      </c>
      <c r="Y236">
        <f>VLOOKUP(C236,'[5]6月养老保险明细导'!$B$1:$R$500,17,0)</f>
        <v>0</v>
      </c>
      <c r="Z236">
        <f t="shared" si="89"/>
        <v>243.36</v>
      </c>
    </row>
    <row r="237" ht="20" customHeight="1" spans="1:26">
      <c r="A237" s="150">
        <f t="shared" si="108"/>
        <v>234</v>
      </c>
      <c r="B237" s="153" t="s">
        <v>439</v>
      </c>
      <c r="C237" s="11" t="s">
        <v>440</v>
      </c>
      <c r="D237" s="151" t="s">
        <v>441</v>
      </c>
      <c r="E237" s="151">
        <v>2836.2</v>
      </c>
      <c r="F237" s="151">
        <v>2837</v>
      </c>
      <c r="G237" s="13">
        <v>4990.25</v>
      </c>
      <c r="H237" s="151">
        <f t="shared" si="99"/>
        <v>51.05</v>
      </c>
      <c r="I237" s="151">
        <f t="shared" si="102"/>
        <v>453.792</v>
      </c>
      <c r="J237" s="151">
        <f t="shared" si="103"/>
        <v>19.859</v>
      </c>
      <c r="K237" s="13">
        <f t="shared" si="104"/>
        <v>424.17</v>
      </c>
      <c r="L237" s="13"/>
      <c r="M237" s="13">
        <f t="shared" si="109"/>
        <v>948.871</v>
      </c>
      <c r="N237" s="151">
        <v>0</v>
      </c>
      <c r="O237" s="151">
        <f t="shared" si="105"/>
        <v>226.9</v>
      </c>
      <c r="P237" s="151">
        <f t="shared" si="106"/>
        <v>8.51</v>
      </c>
      <c r="Q237" s="13">
        <f t="shared" si="107"/>
        <v>99.81</v>
      </c>
      <c r="R237" s="13"/>
      <c r="S237" s="151">
        <f t="shared" si="88"/>
        <v>335.22</v>
      </c>
      <c r="T237" s="151">
        <f t="shared" si="100"/>
        <v>1284.091</v>
      </c>
      <c r="U237" s="151"/>
      <c r="V237" t="str">
        <f>VLOOKUP(D237,[3]汇总!I$2:J$326,2,0)</f>
        <v>√</v>
      </c>
      <c r="W237">
        <f>VLOOKUP(D237,'[4]2021.05'!$E$5:$F$203,2,0)</f>
        <v>1790</v>
      </c>
      <c r="Y237">
        <f>VLOOKUP(C237,'[5]6月养老保险明细导'!$B$1:$R$500,17,0)</f>
        <v>0</v>
      </c>
      <c r="Z237">
        <f t="shared" si="89"/>
        <v>226.9</v>
      </c>
    </row>
    <row r="238" ht="20" customHeight="1" spans="1:26">
      <c r="A238" s="150">
        <f t="shared" si="108"/>
        <v>235</v>
      </c>
      <c r="B238" s="154"/>
      <c r="C238" s="11" t="s">
        <v>442</v>
      </c>
      <c r="D238" s="151" t="s">
        <v>443</v>
      </c>
      <c r="E238" s="151">
        <v>2836.2</v>
      </c>
      <c r="F238" s="151">
        <v>2837</v>
      </c>
      <c r="G238" s="13">
        <v>4990.25</v>
      </c>
      <c r="H238" s="151">
        <f t="shared" si="99"/>
        <v>51.05</v>
      </c>
      <c r="I238" s="151">
        <f t="shared" si="102"/>
        <v>453.792</v>
      </c>
      <c r="J238" s="151">
        <f t="shared" si="103"/>
        <v>19.859</v>
      </c>
      <c r="K238" s="13">
        <f t="shared" si="104"/>
        <v>424.17</v>
      </c>
      <c r="L238" s="13"/>
      <c r="M238" s="13">
        <f t="shared" si="109"/>
        <v>948.871</v>
      </c>
      <c r="N238" s="151">
        <v>0</v>
      </c>
      <c r="O238" s="151">
        <f t="shared" si="105"/>
        <v>226.9</v>
      </c>
      <c r="P238" s="151">
        <f t="shared" si="106"/>
        <v>8.51</v>
      </c>
      <c r="Q238" s="13">
        <f t="shared" si="107"/>
        <v>99.81</v>
      </c>
      <c r="R238" s="13"/>
      <c r="S238" s="151">
        <f t="shared" si="88"/>
        <v>335.22</v>
      </c>
      <c r="T238" s="151">
        <f t="shared" si="100"/>
        <v>1284.091</v>
      </c>
      <c r="U238" s="151"/>
      <c r="V238" t="str">
        <f>VLOOKUP(D238,[3]汇总!I$2:J$326,2,0)</f>
        <v>√</v>
      </c>
      <c r="W238">
        <f>VLOOKUP(D238,'[4]2021.05'!$E$5:$F$203,2,0)</f>
        <v>1790</v>
      </c>
      <c r="Y238">
        <f>VLOOKUP(C238,'[5]6月养老保险明细导'!$B$1:$R$500,17,0)</f>
        <v>0</v>
      </c>
      <c r="Z238">
        <f t="shared" si="89"/>
        <v>226.9</v>
      </c>
    </row>
    <row r="239" ht="20" customHeight="1" spans="1:26">
      <c r="A239" s="150">
        <f t="shared" si="108"/>
        <v>236</v>
      </c>
      <c r="B239" s="154"/>
      <c r="C239" s="11" t="s">
        <v>444</v>
      </c>
      <c r="D239" s="151" t="s">
        <v>445</v>
      </c>
      <c r="E239" s="151">
        <v>2836.2</v>
      </c>
      <c r="F239" s="151">
        <v>2837</v>
      </c>
      <c r="G239" s="13">
        <v>4990.25</v>
      </c>
      <c r="H239" s="151">
        <f t="shared" si="99"/>
        <v>51.05</v>
      </c>
      <c r="I239" s="151">
        <f t="shared" si="102"/>
        <v>453.792</v>
      </c>
      <c r="J239" s="151">
        <f t="shared" si="103"/>
        <v>19.859</v>
      </c>
      <c r="K239" s="13">
        <f t="shared" si="104"/>
        <v>424.17</v>
      </c>
      <c r="L239" s="13"/>
      <c r="M239" s="13">
        <f t="shared" si="109"/>
        <v>948.871</v>
      </c>
      <c r="N239" s="151">
        <v>0</v>
      </c>
      <c r="O239" s="151">
        <f t="shared" si="105"/>
        <v>226.9</v>
      </c>
      <c r="P239" s="151">
        <f t="shared" si="106"/>
        <v>8.51</v>
      </c>
      <c r="Q239" s="13">
        <f t="shared" si="107"/>
        <v>99.81</v>
      </c>
      <c r="R239" s="13"/>
      <c r="S239" s="151">
        <f t="shared" si="88"/>
        <v>335.22</v>
      </c>
      <c r="T239" s="151">
        <f t="shared" si="100"/>
        <v>1284.091</v>
      </c>
      <c r="U239" s="151"/>
      <c r="V239" t="str">
        <f>VLOOKUP(D239,[3]汇总!I$2:J$326,2,0)</f>
        <v>√</v>
      </c>
      <c r="W239">
        <f>VLOOKUP(D239,'[4]2021.05'!$E$5:$F$203,2,0)</f>
        <v>1790</v>
      </c>
      <c r="Y239">
        <f>VLOOKUP(C239,'[5]6月养老保险明细导'!$B$1:$R$500,17,0)</f>
        <v>0</v>
      </c>
      <c r="Z239">
        <f t="shared" si="89"/>
        <v>226.9</v>
      </c>
    </row>
    <row r="240" ht="20" customHeight="1" spans="1:26">
      <c r="A240" s="150">
        <f t="shared" si="108"/>
        <v>237</v>
      </c>
      <c r="B240" s="154"/>
      <c r="C240" s="11" t="s">
        <v>446</v>
      </c>
      <c r="D240" s="151" t="s">
        <v>447</v>
      </c>
      <c r="E240" s="151">
        <v>2836.2</v>
      </c>
      <c r="F240" s="151">
        <v>2837</v>
      </c>
      <c r="G240" s="13">
        <v>4990.25</v>
      </c>
      <c r="H240" s="151">
        <f t="shared" si="99"/>
        <v>51.05</v>
      </c>
      <c r="I240" s="151">
        <f t="shared" si="102"/>
        <v>453.792</v>
      </c>
      <c r="J240" s="151">
        <f t="shared" si="103"/>
        <v>19.859</v>
      </c>
      <c r="K240" s="13">
        <f t="shared" si="104"/>
        <v>424.17</v>
      </c>
      <c r="L240" s="13"/>
      <c r="M240" s="13">
        <f t="shared" si="109"/>
        <v>948.871</v>
      </c>
      <c r="N240" s="151">
        <v>0</v>
      </c>
      <c r="O240" s="151">
        <f t="shared" si="105"/>
        <v>226.9</v>
      </c>
      <c r="P240" s="151">
        <f t="shared" si="106"/>
        <v>8.51</v>
      </c>
      <c r="Q240" s="13">
        <f t="shared" si="107"/>
        <v>99.81</v>
      </c>
      <c r="R240" s="13"/>
      <c r="S240" s="151">
        <f t="shared" si="88"/>
        <v>335.22</v>
      </c>
      <c r="T240" s="151">
        <f t="shared" si="100"/>
        <v>1284.091</v>
      </c>
      <c r="U240" s="151"/>
      <c r="V240" t="str">
        <f>VLOOKUP(D240,[3]汇总!I$2:J$326,2,0)</f>
        <v>√</v>
      </c>
      <c r="W240">
        <f>VLOOKUP(D240,'[4]2021.05'!$E$5:$F$203,2,0)</f>
        <v>1790</v>
      </c>
      <c r="Y240">
        <f>VLOOKUP(C240,'[5]6月养老保险明细导'!$B$1:$R$500,17,0)</f>
        <v>0</v>
      </c>
      <c r="Z240">
        <f t="shared" si="89"/>
        <v>226.9</v>
      </c>
    </row>
    <row r="241" ht="20" customHeight="1" spans="1:26">
      <c r="A241" s="150">
        <f t="shared" si="108"/>
        <v>238</v>
      </c>
      <c r="B241" s="154"/>
      <c r="C241" s="11" t="s">
        <v>450</v>
      </c>
      <c r="D241" s="151" t="s">
        <v>451</v>
      </c>
      <c r="E241" s="151">
        <v>2836.2</v>
      </c>
      <c r="F241" s="151">
        <v>2837</v>
      </c>
      <c r="G241" s="13">
        <v>4990.25</v>
      </c>
      <c r="H241" s="151">
        <f t="shared" si="99"/>
        <v>51.05</v>
      </c>
      <c r="I241" s="151">
        <f t="shared" si="102"/>
        <v>453.792</v>
      </c>
      <c r="J241" s="151">
        <f t="shared" si="103"/>
        <v>19.859</v>
      </c>
      <c r="K241" s="13">
        <f t="shared" si="104"/>
        <v>424.17</v>
      </c>
      <c r="L241" s="13"/>
      <c r="M241" s="13">
        <f t="shared" si="109"/>
        <v>948.871</v>
      </c>
      <c r="N241" s="151">
        <v>0</v>
      </c>
      <c r="O241" s="151">
        <f t="shared" si="105"/>
        <v>226.9</v>
      </c>
      <c r="P241" s="151">
        <f t="shared" si="106"/>
        <v>8.51</v>
      </c>
      <c r="Q241" s="13">
        <f t="shared" si="107"/>
        <v>99.81</v>
      </c>
      <c r="R241" s="13"/>
      <c r="S241" s="151">
        <f t="shared" si="88"/>
        <v>335.22</v>
      </c>
      <c r="T241" s="151">
        <f t="shared" si="100"/>
        <v>1284.091</v>
      </c>
      <c r="U241" s="151"/>
      <c r="V241" t="str">
        <f>VLOOKUP(D241,[3]汇总!I$2:J$326,2,0)</f>
        <v>√</v>
      </c>
      <c r="W241">
        <f>VLOOKUP(D241,'[4]2021.05'!$E$5:$F$203,2,0)</f>
        <v>1790</v>
      </c>
      <c r="Y241">
        <f>VLOOKUP(C241,'[5]6月养老保险明细导'!$B$1:$R$500,17,0)</f>
        <v>0</v>
      </c>
      <c r="Z241">
        <f t="shared" si="89"/>
        <v>226.9</v>
      </c>
    </row>
    <row r="242" ht="20" customHeight="1" spans="1:26">
      <c r="A242" s="150">
        <f t="shared" si="108"/>
        <v>239</v>
      </c>
      <c r="B242" s="154"/>
      <c r="C242" s="11" t="s">
        <v>452</v>
      </c>
      <c r="D242" s="151" t="s">
        <v>453</v>
      </c>
      <c r="E242" s="151">
        <v>2836.2</v>
      </c>
      <c r="F242" s="151">
        <v>2837</v>
      </c>
      <c r="G242" s="13">
        <v>4990.25</v>
      </c>
      <c r="H242" s="151">
        <f t="shared" si="99"/>
        <v>51.05</v>
      </c>
      <c r="I242" s="151">
        <f t="shared" si="102"/>
        <v>453.792</v>
      </c>
      <c r="J242" s="151">
        <f t="shared" si="103"/>
        <v>19.859</v>
      </c>
      <c r="K242" s="13">
        <f t="shared" si="104"/>
        <v>424.17</v>
      </c>
      <c r="L242" s="13"/>
      <c r="M242" s="13">
        <f t="shared" si="109"/>
        <v>948.871</v>
      </c>
      <c r="N242" s="151">
        <v>0</v>
      </c>
      <c r="O242" s="151">
        <f t="shared" si="105"/>
        <v>226.9</v>
      </c>
      <c r="P242" s="151">
        <f t="shared" si="106"/>
        <v>8.51</v>
      </c>
      <c r="Q242" s="13">
        <f t="shared" si="107"/>
        <v>99.81</v>
      </c>
      <c r="R242" s="13"/>
      <c r="S242" s="151">
        <f t="shared" si="88"/>
        <v>335.22</v>
      </c>
      <c r="T242" s="151">
        <f t="shared" si="100"/>
        <v>1284.091</v>
      </c>
      <c r="U242" s="151"/>
      <c r="V242" t="str">
        <f>VLOOKUP(D242,[3]汇总!I$2:J$326,2,0)</f>
        <v>√</v>
      </c>
      <c r="W242" t="e">
        <f>VLOOKUP(D242,'[4]2021.05'!$E$5:$F$203,2,0)</f>
        <v>#N/A</v>
      </c>
      <c r="Y242">
        <f>VLOOKUP(C242,'[5]6月养老保险明细导'!$B$1:$R$500,17,0)</f>
        <v>0</v>
      </c>
      <c r="Z242">
        <f t="shared" si="89"/>
        <v>226.9</v>
      </c>
    </row>
    <row r="243" s="1" customFormat="1" ht="20" customHeight="1" spans="1:26">
      <c r="A243" s="150">
        <f t="shared" si="108"/>
        <v>240</v>
      </c>
      <c r="B243" s="19"/>
      <c r="C243" s="32" t="s">
        <v>987</v>
      </c>
      <c r="D243" s="212" t="s">
        <v>988</v>
      </c>
      <c r="E243" s="21">
        <v>3042.05</v>
      </c>
      <c r="F243" s="12">
        <v>3043</v>
      </c>
      <c r="G243" s="22">
        <v>0</v>
      </c>
      <c r="H243" s="12">
        <f t="shared" si="99"/>
        <v>54.76</v>
      </c>
      <c r="I243" s="12">
        <f t="shared" si="102"/>
        <v>486.728</v>
      </c>
      <c r="J243" s="12">
        <f t="shared" si="103"/>
        <v>21.301</v>
      </c>
      <c r="K243" s="22"/>
      <c r="L243" s="22"/>
      <c r="M243" s="13">
        <f t="shared" si="109"/>
        <v>562.789</v>
      </c>
      <c r="N243" s="12">
        <v>0</v>
      </c>
      <c r="O243" s="12">
        <f t="shared" si="105"/>
        <v>243.36</v>
      </c>
      <c r="P243" s="12">
        <f t="shared" si="106"/>
        <v>9.13</v>
      </c>
      <c r="Q243" s="22">
        <f t="shared" si="107"/>
        <v>0</v>
      </c>
      <c r="R243" s="22"/>
      <c r="S243" s="151">
        <f t="shared" si="88"/>
        <v>252.49</v>
      </c>
      <c r="T243" s="12">
        <f t="shared" si="100"/>
        <v>815.279</v>
      </c>
      <c r="U243" s="12" t="s">
        <v>50</v>
      </c>
      <c r="Y243">
        <f>VLOOKUP(C243,'[5]6月养老保险明细导'!$B$1:$R$500,17,0)</f>
        <v>0</v>
      </c>
      <c r="Z243">
        <f t="shared" si="89"/>
        <v>243.36</v>
      </c>
    </row>
    <row r="244" s="1" customFormat="1" ht="20" customHeight="1" spans="1:26">
      <c r="A244" s="150">
        <f t="shared" ref="A244:A253" si="110">ROW()-3</f>
        <v>241</v>
      </c>
      <c r="B244" s="19"/>
      <c r="C244" s="32" t="s">
        <v>989</v>
      </c>
      <c r="D244" s="212" t="s">
        <v>990</v>
      </c>
      <c r="E244" s="21">
        <v>3042.05</v>
      </c>
      <c r="F244" s="12">
        <v>3043</v>
      </c>
      <c r="G244" s="22">
        <v>4990.25</v>
      </c>
      <c r="H244" s="12">
        <f t="shared" si="99"/>
        <v>54.76</v>
      </c>
      <c r="I244" s="12">
        <f t="shared" si="102"/>
        <v>486.728</v>
      </c>
      <c r="J244" s="12">
        <f t="shared" si="103"/>
        <v>21.301</v>
      </c>
      <c r="K244" s="22">
        <v>0</v>
      </c>
      <c r="L244" s="22"/>
      <c r="M244" s="13">
        <f t="shared" si="109"/>
        <v>562.789</v>
      </c>
      <c r="N244" s="12">
        <v>0</v>
      </c>
      <c r="O244" s="12">
        <f t="shared" si="105"/>
        <v>243.36</v>
      </c>
      <c r="P244" s="12">
        <f t="shared" si="106"/>
        <v>9.13</v>
      </c>
      <c r="Q244" s="22">
        <v>0</v>
      </c>
      <c r="R244" s="22"/>
      <c r="S244" s="151">
        <f t="shared" si="88"/>
        <v>252.49</v>
      </c>
      <c r="T244" s="12">
        <f t="shared" si="100"/>
        <v>815.279</v>
      </c>
      <c r="U244" s="12" t="s">
        <v>50</v>
      </c>
      <c r="Y244">
        <f>VLOOKUP(C244,'[5]6月养老保险明细导'!$B$1:$R$500,17,0)</f>
        <v>0</v>
      </c>
      <c r="Z244">
        <f t="shared" si="89"/>
        <v>243.36</v>
      </c>
    </row>
    <row r="245" s="1" customFormat="1" ht="20" customHeight="1" spans="1:26">
      <c r="A245" s="150">
        <f t="shared" si="110"/>
        <v>242</v>
      </c>
      <c r="B245" s="19"/>
      <c r="C245" s="32" t="s">
        <v>991</v>
      </c>
      <c r="D245" s="32" t="s">
        <v>992</v>
      </c>
      <c r="E245" s="21">
        <v>3042.05</v>
      </c>
      <c r="F245" s="12">
        <v>3043</v>
      </c>
      <c r="G245" s="22">
        <v>4990.25</v>
      </c>
      <c r="H245" s="12">
        <f t="shared" si="99"/>
        <v>54.76</v>
      </c>
      <c r="I245" s="12">
        <v>0</v>
      </c>
      <c r="J245" s="12">
        <v>0</v>
      </c>
      <c r="K245" s="22">
        <v>0</v>
      </c>
      <c r="L245" s="22"/>
      <c r="M245" s="13">
        <f t="shared" si="109"/>
        <v>54.76</v>
      </c>
      <c r="N245" s="12">
        <v>0</v>
      </c>
      <c r="O245" s="12">
        <v>0</v>
      </c>
      <c r="P245" s="12">
        <v>0</v>
      </c>
      <c r="Q245" s="22">
        <v>0</v>
      </c>
      <c r="R245" s="22"/>
      <c r="S245" s="151">
        <f t="shared" si="88"/>
        <v>0</v>
      </c>
      <c r="T245" s="12">
        <f t="shared" si="100"/>
        <v>54.76</v>
      </c>
      <c r="U245" s="12" t="s">
        <v>50</v>
      </c>
      <c r="Y245" t="e">
        <f>VLOOKUP(C245,'[5]6月养老保险明细导'!$B$1:$R$500,17,0)</f>
        <v>#N/A</v>
      </c>
      <c r="Z245" t="e">
        <f t="shared" si="89"/>
        <v>#N/A</v>
      </c>
    </row>
    <row r="246" s="1" customFormat="1" ht="20" customHeight="1" spans="1:26">
      <c r="A246" s="150">
        <f t="shared" si="110"/>
        <v>243</v>
      </c>
      <c r="B246" s="19"/>
      <c r="C246" s="32" t="s">
        <v>993</v>
      </c>
      <c r="D246" s="32" t="s">
        <v>994</v>
      </c>
      <c r="E246" s="21">
        <v>3042.05</v>
      </c>
      <c r="F246" s="12">
        <v>3043</v>
      </c>
      <c r="G246" s="22">
        <v>4990.25</v>
      </c>
      <c r="H246" s="12">
        <f t="shared" si="99"/>
        <v>54.76</v>
      </c>
      <c r="I246" s="12">
        <v>0</v>
      </c>
      <c r="J246" s="12">
        <v>0</v>
      </c>
      <c r="K246" s="22">
        <v>0</v>
      </c>
      <c r="L246" s="22"/>
      <c r="M246" s="13">
        <f t="shared" si="109"/>
        <v>54.76</v>
      </c>
      <c r="N246" s="12">
        <v>0</v>
      </c>
      <c r="O246" s="12">
        <v>0</v>
      </c>
      <c r="P246" s="22">
        <v>0</v>
      </c>
      <c r="Q246" s="12">
        <v>0</v>
      </c>
      <c r="R246" s="12"/>
      <c r="S246" s="151">
        <f t="shared" si="88"/>
        <v>0</v>
      </c>
      <c r="T246" s="12">
        <f t="shared" si="100"/>
        <v>54.76</v>
      </c>
      <c r="U246" s="12" t="s">
        <v>50</v>
      </c>
      <c r="Y246" t="e">
        <f>VLOOKUP(C246,'[5]6月养老保险明细导'!$B$1:$R$500,17,0)</f>
        <v>#N/A</v>
      </c>
      <c r="Z246" t="e">
        <f t="shared" si="89"/>
        <v>#N/A</v>
      </c>
    </row>
    <row r="247" ht="20" customHeight="1" spans="1:26">
      <c r="A247" s="150">
        <f t="shared" si="110"/>
        <v>244</v>
      </c>
      <c r="B247" s="153" t="s">
        <v>456</v>
      </c>
      <c r="C247" s="11" t="s">
        <v>457</v>
      </c>
      <c r="D247" s="151" t="s">
        <v>458</v>
      </c>
      <c r="E247" s="151">
        <v>2836.2</v>
      </c>
      <c r="F247" s="151">
        <v>2837</v>
      </c>
      <c r="G247" s="13">
        <v>4990.25</v>
      </c>
      <c r="H247" s="151">
        <f t="shared" ref="H247:H309" si="111">ROUND(E247*0.018,2)</f>
        <v>51.05</v>
      </c>
      <c r="I247" s="151">
        <f t="shared" ref="I247:I309" si="112">E247*0.16</f>
        <v>453.792</v>
      </c>
      <c r="J247" s="151">
        <f t="shared" ref="J247:J309" si="113">F247*0.007</f>
        <v>19.859</v>
      </c>
      <c r="K247" s="13">
        <f t="shared" ref="K247:K309" si="114">ROUND(G247*0.085,2)</f>
        <v>424.17</v>
      </c>
      <c r="L247" s="13"/>
      <c r="M247" s="13">
        <f t="shared" si="109"/>
        <v>948.871</v>
      </c>
      <c r="N247" s="151">
        <v>0</v>
      </c>
      <c r="O247" s="151">
        <f t="shared" ref="O247:O309" si="115">ROUND(E247*0.08,2)</f>
        <v>226.9</v>
      </c>
      <c r="P247" s="151">
        <f t="shared" ref="P247:P309" si="116">ROUND(F247*0.003,2)</f>
        <v>8.51</v>
      </c>
      <c r="Q247" s="13">
        <f t="shared" ref="Q247:Q309" si="117">ROUND(G247*0.02,2)</f>
        <v>99.81</v>
      </c>
      <c r="R247" s="13"/>
      <c r="S247" s="151">
        <f t="shared" si="88"/>
        <v>335.22</v>
      </c>
      <c r="T247" s="151">
        <f t="shared" ref="T247:T309" si="118">M247+S247</f>
        <v>1284.091</v>
      </c>
      <c r="U247" s="151"/>
      <c r="V247" t="str">
        <f>VLOOKUP(D247,[3]汇总!I$2:J$326,2,0)</f>
        <v>√</v>
      </c>
      <c r="W247">
        <f>VLOOKUP(D247,'[4]2021.05'!$E$5:$F$203,2,0)</f>
        <v>1790</v>
      </c>
      <c r="Y247">
        <f>VLOOKUP(C247,'[5]6月养老保险明细导'!$B$1:$R$500,17,0)</f>
        <v>0</v>
      </c>
      <c r="Z247">
        <f t="shared" si="89"/>
        <v>226.9</v>
      </c>
    </row>
    <row r="248" ht="20" customHeight="1" spans="1:26">
      <c r="A248" s="150">
        <f t="shared" si="110"/>
        <v>245</v>
      </c>
      <c r="B248" s="154"/>
      <c r="C248" s="11" t="s">
        <v>459</v>
      </c>
      <c r="D248" s="151" t="s">
        <v>460</v>
      </c>
      <c r="E248" s="151">
        <v>2836.2</v>
      </c>
      <c r="F248" s="151">
        <v>2837</v>
      </c>
      <c r="G248" s="13">
        <v>4990.25</v>
      </c>
      <c r="H248" s="151">
        <f t="shared" si="111"/>
        <v>51.05</v>
      </c>
      <c r="I248" s="151">
        <f t="shared" si="112"/>
        <v>453.792</v>
      </c>
      <c r="J248" s="151">
        <f t="shared" si="113"/>
        <v>19.859</v>
      </c>
      <c r="K248" s="13">
        <f t="shared" si="114"/>
        <v>424.17</v>
      </c>
      <c r="L248" s="13"/>
      <c r="M248" s="13">
        <f t="shared" si="109"/>
        <v>948.871</v>
      </c>
      <c r="N248" s="151">
        <v>0</v>
      </c>
      <c r="O248" s="151">
        <f t="shared" si="115"/>
        <v>226.9</v>
      </c>
      <c r="P248" s="151">
        <f t="shared" si="116"/>
        <v>8.51</v>
      </c>
      <c r="Q248" s="13">
        <f t="shared" si="117"/>
        <v>99.81</v>
      </c>
      <c r="R248" s="13"/>
      <c r="S248" s="151">
        <f t="shared" si="88"/>
        <v>335.22</v>
      </c>
      <c r="T248" s="151">
        <f t="shared" si="118"/>
        <v>1284.091</v>
      </c>
      <c r="U248" s="151"/>
      <c r="V248" t="str">
        <f>VLOOKUP(D248,[3]汇总!I$2:J$326,2,0)</f>
        <v>√</v>
      </c>
      <c r="W248">
        <f>VLOOKUP(D248,'[4]2021.05'!$E$5:$F$203,2,0)</f>
        <v>1790</v>
      </c>
      <c r="Y248">
        <f>VLOOKUP(C248,'[5]6月养老保险明细导'!$B$1:$R$500,17,0)</f>
        <v>0</v>
      </c>
      <c r="Z248">
        <f t="shared" si="89"/>
        <v>226.9</v>
      </c>
    </row>
    <row r="249" ht="20" customHeight="1" spans="1:26">
      <c r="A249" s="150">
        <f t="shared" si="110"/>
        <v>246</v>
      </c>
      <c r="B249" s="154"/>
      <c r="C249" s="11" t="s">
        <v>461</v>
      </c>
      <c r="D249" s="151" t="s">
        <v>462</v>
      </c>
      <c r="E249" s="151">
        <v>2836.2</v>
      </c>
      <c r="F249" s="151">
        <v>2837</v>
      </c>
      <c r="G249" s="13">
        <v>4990.25</v>
      </c>
      <c r="H249" s="151">
        <f t="shared" si="111"/>
        <v>51.05</v>
      </c>
      <c r="I249" s="151">
        <f t="shared" si="112"/>
        <v>453.792</v>
      </c>
      <c r="J249" s="151">
        <f t="shared" si="113"/>
        <v>19.859</v>
      </c>
      <c r="K249" s="13">
        <f t="shared" si="114"/>
        <v>424.17</v>
      </c>
      <c r="L249" s="13"/>
      <c r="M249" s="13">
        <f t="shared" si="109"/>
        <v>948.871</v>
      </c>
      <c r="N249" s="151">
        <v>0</v>
      </c>
      <c r="O249" s="151">
        <f t="shared" si="115"/>
        <v>226.9</v>
      </c>
      <c r="P249" s="151">
        <f t="shared" si="116"/>
        <v>8.51</v>
      </c>
      <c r="Q249" s="13">
        <f t="shared" si="117"/>
        <v>99.81</v>
      </c>
      <c r="R249" s="13"/>
      <c r="S249" s="151">
        <f t="shared" si="88"/>
        <v>335.22</v>
      </c>
      <c r="T249" s="151">
        <f t="shared" si="118"/>
        <v>1284.091</v>
      </c>
      <c r="U249" s="151"/>
      <c r="V249" t="str">
        <f>VLOOKUP(D249,[3]汇总!I$2:J$326,2,0)</f>
        <v>√</v>
      </c>
      <c r="W249">
        <f>VLOOKUP(D249,'[4]2021.05'!$E$5:$F$203,2,0)</f>
        <v>1790</v>
      </c>
      <c r="Y249">
        <f>VLOOKUP(C249,'[5]6月养老保险明细导'!$B$1:$R$500,17,0)</f>
        <v>0</v>
      </c>
      <c r="Z249">
        <f t="shared" si="89"/>
        <v>226.9</v>
      </c>
    </row>
    <row r="250" ht="20" customHeight="1" spans="1:26">
      <c r="A250" s="150">
        <f t="shared" si="110"/>
        <v>247</v>
      </c>
      <c r="B250" s="154"/>
      <c r="C250" s="11" t="s">
        <v>463</v>
      </c>
      <c r="D250" s="151" t="s">
        <v>464</v>
      </c>
      <c r="E250" s="151">
        <v>2836.2</v>
      </c>
      <c r="F250" s="151">
        <v>2837</v>
      </c>
      <c r="G250" s="13">
        <v>4990.25</v>
      </c>
      <c r="H250" s="151">
        <f t="shared" si="111"/>
        <v>51.05</v>
      </c>
      <c r="I250" s="151">
        <f t="shared" si="112"/>
        <v>453.792</v>
      </c>
      <c r="J250" s="151">
        <f t="shared" si="113"/>
        <v>19.859</v>
      </c>
      <c r="K250" s="13">
        <f t="shared" si="114"/>
        <v>424.17</v>
      </c>
      <c r="L250" s="13"/>
      <c r="M250" s="13">
        <f t="shared" si="109"/>
        <v>948.871</v>
      </c>
      <c r="N250" s="151">
        <v>0</v>
      </c>
      <c r="O250" s="151">
        <f t="shared" si="115"/>
        <v>226.9</v>
      </c>
      <c r="P250" s="151">
        <f t="shared" si="116"/>
        <v>8.51</v>
      </c>
      <c r="Q250" s="13">
        <f t="shared" si="117"/>
        <v>99.81</v>
      </c>
      <c r="R250" s="13"/>
      <c r="S250" s="151">
        <f t="shared" si="88"/>
        <v>335.22</v>
      </c>
      <c r="T250" s="151">
        <f t="shared" si="118"/>
        <v>1284.091</v>
      </c>
      <c r="U250" s="151"/>
      <c r="V250" t="str">
        <f>VLOOKUP(D250,[3]汇总!I$2:J$326,2,0)</f>
        <v>√</v>
      </c>
      <c r="W250">
        <f>VLOOKUP(D250,'[4]2021.05'!$E$5:$F$203,2,0)</f>
        <v>1790</v>
      </c>
      <c r="Y250">
        <f>VLOOKUP(C250,'[5]6月养老保险明细导'!$B$1:$R$500,17,0)</f>
        <v>0</v>
      </c>
      <c r="Z250">
        <f t="shared" si="89"/>
        <v>226.9</v>
      </c>
    </row>
    <row r="251" ht="20" customHeight="1" spans="1:26">
      <c r="A251" s="150">
        <f t="shared" si="110"/>
        <v>248</v>
      </c>
      <c r="B251" s="154"/>
      <c r="C251" s="11" t="s">
        <v>465</v>
      </c>
      <c r="D251" s="151" t="s">
        <v>466</v>
      </c>
      <c r="E251" s="151">
        <v>2836.2</v>
      </c>
      <c r="F251" s="151">
        <v>2837</v>
      </c>
      <c r="G251" s="13">
        <v>4990.25</v>
      </c>
      <c r="H251" s="151">
        <f t="shared" si="111"/>
        <v>51.05</v>
      </c>
      <c r="I251" s="151">
        <f t="shared" si="112"/>
        <v>453.792</v>
      </c>
      <c r="J251" s="151">
        <f t="shared" si="113"/>
        <v>19.859</v>
      </c>
      <c r="K251" s="13">
        <f t="shared" si="114"/>
        <v>424.17</v>
      </c>
      <c r="L251" s="13"/>
      <c r="M251" s="13">
        <f t="shared" si="109"/>
        <v>948.871</v>
      </c>
      <c r="N251" s="151">
        <v>0</v>
      </c>
      <c r="O251" s="151">
        <f t="shared" si="115"/>
        <v>226.9</v>
      </c>
      <c r="P251" s="151">
        <f t="shared" si="116"/>
        <v>8.51</v>
      </c>
      <c r="Q251" s="13">
        <f t="shared" si="117"/>
        <v>99.81</v>
      </c>
      <c r="R251" s="13"/>
      <c r="S251" s="151">
        <f t="shared" si="88"/>
        <v>335.22</v>
      </c>
      <c r="T251" s="151">
        <f t="shared" si="118"/>
        <v>1284.091</v>
      </c>
      <c r="U251" s="151"/>
      <c r="V251" t="str">
        <f>VLOOKUP(D251,[3]汇总!I$2:J$326,2,0)</f>
        <v>√</v>
      </c>
      <c r="W251">
        <f>VLOOKUP(D251,'[4]2021.05'!$E$5:$F$203,2,0)</f>
        <v>1790</v>
      </c>
      <c r="Y251">
        <f>VLOOKUP(C251,'[5]6月养老保险明细导'!$B$1:$R$500,17,0)</f>
        <v>0</v>
      </c>
      <c r="Z251">
        <f t="shared" si="89"/>
        <v>226.9</v>
      </c>
    </row>
    <row r="252" ht="20" customHeight="1" spans="1:26">
      <c r="A252" s="150">
        <f t="shared" si="110"/>
        <v>249</v>
      </c>
      <c r="B252" s="154"/>
      <c r="C252" s="11" t="s">
        <v>467</v>
      </c>
      <c r="D252" s="151" t="s">
        <v>468</v>
      </c>
      <c r="E252" s="151">
        <v>2836.2</v>
      </c>
      <c r="F252" s="151">
        <v>2837</v>
      </c>
      <c r="G252" s="13">
        <v>4990.25</v>
      </c>
      <c r="H252" s="151">
        <f t="shared" si="111"/>
        <v>51.05</v>
      </c>
      <c r="I252" s="151">
        <f t="shared" si="112"/>
        <v>453.792</v>
      </c>
      <c r="J252" s="151">
        <f t="shared" si="113"/>
        <v>19.859</v>
      </c>
      <c r="K252" s="13">
        <f t="shared" si="114"/>
        <v>424.17</v>
      </c>
      <c r="L252" s="13"/>
      <c r="M252" s="13">
        <f t="shared" si="109"/>
        <v>948.871</v>
      </c>
      <c r="N252" s="151">
        <v>0</v>
      </c>
      <c r="O252" s="151">
        <f t="shared" si="115"/>
        <v>226.9</v>
      </c>
      <c r="P252" s="151">
        <f t="shared" si="116"/>
        <v>8.51</v>
      </c>
      <c r="Q252" s="13">
        <f t="shared" si="117"/>
        <v>99.81</v>
      </c>
      <c r="R252" s="13"/>
      <c r="S252" s="151">
        <f t="shared" si="88"/>
        <v>335.22</v>
      </c>
      <c r="T252" s="151">
        <f t="shared" si="118"/>
        <v>1284.091</v>
      </c>
      <c r="U252" s="151"/>
      <c r="V252" t="str">
        <f>VLOOKUP(D252,[3]汇总!I$2:J$326,2,0)</f>
        <v>√</v>
      </c>
      <c r="W252">
        <f>VLOOKUP(D252,'[4]2021.05'!$E$5:$F$203,2,0)</f>
        <v>1790</v>
      </c>
      <c r="Y252">
        <f>VLOOKUP(C252,'[5]6月养老保险明细导'!$B$1:$R$500,17,0)</f>
        <v>0</v>
      </c>
      <c r="Z252">
        <f t="shared" si="89"/>
        <v>226.9</v>
      </c>
    </row>
    <row r="253" ht="20" customHeight="1" spans="1:26">
      <c r="A253" s="150">
        <f t="shared" si="110"/>
        <v>250</v>
      </c>
      <c r="B253" s="154"/>
      <c r="C253" s="11" t="s">
        <v>469</v>
      </c>
      <c r="D253" s="151" t="s">
        <v>470</v>
      </c>
      <c r="E253" s="151">
        <v>2836.2</v>
      </c>
      <c r="F253" s="151">
        <v>2837</v>
      </c>
      <c r="G253" s="13">
        <v>4990.25</v>
      </c>
      <c r="H253" s="151">
        <f t="shared" si="111"/>
        <v>51.05</v>
      </c>
      <c r="I253" s="151">
        <f t="shared" si="112"/>
        <v>453.792</v>
      </c>
      <c r="J253" s="151">
        <f t="shared" si="113"/>
        <v>19.859</v>
      </c>
      <c r="K253" s="13">
        <f t="shared" si="114"/>
        <v>424.17</v>
      </c>
      <c r="L253" s="13"/>
      <c r="M253" s="13">
        <f t="shared" si="109"/>
        <v>948.871</v>
      </c>
      <c r="N253" s="151">
        <v>0</v>
      </c>
      <c r="O253" s="151">
        <f t="shared" si="115"/>
        <v>226.9</v>
      </c>
      <c r="P253" s="151">
        <f t="shared" si="116"/>
        <v>8.51</v>
      </c>
      <c r="Q253" s="13">
        <f t="shared" si="117"/>
        <v>99.81</v>
      </c>
      <c r="R253" s="13"/>
      <c r="S253" s="151">
        <f t="shared" si="88"/>
        <v>335.22</v>
      </c>
      <c r="T253" s="151">
        <f t="shared" si="118"/>
        <v>1284.091</v>
      </c>
      <c r="U253" s="151"/>
      <c r="V253" t="str">
        <f>VLOOKUP(D253,[3]汇总!I$2:J$326,2,0)</f>
        <v>√</v>
      </c>
      <c r="W253">
        <f>VLOOKUP(D253,'[4]2021.05'!$E$5:$F$203,2,0)</f>
        <v>1790</v>
      </c>
      <c r="Y253">
        <f>VLOOKUP(C253,'[5]6月养老保险明细导'!$B$1:$R$500,17,0)</f>
        <v>0</v>
      </c>
      <c r="Z253">
        <f t="shared" si="89"/>
        <v>226.9</v>
      </c>
    </row>
    <row r="254" ht="20" customHeight="1" spans="1:26">
      <c r="A254" s="150">
        <f t="shared" ref="A254:A263" si="119">ROW()-3</f>
        <v>251</v>
      </c>
      <c r="B254" s="154"/>
      <c r="C254" s="11" t="s">
        <v>471</v>
      </c>
      <c r="D254" s="151" t="s">
        <v>472</v>
      </c>
      <c r="E254" s="151">
        <v>2836.2</v>
      </c>
      <c r="F254" s="151">
        <v>2837</v>
      </c>
      <c r="G254" s="13">
        <v>4990.25</v>
      </c>
      <c r="H254" s="151">
        <f t="shared" si="111"/>
        <v>51.05</v>
      </c>
      <c r="I254" s="151">
        <f t="shared" si="112"/>
        <v>453.792</v>
      </c>
      <c r="J254" s="151">
        <f t="shared" si="113"/>
        <v>19.859</v>
      </c>
      <c r="K254" s="13">
        <f t="shared" si="114"/>
        <v>424.17</v>
      </c>
      <c r="L254" s="13"/>
      <c r="M254" s="13">
        <f t="shared" si="109"/>
        <v>948.871</v>
      </c>
      <c r="N254" s="151">
        <v>0</v>
      </c>
      <c r="O254" s="151">
        <f t="shared" si="115"/>
        <v>226.9</v>
      </c>
      <c r="P254" s="151">
        <f t="shared" si="116"/>
        <v>8.51</v>
      </c>
      <c r="Q254" s="13">
        <f t="shared" si="117"/>
        <v>99.81</v>
      </c>
      <c r="R254" s="13"/>
      <c r="S254" s="151">
        <f t="shared" si="88"/>
        <v>335.22</v>
      </c>
      <c r="T254" s="151">
        <f t="shared" si="118"/>
        <v>1284.091</v>
      </c>
      <c r="U254" s="151"/>
      <c r="V254" t="str">
        <f>VLOOKUP(D254,[3]汇总!I$2:J$326,2,0)</f>
        <v>√</v>
      </c>
      <c r="W254">
        <f>VLOOKUP(D254,'[4]2021.05'!$E$5:$F$203,2,0)</f>
        <v>1790</v>
      </c>
      <c r="Y254">
        <f>VLOOKUP(C254,'[5]6月养老保险明细导'!$B$1:$R$500,17,0)</f>
        <v>0</v>
      </c>
      <c r="Z254">
        <f t="shared" si="89"/>
        <v>226.9</v>
      </c>
    </row>
    <row r="255" ht="20" customHeight="1" spans="1:26">
      <c r="A255" s="150">
        <f t="shared" si="119"/>
        <v>252</v>
      </c>
      <c r="B255" s="154"/>
      <c r="C255" s="11" t="s">
        <v>473</v>
      </c>
      <c r="D255" s="151" t="s">
        <v>474</v>
      </c>
      <c r="E255" s="151">
        <v>2836.2</v>
      </c>
      <c r="F255" s="151">
        <v>2837</v>
      </c>
      <c r="G255" s="13">
        <v>4990.25</v>
      </c>
      <c r="H255" s="151">
        <f t="shared" si="111"/>
        <v>51.05</v>
      </c>
      <c r="I255" s="151">
        <f t="shared" si="112"/>
        <v>453.792</v>
      </c>
      <c r="J255" s="151">
        <f t="shared" si="113"/>
        <v>19.859</v>
      </c>
      <c r="K255" s="13">
        <f t="shared" si="114"/>
        <v>424.17</v>
      </c>
      <c r="L255" s="13"/>
      <c r="M255" s="13">
        <f t="shared" si="109"/>
        <v>948.871</v>
      </c>
      <c r="N255" s="151">
        <v>0</v>
      </c>
      <c r="O255" s="151">
        <f t="shared" si="115"/>
        <v>226.9</v>
      </c>
      <c r="P255" s="151">
        <f t="shared" si="116"/>
        <v>8.51</v>
      </c>
      <c r="Q255" s="13">
        <f t="shared" si="117"/>
        <v>99.81</v>
      </c>
      <c r="R255" s="13"/>
      <c r="S255" s="151">
        <f t="shared" si="88"/>
        <v>335.22</v>
      </c>
      <c r="T255" s="151">
        <f t="shared" si="118"/>
        <v>1284.091</v>
      </c>
      <c r="U255" s="151"/>
      <c r="V255" t="str">
        <f>VLOOKUP(D255,[3]汇总!I$2:J$326,2,0)</f>
        <v>√</v>
      </c>
      <c r="W255">
        <f>VLOOKUP(D255,'[4]2021.05'!$E$5:$F$203,2,0)</f>
        <v>1790</v>
      </c>
      <c r="Y255">
        <f>VLOOKUP(C255,'[5]6月养老保险明细导'!$B$1:$R$500,17,0)</f>
        <v>0</v>
      </c>
      <c r="Z255">
        <f t="shared" si="89"/>
        <v>226.9</v>
      </c>
    </row>
    <row r="256" ht="20" customHeight="1" spans="1:26">
      <c r="A256" s="150">
        <f t="shared" si="119"/>
        <v>253</v>
      </c>
      <c r="B256" s="154"/>
      <c r="C256" s="11" t="s">
        <v>475</v>
      </c>
      <c r="D256" s="151" t="s">
        <v>476</v>
      </c>
      <c r="E256" s="151">
        <v>2836.2</v>
      </c>
      <c r="F256" s="151">
        <v>2837</v>
      </c>
      <c r="G256" s="13">
        <v>4990.25</v>
      </c>
      <c r="H256" s="151">
        <f t="shared" si="111"/>
        <v>51.05</v>
      </c>
      <c r="I256" s="151">
        <f t="shared" si="112"/>
        <v>453.792</v>
      </c>
      <c r="J256" s="151">
        <f t="shared" si="113"/>
        <v>19.859</v>
      </c>
      <c r="K256" s="13">
        <f t="shared" si="114"/>
        <v>424.17</v>
      </c>
      <c r="L256" s="13"/>
      <c r="M256" s="13">
        <f t="shared" si="109"/>
        <v>948.871</v>
      </c>
      <c r="N256" s="151">
        <v>0</v>
      </c>
      <c r="O256" s="151">
        <f t="shared" si="115"/>
        <v>226.9</v>
      </c>
      <c r="P256" s="151">
        <f t="shared" si="116"/>
        <v>8.51</v>
      </c>
      <c r="Q256" s="13">
        <f t="shared" si="117"/>
        <v>99.81</v>
      </c>
      <c r="R256" s="13"/>
      <c r="S256" s="151">
        <f t="shared" si="88"/>
        <v>335.22</v>
      </c>
      <c r="T256" s="151">
        <f t="shared" si="118"/>
        <v>1284.091</v>
      </c>
      <c r="U256" s="151"/>
      <c r="V256" t="str">
        <f>VLOOKUP(D256,[3]汇总!I$2:J$326,2,0)</f>
        <v>√</v>
      </c>
      <c r="W256">
        <f>VLOOKUP(D256,'[4]2021.05'!$E$5:$F$203,2,0)</f>
        <v>1790</v>
      </c>
      <c r="Y256">
        <f>VLOOKUP(C256,'[5]6月养老保险明细导'!$B$1:$R$500,17,0)</f>
        <v>0</v>
      </c>
      <c r="Z256">
        <f t="shared" si="89"/>
        <v>226.9</v>
      </c>
    </row>
    <row r="257" ht="20" customHeight="1" spans="1:26">
      <c r="A257" s="150">
        <f t="shared" si="119"/>
        <v>254</v>
      </c>
      <c r="B257" s="154"/>
      <c r="C257" s="11" t="s">
        <v>477</v>
      </c>
      <c r="D257" s="151" t="s">
        <v>478</v>
      </c>
      <c r="E257" s="151">
        <v>2836.2</v>
      </c>
      <c r="F257" s="151">
        <v>2837</v>
      </c>
      <c r="G257" s="13">
        <v>4990.25</v>
      </c>
      <c r="H257" s="151">
        <f t="shared" si="111"/>
        <v>51.05</v>
      </c>
      <c r="I257" s="151">
        <f t="shared" si="112"/>
        <v>453.792</v>
      </c>
      <c r="J257" s="151">
        <f t="shared" si="113"/>
        <v>19.859</v>
      </c>
      <c r="K257" s="13">
        <f t="shared" si="114"/>
        <v>424.17</v>
      </c>
      <c r="L257" s="13"/>
      <c r="M257" s="13">
        <f t="shared" si="109"/>
        <v>948.871</v>
      </c>
      <c r="N257" s="151">
        <v>0</v>
      </c>
      <c r="O257" s="151">
        <f t="shared" si="115"/>
        <v>226.9</v>
      </c>
      <c r="P257" s="151">
        <f t="shared" si="116"/>
        <v>8.51</v>
      </c>
      <c r="Q257" s="13">
        <f t="shared" si="117"/>
        <v>99.81</v>
      </c>
      <c r="R257" s="13"/>
      <c r="S257" s="151">
        <f t="shared" si="88"/>
        <v>335.22</v>
      </c>
      <c r="T257" s="151">
        <f t="shared" si="118"/>
        <v>1284.091</v>
      </c>
      <c r="U257" s="151"/>
      <c r="V257" t="str">
        <f>VLOOKUP(D257,[3]汇总!I$2:J$326,2,0)</f>
        <v>√</v>
      </c>
      <c r="W257">
        <f>VLOOKUP(D257,'[4]2021.05'!$E$5:$F$203,2,0)</f>
        <v>1790</v>
      </c>
      <c r="Y257">
        <f>VLOOKUP(C257,'[5]6月养老保险明细导'!$B$1:$R$500,17,0)</f>
        <v>0</v>
      </c>
      <c r="Z257">
        <f t="shared" si="89"/>
        <v>226.9</v>
      </c>
    </row>
    <row r="258" ht="20" customHeight="1" spans="1:26">
      <c r="A258" s="150">
        <f t="shared" si="119"/>
        <v>255</v>
      </c>
      <c r="B258" s="154"/>
      <c r="C258" s="11" t="s">
        <v>479</v>
      </c>
      <c r="D258" s="151" t="s">
        <v>480</v>
      </c>
      <c r="E258" s="151">
        <v>2836.2</v>
      </c>
      <c r="F258" s="151">
        <v>2837</v>
      </c>
      <c r="G258" s="13">
        <v>4990.25</v>
      </c>
      <c r="H258" s="151">
        <f t="shared" si="111"/>
        <v>51.05</v>
      </c>
      <c r="I258" s="151">
        <f t="shared" si="112"/>
        <v>453.792</v>
      </c>
      <c r="J258" s="151">
        <f t="shared" si="113"/>
        <v>19.859</v>
      </c>
      <c r="K258" s="13">
        <f t="shared" si="114"/>
        <v>424.17</v>
      </c>
      <c r="L258" s="13"/>
      <c r="M258" s="13">
        <f t="shared" si="109"/>
        <v>948.871</v>
      </c>
      <c r="N258" s="151">
        <v>0</v>
      </c>
      <c r="O258" s="151">
        <f t="shared" si="115"/>
        <v>226.9</v>
      </c>
      <c r="P258" s="151">
        <f t="shared" si="116"/>
        <v>8.51</v>
      </c>
      <c r="Q258" s="13">
        <f t="shared" si="117"/>
        <v>99.81</v>
      </c>
      <c r="R258" s="13"/>
      <c r="S258" s="151">
        <f t="shared" si="88"/>
        <v>335.22</v>
      </c>
      <c r="T258" s="151">
        <f t="shared" si="118"/>
        <v>1284.091</v>
      </c>
      <c r="U258" s="151"/>
      <c r="V258" t="str">
        <f>VLOOKUP(D258,[3]汇总!I$2:J$326,2,0)</f>
        <v>√</v>
      </c>
      <c r="W258">
        <f>VLOOKUP(D258,'[4]2021.05'!$E$5:$F$203,2,0)</f>
        <v>1790</v>
      </c>
      <c r="Y258">
        <f>VLOOKUP(C258,'[5]6月养老保险明细导'!$B$1:$R$500,17,0)</f>
        <v>0</v>
      </c>
      <c r="Z258">
        <f t="shared" si="89"/>
        <v>226.9</v>
      </c>
    </row>
    <row r="259" ht="20" customHeight="1" spans="1:26">
      <c r="A259" s="150">
        <f t="shared" si="119"/>
        <v>256</v>
      </c>
      <c r="B259" s="154"/>
      <c r="C259" s="11" t="s">
        <v>481</v>
      </c>
      <c r="D259" s="151" t="s">
        <v>482</v>
      </c>
      <c r="E259" s="151">
        <v>2836.2</v>
      </c>
      <c r="F259" s="151">
        <v>2837</v>
      </c>
      <c r="G259" s="13">
        <v>4990.25</v>
      </c>
      <c r="H259" s="151">
        <f t="shared" si="111"/>
        <v>51.05</v>
      </c>
      <c r="I259" s="151">
        <f t="shared" si="112"/>
        <v>453.792</v>
      </c>
      <c r="J259" s="151">
        <f t="shared" si="113"/>
        <v>19.859</v>
      </c>
      <c r="K259" s="13">
        <f t="shared" si="114"/>
        <v>424.17</v>
      </c>
      <c r="L259" s="13"/>
      <c r="M259" s="13">
        <f t="shared" si="109"/>
        <v>948.871</v>
      </c>
      <c r="N259" s="151">
        <v>0</v>
      </c>
      <c r="O259" s="151">
        <f t="shared" si="115"/>
        <v>226.9</v>
      </c>
      <c r="P259" s="151">
        <f t="shared" si="116"/>
        <v>8.51</v>
      </c>
      <c r="Q259" s="13">
        <f t="shared" si="117"/>
        <v>99.81</v>
      </c>
      <c r="R259" s="13"/>
      <c r="S259" s="151">
        <f t="shared" si="88"/>
        <v>335.22</v>
      </c>
      <c r="T259" s="151">
        <f t="shared" si="118"/>
        <v>1284.091</v>
      </c>
      <c r="U259" s="151"/>
      <c r="V259" t="str">
        <f>VLOOKUP(D259,[3]汇总!I$2:J$326,2,0)</f>
        <v>√</v>
      </c>
      <c r="W259">
        <f>VLOOKUP(D259,'[4]2021.05'!$E$5:$F$203,2,0)</f>
        <v>1790</v>
      </c>
      <c r="Y259">
        <f>VLOOKUP(C259,'[5]6月养老保险明细导'!$B$1:$R$500,17,0)</f>
        <v>0</v>
      </c>
      <c r="Z259">
        <f t="shared" si="89"/>
        <v>226.9</v>
      </c>
    </row>
    <row r="260" ht="20" customHeight="1" spans="1:26">
      <c r="A260" s="150">
        <f t="shared" si="119"/>
        <v>257</v>
      </c>
      <c r="B260" s="154"/>
      <c r="C260" s="11" t="s">
        <v>483</v>
      </c>
      <c r="D260" s="151" t="s">
        <v>484</v>
      </c>
      <c r="E260" s="151">
        <v>2836.2</v>
      </c>
      <c r="F260" s="151">
        <v>2837</v>
      </c>
      <c r="G260" s="13">
        <v>4990.25</v>
      </c>
      <c r="H260" s="151">
        <f t="shared" si="111"/>
        <v>51.05</v>
      </c>
      <c r="I260" s="151">
        <f t="shared" si="112"/>
        <v>453.792</v>
      </c>
      <c r="J260" s="151">
        <f t="shared" si="113"/>
        <v>19.859</v>
      </c>
      <c r="K260" s="13">
        <f t="shared" si="114"/>
        <v>424.17</v>
      </c>
      <c r="L260" s="13"/>
      <c r="M260" s="13">
        <f t="shared" si="109"/>
        <v>948.871</v>
      </c>
      <c r="N260" s="151">
        <v>0</v>
      </c>
      <c r="O260" s="151">
        <f t="shared" si="115"/>
        <v>226.9</v>
      </c>
      <c r="P260" s="151">
        <f t="shared" si="116"/>
        <v>8.51</v>
      </c>
      <c r="Q260" s="13">
        <f t="shared" si="117"/>
        <v>99.81</v>
      </c>
      <c r="R260" s="13"/>
      <c r="S260" s="151">
        <f t="shared" si="88"/>
        <v>335.22</v>
      </c>
      <c r="T260" s="151">
        <f t="shared" si="118"/>
        <v>1284.091</v>
      </c>
      <c r="U260" s="151"/>
      <c r="V260" t="str">
        <f>VLOOKUP(D260,[3]汇总!I$2:J$326,2,0)</f>
        <v>√</v>
      </c>
      <c r="W260">
        <f>VLOOKUP(D260,'[4]2021.05'!$E$5:$F$203,2,0)</f>
        <v>1790</v>
      </c>
      <c r="Y260">
        <f>VLOOKUP(C260,'[5]6月养老保险明细导'!$B$1:$R$500,17,0)</f>
        <v>0</v>
      </c>
      <c r="Z260">
        <f t="shared" si="89"/>
        <v>226.9</v>
      </c>
    </row>
    <row r="261" ht="20" customHeight="1" spans="1:26">
      <c r="A261" s="150">
        <f t="shared" si="119"/>
        <v>258</v>
      </c>
      <c r="B261" s="154"/>
      <c r="C261" s="11" t="s">
        <v>487</v>
      </c>
      <c r="D261" s="151" t="s">
        <v>488</v>
      </c>
      <c r="E261" s="151">
        <v>2836.2</v>
      </c>
      <c r="F261" s="151">
        <v>2837</v>
      </c>
      <c r="G261" s="13">
        <v>4990.25</v>
      </c>
      <c r="H261" s="151">
        <f t="shared" si="111"/>
        <v>51.05</v>
      </c>
      <c r="I261" s="151">
        <f t="shared" si="112"/>
        <v>453.792</v>
      </c>
      <c r="J261" s="151">
        <f t="shared" si="113"/>
        <v>19.859</v>
      </c>
      <c r="K261" s="13">
        <f t="shared" si="114"/>
        <v>424.17</v>
      </c>
      <c r="L261" s="13"/>
      <c r="M261" s="13">
        <f t="shared" si="109"/>
        <v>948.871</v>
      </c>
      <c r="N261" s="151">
        <v>0</v>
      </c>
      <c r="O261" s="151">
        <f t="shared" si="115"/>
        <v>226.9</v>
      </c>
      <c r="P261" s="151">
        <f t="shared" si="116"/>
        <v>8.51</v>
      </c>
      <c r="Q261" s="13">
        <f t="shared" si="117"/>
        <v>99.81</v>
      </c>
      <c r="R261" s="13"/>
      <c r="S261" s="151">
        <f t="shared" ref="S261:S324" si="120">SUM(N261:R261)</f>
        <v>335.22</v>
      </c>
      <c r="T261" s="151">
        <f t="shared" si="118"/>
        <v>1284.091</v>
      </c>
      <c r="U261" s="151"/>
      <c r="V261" t="str">
        <f>VLOOKUP(D261,[3]汇总!I$2:J$326,2,0)</f>
        <v>√</v>
      </c>
      <c r="W261">
        <f>VLOOKUP(D261,'[4]2021.05'!$E$5:$F$203,2,0)</f>
        <v>1790</v>
      </c>
      <c r="Y261">
        <f>VLOOKUP(C261,'[5]6月养老保险明细导'!$B$1:$R$500,17,0)</f>
        <v>0</v>
      </c>
      <c r="Z261">
        <f t="shared" ref="Z261:Z324" si="121">O261-Y261</f>
        <v>226.9</v>
      </c>
    </row>
    <row r="262" ht="20" customHeight="1" spans="1:26">
      <c r="A262" s="150">
        <f t="shared" si="119"/>
        <v>259</v>
      </c>
      <c r="B262" s="154"/>
      <c r="C262" s="11" t="s">
        <v>489</v>
      </c>
      <c r="D262" s="151" t="s">
        <v>490</v>
      </c>
      <c r="E262" s="151">
        <v>2836.2</v>
      </c>
      <c r="F262" s="151">
        <v>2837</v>
      </c>
      <c r="G262" s="13">
        <v>4990.25</v>
      </c>
      <c r="H262" s="151">
        <f t="shared" si="111"/>
        <v>51.05</v>
      </c>
      <c r="I262" s="151">
        <f t="shared" si="112"/>
        <v>453.792</v>
      </c>
      <c r="J262" s="151">
        <f t="shared" si="113"/>
        <v>19.859</v>
      </c>
      <c r="K262" s="13">
        <f t="shared" si="114"/>
        <v>424.17</v>
      </c>
      <c r="L262" s="13"/>
      <c r="M262" s="13">
        <f t="shared" si="109"/>
        <v>948.871</v>
      </c>
      <c r="N262" s="151">
        <v>0</v>
      </c>
      <c r="O262" s="151">
        <f t="shared" si="115"/>
        <v>226.9</v>
      </c>
      <c r="P262" s="151">
        <f t="shared" si="116"/>
        <v>8.51</v>
      </c>
      <c r="Q262" s="13">
        <f t="shared" si="117"/>
        <v>99.81</v>
      </c>
      <c r="R262" s="13"/>
      <c r="S262" s="151">
        <f t="shared" si="120"/>
        <v>335.22</v>
      </c>
      <c r="T262" s="151">
        <f t="shared" si="118"/>
        <v>1284.091</v>
      </c>
      <c r="U262" s="151"/>
      <c r="V262" t="str">
        <f>VLOOKUP(D262,[3]汇总!I$2:J$326,2,0)</f>
        <v>√</v>
      </c>
      <c r="W262">
        <f>VLOOKUP(D262,'[4]2021.05'!$E$5:$F$203,2,0)</f>
        <v>1790</v>
      </c>
      <c r="Y262">
        <f>VLOOKUP(C262,'[5]6月养老保险明细导'!$B$1:$R$500,17,0)</f>
        <v>0</v>
      </c>
      <c r="Z262">
        <f t="shared" si="121"/>
        <v>226.9</v>
      </c>
    </row>
    <row r="263" ht="20" customHeight="1" spans="1:26">
      <c r="A263" s="150">
        <f t="shared" si="119"/>
        <v>260</v>
      </c>
      <c r="B263" s="154"/>
      <c r="C263" s="11" t="s">
        <v>491</v>
      </c>
      <c r="D263" s="151" t="s">
        <v>492</v>
      </c>
      <c r="E263" s="151">
        <v>2836.2</v>
      </c>
      <c r="F263" s="151">
        <v>2837</v>
      </c>
      <c r="G263" s="13">
        <v>4990.25</v>
      </c>
      <c r="H263" s="151">
        <f t="shared" si="111"/>
        <v>51.05</v>
      </c>
      <c r="I263" s="151">
        <f t="shared" si="112"/>
        <v>453.792</v>
      </c>
      <c r="J263" s="151">
        <f t="shared" si="113"/>
        <v>19.859</v>
      </c>
      <c r="K263" s="13">
        <f t="shared" si="114"/>
        <v>424.17</v>
      </c>
      <c r="L263" s="13"/>
      <c r="M263" s="13">
        <f t="shared" si="109"/>
        <v>948.871</v>
      </c>
      <c r="N263" s="151">
        <v>0</v>
      </c>
      <c r="O263" s="151">
        <f t="shared" si="115"/>
        <v>226.9</v>
      </c>
      <c r="P263" s="151">
        <f t="shared" si="116"/>
        <v>8.51</v>
      </c>
      <c r="Q263" s="13">
        <f t="shared" si="117"/>
        <v>99.81</v>
      </c>
      <c r="R263" s="13"/>
      <c r="S263" s="151">
        <f t="shared" si="120"/>
        <v>335.22</v>
      </c>
      <c r="T263" s="151">
        <f t="shared" si="118"/>
        <v>1284.091</v>
      </c>
      <c r="U263" s="151"/>
      <c r="V263" t="str">
        <f>VLOOKUP(D263,[3]汇总!I$2:J$326,2,0)</f>
        <v>√</v>
      </c>
      <c r="W263">
        <f>VLOOKUP(D263,'[4]2021.05'!$E$5:$F$203,2,0)</f>
        <v>1790</v>
      </c>
      <c r="Y263">
        <f>VLOOKUP(C263,'[5]6月养老保险明细导'!$B$1:$R$500,17,0)</f>
        <v>0</v>
      </c>
      <c r="Z263">
        <f t="shared" si="121"/>
        <v>226.9</v>
      </c>
    </row>
    <row r="264" ht="20" customHeight="1" spans="1:26">
      <c r="A264" s="150">
        <f t="shared" ref="A264:A273" si="122">ROW()-3</f>
        <v>261</v>
      </c>
      <c r="B264" s="154"/>
      <c r="C264" s="11" t="s">
        <v>493</v>
      </c>
      <c r="D264" s="151" t="s">
        <v>494</v>
      </c>
      <c r="E264" s="151">
        <v>2836.2</v>
      </c>
      <c r="F264" s="151">
        <v>2837</v>
      </c>
      <c r="G264" s="13">
        <v>4990.25</v>
      </c>
      <c r="H264" s="151">
        <f t="shared" si="111"/>
        <v>51.05</v>
      </c>
      <c r="I264" s="151">
        <f t="shared" si="112"/>
        <v>453.792</v>
      </c>
      <c r="J264" s="151">
        <f t="shared" si="113"/>
        <v>19.859</v>
      </c>
      <c r="K264" s="13">
        <f t="shared" si="114"/>
        <v>424.17</v>
      </c>
      <c r="L264" s="13"/>
      <c r="M264" s="13">
        <f t="shared" si="109"/>
        <v>948.871</v>
      </c>
      <c r="N264" s="151">
        <v>0</v>
      </c>
      <c r="O264" s="151">
        <f t="shared" si="115"/>
        <v>226.9</v>
      </c>
      <c r="P264" s="151">
        <f t="shared" si="116"/>
        <v>8.51</v>
      </c>
      <c r="Q264" s="13">
        <f t="shared" si="117"/>
        <v>99.81</v>
      </c>
      <c r="R264" s="13"/>
      <c r="S264" s="151">
        <f t="shared" si="120"/>
        <v>335.22</v>
      </c>
      <c r="T264" s="151">
        <f t="shared" si="118"/>
        <v>1284.091</v>
      </c>
      <c r="U264" s="151"/>
      <c r="V264" t="str">
        <f>VLOOKUP(D264,[3]汇总!I$2:J$326,2,0)</f>
        <v>√</v>
      </c>
      <c r="W264">
        <f>VLOOKUP(D264,'[4]2021.05'!$E$5:$F$203,2,0)</f>
        <v>1790</v>
      </c>
      <c r="Y264">
        <f>VLOOKUP(C264,'[5]6月养老保险明细导'!$B$1:$R$500,17,0)</f>
        <v>0</v>
      </c>
      <c r="Z264">
        <f t="shared" si="121"/>
        <v>226.9</v>
      </c>
    </row>
    <row r="265" ht="20" customHeight="1" spans="1:26">
      <c r="A265" s="150">
        <f t="shared" si="122"/>
        <v>262</v>
      </c>
      <c r="B265" s="154"/>
      <c r="C265" s="11" t="s">
        <v>495</v>
      </c>
      <c r="D265" s="151" t="s">
        <v>496</v>
      </c>
      <c r="E265" s="151">
        <v>2836.2</v>
      </c>
      <c r="F265" s="151">
        <v>2837</v>
      </c>
      <c r="G265" s="13">
        <v>4990.25</v>
      </c>
      <c r="H265" s="151">
        <f t="shared" si="111"/>
        <v>51.05</v>
      </c>
      <c r="I265" s="151">
        <f t="shared" si="112"/>
        <v>453.792</v>
      </c>
      <c r="J265" s="151">
        <f t="shared" si="113"/>
        <v>19.859</v>
      </c>
      <c r="K265" s="13">
        <f t="shared" si="114"/>
        <v>424.17</v>
      </c>
      <c r="L265" s="13"/>
      <c r="M265" s="13">
        <f t="shared" si="109"/>
        <v>948.871</v>
      </c>
      <c r="N265" s="151">
        <v>0</v>
      </c>
      <c r="O265" s="151">
        <f t="shared" si="115"/>
        <v>226.9</v>
      </c>
      <c r="P265" s="151">
        <f t="shared" si="116"/>
        <v>8.51</v>
      </c>
      <c r="Q265" s="13">
        <f t="shared" si="117"/>
        <v>99.81</v>
      </c>
      <c r="R265" s="13"/>
      <c r="S265" s="151">
        <f t="shared" si="120"/>
        <v>335.22</v>
      </c>
      <c r="T265" s="151">
        <f t="shared" si="118"/>
        <v>1284.091</v>
      </c>
      <c r="U265" s="151"/>
      <c r="V265" t="str">
        <f>VLOOKUP(D265,[3]汇总!I$2:J$326,2,0)</f>
        <v>√</v>
      </c>
      <c r="W265">
        <f>VLOOKUP(D265,'[4]2021.05'!$E$5:$F$203,2,0)</f>
        <v>1790</v>
      </c>
      <c r="Y265">
        <f>VLOOKUP(C265,'[5]6月养老保险明细导'!$B$1:$R$500,17,0)</f>
        <v>0</v>
      </c>
      <c r="Z265">
        <f t="shared" si="121"/>
        <v>226.9</v>
      </c>
    </row>
    <row r="266" ht="20" customHeight="1" spans="1:26">
      <c r="A266" s="150">
        <f t="shared" si="122"/>
        <v>263</v>
      </c>
      <c r="B266" s="154"/>
      <c r="C266" s="11" t="s">
        <v>497</v>
      </c>
      <c r="D266" s="151" t="s">
        <v>498</v>
      </c>
      <c r="E266" s="151">
        <v>2836.2</v>
      </c>
      <c r="F266" s="151">
        <v>2837</v>
      </c>
      <c r="G266" s="13">
        <v>4990.25</v>
      </c>
      <c r="H266" s="151">
        <f t="shared" si="111"/>
        <v>51.05</v>
      </c>
      <c r="I266" s="151">
        <f t="shared" si="112"/>
        <v>453.792</v>
      </c>
      <c r="J266" s="151">
        <f t="shared" si="113"/>
        <v>19.859</v>
      </c>
      <c r="K266" s="13">
        <f t="shared" si="114"/>
        <v>424.17</v>
      </c>
      <c r="L266" s="13"/>
      <c r="M266" s="13">
        <f t="shared" si="109"/>
        <v>948.871</v>
      </c>
      <c r="N266" s="151">
        <v>0</v>
      </c>
      <c r="O266" s="151">
        <f t="shared" si="115"/>
        <v>226.9</v>
      </c>
      <c r="P266" s="151">
        <f t="shared" si="116"/>
        <v>8.51</v>
      </c>
      <c r="Q266" s="13">
        <f t="shared" si="117"/>
        <v>99.81</v>
      </c>
      <c r="R266" s="13"/>
      <c r="S266" s="151">
        <f t="shared" si="120"/>
        <v>335.22</v>
      </c>
      <c r="T266" s="151">
        <f t="shared" si="118"/>
        <v>1284.091</v>
      </c>
      <c r="U266" s="151"/>
      <c r="V266" t="str">
        <f>VLOOKUP(D266,[3]汇总!I$2:J$326,2,0)</f>
        <v>√</v>
      </c>
      <c r="W266">
        <f>VLOOKUP(D266,'[4]2021.05'!$E$5:$F$203,2,0)</f>
        <v>1790</v>
      </c>
      <c r="Y266">
        <f>VLOOKUP(C266,'[5]6月养老保险明细导'!$B$1:$R$500,17,0)</f>
        <v>0</v>
      </c>
      <c r="Z266">
        <f t="shared" si="121"/>
        <v>226.9</v>
      </c>
    </row>
    <row r="267" ht="20" customHeight="1" spans="1:26">
      <c r="A267" s="150">
        <f t="shared" si="122"/>
        <v>264</v>
      </c>
      <c r="B267" s="154"/>
      <c r="C267" s="11" t="s">
        <v>499</v>
      </c>
      <c r="D267" s="151" t="s">
        <v>500</v>
      </c>
      <c r="E267" s="151">
        <v>2846.5</v>
      </c>
      <c r="F267" s="151">
        <v>2846.5</v>
      </c>
      <c r="G267" s="13">
        <v>4990.25</v>
      </c>
      <c r="H267" s="151">
        <f t="shared" si="111"/>
        <v>51.24</v>
      </c>
      <c r="I267" s="151">
        <f t="shared" si="112"/>
        <v>455.44</v>
      </c>
      <c r="J267" s="151">
        <f t="shared" si="113"/>
        <v>19.9255</v>
      </c>
      <c r="K267" s="13">
        <f t="shared" si="114"/>
        <v>424.17</v>
      </c>
      <c r="L267" s="13"/>
      <c r="M267" s="13">
        <f t="shared" si="109"/>
        <v>950.7755</v>
      </c>
      <c r="N267" s="151">
        <v>0</v>
      </c>
      <c r="O267" s="151">
        <f t="shared" si="115"/>
        <v>227.72</v>
      </c>
      <c r="P267" s="151">
        <f t="shared" si="116"/>
        <v>8.54</v>
      </c>
      <c r="Q267" s="13">
        <f t="shared" si="117"/>
        <v>99.81</v>
      </c>
      <c r="R267" s="13"/>
      <c r="S267" s="151">
        <f t="shared" si="120"/>
        <v>336.07</v>
      </c>
      <c r="T267" s="151">
        <f t="shared" si="118"/>
        <v>1286.8455</v>
      </c>
      <c r="U267" s="151"/>
      <c r="V267" t="str">
        <f>VLOOKUP(D267,[3]汇总!I$2:J$326,2,0)</f>
        <v>√</v>
      </c>
      <c r="W267">
        <f>VLOOKUP(D267,'[4]2021.05'!$E$5:$F$203,2,0)</f>
        <v>1790</v>
      </c>
      <c r="Y267">
        <f>VLOOKUP(C267,'[5]6月养老保险明细导'!$B$1:$R$500,17,0)</f>
        <v>0</v>
      </c>
      <c r="Z267">
        <f t="shared" si="121"/>
        <v>227.72</v>
      </c>
    </row>
    <row r="268" ht="20" customHeight="1" spans="1:26">
      <c r="A268" s="150">
        <f t="shared" si="122"/>
        <v>265</v>
      </c>
      <c r="B268" s="154"/>
      <c r="C268" s="11" t="s">
        <v>501</v>
      </c>
      <c r="D268" s="151" t="s">
        <v>502</v>
      </c>
      <c r="E268" s="151">
        <v>2836.2</v>
      </c>
      <c r="F268" s="151">
        <v>2837</v>
      </c>
      <c r="G268" s="13">
        <v>4990.25</v>
      </c>
      <c r="H268" s="151">
        <f t="shared" si="111"/>
        <v>51.05</v>
      </c>
      <c r="I268" s="151">
        <f t="shared" si="112"/>
        <v>453.792</v>
      </c>
      <c r="J268" s="151">
        <f t="shared" si="113"/>
        <v>19.859</v>
      </c>
      <c r="K268" s="13">
        <f t="shared" si="114"/>
        <v>424.17</v>
      </c>
      <c r="L268" s="13"/>
      <c r="M268" s="13">
        <f t="shared" si="109"/>
        <v>948.871</v>
      </c>
      <c r="N268" s="151">
        <v>0</v>
      </c>
      <c r="O268" s="151">
        <f t="shared" si="115"/>
        <v>226.9</v>
      </c>
      <c r="P268" s="151">
        <f t="shared" si="116"/>
        <v>8.51</v>
      </c>
      <c r="Q268" s="13">
        <f t="shared" si="117"/>
        <v>99.81</v>
      </c>
      <c r="R268" s="13"/>
      <c r="S268" s="151">
        <f t="shared" si="120"/>
        <v>335.22</v>
      </c>
      <c r="T268" s="151">
        <f t="shared" si="118"/>
        <v>1284.091</v>
      </c>
      <c r="U268" s="151"/>
      <c r="V268" t="str">
        <f>VLOOKUP(D268,[3]汇总!I$2:J$326,2,0)</f>
        <v>√</v>
      </c>
      <c r="W268">
        <f>VLOOKUP(D268,'[4]2021.05'!$E$5:$F$203,2,0)</f>
        <v>1790</v>
      </c>
      <c r="Y268">
        <f>VLOOKUP(C268,'[5]6月养老保险明细导'!$B$1:$R$500,17,0)</f>
        <v>0</v>
      </c>
      <c r="Z268">
        <f t="shared" si="121"/>
        <v>226.9</v>
      </c>
    </row>
    <row r="269" ht="20" customHeight="1" spans="1:26">
      <c r="A269" s="150">
        <f t="shared" si="122"/>
        <v>266</v>
      </c>
      <c r="B269" s="154"/>
      <c r="C269" s="11" t="s">
        <v>503</v>
      </c>
      <c r="D269" s="151" t="s">
        <v>504</v>
      </c>
      <c r="E269" s="151">
        <v>2836.2</v>
      </c>
      <c r="F269" s="151">
        <v>2837</v>
      </c>
      <c r="G269" s="13">
        <v>4990.25</v>
      </c>
      <c r="H269" s="151">
        <f t="shared" si="111"/>
        <v>51.05</v>
      </c>
      <c r="I269" s="151">
        <f t="shared" si="112"/>
        <v>453.792</v>
      </c>
      <c r="J269" s="151">
        <f t="shared" si="113"/>
        <v>19.859</v>
      </c>
      <c r="K269" s="13">
        <f t="shared" si="114"/>
        <v>424.17</v>
      </c>
      <c r="L269" s="13"/>
      <c r="M269" s="13">
        <f t="shared" si="109"/>
        <v>948.871</v>
      </c>
      <c r="N269" s="151">
        <v>0</v>
      </c>
      <c r="O269" s="151">
        <f t="shared" si="115"/>
        <v>226.9</v>
      </c>
      <c r="P269" s="151">
        <f t="shared" si="116"/>
        <v>8.51</v>
      </c>
      <c r="Q269" s="13">
        <f t="shared" si="117"/>
        <v>99.81</v>
      </c>
      <c r="R269" s="13"/>
      <c r="S269" s="151">
        <f t="shared" si="120"/>
        <v>335.22</v>
      </c>
      <c r="T269" s="151">
        <f t="shared" si="118"/>
        <v>1284.091</v>
      </c>
      <c r="U269" s="151"/>
      <c r="V269" t="str">
        <f>VLOOKUP(D269,[3]汇总!I$2:J$326,2,0)</f>
        <v>√</v>
      </c>
      <c r="W269">
        <f>VLOOKUP(D269,'[4]2021.05'!$E$5:$F$203,2,0)</f>
        <v>1790</v>
      </c>
      <c r="Y269">
        <f>VLOOKUP(C269,'[5]6月养老保险明细导'!$B$1:$R$500,17,0)</f>
        <v>0</v>
      </c>
      <c r="Z269">
        <f t="shared" si="121"/>
        <v>226.9</v>
      </c>
    </row>
    <row r="270" ht="20" customHeight="1" spans="1:26">
      <c r="A270" s="150">
        <f t="shared" si="122"/>
        <v>267</v>
      </c>
      <c r="B270" s="154"/>
      <c r="C270" s="11" t="s">
        <v>505</v>
      </c>
      <c r="D270" s="151" t="s">
        <v>506</v>
      </c>
      <c r="E270" s="151">
        <v>2836.2</v>
      </c>
      <c r="F270" s="151">
        <v>2837</v>
      </c>
      <c r="G270" s="13">
        <v>4990.25</v>
      </c>
      <c r="H270" s="151">
        <f t="shared" si="111"/>
        <v>51.05</v>
      </c>
      <c r="I270" s="151">
        <f t="shared" si="112"/>
        <v>453.792</v>
      </c>
      <c r="J270" s="151">
        <f t="shared" si="113"/>
        <v>19.859</v>
      </c>
      <c r="K270" s="13">
        <f t="shared" si="114"/>
        <v>424.17</v>
      </c>
      <c r="L270" s="13"/>
      <c r="M270" s="13">
        <f t="shared" si="109"/>
        <v>948.871</v>
      </c>
      <c r="N270" s="151">
        <v>0</v>
      </c>
      <c r="O270" s="151">
        <f t="shared" si="115"/>
        <v>226.9</v>
      </c>
      <c r="P270" s="151">
        <f t="shared" si="116"/>
        <v>8.51</v>
      </c>
      <c r="Q270" s="13">
        <f t="shared" si="117"/>
        <v>99.81</v>
      </c>
      <c r="R270" s="13"/>
      <c r="S270" s="151">
        <f t="shared" si="120"/>
        <v>335.22</v>
      </c>
      <c r="T270" s="151">
        <f t="shared" si="118"/>
        <v>1284.091</v>
      </c>
      <c r="U270" s="151"/>
      <c r="V270" t="str">
        <f>VLOOKUP(D270,[3]汇总!I$2:J$326,2,0)</f>
        <v>√</v>
      </c>
      <c r="W270">
        <f>VLOOKUP(D270,'[4]2021.05'!$E$5:$F$203,2,0)</f>
        <v>1790</v>
      </c>
      <c r="Y270">
        <f>VLOOKUP(C270,'[5]6月养老保险明细导'!$B$1:$R$500,17,0)</f>
        <v>0</v>
      </c>
      <c r="Z270">
        <f t="shared" si="121"/>
        <v>226.9</v>
      </c>
    </row>
    <row r="271" ht="20" customHeight="1" spans="1:26">
      <c r="A271" s="150">
        <f t="shared" si="122"/>
        <v>268</v>
      </c>
      <c r="B271" s="154"/>
      <c r="C271" s="11" t="s">
        <v>507</v>
      </c>
      <c r="D271" s="151" t="s">
        <v>508</v>
      </c>
      <c r="E271" s="151">
        <v>2836.2</v>
      </c>
      <c r="F271" s="151">
        <v>2837</v>
      </c>
      <c r="G271" s="13">
        <v>4990.25</v>
      </c>
      <c r="H271" s="151">
        <f t="shared" si="111"/>
        <v>51.05</v>
      </c>
      <c r="I271" s="151">
        <f t="shared" si="112"/>
        <v>453.792</v>
      </c>
      <c r="J271" s="151">
        <f t="shared" si="113"/>
        <v>19.859</v>
      </c>
      <c r="K271" s="13">
        <f t="shared" si="114"/>
        <v>424.17</v>
      </c>
      <c r="L271" s="13"/>
      <c r="M271" s="13">
        <f t="shared" si="109"/>
        <v>948.871</v>
      </c>
      <c r="N271" s="151">
        <v>0</v>
      </c>
      <c r="O271" s="151">
        <f t="shared" si="115"/>
        <v>226.9</v>
      </c>
      <c r="P271" s="151">
        <f t="shared" si="116"/>
        <v>8.51</v>
      </c>
      <c r="Q271" s="13">
        <f t="shared" si="117"/>
        <v>99.81</v>
      </c>
      <c r="R271" s="13"/>
      <c r="S271" s="151">
        <f t="shared" si="120"/>
        <v>335.22</v>
      </c>
      <c r="T271" s="151">
        <f t="shared" si="118"/>
        <v>1284.091</v>
      </c>
      <c r="U271" s="151"/>
      <c r="V271" t="str">
        <f>VLOOKUP(D271,[3]汇总!I$2:J$326,2,0)</f>
        <v>√</v>
      </c>
      <c r="W271">
        <f>VLOOKUP(D271,'[4]2021.05'!$E$5:$F$203,2,0)</f>
        <v>1790</v>
      </c>
      <c r="Y271">
        <f>VLOOKUP(C271,'[5]6月养老保险明细导'!$B$1:$R$500,17,0)</f>
        <v>0</v>
      </c>
      <c r="Z271">
        <f t="shared" si="121"/>
        <v>226.9</v>
      </c>
    </row>
    <row r="272" ht="20" customHeight="1" spans="1:26">
      <c r="A272" s="150">
        <f t="shared" si="122"/>
        <v>269</v>
      </c>
      <c r="B272" s="154"/>
      <c r="C272" s="11" t="s">
        <v>887</v>
      </c>
      <c r="D272" s="151" t="s">
        <v>888</v>
      </c>
      <c r="E272" s="17">
        <v>3042.05</v>
      </c>
      <c r="F272" s="151">
        <v>3043</v>
      </c>
      <c r="G272" s="13">
        <v>4990.25</v>
      </c>
      <c r="H272" s="151">
        <f t="shared" si="111"/>
        <v>54.76</v>
      </c>
      <c r="I272" s="151">
        <f t="shared" si="112"/>
        <v>486.728</v>
      </c>
      <c r="J272" s="151">
        <f t="shared" si="113"/>
        <v>21.301</v>
      </c>
      <c r="K272" s="13">
        <f t="shared" si="114"/>
        <v>424.17</v>
      </c>
      <c r="L272" s="13"/>
      <c r="M272" s="13">
        <f t="shared" si="109"/>
        <v>986.959</v>
      </c>
      <c r="N272" s="151">
        <v>0</v>
      </c>
      <c r="O272" s="151">
        <f t="shared" si="115"/>
        <v>243.36</v>
      </c>
      <c r="P272" s="151">
        <f t="shared" si="116"/>
        <v>9.13</v>
      </c>
      <c r="Q272" s="13">
        <f t="shared" si="117"/>
        <v>99.81</v>
      </c>
      <c r="R272" s="13"/>
      <c r="S272" s="151">
        <f t="shared" si="120"/>
        <v>352.3</v>
      </c>
      <c r="T272" s="151">
        <f t="shared" si="118"/>
        <v>1339.259</v>
      </c>
      <c r="U272" s="151"/>
      <c r="W272" t="e">
        <f>VLOOKUP(D272,'[4]2021.05'!$E$5:$F$203,2,0)</f>
        <v>#N/A</v>
      </c>
      <c r="Y272">
        <f>VLOOKUP(C272,'[5]6月养老保险明细导'!$B$1:$R$500,17,0)</f>
        <v>0</v>
      </c>
      <c r="Z272">
        <f t="shared" si="121"/>
        <v>243.36</v>
      </c>
    </row>
    <row r="273" ht="20" customHeight="1" spans="1:26">
      <c r="A273" s="150">
        <f t="shared" si="122"/>
        <v>270</v>
      </c>
      <c r="B273" s="154"/>
      <c r="C273" s="11" t="s">
        <v>889</v>
      </c>
      <c r="D273" s="151" t="s">
        <v>890</v>
      </c>
      <c r="E273" s="17">
        <v>3042.05</v>
      </c>
      <c r="F273" s="151">
        <v>3043</v>
      </c>
      <c r="G273" s="13">
        <v>4990.25</v>
      </c>
      <c r="H273" s="151">
        <f t="shared" si="111"/>
        <v>54.76</v>
      </c>
      <c r="I273" s="151">
        <f t="shared" si="112"/>
        <v>486.728</v>
      </c>
      <c r="J273" s="151">
        <f t="shared" si="113"/>
        <v>21.301</v>
      </c>
      <c r="K273" s="13">
        <f t="shared" si="114"/>
        <v>424.17</v>
      </c>
      <c r="L273" s="13"/>
      <c r="M273" s="13">
        <f t="shared" si="109"/>
        <v>986.959</v>
      </c>
      <c r="N273" s="151">
        <v>0</v>
      </c>
      <c r="O273" s="151">
        <f t="shared" si="115"/>
        <v>243.36</v>
      </c>
      <c r="P273" s="151">
        <f t="shared" si="116"/>
        <v>9.13</v>
      </c>
      <c r="Q273" s="13">
        <f t="shared" si="117"/>
        <v>99.81</v>
      </c>
      <c r="R273" s="13"/>
      <c r="S273" s="151">
        <f t="shared" si="120"/>
        <v>352.3</v>
      </c>
      <c r="T273" s="151">
        <f t="shared" si="118"/>
        <v>1339.259</v>
      </c>
      <c r="U273" s="151"/>
      <c r="W273" t="e">
        <f>VLOOKUP(D273,'[4]2021.05'!$E$5:$F$203,2,0)</f>
        <v>#N/A</v>
      </c>
      <c r="Y273">
        <f>VLOOKUP(C273,'[5]6月养老保险明细导'!$B$1:$R$500,17,0)</f>
        <v>0</v>
      </c>
      <c r="Z273">
        <f t="shared" si="121"/>
        <v>243.36</v>
      </c>
    </row>
    <row r="274" ht="20" customHeight="1" spans="1:26">
      <c r="A274" s="150">
        <f t="shared" ref="A274:A283" si="123">ROW()-3</f>
        <v>271</v>
      </c>
      <c r="B274" s="154"/>
      <c r="C274" s="11" t="s">
        <v>891</v>
      </c>
      <c r="D274" s="151" t="s">
        <v>892</v>
      </c>
      <c r="E274" s="17">
        <v>3042.05</v>
      </c>
      <c r="F274" s="151">
        <v>3043</v>
      </c>
      <c r="G274" s="13">
        <v>4990.25</v>
      </c>
      <c r="H274" s="151">
        <f t="shared" si="111"/>
        <v>54.76</v>
      </c>
      <c r="I274" s="151">
        <f t="shared" si="112"/>
        <v>486.728</v>
      </c>
      <c r="J274" s="151">
        <f t="shared" si="113"/>
        <v>21.301</v>
      </c>
      <c r="K274" s="13">
        <f t="shared" si="114"/>
        <v>424.17</v>
      </c>
      <c r="L274" s="13"/>
      <c r="M274" s="13">
        <f t="shared" si="109"/>
        <v>986.959</v>
      </c>
      <c r="N274" s="151">
        <v>0</v>
      </c>
      <c r="O274" s="151">
        <f t="shared" si="115"/>
        <v>243.36</v>
      </c>
      <c r="P274" s="151">
        <f t="shared" si="116"/>
        <v>9.13</v>
      </c>
      <c r="Q274" s="13">
        <f t="shared" si="117"/>
        <v>99.81</v>
      </c>
      <c r="R274" s="13"/>
      <c r="S274" s="151">
        <f t="shared" si="120"/>
        <v>352.3</v>
      </c>
      <c r="T274" s="151">
        <f t="shared" si="118"/>
        <v>1339.259</v>
      </c>
      <c r="U274" s="151"/>
      <c r="W274" t="e">
        <f>VLOOKUP(D274,'[4]2021.05'!$E$5:$F$203,2,0)</f>
        <v>#N/A</v>
      </c>
      <c r="Y274">
        <f>VLOOKUP(C274,'[5]6月养老保险明细导'!$B$1:$R$500,17,0)</f>
        <v>0</v>
      </c>
      <c r="Z274">
        <f t="shared" si="121"/>
        <v>243.36</v>
      </c>
    </row>
    <row r="275" s="1" customFormat="1" ht="20" customHeight="1" spans="1:26">
      <c r="A275" s="150">
        <f t="shared" si="123"/>
        <v>272</v>
      </c>
      <c r="B275" s="19"/>
      <c r="C275" s="32" t="s">
        <v>995</v>
      </c>
      <c r="D275" s="212" t="s">
        <v>996</v>
      </c>
      <c r="E275" s="21">
        <v>3042.05</v>
      </c>
      <c r="F275" s="12">
        <v>3043</v>
      </c>
      <c r="G275" s="22">
        <v>4990.25</v>
      </c>
      <c r="H275" s="12">
        <f t="shared" si="111"/>
        <v>54.76</v>
      </c>
      <c r="I275" s="12">
        <f t="shared" si="112"/>
        <v>486.728</v>
      </c>
      <c r="J275" s="12">
        <f t="shared" si="113"/>
        <v>21.301</v>
      </c>
      <c r="K275" s="22">
        <f t="shared" si="114"/>
        <v>424.17</v>
      </c>
      <c r="L275" s="22">
        <v>54</v>
      </c>
      <c r="M275" s="13">
        <f t="shared" si="109"/>
        <v>1040.959</v>
      </c>
      <c r="N275" s="12">
        <v>0</v>
      </c>
      <c r="O275" s="12">
        <f t="shared" si="115"/>
        <v>243.36</v>
      </c>
      <c r="P275" s="12">
        <f t="shared" si="116"/>
        <v>9.13</v>
      </c>
      <c r="Q275" s="22">
        <f t="shared" si="117"/>
        <v>99.81</v>
      </c>
      <c r="R275" s="22">
        <v>54</v>
      </c>
      <c r="S275" s="151">
        <f t="shared" si="120"/>
        <v>406.3</v>
      </c>
      <c r="T275" s="12">
        <f t="shared" si="118"/>
        <v>1447.259</v>
      </c>
      <c r="U275" s="12" t="s">
        <v>50</v>
      </c>
      <c r="Y275">
        <f>VLOOKUP(C275,'[5]6月养老保险明细导'!$B$1:$R$500,17,0)</f>
        <v>0</v>
      </c>
      <c r="Z275">
        <f t="shared" si="121"/>
        <v>243.36</v>
      </c>
    </row>
    <row r="276" ht="20" customHeight="1" spans="1:26">
      <c r="A276" s="150">
        <f t="shared" si="123"/>
        <v>273</v>
      </c>
      <c r="B276" s="153" t="s">
        <v>509</v>
      </c>
      <c r="C276" s="11" t="s">
        <v>510</v>
      </c>
      <c r="D276" s="151" t="s">
        <v>511</v>
      </c>
      <c r="E276" s="151">
        <v>2836.2</v>
      </c>
      <c r="F276" s="151">
        <v>2837</v>
      </c>
      <c r="G276" s="13">
        <v>4990.25</v>
      </c>
      <c r="H276" s="151">
        <f t="shared" si="111"/>
        <v>51.05</v>
      </c>
      <c r="I276" s="151">
        <f t="shared" si="112"/>
        <v>453.792</v>
      </c>
      <c r="J276" s="151">
        <f t="shared" si="113"/>
        <v>19.859</v>
      </c>
      <c r="K276" s="13">
        <f t="shared" si="114"/>
        <v>424.17</v>
      </c>
      <c r="L276" s="13"/>
      <c r="M276" s="13">
        <f t="shared" si="109"/>
        <v>948.871</v>
      </c>
      <c r="N276" s="151">
        <v>0</v>
      </c>
      <c r="O276" s="151">
        <f t="shared" si="115"/>
        <v>226.9</v>
      </c>
      <c r="P276" s="151">
        <f t="shared" si="116"/>
        <v>8.51</v>
      </c>
      <c r="Q276" s="13">
        <f t="shared" si="117"/>
        <v>99.81</v>
      </c>
      <c r="R276" s="13"/>
      <c r="S276" s="151">
        <f t="shared" si="120"/>
        <v>335.22</v>
      </c>
      <c r="T276" s="151">
        <f t="shared" si="118"/>
        <v>1284.091</v>
      </c>
      <c r="U276" s="151"/>
      <c r="V276" t="str">
        <f>VLOOKUP(D276,[3]汇总!I$2:J$326,2,0)</f>
        <v>√</v>
      </c>
      <c r="W276">
        <f>VLOOKUP(D276,'[4]2021.05'!$E$5:$F$203,2,0)</f>
        <v>1790</v>
      </c>
      <c r="Y276">
        <f>VLOOKUP(C276,'[5]6月养老保险明细导'!$B$1:$R$500,17,0)</f>
        <v>0</v>
      </c>
      <c r="Z276">
        <f t="shared" si="121"/>
        <v>226.9</v>
      </c>
    </row>
    <row r="277" ht="20" customHeight="1" spans="1:26">
      <c r="A277" s="150">
        <f t="shared" si="123"/>
        <v>274</v>
      </c>
      <c r="B277" s="154"/>
      <c r="C277" s="11" t="s">
        <v>512</v>
      </c>
      <c r="D277" s="151" t="s">
        <v>513</v>
      </c>
      <c r="E277" s="151">
        <v>2836.2</v>
      </c>
      <c r="F277" s="151">
        <v>2837</v>
      </c>
      <c r="G277" s="13">
        <v>4990.25</v>
      </c>
      <c r="H277" s="151">
        <f t="shared" si="111"/>
        <v>51.05</v>
      </c>
      <c r="I277" s="151">
        <f t="shared" si="112"/>
        <v>453.792</v>
      </c>
      <c r="J277" s="151">
        <f t="shared" si="113"/>
        <v>19.859</v>
      </c>
      <c r="K277" s="13">
        <f t="shared" si="114"/>
        <v>424.17</v>
      </c>
      <c r="L277" s="13"/>
      <c r="M277" s="13">
        <f t="shared" si="109"/>
        <v>948.871</v>
      </c>
      <c r="N277" s="151">
        <v>0</v>
      </c>
      <c r="O277" s="151">
        <f t="shared" si="115"/>
        <v>226.9</v>
      </c>
      <c r="P277" s="151">
        <f t="shared" si="116"/>
        <v>8.51</v>
      </c>
      <c r="Q277" s="13">
        <f t="shared" si="117"/>
        <v>99.81</v>
      </c>
      <c r="R277" s="13"/>
      <c r="S277" s="151">
        <f t="shared" si="120"/>
        <v>335.22</v>
      </c>
      <c r="T277" s="151">
        <f t="shared" si="118"/>
        <v>1284.091</v>
      </c>
      <c r="U277" s="151"/>
      <c r="V277" t="str">
        <f>VLOOKUP(D277,[3]汇总!I$2:J$326,2,0)</f>
        <v>√</v>
      </c>
      <c r="W277">
        <f>VLOOKUP(D277,'[4]2021.05'!$E$5:$F$203,2,0)</f>
        <v>1790</v>
      </c>
      <c r="Y277">
        <f>VLOOKUP(C277,'[5]6月养老保险明细导'!$B$1:$R$500,17,0)</f>
        <v>0</v>
      </c>
      <c r="Z277">
        <f t="shared" si="121"/>
        <v>226.9</v>
      </c>
    </row>
    <row r="278" ht="20" customHeight="1" spans="1:26">
      <c r="A278" s="150">
        <f t="shared" si="123"/>
        <v>275</v>
      </c>
      <c r="B278" s="154"/>
      <c r="C278" s="11" t="s">
        <v>514</v>
      </c>
      <c r="D278" s="151" t="s">
        <v>515</v>
      </c>
      <c r="E278" s="151">
        <v>2836.2</v>
      </c>
      <c r="F278" s="151">
        <v>2837</v>
      </c>
      <c r="G278" s="13">
        <v>4990.25</v>
      </c>
      <c r="H278" s="151">
        <f t="shared" si="111"/>
        <v>51.05</v>
      </c>
      <c r="I278" s="151">
        <f t="shared" si="112"/>
        <v>453.792</v>
      </c>
      <c r="J278" s="151">
        <f t="shared" si="113"/>
        <v>19.859</v>
      </c>
      <c r="K278" s="13">
        <f t="shared" si="114"/>
        <v>424.17</v>
      </c>
      <c r="L278" s="13"/>
      <c r="M278" s="13">
        <f t="shared" si="109"/>
        <v>948.871</v>
      </c>
      <c r="N278" s="151">
        <v>0</v>
      </c>
      <c r="O278" s="151">
        <f t="shared" si="115"/>
        <v>226.9</v>
      </c>
      <c r="P278" s="151">
        <f t="shared" si="116"/>
        <v>8.51</v>
      </c>
      <c r="Q278" s="13">
        <f t="shared" si="117"/>
        <v>99.81</v>
      </c>
      <c r="R278" s="13"/>
      <c r="S278" s="151">
        <f t="shared" si="120"/>
        <v>335.22</v>
      </c>
      <c r="T278" s="151">
        <f t="shared" si="118"/>
        <v>1284.091</v>
      </c>
      <c r="U278" s="151"/>
      <c r="V278" t="str">
        <f>VLOOKUP(D278,[3]汇总!I$2:J$326,2,0)</f>
        <v>√</v>
      </c>
      <c r="W278">
        <f>VLOOKUP(D278,'[4]2021.05'!$E$5:$F$203,2,0)</f>
        <v>1790</v>
      </c>
      <c r="Y278">
        <f>VLOOKUP(C278,'[5]6月养老保险明细导'!$B$1:$R$500,17,0)</f>
        <v>0</v>
      </c>
      <c r="Z278">
        <f t="shared" si="121"/>
        <v>226.9</v>
      </c>
    </row>
    <row r="279" ht="20" customHeight="1" spans="1:26">
      <c r="A279" s="150">
        <f t="shared" si="123"/>
        <v>276</v>
      </c>
      <c r="B279" s="154"/>
      <c r="C279" s="11" t="s">
        <v>520</v>
      </c>
      <c r="D279" s="151" t="s">
        <v>521</v>
      </c>
      <c r="E279" s="151">
        <v>2836.2</v>
      </c>
      <c r="F279" s="151">
        <v>2837</v>
      </c>
      <c r="G279" s="13">
        <v>4990.25</v>
      </c>
      <c r="H279" s="151">
        <f t="shared" si="111"/>
        <v>51.05</v>
      </c>
      <c r="I279" s="151">
        <f t="shared" si="112"/>
        <v>453.792</v>
      </c>
      <c r="J279" s="151">
        <f t="shared" si="113"/>
        <v>19.859</v>
      </c>
      <c r="K279" s="13">
        <f t="shared" si="114"/>
        <v>424.17</v>
      </c>
      <c r="L279" s="13"/>
      <c r="M279" s="13">
        <f t="shared" si="109"/>
        <v>948.871</v>
      </c>
      <c r="N279" s="151">
        <v>0</v>
      </c>
      <c r="O279" s="151">
        <f t="shared" si="115"/>
        <v>226.9</v>
      </c>
      <c r="P279" s="151">
        <f t="shared" si="116"/>
        <v>8.51</v>
      </c>
      <c r="Q279" s="13">
        <f t="shared" si="117"/>
        <v>99.81</v>
      </c>
      <c r="R279" s="13"/>
      <c r="S279" s="151">
        <f t="shared" si="120"/>
        <v>335.22</v>
      </c>
      <c r="T279" s="151">
        <f t="shared" si="118"/>
        <v>1284.091</v>
      </c>
      <c r="U279" s="151"/>
      <c r="V279" t="str">
        <f>VLOOKUP(D279,[3]汇总!I$2:J$326,2,0)</f>
        <v>√</v>
      </c>
      <c r="W279">
        <f>VLOOKUP(D279,'[4]2021.05'!$E$5:$F$203,2,0)</f>
        <v>1790</v>
      </c>
      <c r="Y279">
        <f>VLOOKUP(C279,'[5]6月养老保险明细导'!$B$1:$R$500,17,0)</f>
        <v>0</v>
      </c>
      <c r="Z279">
        <f t="shared" si="121"/>
        <v>226.9</v>
      </c>
    </row>
    <row r="280" ht="20" customHeight="1" spans="1:26">
      <c r="A280" s="150">
        <f t="shared" si="123"/>
        <v>277</v>
      </c>
      <c r="B280" s="154"/>
      <c r="C280" s="11" t="s">
        <v>524</v>
      </c>
      <c r="D280" s="151" t="s">
        <v>525</v>
      </c>
      <c r="E280" s="151">
        <v>2836.2</v>
      </c>
      <c r="F280" s="151">
        <v>2837</v>
      </c>
      <c r="G280" s="13">
        <v>4990.25</v>
      </c>
      <c r="H280" s="151">
        <f t="shared" si="111"/>
        <v>51.05</v>
      </c>
      <c r="I280" s="151">
        <f t="shared" si="112"/>
        <v>453.792</v>
      </c>
      <c r="J280" s="151">
        <f t="shared" si="113"/>
        <v>19.859</v>
      </c>
      <c r="K280" s="13">
        <f t="shared" si="114"/>
        <v>424.17</v>
      </c>
      <c r="L280" s="13"/>
      <c r="M280" s="13">
        <f t="shared" si="109"/>
        <v>948.871</v>
      </c>
      <c r="N280" s="151">
        <v>0</v>
      </c>
      <c r="O280" s="151">
        <f t="shared" si="115"/>
        <v>226.9</v>
      </c>
      <c r="P280" s="151">
        <f t="shared" si="116"/>
        <v>8.51</v>
      </c>
      <c r="Q280" s="13">
        <f t="shared" si="117"/>
        <v>99.81</v>
      </c>
      <c r="R280" s="13"/>
      <c r="S280" s="151">
        <f t="shared" si="120"/>
        <v>335.22</v>
      </c>
      <c r="T280" s="151">
        <f t="shared" si="118"/>
        <v>1284.091</v>
      </c>
      <c r="U280" s="151"/>
      <c r="V280" t="str">
        <f>VLOOKUP(D280,[3]汇总!I$2:J$326,2,0)</f>
        <v>√</v>
      </c>
      <c r="W280">
        <f>VLOOKUP(D280,'[4]2021.05'!$E$5:$F$203,2,0)</f>
        <v>1790</v>
      </c>
      <c r="Y280">
        <f>VLOOKUP(C280,'[5]6月养老保险明细导'!$B$1:$R$500,17,0)</f>
        <v>0</v>
      </c>
      <c r="Z280">
        <f t="shared" si="121"/>
        <v>226.9</v>
      </c>
    </row>
    <row r="281" ht="20" customHeight="1" spans="1:26">
      <c r="A281" s="150">
        <f t="shared" si="123"/>
        <v>278</v>
      </c>
      <c r="B281" s="154"/>
      <c r="C281" s="11" t="s">
        <v>526</v>
      </c>
      <c r="D281" s="151" t="s">
        <v>527</v>
      </c>
      <c r="E281" s="151">
        <v>2836.2</v>
      </c>
      <c r="F281" s="151">
        <v>2837</v>
      </c>
      <c r="G281" s="13">
        <v>4990.25</v>
      </c>
      <c r="H281" s="151">
        <f t="shared" si="111"/>
        <v>51.05</v>
      </c>
      <c r="I281" s="151">
        <f t="shared" si="112"/>
        <v>453.792</v>
      </c>
      <c r="J281" s="151">
        <f t="shared" si="113"/>
        <v>19.859</v>
      </c>
      <c r="K281" s="13">
        <f t="shared" si="114"/>
        <v>424.17</v>
      </c>
      <c r="L281" s="13"/>
      <c r="M281" s="13">
        <f t="shared" si="109"/>
        <v>948.871</v>
      </c>
      <c r="N281" s="151">
        <v>0</v>
      </c>
      <c r="O281" s="151">
        <f t="shared" si="115"/>
        <v>226.9</v>
      </c>
      <c r="P281" s="151">
        <f t="shared" si="116"/>
        <v>8.51</v>
      </c>
      <c r="Q281" s="13">
        <f t="shared" si="117"/>
        <v>99.81</v>
      </c>
      <c r="R281" s="13"/>
      <c r="S281" s="151">
        <f t="shared" si="120"/>
        <v>335.22</v>
      </c>
      <c r="T281" s="151">
        <f t="shared" si="118"/>
        <v>1284.091</v>
      </c>
      <c r="U281" s="151"/>
      <c r="V281" t="str">
        <f>VLOOKUP(D281,[3]汇总!I$2:J$326,2,0)</f>
        <v>√</v>
      </c>
      <c r="W281" t="e">
        <f>VLOOKUP(D281,'[4]2021.05'!$E$5:$F$203,2,0)</f>
        <v>#N/A</v>
      </c>
      <c r="Y281">
        <f>VLOOKUP(C281,'[5]6月养老保险明细导'!$B$1:$R$500,17,0)</f>
        <v>0</v>
      </c>
      <c r="Z281">
        <f t="shared" si="121"/>
        <v>226.9</v>
      </c>
    </row>
    <row r="282" ht="20" customHeight="1" spans="1:26">
      <c r="A282" s="150">
        <f t="shared" si="123"/>
        <v>279</v>
      </c>
      <c r="B282" s="154"/>
      <c r="C282" s="11" t="s">
        <v>530</v>
      </c>
      <c r="D282" s="151" t="s">
        <v>531</v>
      </c>
      <c r="E282" s="151">
        <v>2836.2</v>
      </c>
      <c r="F282" s="151">
        <v>2837</v>
      </c>
      <c r="G282" s="13">
        <v>4990.25</v>
      </c>
      <c r="H282" s="151">
        <f t="shared" si="111"/>
        <v>51.05</v>
      </c>
      <c r="I282" s="151">
        <f t="shared" si="112"/>
        <v>453.792</v>
      </c>
      <c r="J282" s="151">
        <f t="shared" si="113"/>
        <v>19.859</v>
      </c>
      <c r="K282" s="13">
        <f t="shared" si="114"/>
        <v>424.17</v>
      </c>
      <c r="L282" s="13"/>
      <c r="M282" s="13">
        <f t="shared" si="109"/>
        <v>948.871</v>
      </c>
      <c r="N282" s="151">
        <v>0</v>
      </c>
      <c r="O282" s="151">
        <f t="shared" si="115"/>
        <v>226.9</v>
      </c>
      <c r="P282" s="151">
        <f t="shared" si="116"/>
        <v>8.51</v>
      </c>
      <c r="Q282" s="13">
        <f t="shared" si="117"/>
        <v>99.81</v>
      </c>
      <c r="R282" s="13"/>
      <c r="S282" s="151">
        <f t="shared" si="120"/>
        <v>335.22</v>
      </c>
      <c r="T282" s="151">
        <f t="shared" si="118"/>
        <v>1284.091</v>
      </c>
      <c r="U282" s="151"/>
      <c r="V282" t="str">
        <f>VLOOKUP(D282,[3]汇总!I$2:J$326,2,0)</f>
        <v>√</v>
      </c>
      <c r="W282">
        <f>VLOOKUP(D282,'[4]2021.05'!$E$5:$F$203,2,0)</f>
        <v>4180</v>
      </c>
      <c r="Y282">
        <f>VLOOKUP(C282,'[5]6月养老保险明细导'!$B$1:$R$500,17,0)</f>
        <v>0</v>
      </c>
      <c r="Z282">
        <f t="shared" si="121"/>
        <v>226.9</v>
      </c>
    </row>
    <row r="283" ht="20" customHeight="1" spans="1:26">
      <c r="A283" s="150">
        <f t="shared" si="123"/>
        <v>280</v>
      </c>
      <c r="B283" s="154"/>
      <c r="C283" s="11" t="s">
        <v>532</v>
      </c>
      <c r="D283" s="151" t="s">
        <v>533</v>
      </c>
      <c r="E283" s="151">
        <v>2836.2</v>
      </c>
      <c r="F283" s="151">
        <v>2837</v>
      </c>
      <c r="G283" s="13">
        <v>4990.25</v>
      </c>
      <c r="H283" s="151">
        <f t="shared" si="111"/>
        <v>51.05</v>
      </c>
      <c r="I283" s="151">
        <f t="shared" si="112"/>
        <v>453.792</v>
      </c>
      <c r="J283" s="151">
        <f t="shared" si="113"/>
        <v>19.859</v>
      </c>
      <c r="K283" s="13">
        <f t="shared" si="114"/>
        <v>424.17</v>
      </c>
      <c r="L283" s="13"/>
      <c r="M283" s="13">
        <f t="shared" si="109"/>
        <v>948.871</v>
      </c>
      <c r="N283" s="151">
        <v>0</v>
      </c>
      <c r="O283" s="151">
        <f t="shared" si="115"/>
        <v>226.9</v>
      </c>
      <c r="P283" s="151">
        <f t="shared" si="116"/>
        <v>8.51</v>
      </c>
      <c r="Q283" s="13">
        <f t="shared" si="117"/>
        <v>99.81</v>
      </c>
      <c r="R283" s="13"/>
      <c r="S283" s="151">
        <f t="shared" si="120"/>
        <v>335.22</v>
      </c>
      <c r="T283" s="151">
        <f t="shared" si="118"/>
        <v>1284.091</v>
      </c>
      <c r="U283" s="151"/>
      <c r="V283" t="str">
        <f>VLOOKUP(D283,[3]汇总!I$2:J$326,2,0)</f>
        <v>√</v>
      </c>
      <c r="W283">
        <f>VLOOKUP(D283,'[4]2021.05'!$E$5:$F$203,2,0)</f>
        <v>4180</v>
      </c>
      <c r="Y283">
        <f>VLOOKUP(C283,'[5]6月养老保险明细导'!$B$1:$R$500,17,0)</f>
        <v>0</v>
      </c>
      <c r="Z283">
        <f t="shared" si="121"/>
        <v>226.9</v>
      </c>
    </row>
    <row r="284" ht="20" customHeight="1" spans="1:26">
      <c r="A284" s="150">
        <f t="shared" ref="A284:A293" si="124">ROW()-3</f>
        <v>281</v>
      </c>
      <c r="B284" s="154"/>
      <c r="C284" s="11" t="s">
        <v>534</v>
      </c>
      <c r="D284" s="151" t="s">
        <v>535</v>
      </c>
      <c r="E284" s="151">
        <v>2836.2</v>
      </c>
      <c r="F284" s="151">
        <v>2837</v>
      </c>
      <c r="G284" s="13">
        <v>4990.25</v>
      </c>
      <c r="H284" s="151">
        <f t="shared" si="111"/>
        <v>51.05</v>
      </c>
      <c r="I284" s="151">
        <f t="shared" si="112"/>
        <v>453.792</v>
      </c>
      <c r="J284" s="151">
        <f t="shared" si="113"/>
        <v>19.859</v>
      </c>
      <c r="K284" s="13">
        <f t="shared" si="114"/>
        <v>424.17</v>
      </c>
      <c r="L284" s="13"/>
      <c r="M284" s="13">
        <f t="shared" si="109"/>
        <v>948.871</v>
      </c>
      <c r="N284" s="151">
        <v>0</v>
      </c>
      <c r="O284" s="151">
        <f t="shared" si="115"/>
        <v>226.9</v>
      </c>
      <c r="P284" s="151">
        <f t="shared" si="116"/>
        <v>8.51</v>
      </c>
      <c r="Q284" s="13">
        <f t="shared" si="117"/>
        <v>99.81</v>
      </c>
      <c r="R284" s="13"/>
      <c r="S284" s="151">
        <f t="shared" si="120"/>
        <v>335.22</v>
      </c>
      <c r="T284" s="151">
        <f t="shared" si="118"/>
        <v>1284.091</v>
      </c>
      <c r="U284" s="151"/>
      <c r="V284" t="str">
        <f>VLOOKUP(D284,[3]汇总!I$2:J$326,2,0)</f>
        <v>√</v>
      </c>
      <c r="W284">
        <f>VLOOKUP(D284,'[4]2021.05'!$E$5:$F$203,2,0)</f>
        <v>4180</v>
      </c>
      <c r="Y284">
        <f>VLOOKUP(C284,'[5]6月养老保险明细导'!$B$1:$R$500,17,0)</f>
        <v>0</v>
      </c>
      <c r="Z284">
        <f t="shared" si="121"/>
        <v>226.9</v>
      </c>
    </row>
    <row r="285" ht="20" customHeight="1" spans="1:26">
      <c r="A285" s="150">
        <f t="shared" si="124"/>
        <v>282</v>
      </c>
      <c r="B285" s="154"/>
      <c r="C285" s="11" t="s">
        <v>536</v>
      </c>
      <c r="D285" s="151" t="s">
        <v>537</v>
      </c>
      <c r="E285" s="151">
        <v>2836.2</v>
      </c>
      <c r="F285" s="151">
        <v>2837</v>
      </c>
      <c r="G285" s="13">
        <v>4990.25</v>
      </c>
      <c r="H285" s="151">
        <f t="shared" si="111"/>
        <v>51.05</v>
      </c>
      <c r="I285" s="151">
        <f t="shared" si="112"/>
        <v>453.792</v>
      </c>
      <c r="J285" s="151">
        <f t="shared" si="113"/>
        <v>19.859</v>
      </c>
      <c r="K285" s="13">
        <f t="shared" si="114"/>
        <v>424.17</v>
      </c>
      <c r="L285" s="13"/>
      <c r="M285" s="13">
        <f t="shared" si="109"/>
        <v>948.871</v>
      </c>
      <c r="N285" s="151">
        <v>0</v>
      </c>
      <c r="O285" s="151">
        <f t="shared" si="115"/>
        <v>226.9</v>
      </c>
      <c r="P285" s="151">
        <f t="shared" si="116"/>
        <v>8.51</v>
      </c>
      <c r="Q285" s="13">
        <f t="shared" si="117"/>
        <v>99.81</v>
      </c>
      <c r="R285" s="13"/>
      <c r="S285" s="151">
        <f t="shared" si="120"/>
        <v>335.22</v>
      </c>
      <c r="T285" s="151">
        <f t="shared" si="118"/>
        <v>1284.091</v>
      </c>
      <c r="U285" s="151"/>
      <c r="V285" t="str">
        <f>VLOOKUP(D285,[3]汇总!I$2:J$326,2,0)</f>
        <v>√</v>
      </c>
      <c r="W285">
        <f>VLOOKUP(D285,'[4]2021.05'!$E$5:$F$203,2,0)</f>
        <v>4180</v>
      </c>
      <c r="Y285">
        <f>VLOOKUP(C285,'[5]6月养老保险明细导'!$B$1:$R$500,17,0)</f>
        <v>0</v>
      </c>
      <c r="Z285">
        <f t="shared" si="121"/>
        <v>226.9</v>
      </c>
    </row>
    <row r="286" ht="20" customHeight="1" spans="1:26">
      <c r="A286" s="150">
        <f t="shared" si="124"/>
        <v>283</v>
      </c>
      <c r="B286" s="154"/>
      <c r="C286" s="11" t="s">
        <v>538</v>
      </c>
      <c r="D286" s="151" t="s">
        <v>539</v>
      </c>
      <c r="E286" s="151">
        <v>2836.2</v>
      </c>
      <c r="F286" s="151">
        <v>2837</v>
      </c>
      <c r="G286" s="13">
        <v>4990.25</v>
      </c>
      <c r="H286" s="151">
        <f t="shared" si="111"/>
        <v>51.05</v>
      </c>
      <c r="I286" s="151">
        <f t="shared" si="112"/>
        <v>453.792</v>
      </c>
      <c r="J286" s="151">
        <f t="shared" si="113"/>
        <v>19.859</v>
      </c>
      <c r="K286" s="13">
        <f t="shared" si="114"/>
        <v>424.17</v>
      </c>
      <c r="L286" s="13"/>
      <c r="M286" s="13">
        <f t="shared" si="109"/>
        <v>948.871</v>
      </c>
      <c r="N286" s="151">
        <v>0</v>
      </c>
      <c r="O286" s="151">
        <f t="shared" si="115"/>
        <v>226.9</v>
      </c>
      <c r="P286" s="151">
        <f t="shared" si="116"/>
        <v>8.51</v>
      </c>
      <c r="Q286" s="13">
        <f t="shared" si="117"/>
        <v>99.81</v>
      </c>
      <c r="R286" s="13"/>
      <c r="S286" s="151">
        <f t="shared" si="120"/>
        <v>335.22</v>
      </c>
      <c r="T286" s="151">
        <f t="shared" si="118"/>
        <v>1284.091</v>
      </c>
      <c r="U286" s="151"/>
      <c r="V286" t="str">
        <f>VLOOKUP(D286,[3]汇总!I$2:J$326,2,0)</f>
        <v>√</v>
      </c>
      <c r="W286">
        <f>VLOOKUP(D286,'[4]2021.05'!$E$5:$F$203,2,0)</f>
        <v>4180</v>
      </c>
      <c r="Y286">
        <f>VLOOKUP(C286,'[5]6月养老保险明细导'!$B$1:$R$500,17,0)</f>
        <v>0</v>
      </c>
      <c r="Z286">
        <f t="shared" si="121"/>
        <v>226.9</v>
      </c>
    </row>
    <row r="287" ht="20" customHeight="1" spans="1:26">
      <c r="A287" s="150">
        <f t="shared" si="124"/>
        <v>284</v>
      </c>
      <c r="B287" s="154"/>
      <c r="C287" s="11" t="s">
        <v>540</v>
      </c>
      <c r="D287" s="151" t="s">
        <v>541</v>
      </c>
      <c r="E287" s="151">
        <v>2836.2</v>
      </c>
      <c r="F287" s="151">
        <v>2837</v>
      </c>
      <c r="G287" s="13">
        <v>4990.25</v>
      </c>
      <c r="H287" s="151">
        <f t="shared" si="111"/>
        <v>51.05</v>
      </c>
      <c r="I287" s="151">
        <f t="shared" si="112"/>
        <v>453.792</v>
      </c>
      <c r="J287" s="151">
        <f t="shared" si="113"/>
        <v>19.859</v>
      </c>
      <c r="K287" s="13">
        <f t="shared" si="114"/>
        <v>424.17</v>
      </c>
      <c r="L287" s="13"/>
      <c r="M287" s="13">
        <f t="shared" si="109"/>
        <v>948.871</v>
      </c>
      <c r="N287" s="151">
        <v>0</v>
      </c>
      <c r="O287" s="151">
        <f t="shared" si="115"/>
        <v>226.9</v>
      </c>
      <c r="P287" s="151">
        <f t="shared" si="116"/>
        <v>8.51</v>
      </c>
      <c r="Q287" s="13">
        <f t="shared" si="117"/>
        <v>99.81</v>
      </c>
      <c r="R287" s="13"/>
      <c r="S287" s="151">
        <f t="shared" si="120"/>
        <v>335.22</v>
      </c>
      <c r="T287" s="151">
        <f t="shared" si="118"/>
        <v>1284.091</v>
      </c>
      <c r="U287" s="151"/>
      <c r="V287" t="str">
        <f>VLOOKUP(D287,[3]汇总!I$2:J$326,2,0)</f>
        <v>√</v>
      </c>
      <c r="W287">
        <f>VLOOKUP(D287,'[4]2021.05'!$E$5:$F$203,2,0)</f>
        <v>4180</v>
      </c>
      <c r="Y287">
        <f>VLOOKUP(C287,'[5]6月养老保险明细导'!$B$1:$R$500,17,0)</f>
        <v>0</v>
      </c>
      <c r="Z287">
        <f t="shared" si="121"/>
        <v>226.9</v>
      </c>
    </row>
    <row r="288" ht="20" customHeight="1" spans="1:26">
      <c r="A288" s="150">
        <f t="shared" si="124"/>
        <v>285</v>
      </c>
      <c r="B288" s="154"/>
      <c r="C288" s="11" t="s">
        <v>542</v>
      </c>
      <c r="D288" s="151" t="s">
        <v>543</v>
      </c>
      <c r="E288" s="151">
        <v>2836.2</v>
      </c>
      <c r="F288" s="151">
        <v>2837</v>
      </c>
      <c r="G288" s="13">
        <v>4990.25</v>
      </c>
      <c r="H288" s="151">
        <f t="shared" si="111"/>
        <v>51.05</v>
      </c>
      <c r="I288" s="151">
        <f t="shared" si="112"/>
        <v>453.792</v>
      </c>
      <c r="J288" s="151">
        <f t="shared" si="113"/>
        <v>19.859</v>
      </c>
      <c r="K288" s="13">
        <f t="shared" si="114"/>
        <v>424.17</v>
      </c>
      <c r="L288" s="13"/>
      <c r="M288" s="13">
        <f t="shared" si="109"/>
        <v>948.871</v>
      </c>
      <c r="N288" s="151">
        <v>0</v>
      </c>
      <c r="O288" s="151">
        <f t="shared" si="115"/>
        <v>226.9</v>
      </c>
      <c r="P288" s="151">
        <f t="shared" si="116"/>
        <v>8.51</v>
      </c>
      <c r="Q288" s="13">
        <f t="shared" si="117"/>
        <v>99.81</v>
      </c>
      <c r="R288" s="13"/>
      <c r="S288" s="151">
        <f t="shared" si="120"/>
        <v>335.22</v>
      </c>
      <c r="T288" s="151">
        <f t="shared" si="118"/>
        <v>1284.091</v>
      </c>
      <c r="U288" s="151"/>
      <c r="V288" t="str">
        <f>VLOOKUP(D288,[3]汇总!I$2:J$326,2,0)</f>
        <v>√</v>
      </c>
      <c r="W288">
        <f>VLOOKUP(D288,'[4]2021.05'!$E$5:$F$203,2,0)</f>
        <v>4180</v>
      </c>
      <c r="Y288">
        <f>VLOOKUP(C288,'[5]6月养老保险明细导'!$B$1:$R$500,17,0)</f>
        <v>0</v>
      </c>
      <c r="Z288">
        <f t="shared" si="121"/>
        <v>226.9</v>
      </c>
    </row>
    <row r="289" ht="20" customHeight="1" spans="1:26">
      <c r="A289" s="150">
        <f t="shared" si="124"/>
        <v>286</v>
      </c>
      <c r="B289" s="154"/>
      <c r="C289" s="11" t="s">
        <v>544</v>
      </c>
      <c r="D289" s="151" t="s">
        <v>545</v>
      </c>
      <c r="E289" s="151">
        <v>2836.2</v>
      </c>
      <c r="F289" s="151">
        <v>2837</v>
      </c>
      <c r="G289" s="13">
        <v>4990.25</v>
      </c>
      <c r="H289" s="151">
        <f t="shared" si="111"/>
        <v>51.05</v>
      </c>
      <c r="I289" s="151">
        <f t="shared" si="112"/>
        <v>453.792</v>
      </c>
      <c r="J289" s="151">
        <f t="shared" si="113"/>
        <v>19.859</v>
      </c>
      <c r="K289" s="13">
        <f t="shared" si="114"/>
        <v>424.17</v>
      </c>
      <c r="L289" s="13"/>
      <c r="M289" s="13">
        <f t="shared" si="109"/>
        <v>948.871</v>
      </c>
      <c r="N289" s="151">
        <v>0</v>
      </c>
      <c r="O289" s="151">
        <f t="shared" si="115"/>
        <v>226.9</v>
      </c>
      <c r="P289" s="151">
        <f t="shared" si="116"/>
        <v>8.51</v>
      </c>
      <c r="Q289" s="13">
        <f t="shared" si="117"/>
        <v>99.81</v>
      </c>
      <c r="R289" s="13"/>
      <c r="S289" s="151">
        <f t="shared" si="120"/>
        <v>335.22</v>
      </c>
      <c r="T289" s="151">
        <f t="shared" si="118"/>
        <v>1284.091</v>
      </c>
      <c r="U289" s="151"/>
      <c r="V289" t="str">
        <f>VLOOKUP(D289,[3]汇总!I$2:J$326,2,0)</f>
        <v>√</v>
      </c>
      <c r="W289">
        <f>VLOOKUP(D289,'[4]2021.05'!$E$5:$F$203,2,0)</f>
        <v>4180</v>
      </c>
      <c r="Y289">
        <f>VLOOKUP(C289,'[5]6月养老保险明细导'!$B$1:$R$500,17,0)</f>
        <v>0</v>
      </c>
      <c r="Z289">
        <f t="shared" si="121"/>
        <v>226.9</v>
      </c>
    </row>
    <row r="290" ht="20" customHeight="1" spans="1:26">
      <c r="A290" s="150">
        <f t="shared" si="124"/>
        <v>287</v>
      </c>
      <c r="B290" s="154"/>
      <c r="C290" s="11" t="s">
        <v>546</v>
      </c>
      <c r="D290" s="151" t="s">
        <v>547</v>
      </c>
      <c r="E290" s="151">
        <v>2836.2</v>
      </c>
      <c r="F290" s="151">
        <v>2837</v>
      </c>
      <c r="G290" s="13">
        <v>4990.25</v>
      </c>
      <c r="H290" s="151">
        <f t="shared" si="111"/>
        <v>51.05</v>
      </c>
      <c r="I290" s="151">
        <f t="shared" si="112"/>
        <v>453.792</v>
      </c>
      <c r="J290" s="151">
        <f t="shared" si="113"/>
        <v>19.859</v>
      </c>
      <c r="K290" s="13">
        <f t="shared" si="114"/>
        <v>424.17</v>
      </c>
      <c r="L290" s="13"/>
      <c r="M290" s="13">
        <f t="shared" si="109"/>
        <v>948.871</v>
      </c>
      <c r="N290" s="151">
        <v>0</v>
      </c>
      <c r="O290" s="151">
        <f t="shared" si="115"/>
        <v>226.9</v>
      </c>
      <c r="P290" s="151">
        <f t="shared" si="116"/>
        <v>8.51</v>
      </c>
      <c r="Q290" s="13">
        <f t="shared" si="117"/>
        <v>99.81</v>
      </c>
      <c r="R290" s="13"/>
      <c r="S290" s="151">
        <f t="shared" si="120"/>
        <v>335.22</v>
      </c>
      <c r="T290" s="151">
        <f t="shared" si="118"/>
        <v>1284.091</v>
      </c>
      <c r="U290" s="151"/>
      <c r="V290" t="str">
        <f>VLOOKUP(D290,[3]汇总!I$2:J$326,2,0)</f>
        <v>√</v>
      </c>
      <c r="W290">
        <f>VLOOKUP(D290,'[4]2021.05'!$E$5:$F$203,2,0)</f>
        <v>4180</v>
      </c>
      <c r="Y290">
        <f>VLOOKUP(C290,'[5]6月养老保险明细导'!$B$1:$R$500,17,0)</f>
        <v>0</v>
      </c>
      <c r="Z290">
        <f t="shared" si="121"/>
        <v>226.9</v>
      </c>
    </row>
    <row r="291" ht="20" customHeight="1" spans="1:26">
      <c r="A291" s="150">
        <f t="shared" si="124"/>
        <v>288</v>
      </c>
      <c r="B291" s="154"/>
      <c r="C291" s="11" t="s">
        <v>550</v>
      </c>
      <c r="D291" s="151" t="s">
        <v>551</v>
      </c>
      <c r="E291" s="151">
        <v>2836.2</v>
      </c>
      <c r="F291" s="151">
        <v>2837</v>
      </c>
      <c r="G291" s="13">
        <v>4990.25</v>
      </c>
      <c r="H291" s="151">
        <f t="shared" si="111"/>
        <v>51.05</v>
      </c>
      <c r="I291" s="151">
        <f t="shared" si="112"/>
        <v>453.792</v>
      </c>
      <c r="J291" s="151">
        <f t="shared" si="113"/>
        <v>19.859</v>
      </c>
      <c r="K291" s="13">
        <f t="shared" si="114"/>
        <v>424.17</v>
      </c>
      <c r="L291" s="13"/>
      <c r="M291" s="13">
        <f t="shared" si="109"/>
        <v>948.871</v>
      </c>
      <c r="N291" s="151">
        <v>0</v>
      </c>
      <c r="O291" s="151">
        <f t="shared" si="115"/>
        <v>226.9</v>
      </c>
      <c r="P291" s="151">
        <f t="shared" si="116"/>
        <v>8.51</v>
      </c>
      <c r="Q291" s="13">
        <f t="shared" si="117"/>
        <v>99.81</v>
      </c>
      <c r="R291" s="13"/>
      <c r="S291" s="151">
        <f t="shared" si="120"/>
        <v>335.22</v>
      </c>
      <c r="T291" s="151">
        <f t="shared" si="118"/>
        <v>1284.091</v>
      </c>
      <c r="U291" s="151"/>
      <c r="V291" t="str">
        <f>VLOOKUP(D291,[3]汇总!I$2:J$326,2,0)</f>
        <v>√</v>
      </c>
      <c r="W291" t="e">
        <f>VLOOKUP(D291,'[4]2021.05'!$E$5:$F$203,2,0)</f>
        <v>#N/A</v>
      </c>
      <c r="Y291">
        <f>VLOOKUP(C291,'[5]6月养老保险明细导'!$B$1:$R$500,17,0)</f>
        <v>0</v>
      </c>
      <c r="Z291">
        <f t="shared" si="121"/>
        <v>226.9</v>
      </c>
    </row>
    <row r="292" ht="20" customHeight="1" spans="1:26">
      <c r="A292" s="150">
        <f t="shared" si="124"/>
        <v>289</v>
      </c>
      <c r="B292" s="154"/>
      <c r="C292" s="11" t="s">
        <v>556</v>
      </c>
      <c r="D292" s="151" t="s">
        <v>557</v>
      </c>
      <c r="E292" s="151">
        <v>2836.2</v>
      </c>
      <c r="F292" s="151">
        <v>2837</v>
      </c>
      <c r="G292" s="13">
        <v>4990.25</v>
      </c>
      <c r="H292" s="151">
        <f t="shared" si="111"/>
        <v>51.05</v>
      </c>
      <c r="I292" s="151">
        <f t="shared" si="112"/>
        <v>453.792</v>
      </c>
      <c r="J292" s="151">
        <f t="shared" si="113"/>
        <v>19.859</v>
      </c>
      <c r="K292" s="13">
        <f t="shared" si="114"/>
        <v>424.17</v>
      </c>
      <c r="L292" s="13"/>
      <c r="M292" s="13">
        <f t="shared" si="109"/>
        <v>948.871</v>
      </c>
      <c r="N292" s="151">
        <v>0</v>
      </c>
      <c r="O292" s="151">
        <f t="shared" si="115"/>
        <v>226.9</v>
      </c>
      <c r="P292" s="151">
        <f t="shared" si="116"/>
        <v>8.51</v>
      </c>
      <c r="Q292" s="13">
        <f t="shared" si="117"/>
        <v>99.81</v>
      </c>
      <c r="R292" s="13"/>
      <c r="S292" s="151">
        <f t="shared" si="120"/>
        <v>335.22</v>
      </c>
      <c r="T292" s="151">
        <f t="shared" si="118"/>
        <v>1284.091</v>
      </c>
      <c r="U292" s="151"/>
      <c r="V292" t="str">
        <f>VLOOKUP(D292,[3]汇总!I$2:J$326,2,0)</f>
        <v>√</v>
      </c>
      <c r="W292" t="e">
        <f>VLOOKUP(D292,'[4]2021.05'!$E$5:$F$203,2,0)</f>
        <v>#N/A</v>
      </c>
      <c r="Y292">
        <f>VLOOKUP(C292,'[5]6月养老保险明细导'!$B$1:$R$500,17,0)</f>
        <v>0</v>
      </c>
      <c r="Z292">
        <f t="shared" si="121"/>
        <v>226.9</v>
      </c>
    </row>
    <row r="293" ht="20" customHeight="1" spans="1:26">
      <c r="A293" s="150">
        <f t="shared" si="124"/>
        <v>290</v>
      </c>
      <c r="B293" s="154"/>
      <c r="C293" s="11" t="s">
        <v>558</v>
      </c>
      <c r="D293" s="151" t="s">
        <v>559</v>
      </c>
      <c r="E293" s="151">
        <v>3042.05</v>
      </c>
      <c r="F293" s="151">
        <v>3043</v>
      </c>
      <c r="G293" s="13">
        <v>4990.25</v>
      </c>
      <c r="H293" s="151">
        <f t="shared" si="111"/>
        <v>54.76</v>
      </c>
      <c r="I293" s="151">
        <f t="shared" si="112"/>
        <v>486.728</v>
      </c>
      <c r="J293" s="151">
        <f t="shared" si="113"/>
        <v>21.301</v>
      </c>
      <c r="K293" s="13">
        <f t="shared" si="114"/>
        <v>424.17</v>
      </c>
      <c r="L293" s="13"/>
      <c r="M293" s="13">
        <f t="shared" si="109"/>
        <v>986.959</v>
      </c>
      <c r="N293" s="151">
        <v>0</v>
      </c>
      <c r="O293" s="151">
        <f t="shared" si="115"/>
        <v>243.36</v>
      </c>
      <c r="P293" s="151">
        <f t="shared" si="116"/>
        <v>9.13</v>
      </c>
      <c r="Q293" s="13">
        <f t="shared" si="117"/>
        <v>99.81</v>
      </c>
      <c r="R293" s="13"/>
      <c r="S293" s="151">
        <f t="shared" si="120"/>
        <v>352.3</v>
      </c>
      <c r="T293" s="151">
        <f t="shared" si="118"/>
        <v>1339.259</v>
      </c>
      <c r="U293" s="160"/>
      <c r="V293" t="str">
        <f>VLOOKUP(D293,[3]汇总!I$2:J$326,2,0)</f>
        <v>√</v>
      </c>
      <c r="W293" t="e">
        <f>VLOOKUP(D293,'[4]2021.05'!$E$5:$F$203,2,0)</f>
        <v>#N/A</v>
      </c>
      <c r="Y293">
        <f>VLOOKUP(C293,'[5]6月养老保险明细导'!$B$1:$R$500,17,0)</f>
        <v>0</v>
      </c>
      <c r="Z293">
        <f t="shared" si="121"/>
        <v>243.36</v>
      </c>
    </row>
    <row r="294" ht="20" customHeight="1" spans="1:26">
      <c r="A294" s="150">
        <f t="shared" ref="A294:A303" si="125">ROW()-3</f>
        <v>291</v>
      </c>
      <c r="B294" s="154"/>
      <c r="C294" s="11" t="s">
        <v>567</v>
      </c>
      <c r="D294" s="151" t="s">
        <v>568</v>
      </c>
      <c r="E294" s="151">
        <v>3042.05</v>
      </c>
      <c r="F294" s="151">
        <v>3043</v>
      </c>
      <c r="G294" s="13">
        <v>4990.25</v>
      </c>
      <c r="H294" s="151">
        <f t="shared" si="111"/>
        <v>54.76</v>
      </c>
      <c r="I294" s="151">
        <f t="shared" si="112"/>
        <v>486.728</v>
      </c>
      <c r="J294" s="151">
        <f t="shared" si="113"/>
        <v>21.301</v>
      </c>
      <c r="K294" s="13">
        <f t="shared" si="114"/>
        <v>424.17</v>
      </c>
      <c r="L294" s="13"/>
      <c r="M294" s="13">
        <f t="shared" si="109"/>
        <v>986.959</v>
      </c>
      <c r="N294" s="151">
        <v>0</v>
      </c>
      <c r="O294" s="151">
        <f t="shared" si="115"/>
        <v>243.36</v>
      </c>
      <c r="P294" s="151">
        <f t="shared" si="116"/>
        <v>9.13</v>
      </c>
      <c r="Q294" s="13">
        <f t="shared" si="117"/>
        <v>99.81</v>
      </c>
      <c r="R294" s="13"/>
      <c r="S294" s="151">
        <f t="shared" si="120"/>
        <v>352.3</v>
      </c>
      <c r="T294" s="151">
        <f t="shared" si="118"/>
        <v>1339.259</v>
      </c>
      <c r="U294" s="151"/>
      <c r="V294" t="str">
        <f>VLOOKUP(D294,[3]汇总!I$2:J$326,2,0)</f>
        <v>√</v>
      </c>
      <c r="W294" t="e">
        <f>VLOOKUP(D294,'[4]2021.05'!$E$5:$F$203,2,0)</f>
        <v>#N/A</v>
      </c>
      <c r="Y294">
        <f>VLOOKUP(C294,'[5]6月养老保险明细导'!$B$1:$R$500,17,0)</f>
        <v>0</v>
      </c>
      <c r="Z294">
        <f t="shared" si="121"/>
        <v>243.36</v>
      </c>
    </row>
    <row r="295" ht="20" customHeight="1" spans="1:26">
      <c r="A295" s="150">
        <f t="shared" si="125"/>
        <v>292</v>
      </c>
      <c r="B295" s="154"/>
      <c r="C295" s="11" t="s">
        <v>569</v>
      </c>
      <c r="D295" s="209" t="s">
        <v>570</v>
      </c>
      <c r="E295" s="151">
        <v>3042.05</v>
      </c>
      <c r="F295" s="151">
        <v>3043</v>
      </c>
      <c r="G295" s="13">
        <v>4990.25</v>
      </c>
      <c r="H295" s="151">
        <f t="shared" si="111"/>
        <v>54.76</v>
      </c>
      <c r="I295" s="151">
        <f t="shared" si="112"/>
        <v>486.728</v>
      </c>
      <c r="J295" s="151">
        <f t="shared" si="113"/>
        <v>21.301</v>
      </c>
      <c r="K295" s="13">
        <f t="shared" si="114"/>
        <v>424.17</v>
      </c>
      <c r="L295" s="13"/>
      <c r="M295" s="13">
        <f t="shared" si="109"/>
        <v>986.959</v>
      </c>
      <c r="N295" s="151">
        <v>0</v>
      </c>
      <c r="O295" s="151">
        <f t="shared" si="115"/>
        <v>243.36</v>
      </c>
      <c r="P295" s="151">
        <f t="shared" si="116"/>
        <v>9.13</v>
      </c>
      <c r="Q295" s="13">
        <f t="shared" si="117"/>
        <v>99.81</v>
      </c>
      <c r="R295" s="13"/>
      <c r="S295" s="151">
        <f t="shared" si="120"/>
        <v>352.3</v>
      </c>
      <c r="T295" s="151">
        <f t="shared" si="118"/>
        <v>1339.259</v>
      </c>
      <c r="U295" s="151"/>
      <c r="V295" t="str">
        <f>VLOOKUP(D295,[3]汇总!I$2:J$326,2,0)</f>
        <v>√</v>
      </c>
      <c r="W295" t="e">
        <f>VLOOKUP(D295,'[4]2021.05'!$E$5:$F$203,2,0)</f>
        <v>#N/A</v>
      </c>
      <c r="Y295">
        <f>VLOOKUP(C295,'[5]6月养老保险明细导'!$B$1:$R$500,17,0)</f>
        <v>0</v>
      </c>
      <c r="Z295">
        <f t="shared" si="121"/>
        <v>243.36</v>
      </c>
    </row>
    <row r="296" customFormat="1" ht="20" customHeight="1" spans="1:26">
      <c r="A296" s="150">
        <f t="shared" si="125"/>
        <v>293</v>
      </c>
      <c r="B296" s="154"/>
      <c r="C296" s="11" t="s">
        <v>754</v>
      </c>
      <c r="D296" s="151" t="s">
        <v>755</v>
      </c>
      <c r="E296" s="151">
        <v>3042.05</v>
      </c>
      <c r="F296" s="151">
        <v>3043</v>
      </c>
      <c r="G296" s="13">
        <v>4990.25</v>
      </c>
      <c r="H296" s="151">
        <f t="shared" si="111"/>
        <v>54.76</v>
      </c>
      <c r="I296" s="151">
        <f t="shared" si="112"/>
        <v>486.728</v>
      </c>
      <c r="J296" s="151">
        <f t="shared" si="113"/>
        <v>21.301</v>
      </c>
      <c r="K296" s="13">
        <f t="shared" si="114"/>
        <v>424.17</v>
      </c>
      <c r="L296" s="13"/>
      <c r="M296" s="13">
        <f t="shared" si="109"/>
        <v>986.959</v>
      </c>
      <c r="N296" s="151">
        <v>0</v>
      </c>
      <c r="O296" s="151">
        <f t="shared" si="115"/>
        <v>243.36</v>
      </c>
      <c r="P296" s="151">
        <f t="shared" si="116"/>
        <v>9.13</v>
      </c>
      <c r="Q296" s="13">
        <f t="shared" si="117"/>
        <v>99.81</v>
      </c>
      <c r="R296" s="13"/>
      <c r="S296" s="151">
        <f t="shared" si="120"/>
        <v>352.3</v>
      </c>
      <c r="T296" s="151">
        <f t="shared" si="118"/>
        <v>1339.259</v>
      </c>
      <c r="U296" s="151"/>
      <c r="V296" t="str">
        <f>VLOOKUP(D296,[3]汇总!I$2:J$326,2,0)</f>
        <v>√</v>
      </c>
      <c r="W296" t="e">
        <f>VLOOKUP(D296,'[4]2021.05'!$E$5:$F$203,2,0)</f>
        <v>#N/A</v>
      </c>
      <c r="Y296">
        <f>VLOOKUP(C296,'[5]6月养老保险明细导'!$B$1:$R$500,17,0)</f>
        <v>0</v>
      </c>
      <c r="Z296">
        <f t="shared" si="121"/>
        <v>243.36</v>
      </c>
    </row>
    <row r="297" customFormat="1" ht="20" customHeight="1" spans="1:26">
      <c r="A297" s="150">
        <f t="shared" si="125"/>
        <v>294</v>
      </c>
      <c r="B297" s="154"/>
      <c r="C297" s="11" t="s">
        <v>756</v>
      </c>
      <c r="D297" s="151" t="s">
        <v>757</v>
      </c>
      <c r="E297" s="151">
        <v>3042.05</v>
      </c>
      <c r="F297" s="151">
        <v>3043</v>
      </c>
      <c r="G297" s="13">
        <v>4990.25</v>
      </c>
      <c r="H297" s="151">
        <f t="shared" si="111"/>
        <v>54.76</v>
      </c>
      <c r="I297" s="151">
        <f t="shared" si="112"/>
        <v>486.728</v>
      </c>
      <c r="J297" s="151">
        <f t="shared" si="113"/>
        <v>21.301</v>
      </c>
      <c r="K297" s="13">
        <f t="shared" si="114"/>
        <v>424.17</v>
      </c>
      <c r="L297" s="13"/>
      <c r="M297" s="13">
        <f t="shared" si="109"/>
        <v>986.959</v>
      </c>
      <c r="N297" s="151">
        <v>0</v>
      </c>
      <c r="O297" s="151">
        <f t="shared" si="115"/>
        <v>243.36</v>
      </c>
      <c r="P297" s="151">
        <f t="shared" si="116"/>
        <v>9.13</v>
      </c>
      <c r="Q297" s="13">
        <f t="shared" si="117"/>
        <v>99.81</v>
      </c>
      <c r="R297" s="13"/>
      <c r="S297" s="151">
        <f t="shared" si="120"/>
        <v>352.3</v>
      </c>
      <c r="T297" s="151">
        <f t="shared" si="118"/>
        <v>1339.259</v>
      </c>
      <c r="U297" s="151"/>
      <c r="V297" t="str">
        <f>VLOOKUP(D297,[3]汇总!I$2:J$326,2,0)</f>
        <v>√</v>
      </c>
      <c r="W297" t="e">
        <f>VLOOKUP(D297,'[4]2021.05'!$E$5:$F$203,2,0)</f>
        <v>#N/A</v>
      </c>
      <c r="Y297">
        <f>VLOOKUP(C297,'[5]6月养老保险明细导'!$B$1:$R$500,17,0)</f>
        <v>0</v>
      </c>
      <c r="Z297">
        <f t="shared" si="121"/>
        <v>243.36</v>
      </c>
    </row>
    <row r="298" customFormat="1" ht="20" customHeight="1" spans="1:26">
      <c r="A298" s="150">
        <f t="shared" si="125"/>
        <v>295</v>
      </c>
      <c r="B298" s="154"/>
      <c r="C298" s="11" t="s">
        <v>815</v>
      </c>
      <c r="D298" s="151" t="s">
        <v>816</v>
      </c>
      <c r="E298" s="17">
        <v>3042.05</v>
      </c>
      <c r="F298" s="151">
        <v>3043</v>
      </c>
      <c r="G298" s="13">
        <v>4990.25</v>
      </c>
      <c r="H298" s="151">
        <f t="shared" si="111"/>
        <v>54.76</v>
      </c>
      <c r="I298" s="151">
        <f t="shared" si="112"/>
        <v>486.728</v>
      </c>
      <c r="J298" s="151">
        <f t="shared" si="113"/>
        <v>21.301</v>
      </c>
      <c r="K298" s="13">
        <f t="shared" si="114"/>
        <v>424.17</v>
      </c>
      <c r="L298" s="13"/>
      <c r="M298" s="13">
        <f t="shared" ref="M298:M361" si="126">SUM(H298:L298)</f>
        <v>986.959</v>
      </c>
      <c r="N298" s="151">
        <v>0</v>
      </c>
      <c r="O298" s="151">
        <f t="shared" si="115"/>
        <v>243.36</v>
      </c>
      <c r="P298" s="151">
        <f t="shared" si="116"/>
        <v>9.13</v>
      </c>
      <c r="Q298" s="13">
        <f t="shared" si="117"/>
        <v>99.81</v>
      </c>
      <c r="R298" s="13"/>
      <c r="S298" s="151">
        <f t="shared" si="120"/>
        <v>352.3</v>
      </c>
      <c r="T298" s="151">
        <f t="shared" si="118"/>
        <v>1339.259</v>
      </c>
      <c r="U298" s="151"/>
      <c r="V298" t="str">
        <f>VLOOKUP(D298,[3]汇总!I$2:J$326,2,0)</f>
        <v>√</v>
      </c>
      <c r="W298" t="e">
        <f>VLOOKUP(D298,'[4]2021.05'!$E$5:$F$203,2,0)</f>
        <v>#N/A</v>
      </c>
      <c r="Y298">
        <f>VLOOKUP(C298,'[5]6月养老保险明细导'!$B$1:$R$500,17,0)</f>
        <v>0</v>
      </c>
      <c r="Z298">
        <f t="shared" si="121"/>
        <v>243.36</v>
      </c>
    </row>
    <row r="299" customFormat="1" ht="20" customHeight="1" spans="1:26">
      <c r="A299" s="150">
        <f t="shared" si="125"/>
        <v>296</v>
      </c>
      <c r="B299" s="154"/>
      <c r="C299" s="11" t="s">
        <v>817</v>
      </c>
      <c r="D299" s="151" t="s">
        <v>818</v>
      </c>
      <c r="E299" s="17">
        <v>3042.05</v>
      </c>
      <c r="F299" s="151">
        <v>3043</v>
      </c>
      <c r="G299" s="13">
        <v>4990.25</v>
      </c>
      <c r="H299" s="151">
        <f t="shared" si="111"/>
        <v>54.76</v>
      </c>
      <c r="I299" s="151">
        <f t="shared" si="112"/>
        <v>486.728</v>
      </c>
      <c r="J299" s="151">
        <f t="shared" si="113"/>
        <v>21.301</v>
      </c>
      <c r="K299" s="13">
        <f t="shared" si="114"/>
        <v>424.17</v>
      </c>
      <c r="L299" s="13"/>
      <c r="M299" s="13">
        <f t="shared" si="126"/>
        <v>986.959</v>
      </c>
      <c r="N299" s="151">
        <v>0</v>
      </c>
      <c r="O299" s="151">
        <f t="shared" si="115"/>
        <v>243.36</v>
      </c>
      <c r="P299" s="151">
        <f t="shared" si="116"/>
        <v>9.13</v>
      </c>
      <c r="Q299" s="13">
        <f t="shared" si="117"/>
        <v>99.81</v>
      </c>
      <c r="R299" s="13"/>
      <c r="S299" s="151">
        <f t="shared" si="120"/>
        <v>352.3</v>
      </c>
      <c r="T299" s="151">
        <f t="shared" si="118"/>
        <v>1339.259</v>
      </c>
      <c r="U299" s="151"/>
      <c r="V299" t="str">
        <f>VLOOKUP(D299,[3]汇总!I$2:J$326,2,0)</f>
        <v>√</v>
      </c>
      <c r="W299" t="e">
        <f>VLOOKUP(D299,'[4]2021.05'!$E$5:$F$203,2,0)</f>
        <v>#N/A</v>
      </c>
      <c r="Y299">
        <f>VLOOKUP(C299,'[5]6月养老保险明细导'!$B$1:$R$500,17,0)</f>
        <v>0</v>
      </c>
      <c r="Z299">
        <f t="shared" si="121"/>
        <v>243.36</v>
      </c>
    </row>
    <row r="300" customFormat="1" ht="20" customHeight="1" spans="1:26">
      <c r="A300" s="150">
        <f t="shared" si="125"/>
        <v>297</v>
      </c>
      <c r="B300" s="154"/>
      <c r="C300" s="11" t="s">
        <v>819</v>
      </c>
      <c r="D300" s="151" t="s">
        <v>820</v>
      </c>
      <c r="E300" s="17">
        <v>3042.05</v>
      </c>
      <c r="F300" s="151">
        <v>3043</v>
      </c>
      <c r="G300" s="13">
        <v>4990.25</v>
      </c>
      <c r="H300" s="151">
        <f t="shared" si="111"/>
        <v>54.76</v>
      </c>
      <c r="I300" s="151">
        <f t="shared" si="112"/>
        <v>486.728</v>
      </c>
      <c r="J300" s="151">
        <f t="shared" si="113"/>
        <v>21.301</v>
      </c>
      <c r="K300" s="13">
        <f t="shared" si="114"/>
        <v>424.17</v>
      </c>
      <c r="L300" s="13"/>
      <c r="M300" s="13">
        <f t="shared" si="126"/>
        <v>986.959</v>
      </c>
      <c r="N300" s="151">
        <v>0</v>
      </c>
      <c r="O300" s="151">
        <f t="shared" si="115"/>
        <v>243.36</v>
      </c>
      <c r="P300" s="151">
        <f t="shared" si="116"/>
        <v>9.13</v>
      </c>
      <c r="Q300" s="13">
        <f t="shared" si="117"/>
        <v>99.81</v>
      </c>
      <c r="R300" s="13"/>
      <c r="S300" s="151">
        <f t="shared" si="120"/>
        <v>352.3</v>
      </c>
      <c r="T300" s="151">
        <f t="shared" si="118"/>
        <v>1339.259</v>
      </c>
      <c r="U300" s="151"/>
      <c r="V300" t="str">
        <f>VLOOKUP(D300,[3]汇总!I$2:J$326,2,0)</f>
        <v>√</v>
      </c>
      <c r="W300" t="e">
        <f>VLOOKUP(D300,'[4]2021.05'!$E$5:$F$203,2,0)</f>
        <v>#N/A</v>
      </c>
      <c r="Y300">
        <f>VLOOKUP(C300,'[5]6月养老保险明细导'!$B$1:$R$500,17,0)</f>
        <v>0</v>
      </c>
      <c r="Z300">
        <f t="shared" si="121"/>
        <v>243.36</v>
      </c>
    </row>
    <row r="301" customFormat="1" ht="20" customHeight="1" spans="1:26">
      <c r="A301" s="150">
        <f t="shared" si="125"/>
        <v>298</v>
      </c>
      <c r="B301" s="154"/>
      <c r="C301" s="11" t="s">
        <v>821</v>
      </c>
      <c r="D301" s="151" t="s">
        <v>822</v>
      </c>
      <c r="E301" s="17">
        <v>3042.05</v>
      </c>
      <c r="F301" s="151">
        <v>3043</v>
      </c>
      <c r="G301" s="13">
        <v>4990.25</v>
      </c>
      <c r="H301" s="151">
        <f t="shared" si="111"/>
        <v>54.76</v>
      </c>
      <c r="I301" s="151">
        <f t="shared" si="112"/>
        <v>486.728</v>
      </c>
      <c r="J301" s="151">
        <f t="shared" si="113"/>
        <v>21.301</v>
      </c>
      <c r="K301" s="13">
        <f t="shared" si="114"/>
        <v>424.17</v>
      </c>
      <c r="L301" s="13"/>
      <c r="M301" s="13">
        <f t="shared" si="126"/>
        <v>986.959</v>
      </c>
      <c r="N301" s="151">
        <v>0</v>
      </c>
      <c r="O301" s="151">
        <f t="shared" si="115"/>
        <v>243.36</v>
      </c>
      <c r="P301" s="151">
        <f t="shared" si="116"/>
        <v>9.13</v>
      </c>
      <c r="Q301" s="13">
        <f t="shared" si="117"/>
        <v>99.81</v>
      </c>
      <c r="R301" s="13"/>
      <c r="S301" s="151">
        <f t="shared" si="120"/>
        <v>352.3</v>
      </c>
      <c r="T301" s="151">
        <f t="shared" si="118"/>
        <v>1339.259</v>
      </c>
      <c r="U301" s="151"/>
      <c r="V301" t="str">
        <f>VLOOKUP(D301,[3]汇总!I$2:J$326,2,0)</f>
        <v>√</v>
      </c>
      <c r="W301" t="e">
        <f>VLOOKUP(D301,'[4]2021.05'!$E$5:$F$203,2,0)</f>
        <v>#N/A</v>
      </c>
      <c r="Y301">
        <f>VLOOKUP(C301,'[5]6月养老保险明细导'!$B$1:$R$500,17,0)</f>
        <v>0</v>
      </c>
      <c r="Z301">
        <f t="shared" si="121"/>
        <v>243.36</v>
      </c>
    </row>
    <row r="302" customFormat="1" ht="20" customHeight="1" spans="1:26">
      <c r="A302" s="150">
        <f t="shared" si="125"/>
        <v>299</v>
      </c>
      <c r="B302" s="154"/>
      <c r="C302" s="11" t="s">
        <v>823</v>
      </c>
      <c r="D302" s="151" t="s">
        <v>824</v>
      </c>
      <c r="E302" s="17">
        <v>3042.05</v>
      </c>
      <c r="F302" s="151">
        <v>3043</v>
      </c>
      <c r="G302" s="13">
        <v>4990.25</v>
      </c>
      <c r="H302" s="151">
        <f t="shared" si="111"/>
        <v>54.76</v>
      </c>
      <c r="I302" s="151">
        <f t="shared" si="112"/>
        <v>486.728</v>
      </c>
      <c r="J302" s="151">
        <f t="shared" si="113"/>
        <v>21.301</v>
      </c>
      <c r="K302" s="13">
        <f t="shared" si="114"/>
        <v>424.17</v>
      </c>
      <c r="L302" s="13"/>
      <c r="M302" s="13">
        <f t="shared" si="126"/>
        <v>986.959</v>
      </c>
      <c r="N302" s="151">
        <v>0</v>
      </c>
      <c r="O302" s="151">
        <f t="shared" si="115"/>
        <v>243.36</v>
      </c>
      <c r="P302" s="151">
        <f t="shared" si="116"/>
        <v>9.13</v>
      </c>
      <c r="Q302" s="13">
        <f t="shared" si="117"/>
        <v>99.81</v>
      </c>
      <c r="R302" s="13"/>
      <c r="S302" s="151">
        <f t="shared" si="120"/>
        <v>352.3</v>
      </c>
      <c r="T302" s="151">
        <f t="shared" si="118"/>
        <v>1339.259</v>
      </c>
      <c r="U302" s="151"/>
      <c r="V302" t="str">
        <f>VLOOKUP(D302,[3]汇总!I$2:J$326,2,0)</f>
        <v>√</v>
      </c>
      <c r="W302" t="e">
        <f>VLOOKUP(D302,'[4]2021.05'!$E$5:$F$203,2,0)</f>
        <v>#N/A</v>
      </c>
      <c r="Y302">
        <f>VLOOKUP(C302,'[5]6月养老保险明细导'!$B$1:$R$500,17,0)</f>
        <v>0</v>
      </c>
      <c r="Z302">
        <f t="shared" si="121"/>
        <v>243.36</v>
      </c>
    </row>
    <row r="303" customFormat="1" ht="20" customHeight="1" spans="1:26">
      <c r="A303" s="150">
        <f t="shared" si="125"/>
        <v>300</v>
      </c>
      <c r="B303" s="154"/>
      <c r="C303" s="11" t="s">
        <v>825</v>
      </c>
      <c r="D303" s="17" t="s">
        <v>826</v>
      </c>
      <c r="E303" s="17">
        <v>3042.05</v>
      </c>
      <c r="F303" s="151">
        <v>3043</v>
      </c>
      <c r="G303" s="13">
        <v>4990.25</v>
      </c>
      <c r="H303" s="151">
        <f t="shared" si="111"/>
        <v>54.76</v>
      </c>
      <c r="I303" s="151">
        <f t="shared" si="112"/>
        <v>486.728</v>
      </c>
      <c r="J303" s="151">
        <f t="shared" si="113"/>
        <v>21.301</v>
      </c>
      <c r="K303" s="13">
        <f t="shared" si="114"/>
        <v>424.17</v>
      </c>
      <c r="L303" s="13"/>
      <c r="M303" s="13">
        <f t="shared" si="126"/>
        <v>986.959</v>
      </c>
      <c r="N303" s="151">
        <v>0</v>
      </c>
      <c r="O303" s="151">
        <f t="shared" si="115"/>
        <v>243.36</v>
      </c>
      <c r="P303" s="151">
        <f t="shared" si="116"/>
        <v>9.13</v>
      </c>
      <c r="Q303" s="13">
        <f t="shared" si="117"/>
        <v>99.81</v>
      </c>
      <c r="R303" s="13"/>
      <c r="S303" s="151">
        <f t="shared" si="120"/>
        <v>352.3</v>
      </c>
      <c r="T303" s="151">
        <f t="shared" si="118"/>
        <v>1339.259</v>
      </c>
      <c r="U303" s="151"/>
      <c r="V303" t="str">
        <f>VLOOKUP(D303,[3]汇总!I$2:J$326,2,0)</f>
        <v>√</v>
      </c>
      <c r="W303" t="e">
        <f>VLOOKUP(D303,'[4]2021.05'!$E$5:$F$203,2,0)</f>
        <v>#N/A</v>
      </c>
      <c r="Y303">
        <f>VLOOKUP(C303,'[5]6月养老保险明细导'!$B$1:$R$500,17,0)</f>
        <v>0</v>
      </c>
      <c r="Z303">
        <f t="shared" si="121"/>
        <v>243.36</v>
      </c>
    </row>
    <row r="304" customFormat="1" ht="20" customHeight="1" spans="1:26">
      <c r="A304" s="150">
        <f t="shared" ref="A304:A313" si="127">ROW()-3</f>
        <v>301</v>
      </c>
      <c r="B304" s="154"/>
      <c r="C304" s="11" t="s">
        <v>893</v>
      </c>
      <c r="D304" s="211" t="s">
        <v>894</v>
      </c>
      <c r="E304" s="17">
        <v>3042.05</v>
      </c>
      <c r="F304" s="151">
        <v>3043</v>
      </c>
      <c r="G304" s="13">
        <v>4990.25</v>
      </c>
      <c r="H304" s="151">
        <f t="shared" si="111"/>
        <v>54.76</v>
      </c>
      <c r="I304" s="151">
        <f t="shared" si="112"/>
        <v>486.728</v>
      </c>
      <c r="J304" s="151">
        <f t="shared" si="113"/>
        <v>21.301</v>
      </c>
      <c r="K304" s="13">
        <f t="shared" si="114"/>
        <v>424.17</v>
      </c>
      <c r="L304" s="13"/>
      <c r="M304" s="13">
        <f t="shared" si="126"/>
        <v>986.959</v>
      </c>
      <c r="N304" s="151">
        <v>0</v>
      </c>
      <c r="O304" s="151">
        <f t="shared" si="115"/>
        <v>243.36</v>
      </c>
      <c r="P304" s="151">
        <f t="shared" si="116"/>
        <v>9.13</v>
      </c>
      <c r="Q304" s="13">
        <f t="shared" si="117"/>
        <v>99.81</v>
      </c>
      <c r="R304" s="13"/>
      <c r="S304" s="151">
        <f t="shared" si="120"/>
        <v>352.3</v>
      </c>
      <c r="T304" s="151">
        <f t="shared" si="118"/>
        <v>1339.259</v>
      </c>
      <c r="U304" s="151"/>
      <c r="W304" t="e">
        <f>VLOOKUP(D304,'[4]2021.05'!$E$5:$F$203,2,0)</f>
        <v>#N/A</v>
      </c>
      <c r="Y304">
        <f>VLOOKUP(C304,'[5]6月养老保险明细导'!$B$1:$R$500,17,0)</f>
        <v>0</v>
      </c>
      <c r="Z304">
        <f t="shared" si="121"/>
        <v>243.36</v>
      </c>
    </row>
    <row r="305" customFormat="1" ht="20" customHeight="1" spans="1:26">
      <c r="A305" s="150">
        <f t="shared" si="127"/>
        <v>302</v>
      </c>
      <c r="B305" s="154"/>
      <c r="C305" s="11" t="s">
        <v>895</v>
      </c>
      <c r="D305" s="211" t="s">
        <v>896</v>
      </c>
      <c r="E305" s="17">
        <v>3042.05</v>
      </c>
      <c r="F305" s="151">
        <v>3043</v>
      </c>
      <c r="G305" s="13">
        <v>4990.25</v>
      </c>
      <c r="H305" s="151">
        <f t="shared" si="111"/>
        <v>54.76</v>
      </c>
      <c r="I305" s="151">
        <f t="shared" si="112"/>
        <v>486.728</v>
      </c>
      <c r="J305" s="151">
        <f t="shared" si="113"/>
        <v>21.301</v>
      </c>
      <c r="K305" s="13">
        <f t="shared" si="114"/>
        <v>424.17</v>
      </c>
      <c r="L305" s="13"/>
      <c r="M305" s="13">
        <f t="shared" si="126"/>
        <v>986.959</v>
      </c>
      <c r="N305" s="151">
        <v>0</v>
      </c>
      <c r="O305" s="151">
        <f t="shared" si="115"/>
        <v>243.36</v>
      </c>
      <c r="P305" s="151">
        <f t="shared" si="116"/>
        <v>9.13</v>
      </c>
      <c r="Q305" s="13">
        <f t="shared" si="117"/>
        <v>99.81</v>
      </c>
      <c r="R305" s="13"/>
      <c r="S305" s="151">
        <f t="shared" si="120"/>
        <v>352.3</v>
      </c>
      <c r="T305" s="151">
        <f t="shared" si="118"/>
        <v>1339.259</v>
      </c>
      <c r="U305" s="151"/>
      <c r="W305" t="e">
        <f>VLOOKUP(D305,'[4]2021.05'!$E$5:$F$203,2,0)</f>
        <v>#N/A</v>
      </c>
      <c r="Y305">
        <f>VLOOKUP(C305,'[5]6月养老保险明细导'!$B$1:$R$500,17,0)</f>
        <v>0</v>
      </c>
      <c r="Z305">
        <f t="shared" si="121"/>
        <v>243.36</v>
      </c>
    </row>
    <row r="306" customFormat="1" ht="20" customHeight="1" spans="1:26">
      <c r="A306" s="150">
        <f t="shared" si="127"/>
        <v>303</v>
      </c>
      <c r="B306" s="154"/>
      <c r="C306" s="11" t="s">
        <v>897</v>
      </c>
      <c r="D306" s="211" t="s">
        <v>898</v>
      </c>
      <c r="E306" s="17">
        <v>3042.05</v>
      </c>
      <c r="F306" s="151">
        <v>3043</v>
      </c>
      <c r="G306" s="13">
        <v>4990.25</v>
      </c>
      <c r="H306" s="151">
        <f t="shared" si="111"/>
        <v>54.76</v>
      </c>
      <c r="I306" s="151">
        <f t="shared" si="112"/>
        <v>486.728</v>
      </c>
      <c r="J306" s="151">
        <f t="shared" si="113"/>
        <v>21.301</v>
      </c>
      <c r="K306" s="13">
        <f t="shared" si="114"/>
        <v>424.17</v>
      </c>
      <c r="L306" s="13"/>
      <c r="M306" s="13">
        <f t="shared" si="126"/>
        <v>986.959</v>
      </c>
      <c r="N306" s="151">
        <v>0</v>
      </c>
      <c r="O306" s="151">
        <f t="shared" si="115"/>
        <v>243.36</v>
      </c>
      <c r="P306" s="151">
        <f t="shared" si="116"/>
        <v>9.13</v>
      </c>
      <c r="Q306" s="13">
        <f t="shared" si="117"/>
        <v>99.81</v>
      </c>
      <c r="R306" s="13"/>
      <c r="S306" s="151">
        <f t="shared" si="120"/>
        <v>352.3</v>
      </c>
      <c r="T306" s="151">
        <f t="shared" si="118"/>
        <v>1339.259</v>
      </c>
      <c r="U306" s="151"/>
      <c r="W306" t="e">
        <f>VLOOKUP(D306,'[4]2021.05'!$E$5:$F$203,2,0)</f>
        <v>#N/A</v>
      </c>
      <c r="Y306">
        <f>VLOOKUP(C306,'[5]6月养老保险明细导'!$B$1:$R$500,17,0)</f>
        <v>0</v>
      </c>
      <c r="Z306">
        <f t="shared" si="121"/>
        <v>243.36</v>
      </c>
    </row>
    <row r="307" customFormat="1" ht="20" customHeight="1" spans="1:26">
      <c r="A307" s="150">
        <f t="shared" si="127"/>
        <v>304</v>
      </c>
      <c r="B307" s="154"/>
      <c r="C307" s="11" t="s">
        <v>899</v>
      </c>
      <c r="D307" s="211" t="s">
        <v>900</v>
      </c>
      <c r="E307" s="17">
        <v>3042.05</v>
      </c>
      <c r="F307" s="151">
        <v>3043</v>
      </c>
      <c r="G307" s="13">
        <v>4990.25</v>
      </c>
      <c r="H307" s="151">
        <f t="shared" si="111"/>
        <v>54.76</v>
      </c>
      <c r="I307" s="151">
        <f t="shared" si="112"/>
        <v>486.728</v>
      </c>
      <c r="J307" s="151">
        <f t="shared" si="113"/>
        <v>21.301</v>
      </c>
      <c r="K307" s="13">
        <f t="shared" si="114"/>
        <v>424.17</v>
      </c>
      <c r="L307" s="13"/>
      <c r="M307" s="13">
        <f t="shared" si="126"/>
        <v>986.959</v>
      </c>
      <c r="N307" s="151">
        <v>0</v>
      </c>
      <c r="O307" s="151">
        <f t="shared" si="115"/>
        <v>243.36</v>
      </c>
      <c r="P307" s="151">
        <f t="shared" si="116"/>
        <v>9.13</v>
      </c>
      <c r="Q307" s="13">
        <f t="shared" si="117"/>
        <v>99.81</v>
      </c>
      <c r="R307" s="13"/>
      <c r="S307" s="151">
        <f t="shared" si="120"/>
        <v>352.3</v>
      </c>
      <c r="T307" s="151">
        <f t="shared" si="118"/>
        <v>1339.259</v>
      </c>
      <c r="U307" s="151"/>
      <c r="W307" t="e">
        <f>VLOOKUP(D307,'[4]2021.05'!$E$5:$F$203,2,0)</f>
        <v>#N/A</v>
      </c>
      <c r="Y307">
        <f>VLOOKUP(C307,'[5]6月养老保险明细导'!$B$1:$R$500,17,0)</f>
        <v>0</v>
      </c>
      <c r="Z307">
        <f t="shared" si="121"/>
        <v>243.36</v>
      </c>
    </row>
    <row r="308" customFormat="1" ht="20" customHeight="1" spans="1:26">
      <c r="A308" s="150">
        <f t="shared" si="127"/>
        <v>305</v>
      </c>
      <c r="B308" s="154"/>
      <c r="C308" s="11" t="s">
        <v>901</v>
      </c>
      <c r="D308" s="211" t="s">
        <v>902</v>
      </c>
      <c r="E308" s="17">
        <v>3042.05</v>
      </c>
      <c r="F308" s="151">
        <v>3043</v>
      </c>
      <c r="G308" s="13">
        <v>0</v>
      </c>
      <c r="H308" s="151">
        <f t="shared" si="111"/>
        <v>54.76</v>
      </c>
      <c r="I308" s="151">
        <f t="shared" si="112"/>
        <v>486.728</v>
      </c>
      <c r="J308" s="151">
        <f t="shared" si="113"/>
        <v>21.301</v>
      </c>
      <c r="K308" s="13"/>
      <c r="L308" s="13"/>
      <c r="M308" s="13">
        <f t="shared" si="126"/>
        <v>562.789</v>
      </c>
      <c r="N308" s="151">
        <v>0</v>
      </c>
      <c r="O308" s="151">
        <f t="shared" si="115"/>
        <v>243.36</v>
      </c>
      <c r="P308" s="151">
        <f t="shared" si="116"/>
        <v>9.13</v>
      </c>
      <c r="Q308" s="13">
        <f t="shared" si="117"/>
        <v>0</v>
      </c>
      <c r="R308" s="13"/>
      <c r="S308" s="151">
        <f t="shared" si="120"/>
        <v>252.49</v>
      </c>
      <c r="T308" s="151">
        <f t="shared" si="118"/>
        <v>815.279</v>
      </c>
      <c r="U308" s="151"/>
      <c r="W308" t="e">
        <f>VLOOKUP(D308,'[4]2021.05'!$E$5:$F$203,2,0)</f>
        <v>#N/A</v>
      </c>
      <c r="Y308">
        <f>VLOOKUP(C308,'[5]6月养老保险明细导'!$B$1:$R$500,17,0)</f>
        <v>0</v>
      </c>
      <c r="Z308">
        <f t="shared" si="121"/>
        <v>243.36</v>
      </c>
    </row>
    <row r="309" customFormat="1" ht="20" customHeight="1" spans="1:26">
      <c r="A309" s="150">
        <f t="shared" si="127"/>
        <v>306</v>
      </c>
      <c r="B309" s="154"/>
      <c r="C309" s="11" t="s">
        <v>903</v>
      </c>
      <c r="D309" s="17" t="s">
        <v>904</v>
      </c>
      <c r="E309" s="17">
        <v>3042.05</v>
      </c>
      <c r="F309" s="151">
        <v>3043</v>
      </c>
      <c r="G309" s="13">
        <v>4990.25</v>
      </c>
      <c r="H309" s="151">
        <f t="shared" si="111"/>
        <v>54.76</v>
      </c>
      <c r="I309" s="151">
        <f t="shared" si="112"/>
        <v>486.728</v>
      </c>
      <c r="J309" s="151">
        <f t="shared" si="113"/>
        <v>21.301</v>
      </c>
      <c r="K309" s="13">
        <f t="shared" si="114"/>
        <v>424.17</v>
      </c>
      <c r="L309" s="13"/>
      <c r="M309" s="13">
        <f t="shared" si="126"/>
        <v>986.959</v>
      </c>
      <c r="N309" s="151">
        <v>0</v>
      </c>
      <c r="O309" s="151">
        <f t="shared" si="115"/>
        <v>243.36</v>
      </c>
      <c r="P309" s="151">
        <f t="shared" si="116"/>
        <v>9.13</v>
      </c>
      <c r="Q309" s="13">
        <f t="shared" si="117"/>
        <v>99.81</v>
      </c>
      <c r="R309" s="13"/>
      <c r="S309" s="151">
        <f t="shared" si="120"/>
        <v>352.3</v>
      </c>
      <c r="T309" s="151">
        <f t="shared" si="118"/>
        <v>1339.259</v>
      </c>
      <c r="U309" s="151"/>
      <c r="W309" t="e">
        <f>VLOOKUP(D309,'[4]2021.05'!$E$5:$F$203,2,0)</f>
        <v>#N/A</v>
      </c>
      <c r="Y309">
        <f>VLOOKUP(C309,'[5]6月养老保险明细导'!$B$1:$R$500,17,0)</f>
        <v>0</v>
      </c>
      <c r="Z309">
        <f t="shared" si="121"/>
        <v>243.36</v>
      </c>
    </row>
    <row r="310" s="1" customFormat="1" ht="20" customHeight="1" spans="1:26">
      <c r="A310" s="18">
        <f t="shared" si="127"/>
        <v>307</v>
      </c>
      <c r="B310" s="19"/>
      <c r="C310" s="32" t="s">
        <v>997</v>
      </c>
      <c r="D310" s="32" t="s">
        <v>998</v>
      </c>
      <c r="E310" s="21">
        <v>3042.05</v>
      </c>
      <c r="F310" s="12">
        <v>3043</v>
      </c>
      <c r="G310" s="22">
        <v>0</v>
      </c>
      <c r="H310" s="12">
        <f t="shared" ref="H310:H340" si="128">ROUND(E310*0.018,2)</f>
        <v>54.76</v>
      </c>
      <c r="I310" s="12">
        <f t="shared" ref="I310:I317" si="129">E310*0.16</f>
        <v>486.728</v>
      </c>
      <c r="J310" s="12">
        <f t="shared" ref="J310:J317" si="130">F310*0.007</f>
        <v>21.301</v>
      </c>
      <c r="K310" s="22"/>
      <c r="L310" s="22"/>
      <c r="M310" s="13">
        <f t="shared" si="126"/>
        <v>562.789</v>
      </c>
      <c r="N310" s="12">
        <v>0</v>
      </c>
      <c r="O310" s="12">
        <f t="shared" ref="O310:O317" si="131">ROUND(E310*0.08,2)</f>
        <v>243.36</v>
      </c>
      <c r="P310" s="12">
        <f t="shared" ref="P310:P317" si="132">ROUND(F310*0.003,2)</f>
        <v>9.13</v>
      </c>
      <c r="Q310" s="22">
        <f t="shared" ref="Q310:Q317" si="133">ROUND(G310*0.02,2)</f>
        <v>0</v>
      </c>
      <c r="R310" s="22"/>
      <c r="S310" s="151">
        <f t="shared" si="120"/>
        <v>252.49</v>
      </c>
      <c r="T310" s="12">
        <f t="shared" ref="T310:T317" si="134">M310+S310</f>
        <v>815.279</v>
      </c>
      <c r="U310" s="12" t="s">
        <v>50</v>
      </c>
      <c r="Y310" s="1">
        <f>VLOOKUP(C310,'[5]6月养老保险明细导'!$B$1:$R$500,17,0)</f>
        <v>0</v>
      </c>
      <c r="Z310" s="1">
        <f t="shared" si="121"/>
        <v>243.36</v>
      </c>
    </row>
    <row r="311" s="1" customFormat="1" ht="20" customHeight="1" spans="1:26">
      <c r="A311" s="18">
        <f t="shared" si="127"/>
        <v>308</v>
      </c>
      <c r="B311" s="19"/>
      <c r="C311" s="32" t="s">
        <v>999</v>
      </c>
      <c r="D311" s="32" t="s">
        <v>1000</v>
      </c>
      <c r="E311" s="21">
        <v>3042.05</v>
      </c>
      <c r="F311" s="12">
        <v>3043</v>
      </c>
      <c r="G311" s="22">
        <v>0</v>
      </c>
      <c r="H311" s="12">
        <f t="shared" si="128"/>
        <v>54.76</v>
      </c>
      <c r="I311" s="12">
        <f t="shared" si="129"/>
        <v>486.728</v>
      </c>
      <c r="J311" s="12">
        <f t="shared" si="130"/>
        <v>21.301</v>
      </c>
      <c r="K311" s="22"/>
      <c r="L311" s="22"/>
      <c r="M311" s="13">
        <f t="shared" si="126"/>
        <v>562.789</v>
      </c>
      <c r="N311" s="12">
        <v>0</v>
      </c>
      <c r="O311" s="12">
        <f t="shared" si="131"/>
        <v>243.36</v>
      </c>
      <c r="P311" s="12">
        <f t="shared" si="132"/>
        <v>9.13</v>
      </c>
      <c r="Q311" s="22">
        <f t="shared" si="133"/>
        <v>0</v>
      </c>
      <c r="R311" s="22"/>
      <c r="S311" s="151">
        <f t="shared" si="120"/>
        <v>252.49</v>
      </c>
      <c r="T311" s="12">
        <f t="shared" si="134"/>
        <v>815.279</v>
      </c>
      <c r="U311" s="12" t="s">
        <v>50</v>
      </c>
      <c r="Y311" s="1">
        <f>VLOOKUP(C311,'[5]6月养老保险明细导'!$B$1:$R$500,17,0)</f>
        <v>0</v>
      </c>
      <c r="Z311" s="1">
        <f t="shared" si="121"/>
        <v>243.36</v>
      </c>
    </row>
    <row r="312" s="1" customFormat="1" ht="20" customHeight="1" spans="1:26">
      <c r="A312" s="18">
        <f t="shared" si="127"/>
        <v>309</v>
      </c>
      <c r="B312" s="19"/>
      <c r="C312" s="32" t="s">
        <v>1001</v>
      </c>
      <c r="D312" s="32" t="s">
        <v>1002</v>
      </c>
      <c r="E312" s="21">
        <v>3042.05</v>
      </c>
      <c r="F312" s="12">
        <v>3043</v>
      </c>
      <c r="G312" s="22">
        <v>4990.25</v>
      </c>
      <c r="H312" s="12">
        <f t="shared" si="128"/>
        <v>54.76</v>
      </c>
      <c r="I312" s="12">
        <f t="shared" si="129"/>
        <v>486.728</v>
      </c>
      <c r="J312" s="12">
        <f t="shared" si="130"/>
        <v>21.301</v>
      </c>
      <c r="K312" s="22">
        <f t="shared" ref="K310:K317" si="135">ROUND(G312*0.085,2)</f>
        <v>424.17</v>
      </c>
      <c r="L312" s="22">
        <v>54</v>
      </c>
      <c r="M312" s="13">
        <f t="shared" si="126"/>
        <v>1040.959</v>
      </c>
      <c r="N312" s="12">
        <v>0</v>
      </c>
      <c r="O312" s="12">
        <f t="shared" si="131"/>
        <v>243.36</v>
      </c>
      <c r="P312" s="12">
        <f t="shared" si="132"/>
        <v>9.13</v>
      </c>
      <c r="Q312" s="22">
        <f t="shared" si="133"/>
        <v>99.81</v>
      </c>
      <c r="R312" s="22">
        <v>54</v>
      </c>
      <c r="S312" s="151">
        <f t="shared" si="120"/>
        <v>406.3</v>
      </c>
      <c r="T312" s="12">
        <f t="shared" si="134"/>
        <v>1447.259</v>
      </c>
      <c r="U312" s="12" t="s">
        <v>50</v>
      </c>
      <c r="Y312" s="1">
        <f>VLOOKUP(C312,'[5]6月养老保险明细导'!$B$1:$R$500,17,0)</f>
        <v>0</v>
      </c>
      <c r="Z312" s="1">
        <f t="shared" si="121"/>
        <v>243.36</v>
      </c>
    </row>
    <row r="313" s="1" customFormat="1" ht="20" customHeight="1" spans="1:26">
      <c r="A313" s="18">
        <f t="shared" si="127"/>
        <v>310</v>
      </c>
      <c r="B313" s="19"/>
      <c r="C313" s="32" t="s">
        <v>1003</v>
      </c>
      <c r="D313" s="32" t="s">
        <v>1004</v>
      </c>
      <c r="E313" s="21">
        <v>3042.05</v>
      </c>
      <c r="F313" s="12">
        <v>3043</v>
      </c>
      <c r="G313" s="140">
        <v>5228.42</v>
      </c>
      <c r="H313" s="12">
        <f t="shared" si="128"/>
        <v>54.76</v>
      </c>
      <c r="I313" s="12">
        <f t="shared" si="129"/>
        <v>486.728</v>
      </c>
      <c r="J313" s="12">
        <f t="shared" si="130"/>
        <v>21.301</v>
      </c>
      <c r="K313" s="22">
        <f t="shared" si="135"/>
        <v>444.42</v>
      </c>
      <c r="L313" s="22">
        <v>54</v>
      </c>
      <c r="M313" s="13">
        <f t="shared" si="126"/>
        <v>1061.209</v>
      </c>
      <c r="N313" s="12">
        <v>0</v>
      </c>
      <c r="O313" s="12">
        <f t="shared" si="131"/>
        <v>243.36</v>
      </c>
      <c r="P313" s="12">
        <f t="shared" si="132"/>
        <v>9.13</v>
      </c>
      <c r="Q313" s="22">
        <f t="shared" si="133"/>
        <v>104.57</v>
      </c>
      <c r="R313" s="22">
        <v>54</v>
      </c>
      <c r="S313" s="151">
        <f t="shared" si="120"/>
        <v>411.06</v>
      </c>
      <c r="T313" s="12">
        <f t="shared" si="134"/>
        <v>1472.269</v>
      </c>
      <c r="U313" s="12" t="s">
        <v>50</v>
      </c>
      <c r="Y313" s="1">
        <f>VLOOKUP(C313,'[5]6月养老保险明细导'!$B$1:$R$500,17,0)</f>
        <v>0</v>
      </c>
      <c r="Z313" s="1">
        <f t="shared" si="121"/>
        <v>243.36</v>
      </c>
    </row>
    <row r="314" s="1" customFormat="1" ht="20" customHeight="1" spans="1:26">
      <c r="A314" s="18">
        <f t="shared" ref="A314:A323" si="136">ROW()-3</f>
        <v>311</v>
      </c>
      <c r="B314" s="19"/>
      <c r="C314" s="32" t="s">
        <v>1005</v>
      </c>
      <c r="D314" s="32" t="s">
        <v>1006</v>
      </c>
      <c r="E314" s="21">
        <v>3042.05</v>
      </c>
      <c r="F314" s="12">
        <v>3043</v>
      </c>
      <c r="G314" s="22">
        <v>4990.25</v>
      </c>
      <c r="H314" s="12">
        <f t="shared" si="128"/>
        <v>54.76</v>
      </c>
      <c r="I314" s="12">
        <f t="shared" si="129"/>
        <v>486.728</v>
      </c>
      <c r="J314" s="12">
        <f t="shared" si="130"/>
        <v>21.301</v>
      </c>
      <c r="K314" s="22">
        <f t="shared" si="135"/>
        <v>424.17</v>
      </c>
      <c r="L314" s="22">
        <v>54</v>
      </c>
      <c r="M314" s="13">
        <f t="shared" si="126"/>
        <v>1040.959</v>
      </c>
      <c r="N314" s="12">
        <v>0</v>
      </c>
      <c r="O314" s="12">
        <f t="shared" si="131"/>
        <v>243.36</v>
      </c>
      <c r="P314" s="12">
        <f t="shared" si="132"/>
        <v>9.13</v>
      </c>
      <c r="Q314" s="22">
        <f t="shared" si="133"/>
        <v>99.81</v>
      </c>
      <c r="R314" s="22">
        <v>54</v>
      </c>
      <c r="S314" s="151">
        <f t="shared" si="120"/>
        <v>406.3</v>
      </c>
      <c r="T314" s="12">
        <f t="shared" si="134"/>
        <v>1447.259</v>
      </c>
      <c r="U314" s="12" t="s">
        <v>50</v>
      </c>
      <c r="Y314" s="1">
        <f>VLOOKUP(C314,'[5]6月养老保险明细导'!$B$1:$R$500,17,0)</f>
        <v>0</v>
      </c>
      <c r="Z314" s="1">
        <f t="shared" si="121"/>
        <v>243.36</v>
      </c>
    </row>
    <row r="315" s="1" customFormat="1" ht="20" customHeight="1" spans="1:26">
      <c r="A315" s="18">
        <f t="shared" si="136"/>
        <v>312</v>
      </c>
      <c r="B315" s="19"/>
      <c r="C315" s="32" t="s">
        <v>1007</v>
      </c>
      <c r="D315" s="32" t="s">
        <v>1008</v>
      </c>
      <c r="E315" s="21">
        <v>3042.05</v>
      </c>
      <c r="F315" s="12">
        <v>3043</v>
      </c>
      <c r="G315" s="22">
        <v>4990.25</v>
      </c>
      <c r="H315" s="12">
        <f t="shared" si="128"/>
        <v>54.76</v>
      </c>
      <c r="I315" s="12">
        <f t="shared" si="129"/>
        <v>486.728</v>
      </c>
      <c r="J315" s="12">
        <f t="shared" si="130"/>
        <v>21.301</v>
      </c>
      <c r="K315" s="22">
        <f t="shared" si="135"/>
        <v>424.17</v>
      </c>
      <c r="L315" s="22">
        <v>54</v>
      </c>
      <c r="M315" s="13">
        <f t="shared" si="126"/>
        <v>1040.959</v>
      </c>
      <c r="N315" s="12">
        <v>0</v>
      </c>
      <c r="O315" s="12">
        <f t="shared" si="131"/>
        <v>243.36</v>
      </c>
      <c r="P315" s="12">
        <f t="shared" si="132"/>
        <v>9.13</v>
      </c>
      <c r="Q315" s="22">
        <f t="shared" si="133"/>
        <v>99.81</v>
      </c>
      <c r="R315" s="22">
        <v>54</v>
      </c>
      <c r="S315" s="151">
        <f t="shared" si="120"/>
        <v>406.3</v>
      </c>
      <c r="T315" s="12">
        <f t="shared" si="134"/>
        <v>1447.259</v>
      </c>
      <c r="U315" s="12" t="s">
        <v>50</v>
      </c>
      <c r="Y315" s="1">
        <f>VLOOKUP(C315,'[5]6月养老保险明细导'!$B$1:$R$500,17,0)</f>
        <v>0</v>
      </c>
      <c r="Z315" s="1">
        <f t="shared" si="121"/>
        <v>243.36</v>
      </c>
    </row>
    <row r="316" s="1" customFormat="1" ht="20" customHeight="1" spans="1:26">
      <c r="A316" s="18">
        <f t="shared" si="136"/>
        <v>313</v>
      </c>
      <c r="B316" s="19"/>
      <c r="C316" s="32" t="s">
        <v>1009</v>
      </c>
      <c r="D316" s="32" t="s">
        <v>1010</v>
      </c>
      <c r="E316" s="21">
        <v>3042.05</v>
      </c>
      <c r="F316" s="12">
        <v>3043</v>
      </c>
      <c r="G316" s="22">
        <v>4990.25</v>
      </c>
      <c r="H316" s="12">
        <f t="shared" si="128"/>
        <v>54.76</v>
      </c>
      <c r="I316" s="12">
        <f t="shared" si="129"/>
        <v>486.728</v>
      </c>
      <c r="J316" s="12">
        <f t="shared" si="130"/>
        <v>21.301</v>
      </c>
      <c r="K316" s="22">
        <f t="shared" si="135"/>
        <v>424.17</v>
      </c>
      <c r="L316" s="22">
        <v>54</v>
      </c>
      <c r="M316" s="13">
        <f t="shared" si="126"/>
        <v>1040.959</v>
      </c>
      <c r="N316" s="12">
        <v>0</v>
      </c>
      <c r="O316" s="12">
        <f t="shared" si="131"/>
        <v>243.36</v>
      </c>
      <c r="P316" s="12">
        <f t="shared" si="132"/>
        <v>9.13</v>
      </c>
      <c r="Q316" s="22">
        <f t="shared" si="133"/>
        <v>99.81</v>
      </c>
      <c r="R316" s="22">
        <v>54</v>
      </c>
      <c r="S316" s="151">
        <f t="shared" si="120"/>
        <v>406.3</v>
      </c>
      <c r="T316" s="12">
        <f t="shared" si="134"/>
        <v>1447.259</v>
      </c>
      <c r="U316" s="12" t="s">
        <v>50</v>
      </c>
      <c r="Y316" s="1">
        <f>VLOOKUP(C316,'[5]6月养老保险明细导'!$B$1:$R$500,17,0)</f>
        <v>0</v>
      </c>
      <c r="Z316" s="1">
        <f t="shared" si="121"/>
        <v>243.36</v>
      </c>
    </row>
    <row r="317" s="1" customFormat="1" ht="20" customHeight="1" spans="1:26">
      <c r="A317" s="18">
        <f t="shared" si="136"/>
        <v>314</v>
      </c>
      <c r="B317" s="19"/>
      <c r="C317" s="32" t="s">
        <v>1011</v>
      </c>
      <c r="D317" s="32" t="s">
        <v>1012</v>
      </c>
      <c r="E317" s="21">
        <v>3042.05</v>
      </c>
      <c r="F317" s="12">
        <v>3043</v>
      </c>
      <c r="G317" s="22">
        <v>4990.25</v>
      </c>
      <c r="H317" s="12">
        <f t="shared" si="128"/>
        <v>54.76</v>
      </c>
      <c r="I317" s="12">
        <f t="shared" si="129"/>
        <v>486.728</v>
      </c>
      <c r="J317" s="12">
        <f t="shared" si="130"/>
        <v>21.301</v>
      </c>
      <c r="K317" s="22">
        <f t="shared" si="135"/>
        <v>424.17</v>
      </c>
      <c r="L317" s="22">
        <v>54</v>
      </c>
      <c r="M317" s="13">
        <f t="shared" si="126"/>
        <v>1040.959</v>
      </c>
      <c r="N317" s="12">
        <v>0</v>
      </c>
      <c r="O317" s="12">
        <f t="shared" si="131"/>
        <v>243.36</v>
      </c>
      <c r="P317" s="12">
        <f t="shared" si="132"/>
        <v>9.13</v>
      </c>
      <c r="Q317" s="22">
        <f t="shared" si="133"/>
        <v>99.81</v>
      </c>
      <c r="R317" s="22">
        <v>54</v>
      </c>
      <c r="S317" s="151">
        <f t="shared" si="120"/>
        <v>406.3</v>
      </c>
      <c r="T317" s="12">
        <f t="shared" si="134"/>
        <v>1447.259</v>
      </c>
      <c r="U317" s="12" t="s">
        <v>50</v>
      </c>
      <c r="Y317" s="1">
        <f>VLOOKUP(C317,'[5]6月养老保险明细导'!$B$1:$R$500,17,0)</f>
        <v>0</v>
      </c>
      <c r="Z317" s="1">
        <f t="shared" si="121"/>
        <v>243.36</v>
      </c>
    </row>
    <row r="318" s="1" customFormat="1" ht="20" customHeight="1" spans="1:26">
      <c r="A318" s="18">
        <f t="shared" si="136"/>
        <v>315</v>
      </c>
      <c r="B318" s="19"/>
      <c r="C318" s="32" t="s">
        <v>1013</v>
      </c>
      <c r="D318" s="32" t="s">
        <v>1014</v>
      </c>
      <c r="E318" s="21">
        <v>3042.05</v>
      </c>
      <c r="F318" s="12">
        <v>3043</v>
      </c>
      <c r="G318" s="22">
        <v>4990.25</v>
      </c>
      <c r="H318" s="12">
        <f t="shared" si="128"/>
        <v>54.76</v>
      </c>
      <c r="I318" s="12">
        <v>0</v>
      </c>
      <c r="J318" s="12">
        <v>0</v>
      </c>
      <c r="K318" s="12">
        <v>0</v>
      </c>
      <c r="L318" s="12"/>
      <c r="M318" s="13">
        <f t="shared" si="126"/>
        <v>54.76</v>
      </c>
      <c r="N318" s="12">
        <v>0</v>
      </c>
      <c r="O318" s="12">
        <v>0</v>
      </c>
      <c r="P318" s="12">
        <v>0</v>
      </c>
      <c r="Q318" s="12">
        <v>0</v>
      </c>
      <c r="R318" s="12"/>
      <c r="S318" s="151">
        <f t="shared" si="120"/>
        <v>0</v>
      </c>
      <c r="T318" s="12">
        <f t="shared" ref="T318:T340" si="137">M318+S318</f>
        <v>54.76</v>
      </c>
      <c r="U318" s="12" t="s">
        <v>50</v>
      </c>
      <c r="Y318" s="1" t="e">
        <f>VLOOKUP(C318,'[5]6月养老保险明细导'!$B$1:$R$500,17,0)</f>
        <v>#N/A</v>
      </c>
      <c r="Z318" s="1" t="e">
        <f t="shared" si="121"/>
        <v>#N/A</v>
      </c>
    </row>
    <row r="319" s="1" customFormat="1" ht="20" customHeight="1" spans="1:26">
      <c r="A319" s="18">
        <f t="shared" si="136"/>
        <v>316</v>
      </c>
      <c r="B319" s="19"/>
      <c r="C319" s="32" t="s">
        <v>1015</v>
      </c>
      <c r="D319" s="32" t="s">
        <v>1016</v>
      </c>
      <c r="E319" s="21">
        <v>3042.05</v>
      </c>
      <c r="F319" s="12">
        <v>3043</v>
      </c>
      <c r="G319" s="22">
        <v>4990.25</v>
      </c>
      <c r="H319" s="12">
        <f t="shared" si="128"/>
        <v>54.76</v>
      </c>
      <c r="I319" s="12">
        <v>0</v>
      </c>
      <c r="J319" s="12">
        <v>0</v>
      </c>
      <c r="K319" s="12">
        <v>0</v>
      </c>
      <c r="L319" s="12"/>
      <c r="M319" s="13">
        <f t="shared" si="126"/>
        <v>54.76</v>
      </c>
      <c r="N319" s="12">
        <v>0</v>
      </c>
      <c r="O319" s="12">
        <v>0</v>
      </c>
      <c r="P319" s="12">
        <v>0</v>
      </c>
      <c r="Q319" s="12">
        <v>0</v>
      </c>
      <c r="R319" s="12"/>
      <c r="S319" s="151">
        <f t="shared" si="120"/>
        <v>0</v>
      </c>
      <c r="T319" s="12">
        <f t="shared" si="137"/>
        <v>54.76</v>
      </c>
      <c r="U319" s="12" t="s">
        <v>50</v>
      </c>
      <c r="Y319" s="1" t="e">
        <f>VLOOKUP(C319,'[5]6月养老保险明细导'!$B$1:$R$500,17,0)</f>
        <v>#N/A</v>
      </c>
      <c r="Z319" s="1" t="e">
        <f t="shared" si="121"/>
        <v>#N/A</v>
      </c>
    </row>
    <row r="320" s="1" customFormat="1" ht="20" customHeight="1" spans="1:26">
      <c r="A320" s="18">
        <f t="shared" si="136"/>
        <v>317</v>
      </c>
      <c r="B320" s="19"/>
      <c r="C320" s="32" t="s">
        <v>1017</v>
      </c>
      <c r="D320" s="32" t="s">
        <v>1018</v>
      </c>
      <c r="E320" s="21">
        <v>3042.05</v>
      </c>
      <c r="F320" s="12">
        <v>3043</v>
      </c>
      <c r="G320" s="22">
        <v>4990.25</v>
      </c>
      <c r="H320" s="12">
        <f t="shared" si="128"/>
        <v>54.76</v>
      </c>
      <c r="I320" s="12">
        <v>0</v>
      </c>
      <c r="J320" s="12">
        <v>0</v>
      </c>
      <c r="K320" s="12">
        <v>0</v>
      </c>
      <c r="L320" s="12"/>
      <c r="M320" s="13">
        <f t="shared" si="126"/>
        <v>54.76</v>
      </c>
      <c r="N320" s="12">
        <v>0</v>
      </c>
      <c r="O320" s="12">
        <v>0</v>
      </c>
      <c r="P320" s="12">
        <v>0</v>
      </c>
      <c r="Q320" s="12">
        <v>0</v>
      </c>
      <c r="R320" s="12"/>
      <c r="S320" s="151">
        <f t="shared" si="120"/>
        <v>0</v>
      </c>
      <c r="T320" s="12">
        <f t="shared" si="137"/>
        <v>54.76</v>
      </c>
      <c r="U320" s="12" t="s">
        <v>50</v>
      </c>
      <c r="Y320" s="1" t="e">
        <f>VLOOKUP(C320,'[5]6月养老保险明细导'!$B$1:$R$500,17,0)</f>
        <v>#N/A</v>
      </c>
      <c r="Z320" s="1" t="e">
        <f t="shared" si="121"/>
        <v>#N/A</v>
      </c>
    </row>
    <row r="321" s="1" customFormat="1" ht="20" customHeight="1" spans="1:26">
      <c r="A321" s="18">
        <f t="shared" si="136"/>
        <v>318</v>
      </c>
      <c r="B321" s="19"/>
      <c r="C321" s="32" t="s">
        <v>1019</v>
      </c>
      <c r="D321" s="32" t="s">
        <v>1020</v>
      </c>
      <c r="E321" s="21">
        <v>3042.05</v>
      </c>
      <c r="F321" s="12">
        <v>3043</v>
      </c>
      <c r="G321" s="22">
        <v>4990.25</v>
      </c>
      <c r="H321" s="12">
        <f t="shared" si="128"/>
        <v>54.76</v>
      </c>
      <c r="I321" s="12">
        <v>0</v>
      </c>
      <c r="J321" s="12">
        <v>0</v>
      </c>
      <c r="K321" s="12">
        <v>0</v>
      </c>
      <c r="L321" s="12"/>
      <c r="M321" s="13">
        <f t="shared" si="126"/>
        <v>54.76</v>
      </c>
      <c r="N321" s="12">
        <v>0</v>
      </c>
      <c r="O321" s="12">
        <v>0</v>
      </c>
      <c r="P321" s="12">
        <v>0</v>
      </c>
      <c r="Q321" s="12">
        <v>0</v>
      </c>
      <c r="R321" s="12"/>
      <c r="S321" s="151">
        <f t="shared" si="120"/>
        <v>0</v>
      </c>
      <c r="T321" s="12">
        <f t="shared" si="137"/>
        <v>54.76</v>
      </c>
      <c r="U321" s="12" t="s">
        <v>50</v>
      </c>
      <c r="Y321" s="1" t="e">
        <f>VLOOKUP(C321,'[5]6月养老保险明细导'!$B$1:$R$500,17,0)</f>
        <v>#N/A</v>
      </c>
      <c r="Z321" s="1" t="e">
        <f t="shared" si="121"/>
        <v>#N/A</v>
      </c>
    </row>
    <row r="322" s="1" customFormat="1" ht="20" customHeight="1" spans="1:26">
      <c r="A322" s="18">
        <f t="shared" si="136"/>
        <v>319</v>
      </c>
      <c r="B322" s="19"/>
      <c r="C322" s="32" t="s">
        <v>1021</v>
      </c>
      <c r="D322" s="32" t="s">
        <v>1022</v>
      </c>
      <c r="E322" s="21">
        <v>3042.05</v>
      </c>
      <c r="F322" s="12">
        <v>3043</v>
      </c>
      <c r="G322" s="22">
        <v>4990.25</v>
      </c>
      <c r="H322" s="12">
        <f t="shared" si="128"/>
        <v>54.76</v>
      </c>
      <c r="I322" s="12">
        <v>0</v>
      </c>
      <c r="J322" s="12">
        <v>0</v>
      </c>
      <c r="K322" s="12">
        <v>0</v>
      </c>
      <c r="L322" s="12"/>
      <c r="M322" s="13">
        <f t="shared" si="126"/>
        <v>54.76</v>
      </c>
      <c r="N322" s="12">
        <v>0</v>
      </c>
      <c r="O322" s="12">
        <v>0</v>
      </c>
      <c r="P322" s="12">
        <v>0</v>
      </c>
      <c r="Q322" s="12">
        <v>0</v>
      </c>
      <c r="R322" s="12"/>
      <c r="S322" s="151">
        <f t="shared" si="120"/>
        <v>0</v>
      </c>
      <c r="T322" s="12">
        <f t="shared" si="137"/>
        <v>54.76</v>
      </c>
      <c r="U322" s="12" t="s">
        <v>50</v>
      </c>
      <c r="Y322" s="1" t="e">
        <f>VLOOKUP(C322,'[5]6月养老保险明细导'!$B$1:$R$500,17,0)</f>
        <v>#N/A</v>
      </c>
      <c r="Z322" s="1" t="e">
        <f t="shared" si="121"/>
        <v>#N/A</v>
      </c>
    </row>
    <row r="323" s="1" customFormat="1" ht="20" customHeight="1" spans="1:26">
      <c r="A323" s="18">
        <f t="shared" si="136"/>
        <v>320</v>
      </c>
      <c r="B323" s="19"/>
      <c r="C323" s="32" t="s">
        <v>1023</v>
      </c>
      <c r="D323" s="32" t="s">
        <v>1024</v>
      </c>
      <c r="E323" s="21">
        <v>3042.05</v>
      </c>
      <c r="F323" s="12">
        <v>3043</v>
      </c>
      <c r="G323" s="22">
        <v>4990.25</v>
      </c>
      <c r="H323" s="12">
        <f t="shared" si="128"/>
        <v>54.76</v>
      </c>
      <c r="I323" s="12">
        <v>0</v>
      </c>
      <c r="J323" s="12">
        <v>0</v>
      </c>
      <c r="K323" s="12">
        <v>0</v>
      </c>
      <c r="L323" s="12"/>
      <c r="M323" s="13">
        <f t="shared" si="126"/>
        <v>54.76</v>
      </c>
      <c r="N323" s="12">
        <v>0</v>
      </c>
      <c r="O323" s="12">
        <v>0</v>
      </c>
      <c r="P323" s="12">
        <v>0</v>
      </c>
      <c r="Q323" s="12">
        <v>0</v>
      </c>
      <c r="R323" s="12"/>
      <c r="S323" s="151">
        <f t="shared" si="120"/>
        <v>0</v>
      </c>
      <c r="T323" s="12">
        <f t="shared" si="137"/>
        <v>54.76</v>
      </c>
      <c r="U323" s="12" t="s">
        <v>50</v>
      </c>
      <c r="Y323" s="1" t="e">
        <f>VLOOKUP(C323,'[5]6月养老保险明细导'!$B$1:$R$500,17,0)</f>
        <v>#N/A</v>
      </c>
      <c r="Z323" s="1" t="e">
        <f t="shared" si="121"/>
        <v>#N/A</v>
      </c>
    </row>
    <row r="324" s="1" customFormat="1" ht="20" customHeight="1" spans="1:26">
      <c r="A324" s="18">
        <f t="shared" ref="A324:A333" si="138">ROW()-3</f>
        <v>321</v>
      </c>
      <c r="B324" s="19"/>
      <c r="C324" s="32" t="s">
        <v>1025</v>
      </c>
      <c r="D324" s="32" t="s">
        <v>1026</v>
      </c>
      <c r="E324" s="21">
        <v>3042.05</v>
      </c>
      <c r="F324" s="12">
        <v>3043</v>
      </c>
      <c r="G324" s="22">
        <v>4990.25</v>
      </c>
      <c r="H324" s="12">
        <f t="shared" si="128"/>
        <v>54.76</v>
      </c>
      <c r="I324" s="12">
        <v>0</v>
      </c>
      <c r="J324" s="12">
        <v>0</v>
      </c>
      <c r="K324" s="12">
        <v>0</v>
      </c>
      <c r="L324" s="12"/>
      <c r="M324" s="13">
        <f t="shared" si="126"/>
        <v>54.76</v>
      </c>
      <c r="N324" s="12">
        <v>0</v>
      </c>
      <c r="O324" s="12">
        <v>0</v>
      </c>
      <c r="P324" s="12">
        <v>0</v>
      </c>
      <c r="Q324" s="12">
        <v>0</v>
      </c>
      <c r="R324" s="12"/>
      <c r="S324" s="151">
        <f t="shared" si="120"/>
        <v>0</v>
      </c>
      <c r="T324" s="12">
        <f t="shared" si="137"/>
        <v>54.76</v>
      </c>
      <c r="U324" s="12" t="s">
        <v>50</v>
      </c>
      <c r="Y324" s="1" t="e">
        <f>VLOOKUP(C324,'[5]6月养老保险明细导'!$B$1:$R$500,17,0)</f>
        <v>#N/A</v>
      </c>
      <c r="Z324" s="1" t="e">
        <f t="shared" si="121"/>
        <v>#N/A</v>
      </c>
    </row>
    <row r="325" s="1" customFormat="1" ht="20" customHeight="1" spans="1:26">
      <c r="A325" s="18">
        <f t="shared" si="138"/>
        <v>322</v>
      </c>
      <c r="B325" s="19"/>
      <c r="C325" s="32" t="s">
        <v>1027</v>
      </c>
      <c r="D325" s="32" t="s">
        <v>1028</v>
      </c>
      <c r="E325" s="21">
        <v>3042.05</v>
      </c>
      <c r="F325" s="12">
        <v>3043</v>
      </c>
      <c r="G325" s="22">
        <v>4990.25</v>
      </c>
      <c r="H325" s="12">
        <f t="shared" si="128"/>
        <v>54.76</v>
      </c>
      <c r="I325" s="12">
        <v>0</v>
      </c>
      <c r="J325" s="12">
        <v>0</v>
      </c>
      <c r="K325" s="12">
        <v>0</v>
      </c>
      <c r="L325" s="12"/>
      <c r="M325" s="13">
        <f t="shared" si="126"/>
        <v>54.76</v>
      </c>
      <c r="N325" s="12">
        <v>0</v>
      </c>
      <c r="O325" s="12">
        <v>0</v>
      </c>
      <c r="P325" s="12">
        <v>0</v>
      </c>
      <c r="Q325" s="12">
        <v>0</v>
      </c>
      <c r="R325" s="12"/>
      <c r="S325" s="151">
        <f t="shared" ref="S325:S388" si="139">SUM(N325:R325)</f>
        <v>0</v>
      </c>
      <c r="T325" s="12">
        <f t="shared" si="137"/>
        <v>54.76</v>
      </c>
      <c r="U325" s="12" t="s">
        <v>50</v>
      </c>
      <c r="Y325" s="1" t="e">
        <f>VLOOKUP(C325,'[5]6月养老保险明细导'!$B$1:$R$500,17,0)</f>
        <v>#N/A</v>
      </c>
      <c r="Z325" s="1" t="e">
        <f t="shared" ref="Z325:Z388" si="140">O325-Y325</f>
        <v>#N/A</v>
      </c>
    </row>
    <row r="326" s="1" customFormat="1" ht="20" customHeight="1" spans="1:26">
      <c r="A326" s="18">
        <f t="shared" si="138"/>
        <v>323</v>
      </c>
      <c r="B326" s="19"/>
      <c r="C326" s="32" t="s">
        <v>1029</v>
      </c>
      <c r="D326" s="32" t="s">
        <v>1030</v>
      </c>
      <c r="E326" s="21">
        <v>3042.05</v>
      </c>
      <c r="F326" s="12">
        <v>3043</v>
      </c>
      <c r="G326" s="22">
        <v>4990.25</v>
      </c>
      <c r="H326" s="12">
        <f t="shared" si="128"/>
        <v>54.76</v>
      </c>
      <c r="I326" s="12">
        <v>0</v>
      </c>
      <c r="J326" s="12">
        <v>0</v>
      </c>
      <c r="K326" s="12">
        <v>0</v>
      </c>
      <c r="L326" s="12"/>
      <c r="M326" s="13">
        <f t="shared" si="126"/>
        <v>54.76</v>
      </c>
      <c r="N326" s="12">
        <v>0</v>
      </c>
      <c r="O326" s="12">
        <v>0</v>
      </c>
      <c r="P326" s="12">
        <v>0</v>
      </c>
      <c r="Q326" s="12">
        <v>0</v>
      </c>
      <c r="R326" s="12"/>
      <c r="S326" s="151">
        <f t="shared" si="139"/>
        <v>0</v>
      </c>
      <c r="T326" s="12">
        <f t="shared" si="137"/>
        <v>54.76</v>
      </c>
      <c r="U326" s="12" t="s">
        <v>50</v>
      </c>
      <c r="Y326" s="1" t="e">
        <f>VLOOKUP(C326,'[5]6月养老保险明细导'!$B$1:$R$500,17,0)</f>
        <v>#N/A</v>
      </c>
      <c r="Z326" s="1" t="e">
        <f t="shared" si="140"/>
        <v>#N/A</v>
      </c>
    </row>
    <row r="327" s="1" customFormat="1" ht="20" customHeight="1" spans="1:26">
      <c r="A327" s="18">
        <f t="shared" si="138"/>
        <v>324</v>
      </c>
      <c r="B327" s="19"/>
      <c r="C327" s="32" t="s">
        <v>1031</v>
      </c>
      <c r="D327" s="32" t="s">
        <v>1032</v>
      </c>
      <c r="E327" s="21">
        <v>3042.05</v>
      </c>
      <c r="F327" s="12">
        <v>3043</v>
      </c>
      <c r="G327" s="22">
        <v>4990.25</v>
      </c>
      <c r="H327" s="12">
        <f t="shared" si="128"/>
        <v>54.76</v>
      </c>
      <c r="I327" s="12">
        <v>0</v>
      </c>
      <c r="J327" s="12">
        <v>0</v>
      </c>
      <c r="K327" s="12">
        <v>0</v>
      </c>
      <c r="L327" s="12"/>
      <c r="M327" s="13">
        <f t="shared" si="126"/>
        <v>54.76</v>
      </c>
      <c r="N327" s="12">
        <v>0</v>
      </c>
      <c r="O327" s="12">
        <v>0</v>
      </c>
      <c r="P327" s="12">
        <v>0</v>
      </c>
      <c r="Q327" s="12">
        <v>0</v>
      </c>
      <c r="R327" s="12"/>
      <c r="S327" s="151">
        <f t="shared" si="139"/>
        <v>0</v>
      </c>
      <c r="T327" s="12">
        <f t="shared" si="137"/>
        <v>54.76</v>
      </c>
      <c r="U327" s="12" t="s">
        <v>50</v>
      </c>
      <c r="Y327" s="1" t="e">
        <f>VLOOKUP(C327,'[5]6月养老保险明细导'!$B$1:$R$500,17,0)</f>
        <v>#N/A</v>
      </c>
      <c r="Z327" s="1" t="e">
        <f t="shared" si="140"/>
        <v>#N/A</v>
      </c>
    </row>
    <row r="328" s="1" customFormat="1" ht="20" customHeight="1" spans="1:26">
      <c r="A328" s="18">
        <f t="shared" si="138"/>
        <v>325</v>
      </c>
      <c r="B328" s="19"/>
      <c r="C328" s="32" t="s">
        <v>1033</v>
      </c>
      <c r="D328" s="32" t="s">
        <v>1034</v>
      </c>
      <c r="E328" s="21">
        <v>3042.05</v>
      </c>
      <c r="F328" s="12">
        <v>3043</v>
      </c>
      <c r="G328" s="22">
        <v>4990.25</v>
      </c>
      <c r="H328" s="12">
        <f t="shared" si="128"/>
        <v>54.76</v>
      </c>
      <c r="I328" s="12">
        <v>0</v>
      </c>
      <c r="J328" s="12">
        <v>0</v>
      </c>
      <c r="K328" s="12">
        <v>0</v>
      </c>
      <c r="L328" s="12"/>
      <c r="M328" s="13">
        <f t="shared" si="126"/>
        <v>54.76</v>
      </c>
      <c r="N328" s="12">
        <v>0</v>
      </c>
      <c r="O328" s="12">
        <v>0</v>
      </c>
      <c r="P328" s="12">
        <v>0</v>
      </c>
      <c r="Q328" s="12">
        <v>0</v>
      </c>
      <c r="R328" s="12"/>
      <c r="S328" s="151">
        <f t="shared" si="139"/>
        <v>0</v>
      </c>
      <c r="T328" s="12">
        <f t="shared" si="137"/>
        <v>54.76</v>
      </c>
      <c r="U328" s="12" t="s">
        <v>50</v>
      </c>
      <c r="Y328" s="1" t="e">
        <f>VLOOKUP(C328,'[5]6月养老保险明细导'!$B$1:$R$500,17,0)</f>
        <v>#N/A</v>
      </c>
      <c r="Z328" s="1" t="e">
        <f t="shared" si="140"/>
        <v>#N/A</v>
      </c>
    </row>
    <row r="329" s="1" customFormat="1" ht="20" customHeight="1" spans="1:26">
      <c r="A329" s="18">
        <f t="shared" si="138"/>
        <v>326</v>
      </c>
      <c r="B329" s="19"/>
      <c r="C329" s="32" t="s">
        <v>1035</v>
      </c>
      <c r="D329" s="32" t="s">
        <v>1036</v>
      </c>
      <c r="E329" s="21">
        <v>3042.05</v>
      </c>
      <c r="F329" s="12">
        <v>3043</v>
      </c>
      <c r="G329" s="22">
        <v>4990.25</v>
      </c>
      <c r="H329" s="12">
        <f t="shared" si="128"/>
        <v>54.76</v>
      </c>
      <c r="I329" s="12">
        <v>0</v>
      </c>
      <c r="J329" s="12">
        <v>0</v>
      </c>
      <c r="K329" s="12">
        <v>0</v>
      </c>
      <c r="L329" s="12"/>
      <c r="M329" s="13">
        <f t="shared" si="126"/>
        <v>54.76</v>
      </c>
      <c r="N329" s="12">
        <v>0</v>
      </c>
      <c r="O329" s="12">
        <v>0</v>
      </c>
      <c r="P329" s="12">
        <v>0</v>
      </c>
      <c r="Q329" s="12">
        <v>0</v>
      </c>
      <c r="R329" s="12"/>
      <c r="S329" s="151">
        <f t="shared" si="139"/>
        <v>0</v>
      </c>
      <c r="T329" s="12">
        <f t="shared" si="137"/>
        <v>54.76</v>
      </c>
      <c r="U329" s="12" t="s">
        <v>50</v>
      </c>
      <c r="Y329" s="1" t="e">
        <f>VLOOKUP(C329,'[5]6月养老保险明细导'!$B$1:$R$500,17,0)</f>
        <v>#N/A</v>
      </c>
      <c r="Z329" s="1" t="e">
        <f t="shared" si="140"/>
        <v>#N/A</v>
      </c>
    </row>
    <row r="330" s="1" customFormat="1" ht="20" customHeight="1" spans="1:26">
      <c r="A330" s="18">
        <f t="shared" si="138"/>
        <v>327</v>
      </c>
      <c r="B330" s="19"/>
      <c r="C330" s="32" t="s">
        <v>1037</v>
      </c>
      <c r="D330" s="32" t="s">
        <v>1038</v>
      </c>
      <c r="E330" s="21">
        <v>3042.05</v>
      </c>
      <c r="F330" s="12">
        <v>3043</v>
      </c>
      <c r="G330" s="22">
        <v>4990.25</v>
      </c>
      <c r="H330" s="12">
        <f t="shared" si="128"/>
        <v>54.76</v>
      </c>
      <c r="I330" s="12">
        <v>0</v>
      </c>
      <c r="J330" s="12">
        <v>0</v>
      </c>
      <c r="K330" s="12">
        <v>0</v>
      </c>
      <c r="L330" s="12"/>
      <c r="M330" s="13">
        <f t="shared" si="126"/>
        <v>54.76</v>
      </c>
      <c r="N330" s="12">
        <v>0</v>
      </c>
      <c r="O330" s="12">
        <v>0</v>
      </c>
      <c r="P330" s="12">
        <v>0</v>
      </c>
      <c r="Q330" s="12">
        <v>0</v>
      </c>
      <c r="R330" s="12"/>
      <c r="S330" s="151">
        <f t="shared" si="139"/>
        <v>0</v>
      </c>
      <c r="T330" s="12">
        <f t="shared" si="137"/>
        <v>54.76</v>
      </c>
      <c r="U330" s="12" t="s">
        <v>50</v>
      </c>
      <c r="Y330" s="1" t="e">
        <f>VLOOKUP(C330,'[5]6月养老保险明细导'!$B$1:$R$500,17,0)</f>
        <v>#N/A</v>
      </c>
      <c r="Z330" s="1" t="e">
        <f t="shared" si="140"/>
        <v>#N/A</v>
      </c>
    </row>
    <row r="331" s="1" customFormat="1" ht="20" customHeight="1" spans="1:26">
      <c r="A331" s="18">
        <f t="shared" si="138"/>
        <v>328</v>
      </c>
      <c r="B331" s="19"/>
      <c r="C331" s="32" t="s">
        <v>1039</v>
      </c>
      <c r="D331" s="32" t="s">
        <v>1040</v>
      </c>
      <c r="E331" s="21">
        <v>3042.05</v>
      </c>
      <c r="F331" s="12">
        <v>3043</v>
      </c>
      <c r="G331" s="22">
        <v>4990.25</v>
      </c>
      <c r="H331" s="12">
        <f t="shared" si="128"/>
        <v>54.76</v>
      </c>
      <c r="I331" s="12">
        <v>0</v>
      </c>
      <c r="J331" s="12">
        <v>0</v>
      </c>
      <c r="K331" s="12">
        <v>0</v>
      </c>
      <c r="L331" s="12"/>
      <c r="M331" s="13">
        <f t="shared" si="126"/>
        <v>54.76</v>
      </c>
      <c r="N331" s="12">
        <v>0</v>
      </c>
      <c r="O331" s="12">
        <v>0</v>
      </c>
      <c r="P331" s="12">
        <v>0</v>
      </c>
      <c r="Q331" s="12">
        <v>0</v>
      </c>
      <c r="R331" s="12"/>
      <c r="S331" s="151">
        <f t="shared" si="139"/>
        <v>0</v>
      </c>
      <c r="T331" s="12">
        <f t="shared" si="137"/>
        <v>54.76</v>
      </c>
      <c r="U331" s="12" t="s">
        <v>50</v>
      </c>
      <c r="Y331" s="1" t="e">
        <f>VLOOKUP(C331,'[5]6月养老保险明细导'!$B$1:$R$500,17,0)</f>
        <v>#N/A</v>
      </c>
      <c r="Z331" s="1" t="e">
        <f t="shared" si="140"/>
        <v>#N/A</v>
      </c>
    </row>
    <row r="332" s="1" customFormat="1" ht="20" customHeight="1" spans="1:26">
      <c r="A332" s="18">
        <f t="shared" si="138"/>
        <v>329</v>
      </c>
      <c r="B332" s="19"/>
      <c r="C332" s="32" t="s">
        <v>1041</v>
      </c>
      <c r="D332" s="32" t="s">
        <v>1042</v>
      </c>
      <c r="E332" s="21">
        <v>3042.05</v>
      </c>
      <c r="F332" s="12">
        <v>3043</v>
      </c>
      <c r="G332" s="22">
        <v>4990.25</v>
      </c>
      <c r="H332" s="12">
        <f t="shared" si="128"/>
        <v>54.76</v>
      </c>
      <c r="I332" s="12">
        <v>0</v>
      </c>
      <c r="J332" s="12">
        <v>0</v>
      </c>
      <c r="K332" s="12">
        <v>0</v>
      </c>
      <c r="L332" s="12"/>
      <c r="M332" s="13">
        <f t="shared" si="126"/>
        <v>54.76</v>
      </c>
      <c r="N332" s="12">
        <v>0</v>
      </c>
      <c r="O332" s="12">
        <v>0</v>
      </c>
      <c r="P332" s="12">
        <v>0</v>
      </c>
      <c r="Q332" s="12">
        <v>0</v>
      </c>
      <c r="R332" s="12"/>
      <c r="S332" s="151">
        <f t="shared" si="139"/>
        <v>0</v>
      </c>
      <c r="T332" s="12">
        <f t="shared" si="137"/>
        <v>54.76</v>
      </c>
      <c r="U332" s="12" t="s">
        <v>50</v>
      </c>
      <c r="Y332" s="1" t="e">
        <f>VLOOKUP(C332,'[5]6月养老保险明细导'!$B$1:$R$500,17,0)</f>
        <v>#N/A</v>
      </c>
      <c r="Z332" s="1" t="e">
        <f t="shared" si="140"/>
        <v>#N/A</v>
      </c>
    </row>
    <row r="333" s="1" customFormat="1" ht="20" customHeight="1" spans="1:26">
      <c r="A333" s="18">
        <f t="shared" si="138"/>
        <v>330</v>
      </c>
      <c r="B333" s="19"/>
      <c r="C333" s="32" t="s">
        <v>1043</v>
      </c>
      <c r="D333" s="32" t="s">
        <v>1044</v>
      </c>
      <c r="E333" s="21">
        <v>3042.05</v>
      </c>
      <c r="F333" s="12">
        <v>3043</v>
      </c>
      <c r="G333" s="22">
        <v>4990.25</v>
      </c>
      <c r="H333" s="12">
        <f t="shared" si="128"/>
        <v>54.76</v>
      </c>
      <c r="I333" s="12">
        <v>0</v>
      </c>
      <c r="J333" s="12">
        <v>0</v>
      </c>
      <c r="K333" s="12">
        <v>0</v>
      </c>
      <c r="L333" s="12"/>
      <c r="M333" s="13">
        <f t="shared" si="126"/>
        <v>54.76</v>
      </c>
      <c r="N333" s="12">
        <v>0</v>
      </c>
      <c r="O333" s="12">
        <v>0</v>
      </c>
      <c r="P333" s="12">
        <v>0</v>
      </c>
      <c r="Q333" s="12">
        <v>0</v>
      </c>
      <c r="R333" s="12"/>
      <c r="S333" s="151">
        <f t="shared" si="139"/>
        <v>0</v>
      </c>
      <c r="T333" s="12">
        <f t="shared" si="137"/>
        <v>54.76</v>
      </c>
      <c r="U333" s="12" t="s">
        <v>50</v>
      </c>
      <c r="Y333" s="1" t="e">
        <f>VLOOKUP(C333,'[5]6月养老保险明细导'!$B$1:$R$500,17,0)</f>
        <v>#N/A</v>
      </c>
      <c r="Z333" s="1" t="e">
        <f t="shared" si="140"/>
        <v>#N/A</v>
      </c>
    </row>
    <row r="334" s="1" customFormat="1" ht="20" customHeight="1" spans="1:26">
      <c r="A334" s="18">
        <f t="shared" ref="A334:A343" si="141">ROW()-3</f>
        <v>331</v>
      </c>
      <c r="B334" s="19"/>
      <c r="C334" s="32" t="s">
        <v>1045</v>
      </c>
      <c r="D334" s="32" t="s">
        <v>1046</v>
      </c>
      <c r="E334" s="21">
        <v>3042.05</v>
      </c>
      <c r="F334" s="12">
        <v>3043</v>
      </c>
      <c r="G334" s="22">
        <v>4990.25</v>
      </c>
      <c r="H334" s="12">
        <f t="shared" si="128"/>
        <v>54.76</v>
      </c>
      <c r="I334" s="12">
        <v>0</v>
      </c>
      <c r="J334" s="12">
        <v>0</v>
      </c>
      <c r="K334" s="12">
        <v>0</v>
      </c>
      <c r="L334" s="12"/>
      <c r="M334" s="13">
        <f t="shared" si="126"/>
        <v>54.76</v>
      </c>
      <c r="N334" s="12">
        <v>0</v>
      </c>
      <c r="O334" s="12">
        <v>0</v>
      </c>
      <c r="P334" s="12">
        <v>0</v>
      </c>
      <c r="Q334" s="12">
        <v>0</v>
      </c>
      <c r="R334" s="12"/>
      <c r="S334" s="151">
        <f t="shared" si="139"/>
        <v>0</v>
      </c>
      <c r="T334" s="12">
        <f t="shared" si="137"/>
        <v>54.76</v>
      </c>
      <c r="U334" s="12" t="s">
        <v>50</v>
      </c>
      <c r="Y334" s="1" t="e">
        <f>VLOOKUP(C334,'[5]6月养老保险明细导'!$B$1:$R$500,17,0)</f>
        <v>#N/A</v>
      </c>
      <c r="Z334" s="1" t="e">
        <f t="shared" si="140"/>
        <v>#N/A</v>
      </c>
    </row>
    <row r="335" s="1" customFormat="1" ht="20" customHeight="1" spans="1:26">
      <c r="A335" s="18">
        <f t="shared" si="141"/>
        <v>332</v>
      </c>
      <c r="B335" s="19"/>
      <c r="C335" s="32" t="s">
        <v>1047</v>
      </c>
      <c r="D335" s="32" t="s">
        <v>1048</v>
      </c>
      <c r="E335" s="21">
        <v>3042.05</v>
      </c>
      <c r="F335" s="12">
        <v>3043</v>
      </c>
      <c r="G335" s="22">
        <v>4990.25</v>
      </c>
      <c r="H335" s="12">
        <f t="shared" si="128"/>
        <v>54.76</v>
      </c>
      <c r="I335" s="12">
        <v>0</v>
      </c>
      <c r="J335" s="12">
        <v>0</v>
      </c>
      <c r="K335" s="12">
        <v>0</v>
      </c>
      <c r="L335" s="12"/>
      <c r="M335" s="13">
        <f t="shared" si="126"/>
        <v>54.76</v>
      </c>
      <c r="N335" s="12">
        <v>0</v>
      </c>
      <c r="O335" s="12">
        <v>0</v>
      </c>
      <c r="P335" s="12">
        <v>0</v>
      </c>
      <c r="Q335" s="12">
        <v>0</v>
      </c>
      <c r="R335" s="12"/>
      <c r="S335" s="151">
        <f t="shared" si="139"/>
        <v>0</v>
      </c>
      <c r="T335" s="12">
        <f t="shared" si="137"/>
        <v>54.76</v>
      </c>
      <c r="U335" s="12" t="s">
        <v>50</v>
      </c>
      <c r="Y335" s="1" t="e">
        <f>VLOOKUP(C335,'[5]6月养老保险明细导'!$B$1:$R$500,17,0)</f>
        <v>#N/A</v>
      </c>
      <c r="Z335" s="1" t="e">
        <f t="shared" si="140"/>
        <v>#N/A</v>
      </c>
    </row>
    <row r="336" s="1" customFormat="1" ht="20" customHeight="1" spans="1:26">
      <c r="A336" s="18">
        <f t="shared" si="141"/>
        <v>333</v>
      </c>
      <c r="B336" s="19"/>
      <c r="C336" s="32" t="s">
        <v>1049</v>
      </c>
      <c r="D336" s="32" t="s">
        <v>1050</v>
      </c>
      <c r="E336" s="21">
        <v>3042.05</v>
      </c>
      <c r="F336" s="12">
        <v>3043</v>
      </c>
      <c r="G336" s="22">
        <v>4990.25</v>
      </c>
      <c r="H336" s="12">
        <f t="shared" si="128"/>
        <v>54.76</v>
      </c>
      <c r="I336" s="12">
        <v>0</v>
      </c>
      <c r="J336" s="12">
        <v>0</v>
      </c>
      <c r="K336" s="12">
        <v>0</v>
      </c>
      <c r="L336" s="12"/>
      <c r="M336" s="13">
        <f t="shared" si="126"/>
        <v>54.76</v>
      </c>
      <c r="N336" s="12">
        <v>0</v>
      </c>
      <c r="O336" s="12">
        <v>0</v>
      </c>
      <c r="P336" s="12">
        <v>0</v>
      </c>
      <c r="Q336" s="12">
        <v>0</v>
      </c>
      <c r="R336" s="12"/>
      <c r="S336" s="151">
        <f t="shared" si="139"/>
        <v>0</v>
      </c>
      <c r="T336" s="12">
        <f t="shared" si="137"/>
        <v>54.76</v>
      </c>
      <c r="U336" s="12" t="s">
        <v>50</v>
      </c>
      <c r="Y336" s="1" t="e">
        <f>VLOOKUP(C336,'[5]6月养老保险明细导'!$B$1:$R$500,17,0)</f>
        <v>#N/A</v>
      </c>
      <c r="Z336" s="1" t="e">
        <f t="shared" si="140"/>
        <v>#N/A</v>
      </c>
    </row>
    <row r="337" s="1" customFormat="1" ht="20" customHeight="1" spans="1:26">
      <c r="A337" s="18">
        <f t="shared" si="141"/>
        <v>334</v>
      </c>
      <c r="B337" s="19"/>
      <c r="C337" s="32" t="s">
        <v>1051</v>
      </c>
      <c r="D337" s="32" t="s">
        <v>1052</v>
      </c>
      <c r="E337" s="21">
        <v>3042.05</v>
      </c>
      <c r="F337" s="12">
        <v>3043</v>
      </c>
      <c r="G337" s="22">
        <v>4990.25</v>
      </c>
      <c r="H337" s="12">
        <f t="shared" si="128"/>
        <v>54.76</v>
      </c>
      <c r="I337" s="12">
        <v>0</v>
      </c>
      <c r="J337" s="12">
        <v>0</v>
      </c>
      <c r="K337" s="12">
        <v>0</v>
      </c>
      <c r="L337" s="12"/>
      <c r="M337" s="13">
        <f t="shared" si="126"/>
        <v>54.76</v>
      </c>
      <c r="N337" s="12">
        <v>0</v>
      </c>
      <c r="O337" s="12">
        <v>0</v>
      </c>
      <c r="P337" s="12">
        <v>0</v>
      </c>
      <c r="Q337" s="12">
        <v>0</v>
      </c>
      <c r="R337" s="12"/>
      <c r="S337" s="151">
        <f t="shared" si="139"/>
        <v>0</v>
      </c>
      <c r="T337" s="12">
        <f t="shared" si="137"/>
        <v>54.76</v>
      </c>
      <c r="U337" s="12" t="s">
        <v>50</v>
      </c>
      <c r="Y337" s="1" t="e">
        <f>VLOOKUP(C337,'[5]6月养老保险明细导'!$B$1:$R$500,17,0)</f>
        <v>#N/A</v>
      </c>
      <c r="Z337" s="1" t="e">
        <f t="shared" si="140"/>
        <v>#N/A</v>
      </c>
    </row>
    <row r="338" s="1" customFormat="1" ht="20" customHeight="1" spans="1:26">
      <c r="A338" s="18">
        <f t="shared" si="141"/>
        <v>335</v>
      </c>
      <c r="B338" s="19"/>
      <c r="C338" s="32" t="s">
        <v>1053</v>
      </c>
      <c r="D338" s="32" t="s">
        <v>1054</v>
      </c>
      <c r="E338" s="21">
        <v>3042.05</v>
      </c>
      <c r="F338" s="12">
        <v>3043</v>
      </c>
      <c r="G338" s="22">
        <v>4990.25</v>
      </c>
      <c r="H338" s="12">
        <f t="shared" si="128"/>
        <v>54.76</v>
      </c>
      <c r="I338" s="12">
        <v>0</v>
      </c>
      <c r="J338" s="12">
        <v>0</v>
      </c>
      <c r="K338" s="12">
        <v>0</v>
      </c>
      <c r="L338" s="12"/>
      <c r="M338" s="13">
        <f t="shared" si="126"/>
        <v>54.76</v>
      </c>
      <c r="N338" s="12">
        <v>0</v>
      </c>
      <c r="O338" s="12">
        <v>0</v>
      </c>
      <c r="P338" s="12">
        <v>0</v>
      </c>
      <c r="Q338" s="12">
        <v>0</v>
      </c>
      <c r="R338" s="12"/>
      <c r="S338" s="151">
        <f t="shared" si="139"/>
        <v>0</v>
      </c>
      <c r="T338" s="12">
        <f t="shared" si="137"/>
        <v>54.76</v>
      </c>
      <c r="U338" s="12" t="s">
        <v>50</v>
      </c>
      <c r="Y338" s="1" t="e">
        <f>VLOOKUP(C338,'[5]6月养老保险明细导'!$B$1:$R$500,17,0)</f>
        <v>#N/A</v>
      </c>
      <c r="Z338" s="1" t="e">
        <f t="shared" si="140"/>
        <v>#N/A</v>
      </c>
    </row>
    <row r="339" s="1" customFormat="1" ht="20" customHeight="1" spans="1:26">
      <c r="A339" s="18">
        <f t="shared" si="141"/>
        <v>336</v>
      </c>
      <c r="B339" s="19"/>
      <c r="C339" s="32" t="s">
        <v>1055</v>
      </c>
      <c r="D339" s="32" t="s">
        <v>1056</v>
      </c>
      <c r="E339" s="21">
        <v>3042.05</v>
      </c>
      <c r="F339" s="12">
        <v>3043</v>
      </c>
      <c r="G339" s="22">
        <v>4990.25</v>
      </c>
      <c r="H339" s="12">
        <f t="shared" si="128"/>
        <v>54.76</v>
      </c>
      <c r="I339" s="12">
        <v>0</v>
      </c>
      <c r="J339" s="12">
        <v>0</v>
      </c>
      <c r="K339" s="12">
        <v>0</v>
      </c>
      <c r="L339" s="12"/>
      <c r="M339" s="13">
        <f t="shared" si="126"/>
        <v>54.76</v>
      </c>
      <c r="N339" s="12">
        <v>0</v>
      </c>
      <c r="O339" s="12">
        <v>0</v>
      </c>
      <c r="P339" s="12">
        <v>0</v>
      </c>
      <c r="Q339" s="12">
        <v>0</v>
      </c>
      <c r="R339" s="12"/>
      <c r="S339" s="151">
        <f t="shared" si="139"/>
        <v>0</v>
      </c>
      <c r="T339" s="12">
        <f t="shared" si="137"/>
        <v>54.76</v>
      </c>
      <c r="U339" s="12" t="s">
        <v>50</v>
      </c>
      <c r="Y339" s="1" t="e">
        <f>VLOOKUP(C339,'[5]6月养老保险明细导'!$B$1:$R$500,17,0)</f>
        <v>#N/A</v>
      </c>
      <c r="Z339" s="1" t="e">
        <f t="shared" si="140"/>
        <v>#N/A</v>
      </c>
    </row>
    <row r="340" s="1" customFormat="1" ht="20" customHeight="1" spans="1:26">
      <c r="A340" s="18">
        <f t="shared" si="141"/>
        <v>337</v>
      </c>
      <c r="B340" s="137"/>
      <c r="C340" s="32" t="s">
        <v>1057</v>
      </c>
      <c r="D340" s="32" t="s">
        <v>1058</v>
      </c>
      <c r="E340" s="21">
        <v>3042.05</v>
      </c>
      <c r="F340" s="12">
        <v>3043</v>
      </c>
      <c r="G340" s="22">
        <v>4990.25</v>
      </c>
      <c r="H340" s="12">
        <f t="shared" si="128"/>
        <v>54.76</v>
      </c>
      <c r="I340" s="12">
        <v>0</v>
      </c>
      <c r="J340" s="12">
        <v>0</v>
      </c>
      <c r="K340" s="12">
        <v>0</v>
      </c>
      <c r="L340" s="12"/>
      <c r="M340" s="13">
        <f t="shared" si="126"/>
        <v>54.76</v>
      </c>
      <c r="N340" s="12">
        <v>0</v>
      </c>
      <c r="O340" s="12">
        <v>0</v>
      </c>
      <c r="P340" s="12">
        <v>0</v>
      </c>
      <c r="Q340" s="12">
        <v>0</v>
      </c>
      <c r="R340" s="12"/>
      <c r="S340" s="151">
        <f t="shared" si="139"/>
        <v>0</v>
      </c>
      <c r="T340" s="12">
        <f t="shared" si="137"/>
        <v>54.76</v>
      </c>
      <c r="U340" s="12" t="s">
        <v>50</v>
      </c>
      <c r="Y340" s="1" t="e">
        <f>VLOOKUP(C340,'[5]6月养老保险明细导'!$B$1:$R$500,17,0)</f>
        <v>#N/A</v>
      </c>
      <c r="Z340" s="1" t="e">
        <f t="shared" si="140"/>
        <v>#N/A</v>
      </c>
    </row>
    <row r="341" s="2" customFormat="1" ht="20" customHeight="1" spans="1:26">
      <c r="A341" s="161">
        <f t="shared" si="141"/>
        <v>338</v>
      </c>
      <c r="B341" s="162" t="s">
        <v>571</v>
      </c>
      <c r="C341" s="48" t="s">
        <v>572</v>
      </c>
      <c r="D341" s="11" t="s">
        <v>573</v>
      </c>
      <c r="E341" s="11">
        <v>3042.05</v>
      </c>
      <c r="F341" s="151">
        <v>3043</v>
      </c>
      <c r="G341" s="13">
        <v>4990.25</v>
      </c>
      <c r="H341" s="11">
        <f t="shared" ref="H341:H385" si="142">ROUND(E341*0.018,2)</f>
        <v>54.76</v>
      </c>
      <c r="I341" s="11">
        <f t="shared" ref="I341:I385" si="143">E341*0.16</f>
        <v>486.728</v>
      </c>
      <c r="J341" s="11">
        <f t="shared" ref="J341:J385" si="144">F341*0.007</f>
        <v>21.301</v>
      </c>
      <c r="K341" s="13">
        <f t="shared" ref="K341:K385" si="145">ROUND(G341*0.085,2)</f>
        <v>424.17</v>
      </c>
      <c r="L341" s="13"/>
      <c r="M341" s="13">
        <f t="shared" si="126"/>
        <v>986.959</v>
      </c>
      <c r="N341" s="151">
        <v>0</v>
      </c>
      <c r="O341" s="11">
        <f t="shared" ref="O341:O385" si="146">ROUND(E341*0.08,2)</f>
        <v>243.36</v>
      </c>
      <c r="P341" s="11">
        <f t="shared" ref="P341:P385" si="147">ROUND(F341*0.003,2)</f>
        <v>9.13</v>
      </c>
      <c r="Q341" s="13">
        <f t="shared" ref="Q341:Q385" si="148">ROUND(G341*0.02,2)</f>
        <v>99.81</v>
      </c>
      <c r="R341" s="13"/>
      <c r="S341" s="151">
        <f t="shared" si="139"/>
        <v>352.3</v>
      </c>
      <c r="T341" s="11">
        <f t="shared" ref="T341:T385" si="149">M341+S341</f>
        <v>1339.259</v>
      </c>
      <c r="U341" s="11"/>
      <c r="V341"/>
      <c r="W341"/>
      <c r="Y341">
        <f>VLOOKUP(C341,'[5]6月养老保险明细导'!$B$1:$R$500,17,0)</f>
        <v>0</v>
      </c>
      <c r="Z341">
        <f t="shared" si="140"/>
        <v>243.36</v>
      </c>
    </row>
    <row r="342" ht="20" customHeight="1" spans="1:26">
      <c r="A342" s="161">
        <f t="shared" si="141"/>
        <v>339</v>
      </c>
      <c r="B342" s="45"/>
      <c r="C342" s="48" t="s">
        <v>574</v>
      </c>
      <c r="D342" s="151" t="s">
        <v>575</v>
      </c>
      <c r="E342" s="151">
        <v>3042.05</v>
      </c>
      <c r="F342" s="151">
        <v>3043</v>
      </c>
      <c r="G342" s="13">
        <v>4990.25</v>
      </c>
      <c r="H342" s="151">
        <f t="shared" si="142"/>
        <v>54.76</v>
      </c>
      <c r="I342" s="151">
        <f t="shared" si="143"/>
        <v>486.728</v>
      </c>
      <c r="J342" s="151">
        <f t="shared" si="144"/>
        <v>21.301</v>
      </c>
      <c r="K342" s="13">
        <f t="shared" si="145"/>
        <v>424.17</v>
      </c>
      <c r="L342" s="13"/>
      <c r="M342" s="13">
        <f t="shared" si="126"/>
        <v>986.959</v>
      </c>
      <c r="N342" s="151">
        <v>0</v>
      </c>
      <c r="O342" s="151">
        <f t="shared" si="146"/>
        <v>243.36</v>
      </c>
      <c r="P342" s="151">
        <f t="shared" si="147"/>
        <v>9.13</v>
      </c>
      <c r="Q342" s="13">
        <f t="shared" si="148"/>
        <v>99.81</v>
      </c>
      <c r="R342" s="13"/>
      <c r="S342" s="151">
        <f t="shared" si="139"/>
        <v>352.3</v>
      </c>
      <c r="T342" s="151">
        <f t="shared" si="149"/>
        <v>1339.259</v>
      </c>
      <c r="U342" s="151"/>
      <c r="Y342">
        <f>VLOOKUP(C342,'[5]6月养老保险明细导'!$B$1:$R$500,17,0)</f>
        <v>0</v>
      </c>
      <c r="Z342">
        <f t="shared" si="140"/>
        <v>243.36</v>
      </c>
    </row>
    <row r="343" ht="20" customHeight="1" spans="1:26">
      <c r="A343" s="161">
        <f t="shared" si="141"/>
        <v>340</v>
      </c>
      <c r="B343" s="45"/>
      <c r="C343" s="49" t="s">
        <v>576</v>
      </c>
      <c r="D343" s="151" t="s">
        <v>577</v>
      </c>
      <c r="E343" s="151" t="s">
        <v>758</v>
      </c>
      <c r="F343" s="151">
        <v>2837</v>
      </c>
      <c r="G343" s="13">
        <v>4990.25</v>
      </c>
      <c r="H343" s="151">
        <f t="shared" si="142"/>
        <v>51.05</v>
      </c>
      <c r="I343" s="151">
        <f t="shared" si="143"/>
        <v>453.792</v>
      </c>
      <c r="J343" s="151">
        <f t="shared" si="144"/>
        <v>19.859</v>
      </c>
      <c r="K343" s="13">
        <f t="shared" si="145"/>
        <v>424.17</v>
      </c>
      <c r="L343" s="13"/>
      <c r="M343" s="13">
        <f t="shared" si="126"/>
        <v>948.871</v>
      </c>
      <c r="N343" s="151">
        <v>0</v>
      </c>
      <c r="O343" s="151">
        <f t="shared" si="146"/>
        <v>226.9</v>
      </c>
      <c r="P343" s="151">
        <f t="shared" si="147"/>
        <v>8.51</v>
      </c>
      <c r="Q343" s="13">
        <f t="shared" si="148"/>
        <v>99.81</v>
      </c>
      <c r="R343" s="13"/>
      <c r="S343" s="151">
        <f t="shared" si="139"/>
        <v>335.22</v>
      </c>
      <c r="T343" s="151">
        <f t="shared" si="149"/>
        <v>1284.091</v>
      </c>
      <c r="U343" s="151"/>
      <c r="Y343">
        <f>VLOOKUP(C343,'[5]6月养老保险明细导'!$B$1:$R$500,17,0)</f>
        <v>0</v>
      </c>
      <c r="Z343">
        <f t="shared" si="140"/>
        <v>226.9</v>
      </c>
    </row>
    <row r="344" ht="20" customHeight="1" spans="1:26">
      <c r="A344" s="161">
        <f t="shared" ref="A344:A353" si="150">ROW()-3</f>
        <v>341</v>
      </c>
      <c r="B344" s="45"/>
      <c r="C344" s="49" t="s">
        <v>578</v>
      </c>
      <c r="D344" s="151" t="s">
        <v>579</v>
      </c>
      <c r="E344" s="151" t="s">
        <v>758</v>
      </c>
      <c r="F344" s="151">
        <v>2837</v>
      </c>
      <c r="G344" s="13">
        <v>4990.25</v>
      </c>
      <c r="H344" s="151">
        <f t="shared" si="142"/>
        <v>51.05</v>
      </c>
      <c r="I344" s="151">
        <f t="shared" si="143"/>
        <v>453.792</v>
      </c>
      <c r="J344" s="151">
        <f t="shared" si="144"/>
        <v>19.859</v>
      </c>
      <c r="K344" s="13">
        <f t="shared" si="145"/>
        <v>424.17</v>
      </c>
      <c r="L344" s="13"/>
      <c r="M344" s="13">
        <f t="shared" si="126"/>
        <v>948.871</v>
      </c>
      <c r="N344" s="151">
        <v>0</v>
      </c>
      <c r="O344" s="151">
        <f t="shared" si="146"/>
        <v>226.9</v>
      </c>
      <c r="P344" s="151">
        <f t="shared" si="147"/>
        <v>8.51</v>
      </c>
      <c r="Q344" s="13">
        <f t="shared" si="148"/>
        <v>99.81</v>
      </c>
      <c r="R344" s="13"/>
      <c r="S344" s="151">
        <f t="shared" si="139"/>
        <v>335.22</v>
      </c>
      <c r="T344" s="151">
        <f t="shared" si="149"/>
        <v>1284.091</v>
      </c>
      <c r="U344" s="151"/>
      <c r="Y344">
        <f>VLOOKUP(C344,'[5]6月养老保险明细导'!$B$1:$R$500,17,0)</f>
        <v>0</v>
      </c>
      <c r="Z344">
        <f t="shared" si="140"/>
        <v>226.9</v>
      </c>
    </row>
    <row r="345" ht="20" customHeight="1" spans="1:26">
      <c r="A345" s="161">
        <f t="shared" si="150"/>
        <v>342</v>
      </c>
      <c r="B345" s="45"/>
      <c r="C345" s="49" t="s">
        <v>582</v>
      </c>
      <c r="D345" s="151" t="s">
        <v>583</v>
      </c>
      <c r="E345" s="151" t="s">
        <v>758</v>
      </c>
      <c r="F345" s="151">
        <v>2837</v>
      </c>
      <c r="G345" s="13">
        <v>4990.25</v>
      </c>
      <c r="H345" s="151">
        <f t="shared" si="142"/>
        <v>51.05</v>
      </c>
      <c r="I345" s="151">
        <f t="shared" si="143"/>
        <v>453.792</v>
      </c>
      <c r="J345" s="151">
        <f t="shared" si="144"/>
        <v>19.859</v>
      </c>
      <c r="K345" s="13">
        <f t="shared" si="145"/>
        <v>424.17</v>
      </c>
      <c r="L345" s="13"/>
      <c r="M345" s="13">
        <f t="shared" si="126"/>
        <v>948.871</v>
      </c>
      <c r="N345" s="151">
        <v>0</v>
      </c>
      <c r="O345" s="151">
        <f t="shared" si="146"/>
        <v>226.9</v>
      </c>
      <c r="P345" s="151">
        <f t="shared" si="147"/>
        <v>8.51</v>
      </c>
      <c r="Q345" s="13">
        <f t="shared" si="148"/>
        <v>99.81</v>
      </c>
      <c r="R345" s="13"/>
      <c r="S345" s="151">
        <f t="shared" si="139"/>
        <v>335.22</v>
      </c>
      <c r="T345" s="151">
        <f t="shared" si="149"/>
        <v>1284.091</v>
      </c>
      <c r="U345" s="151"/>
      <c r="Y345">
        <f>VLOOKUP(C345,'[5]6月养老保险明细导'!$B$1:$R$500,17,0)</f>
        <v>0</v>
      </c>
      <c r="Z345">
        <f t="shared" si="140"/>
        <v>226.9</v>
      </c>
    </row>
    <row r="346" ht="20" customHeight="1" spans="1:26">
      <c r="A346" s="161">
        <f t="shared" si="150"/>
        <v>343</v>
      </c>
      <c r="B346" s="45"/>
      <c r="C346" s="49" t="s">
        <v>584</v>
      </c>
      <c r="D346" s="151" t="s">
        <v>585</v>
      </c>
      <c r="E346" s="151" t="s">
        <v>758</v>
      </c>
      <c r="F346" s="151">
        <v>2837</v>
      </c>
      <c r="G346" s="13">
        <v>4990.25</v>
      </c>
      <c r="H346" s="151">
        <f t="shared" si="142"/>
        <v>51.05</v>
      </c>
      <c r="I346" s="151">
        <f t="shared" si="143"/>
        <v>453.792</v>
      </c>
      <c r="J346" s="151">
        <f t="shared" si="144"/>
        <v>19.859</v>
      </c>
      <c r="K346" s="13">
        <f t="shared" si="145"/>
        <v>424.17</v>
      </c>
      <c r="L346" s="13"/>
      <c r="M346" s="13">
        <f t="shared" si="126"/>
        <v>948.871</v>
      </c>
      <c r="N346" s="151">
        <v>0</v>
      </c>
      <c r="O346" s="151">
        <f t="shared" si="146"/>
        <v>226.9</v>
      </c>
      <c r="P346" s="151">
        <f t="shared" si="147"/>
        <v>8.51</v>
      </c>
      <c r="Q346" s="13">
        <f t="shared" si="148"/>
        <v>99.81</v>
      </c>
      <c r="R346" s="13"/>
      <c r="S346" s="151">
        <f t="shared" si="139"/>
        <v>335.22</v>
      </c>
      <c r="T346" s="151">
        <f t="shared" si="149"/>
        <v>1284.091</v>
      </c>
      <c r="U346" s="151"/>
      <c r="Y346">
        <f>VLOOKUP(C346,'[5]6月养老保险明细导'!$B$1:$R$500,17,0)</f>
        <v>0</v>
      </c>
      <c r="Z346">
        <f t="shared" si="140"/>
        <v>226.9</v>
      </c>
    </row>
    <row r="347" ht="20" customHeight="1" spans="1:26">
      <c r="A347" s="161">
        <f t="shared" si="150"/>
        <v>344</v>
      </c>
      <c r="B347" s="45"/>
      <c r="C347" s="49" t="s">
        <v>586</v>
      </c>
      <c r="D347" s="151" t="s">
        <v>587</v>
      </c>
      <c r="E347" s="151" t="s">
        <v>758</v>
      </c>
      <c r="F347" s="151">
        <v>2837</v>
      </c>
      <c r="G347" s="13">
        <v>4990.25</v>
      </c>
      <c r="H347" s="151">
        <f t="shared" si="142"/>
        <v>51.05</v>
      </c>
      <c r="I347" s="151">
        <f t="shared" si="143"/>
        <v>453.792</v>
      </c>
      <c r="J347" s="151">
        <f t="shared" si="144"/>
        <v>19.859</v>
      </c>
      <c r="K347" s="13">
        <f t="shared" si="145"/>
        <v>424.17</v>
      </c>
      <c r="L347" s="13"/>
      <c r="M347" s="13">
        <f t="shared" si="126"/>
        <v>948.871</v>
      </c>
      <c r="N347" s="151">
        <v>0</v>
      </c>
      <c r="O347" s="151">
        <f t="shared" si="146"/>
        <v>226.9</v>
      </c>
      <c r="P347" s="151">
        <f t="shared" si="147"/>
        <v>8.51</v>
      </c>
      <c r="Q347" s="13">
        <f t="shared" si="148"/>
        <v>99.81</v>
      </c>
      <c r="R347" s="13"/>
      <c r="S347" s="151">
        <f t="shared" si="139"/>
        <v>335.22</v>
      </c>
      <c r="T347" s="151">
        <f t="shared" si="149"/>
        <v>1284.091</v>
      </c>
      <c r="U347" s="151"/>
      <c r="Y347">
        <f>VLOOKUP(C347,'[5]6月养老保险明细导'!$B$1:$R$500,17,0)</f>
        <v>0</v>
      </c>
      <c r="Z347">
        <f t="shared" si="140"/>
        <v>226.9</v>
      </c>
    </row>
    <row r="348" ht="20" customHeight="1" spans="1:26">
      <c r="A348" s="161">
        <f t="shared" si="150"/>
        <v>345</v>
      </c>
      <c r="B348" s="45"/>
      <c r="C348" s="49" t="s">
        <v>588</v>
      </c>
      <c r="D348" s="151" t="s">
        <v>589</v>
      </c>
      <c r="E348" s="151" t="s">
        <v>758</v>
      </c>
      <c r="F348" s="151">
        <v>2837</v>
      </c>
      <c r="G348" s="13">
        <v>4990.25</v>
      </c>
      <c r="H348" s="151">
        <f t="shared" si="142"/>
        <v>51.05</v>
      </c>
      <c r="I348" s="151">
        <f t="shared" si="143"/>
        <v>453.792</v>
      </c>
      <c r="J348" s="151">
        <f t="shared" si="144"/>
        <v>19.859</v>
      </c>
      <c r="K348" s="13">
        <f t="shared" si="145"/>
        <v>424.17</v>
      </c>
      <c r="L348" s="13"/>
      <c r="M348" s="13">
        <f t="shared" si="126"/>
        <v>948.871</v>
      </c>
      <c r="N348" s="151">
        <v>0</v>
      </c>
      <c r="O348" s="151">
        <f t="shared" si="146"/>
        <v>226.9</v>
      </c>
      <c r="P348" s="151">
        <f t="shared" si="147"/>
        <v>8.51</v>
      </c>
      <c r="Q348" s="13">
        <f t="shared" si="148"/>
        <v>99.81</v>
      </c>
      <c r="R348" s="13"/>
      <c r="S348" s="151">
        <f t="shared" si="139"/>
        <v>335.22</v>
      </c>
      <c r="T348" s="151">
        <f t="shared" si="149"/>
        <v>1284.091</v>
      </c>
      <c r="U348" s="151"/>
      <c r="Y348">
        <f>VLOOKUP(C348,'[5]6月养老保险明细导'!$B$1:$R$500,17,0)</f>
        <v>0</v>
      </c>
      <c r="Z348">
        <f t="shared" si="140"/>
        <v>226.9</v>
      </c>
    </row>
    <row r="349" ht="20" customHeight="1" spans="1:26">
      <c r="A349" s="161">
        <f t="shared" si="150"/>
        <v>346</v>
      </c>
      <c r="B349" s="45"/>
      <c r="C349" s="49" t="s">
        <v>592</v>
      </c>
      <c r="D349" s="151" t="s">
        <v>593</v>
      </c>
      <c r="E349" s="151" t="s">
        <v>758</v>
      </c>
      <c r="F349" s="151">
        <v>2837</v>
      </c>
      <c r="G349" s="13">
        <v>4990.25</v>
      </c>
      <c r="H349" s="151">
        <f t="shared" si="142"/>
        <v>51.05</v>
      </c>
      <c r="I349" s="151">
        <f t="shared" si="143"/>
        <v>453.792</v>
      </c>
      <c r="J349" s="151">
        <f t="shared" si="144"/>
        <v>19.859</v>
      </c>
      <c r="K349" s="13">
        <f t="shared" si="145"/>
        <v>424.17</v>
      </c>
      <c r="L349" s="13"/>
      <c r="M349" s="13">
        <f t="shared" si="126"/>
        <v>948.871</v>
      </c>
      <c r="N349" s="151">
        <v>0</v>
      </c>
      <c r="O349" s="151">
        <f t="shared" si="146"/>
        <v>226.9</v>
      </c>
      <c r="P349" s="151">
        <f t="shared" si="147"/>
        <v>8.51</v>
      </c>
      <c r="Q349" s="13">
        <f t="shared" si="148"/>
        <v>99.81</v>
      </c>
      <c r="R349" s="13"/>
      <c r="S349" s="151">
        <f t="shared" si="139"/>
        <v>335.22</v>
      </c>
      <c r="T349" s="151">
        <f t="shared" si="149"/>
        <v>1284.091</v>
      </c>
      <c r="U349" s="151"/>
      <c r="Y349" t="e">
        <f>VLOOKUP(C349,'[5]6月养老保险明细导'!$B$1:$R$500,17,0)</f>
        <v>#N/A</v>
      </c>
      <c r="Z349" t="e">
        <f t="shared" si="140"/>
        <v>#N/A</v>
      </c>
    </row>
    <row r="350" ht="20" customHeight="1" spans="1:26">
      <c r="A350" s="161">
        <f t="shared" si="150"/>
        <v>347</v>
      </c>
      <c r="B350" s="45"/>
      <c r="C350" s="49" t="s">
        <v>594</v>
      </c>
      <c r="D350" s="151" t="s">
        <v>595</v>
      </c>
      <c r="E350" s="151" t="s">
        <v>758</v>
      </c>
      <c r="F350" s="151">
        <v>2837</v>
      </c>
      <c r="G350" s="13">
        <v>4990.25</v>
      </c>
      <c r="H350" s="151">
        <f t="shared" si="142"/>
        <v>51.05</v>
      </c>
      <c r="I350" s="151">
        <f t="shared" si="143"/>
        <v>453.792</v>
      </c>
      <c r="J350" s="151">
        <f t="shared" si="144"/>
        <v>19.859</v>
      </c>
      <c r="K350" s="13">
        <f t="shared" si="145"/>
        <v>424.17</v>
      </c>
      <c r="L350" s="13"/>
      <c r="M350" s="13">
        <f t="shared" si="126"/>
        <v>948.871</v>
      </c>
      <c r="N350" s="151">
        <v>0</v>
      </c>
      <c r="O350" s="151">
        <f t="shared" si="146"/>
        <v>226.9</v>
      </c>
      <c r="P350" s="151">
        <f t="shared" si="147"/>
        <v>8.51</v>
      </c>
      <c r="Q350" s="13">
        <f t="shared" si="148"/>
        <v>99.81</v>
      </c>
      <c r="R350" s="13"/>
      <c r="S350" s="151">
        <f t="shared" si="139"/>
        <v>335.22</v>
      </c>
      <c r="T350" s="151">
        <f t="shared" si="149"/>
        <v>1284.091</v>
      </c>
      <c r="U350" s="151"/>
      <c r="Y350">
        <f>VLOOKUP(C350,'[5]6月养老保险明细导'!$B$1:$R$500,17,0)</f>
        <v>0</v>
      </c>
      <c r="Z350">
        <f t="shared" si="140"/>
        <v>226.9</v>
      </c>
    </row>
    <row r="351" ht="20" customHeight="1" spans="1:26">
      <c r="A351" s="161">
        <f t="shared" si="150"/>
        <v>348</v>
      </c>
      <c r="B351" s="45"/>
      <c r="C351" s="49" t="s">
        <v>596</v>
      </c>
      <c r="D351" s="151" t="s">
        <v>597</v>
      </c>
      <c r="E351" s="151" t="s">
        <v>759</v>
      </c>
      <c r="F351" s="151">
        <v>3820</v>
      </c>
      <c r="G351" s="13">
        <v>4990.25</v>
      </c>
      <c r="H351" s="151">
        <f t="shared" si="142"/>
        <v>68.76</v>
      </c>
      <c r="I351" s="151">
        <f t="shared" si="143"/>
        <v>611.2</v>
      </c>
      <c r="J351" s="151">
        <f t="shared" si="144"/>
        <v>26.74</v>
      </c>
      <c r="K351" s="13">
        <f t="shared" si="145"/>
        <v>424.17</v>
      </c>
      <c r="L351" s="13"/>
      <c r="M351" s="13">
        <f t="shared" si="126"/>
        <v>1130.87</v>
      </c>
      <c r="N351" s="151">
        <v>0</v>
      </c>
      <c r="O351" s="151">
        <f t="shared" si="146"/>
        <v>305.6</v>
      </c>
      <c r="P351" s="151">
        <f t="shared" si="147"/>
        <v>11.46</v>
      </c>
      <c r="Q351" s="13">
        <f t="shared" si="148"/>
        <v>99.81</v>
      </c>
      <c r="R351" s="13"/>
      <c r="S351" s="151">
        <f t="shared" si="139"/>
        <v>416.87</v>
      </c>
      <c r="T351" s="151">
        <f t="shared" si="149"/>
        <v>1547.74</v>
      </c>
      <c r="U351" s="151"/>
      <c r="Y351">
        <f>VLOOKUP(C351,'[5]6月养老保险明细导'!$B$1:$R$500,17,0)</f>
        <v>0</v>
      </c>
      <c r="Z351">
        <f t="shared" si="140"/>
        <v>305.6</v>
      </c>
    </row>
    <row r="352" ht="20" customHeight="1" spans="1:26">
      <c r="A352" s="161">
        <f t="shared" si="150"/>
        <v>349</v>
      </c>
      <c r="B352" s="45"/>
      <c r="C352" s="49" t="s">
        <v>602</v>
      </c>
      <c r="D352" s="151" t="s">
        <v>603</v>
      </c>
      <c r="E352" s="151" t="s">
        <v>758</v>
      </c>
      <c r="F352" s="151">
        <v>2837</v>
      </c>
      <c r="G352" s="13">
        <v>4990.25</v>
      </c>
      <c r="H352" s="151">
        <f t="shared" si="142"/>
        <v>51.05</v>
      </c>
      <c r="I352" s="151">
        <f t="shared" si="143"/>
        <v>453.792</v>
      </c>
      <c r="J352" s="151">
        <f t="shared" si="144"/>
        <v>19.859</v>
      </c>
      <c r="K352" s="13">
        <f t="shared" si="145"/>
        <v>424.17</v>
      </c>
      <c r="L352" s="13"/>
      <c r="M352" s="13">
        <f t="shared" si="126"/>
        <v>948.871</v>
      </c>
      <c r="N352" s="151">
        <v>0</v>
      </c>
      <c r="O352" s="151">
        <f t="shared" si="146"/>
        <v>226.9</v>
      </c>
      <c r="P352" s="151">
        <f t="shared" si="147"/>
        <v>8.51</v>
      </c>
      <c r="Q352" s="13">
        <f t="shared" si="148"/>
        <v>99.81</v>
      </c>
      <c r="R352" s="13"/>
      <c r="S352" s="151">
        <f t="shared" si="139"/>
        <v>335.22</v>
      </c>
      <c r="T352" s="151">
        <f t="shared" si="149"/>
        <v>1284.091</v>
      </c>
      <c r="U352" s="151"/>
      <c r="Y352">
        <f>VLOOKUP(C352,'[5]6月养老保险明细导'!$B$1:$R$500,17,0)</f>
        <v>0</v>
      </c>
      <c r="Z352">
        <f t="shared" si="140"/>
        <v>226.9</v>
      </c>
    </row>
    <row r="353" ht="20" customHeight="1" spans="1:26">
      <c r="A353" s="161">
        <f t="shared" si="150"/>
        <v>350</v>
      </c>
      <c r="B353" s="45"/>
      <c r="C353" s="49" t="s">
        <v>604</v>
      </c>
      <c r="D353" s="151" t="s">
        <v>605</v>
      </c>
      <c r="E353" s="151">
        <v>3820</v>
      </c>
      <c r="F353" s="151">
        <v>3820</v>
      </c>
      <c r="G353" s="13">
        <v>4990.25</v>
      </c>
      <c r="H353" s="151">
        <f t="shared" si="142"/>
        <v>68.76</v>
      </c>
      <c r="I353" s="151">
        <f t="shared" si="143"/>
        <v>611.2</v>
      </c>
      <c r="J353" s="151">
        <f t="shared" si="144"/>
        <v>26.74</v>
      </c>
      <c r="K353" s="13">
        <f t="shared" si="145"/>
        <v>424.17</v>
      </c>
      <c r="L353" s="13"/>
      <c r="M353" s="13">
        <f t="shared" si="126"/>
        <v>1130.87</v>
      </c>
      <c r="N353" s="151">
        <v>0</v>
      </c>
      <c r="O353" s="151">
        <f t="shared" si="146"/>
        <v>305.6</v>
      </c>
      <c r="P353" s="151">
        <f t="shared" si="147"/>
        <v>11.46</v>
      </c>
      <c r="Q353" s="13">
        <f t="shared" si="148"/>
        <v>99.81</v>
      </c>
      <c r="R353" s="13"/>
      <c r="S353" s="151">
        <f t="shared" si="139"/>
        <v>416.87</v>
      </c>
      <c r="T353" s="151">
        <f t="shared" si="149"/>
        <v>1547.74</v>
      </c>
      <c r="U353" s="151"/>
      <c r="Y353">
        <f>VLOOKUP(C353,'[5]6月养老保险明细导'!$B$1:$R$500,17,0)</f>
        <v>0</v>
      </c>
      <c r="Z353">
        <f t="shared" si="140"/>
        <v>305.6</v>
      </c>
    </row>
    <row r="354" ht="20" customHeight="1" spans="1:26">
      <c r="A354" s="161">
        <f t="shared" ref="A354:A363" si="151">ROW()-3</f>
        <v>351</v>
      </c>
      <c r="B354" s="45"/>
      <c r="C354" s="49" t="s">
        <v>606</v>
      </c>
      <c r="D354" s="151" t="s">
        <v>607</v>
      </c>
      <c r="E354" s="151" t="s">
        <v>758</v>
      </c>
      <c r="F354" s="151">
        <v>2837</v>
      </c>
      <c r="G354" s="13">
        <v>4990.25</v>
      </c>
      <c r="H354" s="151">
        <f t="shared" si="142"/>
        <v>51.05</v>
      </c>
      <c r="I354" s="151">
        <f t="shared" si="143"/>
        <v>453.792</v>
      </c>
      <c r="J354" s="151">
        <f t="shared" si="144"/>
        <v>19.859</v>
      </c>
      <c r="K354" s="13">
        <f t="shared" si="145"/>
        <v>424.17</v>
      </c>
      <c r="L354" s="13"/>
      <c r="M354" s="13">
        <f t="shared" si="126"/>
        <v>948.871</v>
      </c>
      <c r="N354" s="151">
        <v>0</v>
      </c>
      <c r="O354" s="151">
        <f t="shared" si="146"/>
        <v>226.9</v>
      </c>
      <c r="P354" s="151">
        <f t="shared" si="147"/>
        <v>8.51</v>
      </c>
      <c r="Q354" s="13">
        <f t="shared" si="148"/>
        <v>99.81</v>
      </c>
      <c r="R354" s="13"/>
      <c r="S354" s="151">
        <f t="shared" si="139"/>
        <v>335.22</v>
      </c>
      <c r="T354" s="151">
        <f t="shared" si="149"/>
        <v>1284.091</v>
      </c>
      <c r="U354" s="151"/>
      <c r="Y354">
        <f>VLOOKUP(C354,'[5]6月养老保险明细导'!$B$1:$R$500,17,0)</f>
        <v>0</v>
      </c>
      <c r="Z354">
        <f t="shared" si="140"/>
        <v>226.9</v>
      </c>
    </row>
    <row r="355" ht="20" customHeight="1" spans="1:26">
      <c r="A355" s="161">
        <f t="shared" si="151"/>
        <v>352</v>
      </c>
      <c r="B355" s="45"/>
      <c r="C355" s="49" t="s">
        <v>608</v>
      </c>
      <c r="D355" s="151" t="s">
        <v>609</v>
      </c>
      <c r="E355" s="151" t="s">
        <v>758</v>
      </c>
      <c r="F355" s="151">
        <v>2837</v>
      </c>
      <c r="G355" s="13">
        <v>4990.25</v>
      </c>
      <c r="H355" s="151">
        <f t="shared" si="142"/>
        <v>51.05</v>
      </c>
      <c r="I355" s="151">
        <f t="shared" si="143"/>
        <v>453.792</v>
      </c>
      <c r="J355" s="151">
        <f t="shared" si="144"/>
        <v>19.859</v>
      </c>
      <c r="K355" s="13">
        <f t="shared" si="145"/>
        <v>424.17</v>
      </c>
      <c r="L355" s="13"/>
      <c r="M355" s="13">
        <f t="shared" si="126"/>
        <v>948.871</v>
      </c>
      <c r="N355" s="151">
        <v>0</v>
      </c>
      <c r="O355" s="151">
        <f t="shared" si="146"/>
        <v>226.9</v>
      </c>
      <c r="P355" s="151">
        <f t="shared" si="147"/>
        <v>8.51</v>
      </c>
      <c r="Q355" s="13">
        <f t="shared" si="148"/>
        <v>99.81</v>
      </c>
      <c r="R355" s="13"/>
      <c r="S355" s="151">
        <f t="shared" si="139"/>
        <v>335.22</v>
      </c>
      <c r="T355" s="151">
        <f t="shared" si="149"/>
        <v>1284.091</v>
      </c>
      <c r="U355" s="151"/>
      <c r="Y355">
        <f>VLOOKUP(C355,'[5]6月养老保险明细导'!$B$1:$R$500,17,0)</f>
        <v>0</v>
      </c>
      <c r="Z355">
        <f t="shared" si="140"/>
        <v>226.9</v>
      </c>
    </row>
    <row r="356" ht="20" customHeight="1" spans="1:26">
      <c r="A356" s="161">
        <f t="shared" si="151"/>
        <v>353</v>
      </c>
      <c r="B356" s="45"/>
      <c r="C356" s="49" t="s">
        <v>610</v>
      </c>
      <c r="D356" s="151" t="s">
        <v>611</v>
      </c>
      <c r="E356" s="151" t="s">
        <v>758</v>
      </c>
      <c r="F356" s="151">
        <v>2837</v>
      </c>
      <c r="G356" s="13">
        <v>4990.25</v>
      </c>
      <c r="H356" s="151">
        <f t="shared" si="142"/>
        <v>51.05</v>
      </c>
      <c r="I356" s="151">
        <f t="shared" si="143"/>
        <v>453.792</v>
      </c>
      <c r="J356" s="151">
        <f t="shared" si="144"/>
        <v>19.859</v>
      </c>
      <c r="K356" s="13">
        <f t="shared" si="145"/>
        <v>424.17</v>
      </c>
      <c r="L356" s="13"/>
      <c r="M356" s="13">
        <f t="shared" si="126"/>
        <v>948.871</v>
      </c>
      <c r="N356" s="151">
        <v>0</v>
      </c>
      <c r="O356" s="151">
        <f t="shared" si="146"/>
        <v>226.9</v>
      </c>
      <c r="P356" s="151">
        <f t="shared" si="147"/>
        <v>8.51</v>
      </c>
      <c r="Q356" s="13">
        <f t="shared" si="148"/>
        <v>99.81</v>
      </c>
      <c r="R356" s="13"/>
      <c r="S356" s="151">
        <f t="shared" si="139"/>
        <v>335.22</v>
      </c>
      <c r="T356" s="151">
        <f t="shared" si="149"/>
        <v>1284.091</v>
      </c>
      <c r="U356" s="151"/>
      <c r="Y356">
        <f>VLOOKUP(C356,'[5]6月养老保险明细导'!$B$1:$R$500,17,0)</f>
        <v>0</v>
      </c>
      <c r="Z356">
        <f t="shared" si="140"/>
        <v>226.9</v>
      </c>
    </row>
    <row r="357" ht="20" customHeight="1" spans="1:26">
      <c r="A357" s="161">
        <f t="shared" si="151"/>
        <v>354</v>
      </c>
      <c r="B357" s="45"/>
      <c r="C357" s="49" t="s">
        <v>612</v>
      </c>
      <c r="D357" s="151" t="s">
        <v>613</v>
      </c>
      <c r="E357" s="151" t="s">
        <v>758</v>
      </c>
      <c r="F357" s="151">
        <v>2837</v>
      </c>
      <c r="G357" s="13">
        <v>4990.25</v>
      </c>
      <c r="H357" s="151">
        <f t="shared" si="142"/>
        <v>51.05</v>
      </c>
      <c r="I357" s="151">
        <f t="shared" si="143"/>
        <v>453.792</v>
      </c>
      <c r="J357" s="151">
        <f t="shared" si="144"/>
        <v>19.859</v>
      </c>
      <c r="K357" s="13">
        <f t="shared" si="145"/>
        <v>424.17</v>
      </c>
      <c r="L357" s="13"/>
      <c r="M357" s="13">
        <f t="shared" si="126"/>
        <v>948.871</v>
      </c>
      <c r="N357" s="151">
        <v>0</v>
      </c>
      <c r="O357" s="151">
        <f t="shared" si="146"/>
        <v>226.9</v>
      </c>
      <c r="P357" s="151">
        <f t="shared" si="147"/>
        <v>8.51</v>
      </c>
      <c r="Q357" s="13">
        <f t="shared" si="148"/>
        <v>99.81</v>
      </c>
      <c r="R357" s="13"/>
      <c r="S357" s="151">
        <f t="shared" si="139"/>
        <v>335.22</v>
      </c>
      <c r="T357" s="151">
        <f t="shared" si="149"/>
        <v>1284.091</v>
      </c>
      <c r="U357" s="151"/>
      <c r="Y357">
        <f>VLOOKUP(C357,'[5]6月养老保险明细导'!$B$1:$R$500,17,0)</f>
        <v>0</v>
      </c>
      <c r="Z357">
        <f t="shared" si="140"/>
        <v>226.9</v>
      </c>
    </row>
    <row r="358" ht="20" customHeight="1" spans="1:26">
      <c r="A358" s="161">
        <f t="shared" si="151"/>
        <v>355</v>
      </c>
      <c r="B358" s="45"/>
      <c r="C358" s="49" t="s">
        <v>614</v>
      </c>
      <c r="D358" s="151" t="s">
        <v>615</v>
      </c>
      <c r="E358" s="151" t="s">
        <v>758</v>
      </c>
      <c r="F358" s="151">
        <v>2837</v>
      </c>
      <c r="G358" s="13">
        <v>4990.25</v>
      </c>
      <c r="H358" s="151">
        <f t="shared" si="142"/>
        <v>51.05</v>
      </c>
      <c r="I358" s="151">
        <f t="shared" si="143"/>
        <v>453.792</v>
      </c>
      <c r="J358" s="151">
        <f t="shared" si="144"/>
        <v>19.859</v>
      </c>
      <c r="K358" s="13">
        <f t="shared" si="145"/>
        <v>424.17</v>
      </c>
      <c r="L358" s="13"/>
      <c r="M358" s="13">
        <f t="shared" si="126"/>
        <v>948.871</v>
      </c>
      <c r="N358" s="151">
        <v>0</v>
      </c>
      <c r="O358" s="151">
        <f t="shared" si="146"/>
        <v>226.9</v>
      </c>
      <c r="P358" s="151">
        <f t="shared" si="147"/>
        <v>8.51</v>
      </c>
      <c r="Q358" s="13">
        <f t="shared" si="148"/>
        <v>99.81</v>
      </c>
      <c r="R358" s="13"/>
      <c r="S358" s="151">
        <f t="shared" si="139"/>
        <v>335.22</v>
      </c>
      <c r="T358" s="151">
        <f t="shared" si="149"/>
        <v>1284.091</v>
      </c>
      <c r="U358" s="151"/>
      <c r="Y358">
        <f>VLOOKUP(C358,'[5]6月养老保险明细导'!$B$1:$R$500,17,0)</f>
        <v>0</v>
      </c>
      <c r="Z358">
        <f t="shared" si="140"/>
        <v>226.9</v>
      </c>
    </row>
    <row r="359" ht="20" customHeight="1" spans="1:26">
      <c r="A359" s="161">
        <f t="shared" si="151"/>
        <v>356</v>
      </c>
      <c r="B359" s="45"/>
      <c r="C359" s="49" t="s">
        <v>616</v>
      </c>
      <c r="D359" s="209" t="s">
        <v>617</v>
      </c>
      <c r="E359" s="151" t="s">
        <v>758</v>
      </c>
      <c r="F359" s="151">
        <v>2837</v>
      </c>
      <c r="G359" s="13">
        <v>4990.25</v>
      </c>
      <c r="H359" s="151">
        <f t="shared" si="142"/>
        <v>51.05</v>
      </c>
      <c r="I359" s="151">
        <f t="shared" si="143"/>
        <v>453.792</v>
      </c>
      <c r="J359" s="151">
        <f t="shared" si="144"/>
        <v>19.859</v>
      </c>
      <c r="K359" s="13">
        <f t="shared" si="145"/>
        <v>424.17</v>
      </c>
      <c r="L359" s="13"/>
      <c r="M359" s="13">
        <f t="shared" si="126"/>
        <v>948.871</v>
      </c>
      <c r="N359" s="151">
        <v>0</v>
      </c>
      <c r="O359" s="151">
        <f t="shared" si="146"/>
        <v>226.9</v>
      </c>
      <c r="P359" s="151">
        <f t="shared" si="147"/>
        <v>8.51</v>
      </c>
      <c r="Q359" s="13">
        <f t="shared" si="148"/>
        <v>99.81</v>
      </c>
      <c r="R359" s="13"/>
      <c r="S359" s="151">
        <f t="shared" si="139"/>
        <v>335.22</v>
      </c>
      <c r="T359" s="151">
        <f t="shared" si="149"/>
        <v>1284.091</v>
      </c>
      <c r="U359" s="151"/>
      <c r="Y359">
        <f>VLOOKUP(C359,'[5]6月养老保险明细导'!$B$1:$R$500,17,0)</f>
        <v>0</v>
      </c>
      <c r="Z359">
        <f t="shared" si="140"/>
        <v>226.9</v>
      </c>
    </row>
    <row r="360" ht="20" customHeight="1" spans="1:26">
      <c r="A360" s="161">
        <f t="shared" si="151"/>
        <v>357</v>
      </c>
      <c r="B360" s="45"/>
      <c r="C360" s="49" t="s">
        <v>620</v>
      </c>
      <c r="D360" s="151" t="s">
        <v>621</v>
      </c>
      <c r="E360" s="151" t="s">
        <v>758</v>
      </c>
      <c r="F360" s="151">
        <v>2837</v>
      </c>
      <c r="G360" s="13">
        <v>4990.25</v>
      </c>
      <c r="H360" s="151">
        <f t="shared" si="142"/>
        <v>51.05</v>
      </c>
      <c r="I360" s="151">
        <f t="shared" si="143"/>
        <v>453.792</v>
      </c>
      <c r="J360" s="151">
        <f t="shared" si="144"/>
        <v>19.859</v>
      </c>
      <c r="K360" s="13">
        <f t="shared" si="145"/>
        <v>424.17</v>
      </c>
      <c r="L360" s="13"/>
      <c r="M360" s="13">
        <f t="shared" si="126"/>
        <v>948.871</v>
      </c>
      <c r="N360" s="151">
        <v>0</v>
      </c>
      <c r="O360" s="151">
        <f t="shared" si="146"/>
        <v>226.9</v>
      </c>
      <c r="P360" s="151">
        <f t="shared" si="147"/>
        <v>8.51</v>
      </c>
      <c r="Q360" s="13">
        <f t="shared" si="148"/>
        <v>99.81</v>
      </c>
      <c r="R360" s="13"/>
      <c r="S360" s="151">
        <f t="shared" si="139"/>
        <v>335.22</v>
      </c>
      <c r="T360" s="151">
        <f t="shared" si="149"/>
        <v>1284.091</v>
      </c>
      <c r="U360" s="151"/>
      <c r="Y360">
        <f>VLOOKUP(C360,'[5]6月养老保险明细导'!$B$1:$R$500,17,0)</f>
        <v>0</v>
      </c>
      <c r="Z360">
        <f t="shared" si="140"/>
        <v>226.9</v>
      </c>
    </row>
    <row r="361" ht="20" customHeight="1" spans="1:26">
      <c r="A361" s="161">
        <f t="shared" si="151"/>
        <v>358</v>
      </c>
      <c r="B361" s="45"/>
      <c r="C361" s="49" t="s">
        <v>622</v>
      </c>
      <c r="D361" s="151" t="s">
        <v>623</v>
      </c>
      <c r="E361" s="151" t="s">
        <v>758</v>
      </c>
      <c r="F361" s="151">
        <v>2837</v>
      </c>
      <c r="G361" s="13">
        <v>4990.25</v>
      </c>
      <c r="H361" s="151">
        <f t="shared" si="142"/>
        <v>51.05</v>
      </c>
      <c r="I361" s="151">
        <f t="shared" si="143"/>
        <v>453.792</v>
      </c>
      <c r="J361" s="151">
        <f t="shared" si="144"/>
        <v>19.859</v>
      </c>
      <c r="K361" s="13">
        <f t="shared" si="145"/>
        <v>424.17</v>
      </c>
      <c r="L361" s="13"/>
      <c r="M361" s="13">
        <f t="shared" si="126"/>
        <v>948.871</v>
      </c>
      <c r="N361" s="151">
        <v>0</v>
      </c>
      <c r="O361" s="151">
        <f t="shared" si="146"/>
        <v>226.9</v>
      </c>
      <c r="P361" s="151">
        <f t="shared" si="147"/>
        <v>8.51</v>
      </c>
      <c r="Q361" s="13">
        <f t="shared" si="148"/>
        <v>99.81</v>
      </c>
      <c r="R361" s="13"/>
      <c r="S361" s="151">
        <f t="shared" si="139"/>
        <v>335.22</v>
      </c>
      <c r="T361" s="151">
        <f t="shared" si="149"/>
        <v>1284.091</v>
      </c>
      <c r="U361" s="151"/>
      <c r="Y361">
        <f>VLOOKUP(C361,'[5]6月养老保险明细导'!$B$1:$R$500,17,0)</f>
        <v>0</v>
      </c>
      <c r="Z361">
        <f t="shared" si="140"/>
        <v>226.9</v>
      </c>
    </row>
    <row r="362" ht="20" customHeight="1" spans="1:26">
      <c r="A362" s="161">
        <f t="shared" si="151"/>
        <v>359</v>
      </c>
      <c r="B362" s="45"/>
      <c r="C362" s="49" t="s">
        <v>624</v>
      </c>
      <c r="D362" s="151" t="s">
        <v>625</v>
      </c>
      <c r="E362" s="151" t="s">
        <v>758</v>
      </c>
      <c r="F362" s="151">
        <v>2837</v>
      </c>
      <c r="G362" s="13">
        <v>4990.25</v>
      </c>
      <c r="H362" s="151">
        <f t="shared" si="142"/>
        <v>51.05</v>
      </c>
      <c r="I362" s="151">
        <f t="shared" si="143"/>
        <v>453.792</v>
      </c>
      <c r="J362" s="151">
        <f t="shared" si="144"/>
        <v>19.859</v>
      </c>
      <c r="K362" s="13">
        <f t="shared" si="145"/>
        <v>424.17</v>
      </c>
      <c r="L362" s="13"/>
      <c r="M362" s="13">
        <f t="shared" ref="M362:M415" si="152">SUM(H362:L362)</f>
        <v>948.871</v>
      </c>
      <c r="N362" s="151">
        <v>0</v>
      </c>
      <c r="O362" s="151">
        <f t="shared" si="146"/>
        <v>226.9</v>
      </c>
      <c r="P362" s="151">
        <f t="shared" si="147"/>
        <v>8.51</v>
      </c>
      <c r="Q362" s="13">
        <f t="shared" si="148"/>
        <v>99.81</v>
      </c>
      <c r="R362" s="13"/>
      <c r="S362" s="151">
        <f t="shared" si="139"/>
        <v>335.22</v>
      </c>
      <c r="T362" s="151">
        <f t="shared" si="149"/>
        <v>1284.091</v>
      </c>
      <c r="U362" s="151"/>
      <c r="Y362">
        <f>VLOOKUP(C362,'[5]6月养老保险明细导'!$B$1:$R$500,17,0)</f>
        <v>0</v>
      </c>
      <c r="Z362">
        <f t="shared" si="140"/>
        <v>226.9</v>
      </c>
    </row>
    <row r="363" ht="20" customHeight="1" spans="1:26">
      <c r="A363" s="161">
        <f t="shared" si="151"/>
        <v>360</v>
      </c>
      <c r="B363" s="45"/>
      <c r="C363" s="49" t="s">
        <v>626</v>
      </c>
      <c r="D363" s="151" t="s">
        <v>627</v>
      </c>
      <c r="E363" s="151" t="s">
        <v>758</v>
      </c>
      <c r="F363" s="151">
        <v>2837</v>
      </c>
      <c r="G363" s="13">
        <v>4990.25</v>
      </c>
      <c r="H363" s="151">
        <f t="shared" si="142"/>
        <v>51.05</v>
      </c>
      <c r="I363" s="151">
        <f t="shared" si="143"/>
        <v>453.792</v>
      </c>
      <c r="J363" s="151">
        <f t="shared" si="144"/>
        <v>19.859</v>
      </c>
      <c r="K363" s="13">
        <f t="shared" si="145"/>
        <v>424.17</v>
      </c>
      <c r="L363" s="13"/>
      <c r="M363" s="13">
        <f t="shared" si="152"/>
        <v>948.871</v>
      </c>
      <c r="N363" s="151">
        <v>0</v>
      </c>
      <c r="O363" s="151">
        <f t="shared" si="146"/>
        <v>226.9</v>
      </c>
      <c r="P363" s="151">
        <f t="shared" si="147"/>
        <v>8.51</v>
      </c>
      <c r="Q363" s="13">
        <f t="shared" si="148"/>
        <v>99.81</v>
      </c>
      <c r="R363" s="13"/>
      <c r="S363" s="151">
        <f t="shared" si="139"/>
        <v>335.22</v>
      </c>
      <c r="T363" s="151">
        <f t="shared" si="149"/>
        <v>1284.091</v>
      </c>
      <c r="U363" s="151"/>
      <c r="Y363">
        <f>VLOOKUP(C363,'[5]6月养老保险明细导'!$B$1:$R$500,17,0)</f>
        <v>0</v>
      </c>
      <c r="Z363">
        <f t="shared" si="140"/>
        <v>226.9</v>
      </c>
    </row>
    <row r="364" ht="20" customHeight="1" spans="1:26">
      <c r="A364" s="161">
        <f t="shared" ref="A364:A373" si="153">ROW()-3</f>
        <v>361</v>
      </c>
      <c r="B364" s="45"/>
      <c r="C364" s="49" t="s">
        <v>628</v>
      </c>
      <c r="D364" s="151" t="s">
        <v>629</v>
      </c>
      <c r="E364" s="151" t="s">
        <v>758</v>
      </c>
      <c r="F364" s="151">
        <v>2837</v>
      </c>
      <c r="G364" s="13">
        <v>4990.25</v>
      </c>
      <c r="H364" s="151">
        <f t="shared" si="142"/>
        <v>51.05</v>
      </c>
      <c r="I364" s="151">
        <f t="shared" si="143"/>
        <v>453.792</v>
      </c>
      <c r="J364" s="151">
        <f t="shared" si="144"/>
        <v>19.859</v>
      </c>
      <c r="K364" s="13">
        <f t="shared" si="145"/>
        <v>424.17</v>
      </c>
      <c r="L364" s="13"/>
      <c r="M364" s="13">
        <f t="shared" si="152"/>
        <v>948.871</v>
      </c>
      <c r="N364" s="151">
        <v>0</v>
      </c>
      <c r="O364" s="151">
        <f t="shared" si="146"/>
        <v>226.9</v>
      </c>
      <c r="P364" s="151">
        <f t="shared" si="147"/>
        <v>8.51</v>
      </c>
      <c r="Q364" s="13">
        <f t="shared" si="148"/>
        <v>99.81</v>
      </c>
      <c r="R364" s="13"/>
      <c r="S364" s="151">
        <f t="shared" si="139"/>
        <v>335.22</v>
      </c>
      <c r="T364" s="151">
        <f t="shared" si="149"/>
        <v>1284.091</v>
      </c>
      <c r="U364" s="151"/>
      <c r="Y364">
        <f>VLOOKUP(C364,'[5]6月养老保险明细导'!$B$1:$R$500,17,0)</f>
        <v>0</v>
      </c>
      <c r="Z364">
        <f t="shared" si="140"/>
        <v>226.9</v>
      </c>
    </row>
    <row r="365" ht="20" customHeight="1" spans="1:26">
      <c r="A365" s="161">
        <f t="shared" si="153"/>
        <v>362</v>
      </c>
      <c r="B365" s="45"/>
      <c r="C365" s="49" t="s">
        <v>630</v>
      </c>
      <c r="D365" s="151" t="s">
        <v>631</v>
      </c>
      <c r="E365" s="151" t="s">
        <v>758</v>
      </c>
      <c r="F365" s="151">
        <v>2837</v>
      </c>
      <c r="G365" s="13">
        <v>4990.25</v>
      </c>
      <c r="H365" s="151">
        <f t="shared" si="142"/>
        <v>51.05</v>
      </c>
      <c r="I365" s="151">
        <f t="shared" si="143"/>
        <v>453.792</v>
      </c>
      <c r="J365" s="151">
        <f t="shared" si="144"/>
        <v>19.859</v>
      </c>
      <c r="K365" s="13">
        <f t="shared" si="145"/>
        <v>424.17</v>
      </c>
      <c r="L365" s="13"/>
      <c r="M365" s="13">
        <f t="shared" si="152"/>
        <v>948.871</v>
      </c>
      <c r="N365" s="151">
        <v>0</v>
      </c>
      <c r="O365" s="151">
        <f t="shared" si="146"/>
        <v>226.9</v>
      </c>
      <c r="P365" s="151">
        <f t="shared" si="147"/>
        <v>8.51</v>
      </c>
      <c r="Q365" s="13">
        <f t="shared" si="148"/>
        <v>99.81</v>
      </c>
      <c r="R365" s="13"/>
      <c r="S365" s="151">
        <f t="shared" si="139"/>
        <v>335.22</v>
      </c>
      <c r="T365" s="151">
        <f t="shared" si="149"/>
        <v>1284.091</v>
      </c>
      <c r="U365" s="151"/>
      <c r="Y365">
        <f>VLOOKUP(C365,'[5]6月养老保险明细导'!$B$1:$R$500,17,0)</f>
        <v>0</v>
      </c>
      <c r="Z365">
        <f t="shared" si="140"/>
        <v>226.9</v>
      </c>
    </row>
    <row r="366" ht="20" customHeight="1" spans="1:26">
      <c r="A366" s="161">
        <f t="shared" si="153"/>
        <v>363</v>
      </c>
      <c r="B366" s="45"/>
      <c r="C366" s="49" t="s">
        <v>636</v>
      </c>
      <c r="D366" s="151" t="s">
        <v>637</v>
      </c>
      <c r="E366" s="151" t="s">
        <v>758</v>
      </c>
      <c r="F366" s="151">
        <v>2837</v>
      </c>
      <c r="G366" s="13">
        <v>4990.25</v>
      </c>
      <c r="H366" s="151">
        <f t="shared" si="142"/>
        <v>51.05</v>
      </c>
      <c r="I366" s="151">
        <f t="shared" si="143"/>
        <v>453.792</v>
      </c>
      <c r="J366" s="151">
        <f t="shared" si="144"/>
        <v>19.859</v>
      </c>
      <c r="K366" s="13">
        <f t="shared" si="145"/>
        <v>424.17</v>
      </c>
      <c r="L366" s="13"/>
      <c r="M366" s="13">
        <f t="shared" si="152"/>
        <v>948.871</v>
      </c>
      <c r="N366" s="151">
        <v>0</v>
      </c>
      <c r="O366" s="151">
        <f t="shared" si="146"/>
        <v>226.9</v>
      </c>
      <c r="P366" s="151">
        <f t="shared" si="147"/>
        <v>8.51</v>
      </c>
      <c r="Q366" s="13">
        <f t="shared" si="148"/>
        <v>99.81</v>
      </c>
      <c r="R366" s="13"/>
      <c r="S366" s="151">
        <f t="shared" si="139"/>
        <v>335.22</v>
      </c>
      <c r="T366" s="151">
        <f t="shared" si="149"/>
        <v>1284.091</v>
      </c>
      <c r="U366" s="151"/>
      <c r="Y366">
        <f>VLOOKUP(C366,'[5]6月养老保险明细导'!$B$1:$R$500,17,0)</f>
        <v>0</v>
      </c>
      <c r="Z366">
        <f t="shared" si="140"/>
        <v>226.9</v>
      </c>
    </row>
    <row r="367" ht="20" customHeight="1" spans="1:26">
      <c r="A367" s="161">
        <f t="shared" si="153"/>
        <v>364</v>
      </c>
      <c r="B367" s="45"/>
      <c r="C367" s="49" t="s">
        <v>640</v>
      </c>
      <c r="D367" s="151" t="s">
        <v>641</v>
      </c>
      <c r="E367" s="151" t="s">
        <v>758</v>
      </c>
      <c r="F367" s="151">
        <v>2837</v>
      </c>
      <c r="G367" s="13">
        <v>4990.25</v>
      </c>
      <c r="H367" s="151">
        <f t="shared" si="142"/>
        <v>51.05</v>
      </c>
      <c r="I367" s="151">
        <f t="shared" si="143"/>
        <v>453.792</v>
      </c>
      <c r="J367" s="151">
        <f t="shared" si="144"/>
        <v>19.859</v>
      </c>
      <c r="K367" s="13">
        <f t="shared" si="145"/>
        <v>424.17</v>
      </c>
      <c r="L367" s="13"/>
      <c r="M367" s="13">
        <f t="shared" si="152"/>
        <v>948.871</v>
      </c>
      <c r="N367" s="151">
        <v>0</v>
      </c>
      <c r="O367" s="151">
        <f t="shared" si="146"/>
        <v>226.9</v>
      </c>
      <c r="P367" s="151">
        <f t="shared" si="147"/>
        <v>8.51</v>
      </c>
      <c r="Q367" s="13">
        <f t="shared" si="148"/>
        <v>99.81</v>
      </c>
      <c r="R367" s="13"/>
      <c r="S367" s="151">
        <f t="shared" si="139"/>
        <v>335.22</v>
      </c>
      <c r="T367" s="151">
        <f t="shared" si="149"/>
        <v>1284.091</v>
      </c>
      <c r="U367" s="151"/>
      <c r="Y367">
        <f>VLOOKUP(C367,'[5]6月养老保险明细导'!$B$1:$R$500,17,0)</f>
        <v>0</v>
      </c>
      <c r="Z367">
        <f t="shared" si="140"/>
        <v>226.9</v>
      </c>
    </row>
    <row r="368" ht="20" customHeight="1" spans="1:26">
      <c r="A368" s="161">
        <f t="shared" si="153"/>
        <v>365</v>
      </c>
      <c r="B368" s="45"/>
      <c r="C368" s="49" t="s">
        <v>644</v>
      </c>
      <c r="D368" s="151" t="s">
        <v>645</v>
      </c>
      <c r="E368" s="151" t="s">
        <v>758</v>
      </c>
      <c r="F368" s="151">
        <v>2837</v>
      </c>
      <c r="G368" s="13">
        <v>4990.25</v>
      </c>
      <c r="H368" s="151">
        <f t="shared" si="142"/>
        <v>51.05</v>
      </c>
      <c r="I368" s="151">
        <f t="shared" si="143"/>
        <v>453.792</v>
      </c>
      <c r="J368" s="151">
        <f t="shared" si="144"/>
        <v>19.859</v>
      </c>
      <c r="K368" s="13">
        <f t="shared" si="145"/>
        <v>424.17</v>
      </c>
      <c r="L368" s="13"/>
      <c r="M368" s="13">
        <f t="shared" si="152"/>
        <v>948.871</v>
      </c>
      <c r="N368" s="151">
        <v>0</v>
      </c>
      <c r="O368" s="151">
        <f t="shared" si="146"/>
        <v>226.9</v>
      </c>
      <c r="P368" s="151">
        <f t="shared" si="147"/>
        <v>8.51</v>
      </c>
      <c r="Q368" s="13">
        <f t="shared" si="148"/>
        <v>99.81</v>
      </c>
      <c r="R368" s="13"/>
      <c r="S368" s="151">
        <f t="shared" si="139"/>
        <v>335.22</v>
      </c>
      <c r="T368" s="151">
        <f t="shared" si="149"/>
        <v>1284.091</v>
      </c>
      <c r="U368" s="151"/>
      <c r="Y368">
        <f>VLOOKUP(C368,'[5]6月养老保险明细导'!$B$1:$R$500,17,0)</f>
        <v>0</v>
      </c>
      <c r="Z368">
        <f t="shared" si="140"/>
        <v>226.9</v>
      </c>
    </row>
    <row r="369" ht="20" customHeight="1" spans="1:26">
      <c r="A369" s="161">
        <f t="shared" si="153"/>
        <v>366</v>
      </c>
      <c r="B369" s="45"/>
      <c r="C369" s="50" t="s">
        <v>646</v>
      </c>
      <c r="D369" s="151" t="s">
        <v>647</v>
      </c>
      <c r="E369" s="151" t="s">
        <v>758</v>
      </c>
      <c r="F369" s="151">
        <v>2837</v>
      </c>
      <c r="G369" s="13">
        <v>4990.25</v>
      </c>
      <c r="H369" s="151">
        <f t="shared" si="142"/>
        <v>51.05</v>
      </c>
      <c r="I369" s="151">
        <f t="shared" si="143"/>
        <v>453.792</v>
      </c>
      <c r="J369" s="151">
        <f t="shared" si="144"/>
        <v>19.859</v>
      </c>
      <c r="K369" s="13">
        <f t="shared" si="145"/>
        <v>424.17</v>
      </c>
      <c r="L369" s="13"/>
      <c r="M369" s="13">
        <f t="shared" si="152"/>
        <v>948.871</v>
      </c>
      <c r="N369" s="151">
        <v>0</v>
      </c>
      <c r="O369" s="151">
        <f t="shared" si="146"/>
        <v>226.9</v>
      </c>
      <c r="P369" s="151">
        <f t="shared" si="147"/>
        <v>8.51</v>
      </c>
      <c r="Q369" s="13">
        <f t="shared" si="148"/>
        <v>99.81</v>
      </c>
      <c r="R369" s="13"/>
      <c r="S369" s="151">
        <f t="shared" si="139"/>
        <v>335.22</v>
      </c>
      <c r="T369" s="151">
        <f t="shared" si="149"/>
        <v>1284.091</v>
      </c>
      <c r="U369" s="151"/>
      <c r="Y369">
        <f>VLOOKUP(C369,'[5]6月养老保险明细导'!$B$1:$R$500,17,0)</f>
        <v>0</v>
      </c>
      <c r="Z369">
        <f t="shared" si="140"/>
        <v>226.9</v>
      </c>
    </row>
    <row r="370" ht="20" customHeight="1" spans="1:26">
      <c r="A370" s="161">
        <f t="shared" si="153"/>
        <v>367</v>
      </c>
      <c r="B370" s="45"/>
      <c r="C370" s="49" t="s">
        <v>648</v>
      </c>
      <c r="D370" s="151" t="s">
        <v>649</v>
      </c>
      <c r="E370" s="151" t="s">
        <v>758</v>
      </c>
      <c r="F370" s="151">
        <v>2837</v>
      </c>
      <c r="G370" s="13">
        <v>4990.25</v>
      </c>
      <c r="H370" s="151">
        <f t="shared" si="142"/>
        <v>51.05</v>
      </c>
      <c r="I370" s="151">
        <f t="shared" si="143"/>
        <v>453.792</v>
      </c>
      <c r="J370" s="151">
        <f t="shared" si="144"/>
        <v>19.859</v>
      </c>
      <c r="K370" s="13">
        <f t="shared" si="145"/>
        <v>424.17</v>
      </c>
      <c r="L370" s="13"/>
      <c r="M370" s="13">
        <f t="shared" si="152"/>
        <v>948.871</v>
      </c>
      <c r="N370" s="151">
        <v>0</v>
      </c>
      <c r="O370" s="151">
        <f t="shared" si="146"/>
        <v>226.9</v>
      </c>
      <c r="P370" s="151">
        <f t="shared" si="147"/>
        <v>8.51</v>
      </c>
      <c r="Q370" s="13">
        <f t="shared" si="148"/>
        <v>99.81</v>
      </c>
      <c r="R370" s="13"/>
      <c r="S370" s="151">
        <f t="shared" si="139"/>
        <v>335.22</v>
      </c>
      <c r="T370" s="151">
        <f t="shared" si="149"/>
        <v>1284.091</v>
      </c>
      <c r="U370" s="151"/>
      <c r="Y370">
        <f>VLOOKUP(C370,'[5]6月养老保险明细导'!$B$1:$R$500,17,0)</f>
        <v>0</v>
      </c>
      <c r="Z370">
        <f t="shared" si="140"/>
        <v>226.9</v>
      </c>
    </row>
    <row r="371" ht="20" customHeight="1" spans="1:26">
      <c r="A371" s="161">
        <f t="shared" si="153"/>
        <v>368</v>
      </c>
      <c r="B371" s="45"/>
      <c r="C371" s="49" t="s">
        <v>654</v>
      </c>
      <c r="D371" s="151" t="s">
        <v>655</v>
      </c>
      <c r="E371" s="151" t="s">
        <v>758</v>
      </c>
      <c r="F371" s="151">
        <v>2837</v>
      </c>
      <c r="G371" s="13">
        <v>4990.25</v>
      </c>
      <c r="H371" s="151">
        <f t="shared" si="142"/>
        <v>51.05</v>
      </c>
      <c r="I371" s="151">
        <f t="shared" si="143"/>
        <v>453.792</v>
      </c>
      <c r="J371" s="151">
        <f t="shared" si="144"/>
        <v>19.859</v>
      </c>
      <c r="K371" s="13">
        <f t="shared" si="145"/>
        <v>424.17</v>
      </c>
      <c r="L371" s="13"/>
      <c r="M371" s="13">
        <f t="shared" si="152"/>
        <v>948.871</v>
      </c>
      <c r="N371" s="151">
        <v>0</v>
      </c>
      <c r="O371" s="151">
        <f t="shared" si="146"/>
        <v>226.9</v>
      </c>
      <c r="P371" s="151">
        <f t="shared" si="147"/>
        <v>8.51</v>
      </c>
      <c r="Q371" s="13">
        <f t="shared" si="148"/>
        <v>99.81</v>
      </c>
      <c r="R371" s="13"/>
      <c r="S371" s="151">
        <f t="shared" si="139"/>
        <v>335.22</v>
      </c>
      <c r="T371" s="151">
        <f t="shared" si="149"/>
        <v>1284.091</v>
      </c>
      <c r="U371" s="151"/>
      <c r="Y371">
        <f>VLOOKUP(C371,'[5]6月养老保险明细导'!$B$1:$R$500,17,0)</f>
        <v>0</v>
      </c>
      <c r="Z371">
        <f t="shared" si="140"/>
        <v>226.9</v>
      </c>
    </row>
    <row r="372" ht="20" customHeight="1" spans="1:26">
      <c r="A372" s="161">
        <f t="shared" si="153"/>
        <v>369</v>
      </c>
      <c r="B372" s="45"/>
      <c r="C372" s="49" t="s">
        <v>656</v>
      </c>
      <c r="D372" s="151" t="s">
        <v>657</v>
      </c>
      <c r="E372" s="151" t="s">
        <v>758</v>
      </c>
      <c r="F372" s="151">
        <v>2837</v>
      </c>
      <c r="G372" s="13">
        <v>4990.25</v>
      </c>
      <c r="H372" s="151">
        <f t="shared" si="142"/>
        <v>51.05</v>
      </c>
      <c r="I372" s="151">
        <f t="shared" si="143"/>
        <v>453.792</v>
      </c>
      <c r="J372" s="151">
        <f t="shared" si="144"/>
        <v>19.859</v>
      </c>
      <c r="K372" s="13">
        <f t="shared" si="145"/>
        <v>424.17</v>
      </c>
      <c r="L372" s="13"/>
      <c r="M372" s="13">
        <f t="shared" si="152"/>
        <v>948.871</v>
      </c>
      <c r="N372" s="151">
        <v>0</v>
      </c>
      <c r="O372" s="151">
        <f t="shared" si="146"/>
        <v>226.9</v>
      </c>
      <c r="P372" s="151">
        <f t="shared" si="147"/>
        <v>8.51</v>
      </c>
      <c r="Q372" s="13">
        <f t="shared" si="148"/>
        <v>99.81</v>
      </c>
      <c r="R372" s="13"/>
      <c r="S372" s="151">
        <f t="shared" si="139"/>
        <v>335.22</v>
      </c>
      <c r="T372" s="151">
        <f t="shared" si="149"/>
        <v>1284.091</v>
      </c>
      <c r="U372" s="151"/>
      <c r="Y372">
        <f>VLOOKUP(C372,'[5]6月养老保险明细导'!$B$1:$R$500,17,0)</f>
        <v>0</v>
      </c>
      <c r="Z372">
        <f t="shared" si="140"/>
        <v>226.9</v>
      </c>
    </row>
    <row r="373" ht="20" customHeight="1" spans="1:26">
      <c r="A373" s="161">
        <f t="shared" si="153"/>
        <v>370</v>
      </c>
      <c r="B373" s="45"/>
      <c r="C373" s="49" t="s">
        <v>658</v>
      </c>
      <c r="D373" s="151" t="s">
        <v>659</v>
      </c>
      <c r="E373" s="151" t="s">
        <v>758</v>
      </c>
      <c r="F373" s="151">
        <v>2837</v>
      </c>
      <c r="G373" s="13">
        <v>4990.25</v>
      </c>
      <c r="H373" s="151">
        <f t="shared" si="142"/>
        <v>51.05</v>
      </c>
      <c r="I373" s="151">
        <f t="shared" si="143"/>
        <v>453.792</v>
      </c>
      <c r="J373" s="151">
        <f t="shared" si="144"/>
        <v>19.859</v>
      </c>
      <c r="K373" s="13">
        <f t="shared" si="145"/>
        <v>424.17</v>
      </c>
      <c r="L373" s="13"/>
      <c r="M373" s="13">
        <f t="shared" si="152"/>
        <v>948.871</v>
      </c>
      <c r="N373" s="151">
        <v>0</v>
      </c>
      <c r="O373" s="151">
        <f t="shared" si="146"/>
        <v>226.9</v>
      </c>
      <c r="P373" s="151">
        <f t="shared" si="147"/>
        <v>8.51</v>
      </c>
      <c r="Q373" s="13">
        <f t="shared" si="148"/>
        <v>99.81</v>
      </c>
      <c r="R373" s="13"/>
      <c r="S373" s="151">
        <f t="shared" si="139"/>
        <v>335.22</v>
      </c>
      <c r="T373" s="151">
        <f t="shared" si="149"/>
        <v>1284.091</v>
      </c>
      <c r="U373" s="151"/>
      <c r="Y373">
        <f>VLOOKUP(C373,'[5]6月养老保险明细导'!$B$1:$R$500,17,0)</f>
        <v>0</v>
      </c>
      <c r="Z373">
        <f t="shared" si="140"/>
        <v>226.9</v>
      </c>
    </row>
    <row r="374" ht="20" customHeight="1" spans="1:26">
      <c r="A374" s="161">
        <f t="shared" ref="A374:A383" si="154">ROW()-3</f>
        <v>371</v>
      </c>
      <c r="B374" s="45"/>
      <c r="C374" s="49" t="s">
        <v>660</v>
      </c>
      <c r="D374" s="151" t="s">
        <v>661</v>
      </c>
      <c r="E374" s="151" t="s">
        <v>758</v>
      </c>
      <c r="F374" s="151">
        <v>2837</v>
      </c>
      <c r="G374" s="13">
        <v>4990.25</v>
      </c>
      <c r="H374" s="151">
        <f t="shared" si="142"/>
        <v>51.05</v>
      </c>
      <c r="I374" s="151">
        <f t="shared" si="143"/>
        <v>453.792</v>
      </c>
      <c r="J374" s="151">
        <f t="shared" si="144"/>
        <v>19.859</v>
      </c>
      <c r="K374" s="13">
        <f t="shared" si="145"/>
        <v>424.17</v>
      </c>
      <c r="L374" s="13"/>
      <c r="M374" s="13">
        <f t="shared" si="152"/>
        <v>948.871</v>
      </c>
      <c r="N374" s="151">
        <v>0</v>
      </c>
      <c r="O374" s="151">
        <f t="shared" si="146"/>
        <v>226.9</v>
      </c>
      <c r="P374" s="151">
        <f t="shared" si="147"/>
        <v>8.51</v>
      </c>
      <c r="Q374" s="13">
        <f t="shared" si="148"/>
        <v>99.81</v>
      </c>
      <c r="R374" s="13"/>
      <c r="S374" s="151">
        <f t="shared" si="139"/>
        <v>335.22</v>
      </c>
      <c r="T374" s="151">
        <f t="shared" si="149"/>
        <v>1284.091</v>
      </c>
      <c r="U374" s="151"/>
      <c r="Y374">
        <f>VLOOKUP(C374,'[5]6月养老保险明细导'!$B$1:$R$500,17,0)</f>
        <v>0</v>
      </c>
      <c r="Z374">
        <f t="shared" si="140"/>
        <v>226.9</v>
      </c>
    </row>
    <row r="375" ht="20" customHeight="1" spans="1:26">
      <c r="A375" s="161">
        <f t="shared" si="154"/>
        <v>372</v>
      </c>
      <c r="B375" s="45"/>
      <c r="C375" s="49" t="s">
        <v>664</v>
      </c>
      <c r="D375" s="151" t="s">
        <v>665</v>
      </c>
      <c r="E375" s="151" t="s">
        <v>758</v>
      </c>
      <c r="F375" s="151">
        <v>2837</v>
      </c>
      <c r="G375" s="13">
        <v>4990.25</v>
      </c>
      <c r="H375" s="151">
        <f t="shared" si="142"/>
        <v>51.05</v>
      </c>
      <c r="I375" s="151">
        <f t="shared" si="143"/>
        <v>453.792</v>
      </c>
      <c r="J375" s="151">
        <f t="shared" si="144"/>
        <v>19.859</v>
      </c>
      <c r="K375" s="13">
        <f t="shared" si="145"/>
        <v>424.17</v>
      </c>
      <c r="L375" s="13"/>
      <c r="M375" s="13">
        <f t="shared" si="152"/>
        <v>948.871</v>
      </c>
      <c r="N375" s="151">
        <v>0</v>
      </c>
      <c r="O375" s="151">
        <f t="shared" si="146"/>
        <v>226.9</v>
      </c>
      <c r="P375" s="151">
        <f t="shared" si="147"/>
        <v>8.51</v>
      </c>
      <c r="Q375" s="13">
        <f t="shared" si="148"/>
        <v>99.81</v>
      </c>
      <c r="R375" s="13"/>
      <c r="S375" s="151">
        <f t="shared" si="139"/>
        <v>335.22</v>
      </c>
      <c r="T375" s="151">
        <f t="shared" si="149"/>
        <v>1284.091</v>
      </c>
      <c r="U375" s="151"/>
      <c r="Y375">
        <f>VLOOKUP(C375,'[5]6月养老保险明细导'!$B$1:$R$500,17,0)</f>
        <v>0</v>
      </c>
      <c r="Z375">
        <f t="shared" si="140"/>
        <v>226.9</v>
      </c>
    </row>
    <row r="376" ht="20" customHeight="1" spans="1:26">
      <c r="A376" s="161">
        <f t="shared" si="154"/>
        <v>373</v>
      </c>
      <c r="B376" s="45"/>
      <c r="C376" s="49" t="s">
        <v>666</v>
      </c>
      <c r="D376" s="151" t="s">
        <v>667</v>
      </c>
      <c r="E376" s="151" t="s">
        <v>758</v>
      </c>
      <c r="F376" s="151">
        <v>2837</v>
      </c>
      <c r="G376" s="13">
        <v>4990.25</v>
      </c>
      <c r="H376" s="151">
        <f t="shared" si="142"/>
        <v>51.05</v>
      </c>
      <c r="I376" s="151">
        <f t="shared" si="143"/>
        <v>453.792</v>
      </c>
      <c r="J376" s="151">
        <f t="shared" si="144"/>
        <v>19.859</v>
      </c>
      <c r="K376" s="13">
        <f t="shared" si="145"/>
        <v>424.17</v>
      </c>
      <c r="L376" s="13"/>
      <c r="M376" s="13">
        <f t="shared" si="152"/>
        <v>948.871</v>
      </c>
      <c r="N376" s="151">
        <v>0</v>
      </c>
      <c r="O376" s="151">
        <f t="shared" si="146"/>
        <v>226.9</v>
      </c>
      <c r="P376" s="151">
        <f t="shared" si="147"/>
        <v>8.51</v>
      </c>
      <c r="Q376" s="13">
        <f t="shared" si="148"/>
        <v>99.81</v>
      </c>
      <c r="R376" s="13"/>
      <c r="S376" s="151">
        <f t="shared" si="139"/>
        <v>335.22</v>
      </c>
      <c r="T376" s="151">
        <f t="shared" si="149"/>
        <v>1284.091</v>
      </c>
      <c r="U376" s="151"/>
      <c r="Y376">
        <f>VLOOKUP(C376,'[5]6月养老保险明细导'!$B$1:$R$500,17,0)</f>
        <v>0</v>
      </c>
      <c r="Z376">
        <f t="shared" si="140"/>
        <v>226.9</v>
      </c>
    </row>
    <row r="377" ht="20" customHeight="1" spans="1:26">
      <c r="A377" s="161">
        <f t="shared" si="154"/>
        <v>374</v>
      </c>
      <c r="B377" s="45"/>
      <c r="C377" s="49" t="s">
        <v>668</v>
      </c>
      <c r="D377" s="151" t="s">
        <v>669</v>
      </c>
      <c r="E377" s="151" t="s">
        <v>758</v>
      </c>
      <c r="F377" s="151">
        <v>2837</v>
      </c>
      <c r="G377" s="13">
        <v>4990.25</v>
      </c>
      <c r="H377" s="151">
        <f t="shared" si="142"/>
        <v>51.05</v>
      </c>
      <c r="I377" s="151">
        <f t="shared" si="143"/>
        <v>453.792</v>
      </c>
      <c r="J377" s="151">
        <f t="shared" si="144"/>
        <v>19.859</v>
      </c>
      <c r="K377" s="13">
        <f t="shared" si="145"/>
        <v>424.17</v>
      </c>
      <c r="L377" s="13"/>
      <c r="M377" s="13">
        <f t="shared" si="152"/>
        <v>948.871</v>
      </c>
      <c r="N377" s="151">
        <v>0</v>
      </c>
      <c r="O377" s="151">
        <f t="shared" si="146"/>
        <v>226.9</v>
      </c>
      <c r="P377" s="151">
        <f t="shared" si="147"/>
        <v>8.51</v>
      </c>
      <c r="Q377" s="13">
        <f t="shared" si="148"/>
        <v>99.81</v>
      </c>
      <c r="R377" s="13"/>
      <c r="S377" s="151">
        <f t="shared" si="139"/>
        <v>335.22</v>
      </c>
      <c r="T377" s="151">
        <f t="shared" si="149"/>
        <v>1284.091</v>
      </c>
      <c r="U377" s="151"/>
      <c r="Y377">
        <f>VLOOKUP(C377,'[5]6月养老保险明细导'!$B$1:$R$500,17,0)</f>
        <v>0</v>
      </c>
      <c r="Z377">
        <f t="shared" si="140"/>
        <v>226.9</v>
      </c>
    </row>
    <row r="378" ht="20" customHeight="1" spans="1:26">
      <c r="A378" s="161">
        <f t="shared" si="154"/>
        <v>375</v>
      </c>
      <c r="B378" s="45"/>
      <c r="C378" s="49" t="s">
        <v>670</v>
      </c>
      <c r="D378" s="151" t="s">
        <v>671</v>
      </c>
      <c r="E378" s="151" t="s">
        <v>758</v>
      </c>
      <c r="F378" s="151">
        <v>2837</v>
      </c>
      <c r="G378" s="13">
        <v>4990.25</v>
      </c>
      <c r="H378" s="151">
        <f t="shared" si="142"/>
        <v>51.05</v>
      </c>
      <c r="I378" s="151">
        <f t="shared" si="143"/>
        <v>453.792</v>
      </c>
      <c r="J378" s="151">
        <f t="shared" si="144"/>
        <v>19.859</v>
      </c>
      <c r="K378" s="13">
        <f t="shared" si="145"/>
        <v>424.17</v>
      </c>
      <c r="L378" s="13"/>
      <c r="M378" s="13">
        <f t="shared" si="152"/>
        <v>948.871</v>
      </c>
      <c r="N378" s="151">
        <v>0</v>
      </c>
      <c r="O378" s="151">
        <f t="shared" si="146"/>
        <v>226.9</v>
      </c>
      <c r="P378" s="151">
        <f t="shared" si="147"/>
        <v>8.51</v>
      </c>
      <c r="Q378" s="13">
        <f t="shared" si="148"/>
        <v>99.81</v>
      </c>
      <c r="R378" s="13"/>
      <c r="S378" s="151">
        <f t="shared" si="139"/>
        <v>335.22</v>
      </c>
      <c r="T378" s="151">
        <f t="shared" si="149"/>
        <v>1284.091</v>
      </c>
      <c r="U378" s="151"/>
      <c r="Y378">
        <f>VLOOKUP(C378,'[5]6月养老保险明细导'!$B$1:$R$500,17,0)</f>
        <v>0</v>
      </c>
      <c r="Z378">
        <f t="shared" si="140"/>
        <v>226.9</v>
      </c>
    </row>
    <row r="379" ht="20" customHeight="1" spans="1:26">
      <c r="A379" s="161">
        <f t="shared" si="154"/>
        <v>376</v>
      </c>
      <c r="B379" s="45"/>
      <c r="C379" s="49" t="s">
        <v>672</v>
      </c>
      <c r="D379" s="151" t="s">
        <v>673</v>
      </c>
      <c r="E379" s="151" t="s">
        <v>758</v>
      </c>
      <c r="F379" s="151">
        <v>2837</v>
      </c>
      <c r="G379" s="13">
        <v>4990.25</v>
      </c>
      <c r="H379" s="151">
        <f t="shared" si="142"/>
        <v>51.05</v>
      </c>
      <c r="I379" s="151">
        <f t="shared" si="143"/>
        <v>453.792</v>
      </c>
      <c r="J379" s="151">
        <f t="shared" si="144"/>
        <v>19.859</v>
      </c>
      <c r="K379" s="13">
        <f t="shared" si="145"/>
        <v>424.17</v>
      </c>
      <c r="L379" s="13"/>
      <c r="M379" s="13">
        <f t="shared" si="152"/>
        <v>948.871</v>
      </c>
      <c r="N379" s="151">
        <v>0</v>
      </c>
      <c r="O379" s="151">
        <f t="shared" si="146"/>
        <v>226.9</v>
      </c>
      <c r="P379" s="151">
        <f t="shared" si="147"/>
        <v>8.51</v>
      </c>
      <c r="Q379" s="13">
        <f t="shared" si="148"/>
        <v>99.81</v>
      </c>
      <c r="R379" s="13"/>
      <c r="S379" s="151">
        <f t="shared" si="139"/>
        <v>335.22</v>
      </c>
      <c r="T379" s="151">
        <f t="shared" si="149"/>
        <v>1284.091</v>
      </c>
      <c r="U379" s="151"/>
      <c r="Y379">
        <f>VLOOKUP(C379,'[5]6月养老保险明细导'!$B$1:$R$500,17,0)</f>
        <v>0</v>
      </c>
      <c r="Z379">
        <f t="shared" si="140"/>
        <v>226.9</v>
      </c>
    </row>
    <row r="380" ht="20" customHeight="1" spans="1:26">
      <c r="A380" s="161">
        <f t="shared" si="154"/>
        <v>377</v>
      </c>
      <c r="B380" s="45"/>
      <c r="C380" s="49" t="s">
        <v>674</v>
      </c>
      <c r="D380" s="151" t="s">
        <v>675</v>
      </c>
      <c r="E380" s="151" t="s">
        <v>758</v>
      </c>
      <c r="F380" s="151">
        <v>2837</v>
      </c>
      <c r="G380" s="13">
        <v>4990.25</v>
      </c>
      <c r="H380" s="151">
        <f t="shared" si="142"/>
        <v>51.05</v>
      </c>
      <c r="I380" s="151">
        <f t="shared" si="143"/>
        <v>453.792</v>
      </c>
      <c r="J380" s="151">
        <f t="shared" si="144"/>
        <v>19.859</v>
      </c>
      <c r="K380" s="13">
        <f t="shared" si="145"/>
        <v>424.17</v>
      </c>
      <c r="L380" s="13"/>
      <c r="M380" s="13">
        <f t="shared" si="152"/>
        <v>948.871</v>
      </c>
      <c r="N380" s="151">
        <v>0</v>
      </c>
      <c r="O380" s="151">
        <f t="shared" si="146"/>
        <v>226.9</v>
      </c>
      <c r="P380" s="151">
        <f t="shared" si="147"/>
        <v>8.51</v>
      </c>
      <c r="Q380" s="13">
        <f t="shared" si="148"/>
        <v>99.81</v>
      </c>
      <c r="R380" s="13"/>
      <c r="S380" s="151">
        <f t="shared" si="139"/>
        <v>335.22</v>
      </c>
      <c r="T380" s="151">
        <f t="shared" si="149"/>
        <v>1284.091</v>
      </c>
      <c r="U380" s="151"/>
      <c r="Y380">
        <f>VLOOKUP(C380,'[5]6月养老保险明细导'!$B$1:$R$500,17,0)</f>
        <v>0</v>
      </c>
      <c r="Z380">
        <f t="shared" si="140"/>
        <v>226.9</v>
      </c>
    </row>
    <row r="381" ht="20" customHeight="1" spans="1:26">
      <c r="A381" s="161">
        <f t="shared" si="154"/>
        <v>378</v>
      </c>
      <c r="B381" s="45"/>
      <c r="C381" s="49" t="s">
        <v>676</v>
      </c>
      <c r="D381" s="151" t="s">
        <v>677</v>
      </c>
      <c r="E381" s="151" t="s">
        <v>758</v>
      </c>
      <c r="F381" s="151">
        <v>2837</v>
      </c>
      <c r="G381" s="13">
        <v>4990.25</v>
      </c>
      <c r="H381" s="151">
        <f t="shared" si="142"/>
        <v>51.05</v>
      </c>
      <c r="I381" s="151">
        <f t="shared" si="143"/>
        <v>453.792</v>
      </c>
      <c r="J381" s="151">
        <f t="shared" si="144"/>
        <v>19.859</v>
      </c>
      <c r="K381" s="13">
        <f t="shared" si="145"/>
        <v>424.17</v>
      </c>
      <c r="L381" s="13"/>
      <c r="M381" s="13">
        <f t="shared" si="152"/>
        <v>948.871</v>
      </c>
      <c r="N381" s="151">
        <v>0</v>
      </c>
      <c r="O381" s="151">
        <f t="shared" si="146"/>
        <v>226.9</v>
      </c>
      <c r="P381" s="151">
        <f t="shared" si="147"/>
        <v>8.51</v>
      </c>
      <c r="Q381" s="13">
        <f t="shared" si="148"/>
        <v>99.81</v>
      </c>
      <c r="R381" s="13"/>
      <c r="S381" s="151">
        <f t="shared" si="139"/>
        <v>335.22</v>
      </c>
      <c r="T381" s="151">
        <f t="shared" si="149"/>
        <v>1284.091</v>
      </c>
      <c r="U381" s="151"/>
      <c r="Y381">
        <f>VLOOKUP(C381,'[5]6月养老保险明细导'!$B$1:$R$500,17,0)</f>
        <v>0</v>
      </c>
      <c r="Z381">
        <f t="shared" si="140"/>
        <v>226.9</v>
      </c>
    </row>
    <row r="382" ht="20" customHeight="1" spans="1:26">
      <c r="A382" s="161">
        <f t="shared" si="154"/>
        <v>379</v>
      </c>
      <c r="B382" s="45"/>
      <c r="C382" s="49" t="s">
        <v>678</v>
      </c>
      <c r="D382" s="151" t="s">
        <v>679</v>
      </c>
      <c r="E382" s="151" t="s">
        <v>758</v>
      </c>
      <c r="F382" s="151">
        <v>2837</v>
      </c>
      <c r="G382" s="13">
        <v>4990.25</v>
      </c>
      <c r="H382" s="151">
        <f t="shared" si="142"/>
        <v>51.05</v>
      </c>
      <c r="I382" s="151">
        <f t="shared" si="143"/>
        <v>453.792</v>
      </c>
      <c r="J382" s="151">
        <f t="shared" si="144"/>
        <v>19.859</v>
      </c>
      <c r="K382" s="13">
        <f t="shared" si="145"/>
        <v>424.17</v>
      </c>
      <c r="L382" s="13"/>
      <c r="M382" s="13">
        <f t="shared" si="152"/>
        <v>948.871</v>
      </c>
      <c r="N382" s="151">
        <v>0</v>
      </c>
      <c r="O382" s="151">
        <f t="shared" si="146"/>
        <v>226.9</v>
      </c>
      <c r="P382" s="151">
        <f t="shared" si="147"/>
        <v>8.51</v>
      </c>
      <c r="Q382" s="13">
        <f t="shared" si="148"/>
        <v>99.81</v>
      </c>
      <c r="R382" s="13"/>
      <c r="S382" s="151">
        <f t="shared" si="139"/>
        <v>335.22</v>
      </c>
      <c r="T382" s="151">
        <f t="shared" si="149"/>
        <v>1284.091</v>
      </c>
      <c r="U382" s="151"/>
      <c r="Y382">
        <f>VLOOKUP(C382,'[5]6月养老保险明细导'!$B$1:$R$500,17,0)</f>
        <v>0</v>
      </c>
      <c r="Z382">
        <f t="shared" si="140"/>
        <v>226.9</v>
      </c>
    </row>
    <row r="383" ht="20" customHeight="1" spans="1:26">
      <c r="A383" s="161">
        <f t="shared" si="154"/>
        <v>380</v>
      </c>
      <c r="B383" s="45"/>
      <c r="C383" s="49" t="s">
        <v>680</v>
      </c>
      <c r="D383" s="151" t="s">
        <v>681</v>
      </c>
      <c r="E383" s="151" t="s">
        <v>758</v>
      </c>
      <c r="F383" s="151">
        <v>2837</v>
      </c>
      <c r="G383" s="13">
        <v>4990.25</v>
      </c>
      <c r="H383" s="151">
        <f t="shared" si="142"/>
        <v>51.05</v>
      </c>
      <c r="I383" s="151">
        <f t="shared" si="143"/>
        <v>453.792</v>
      </c>
      <c r="J383" s="151">
        <f t="shared" si="144"/>
        <v>19.859</v>
      </c>
      <c r="K383" s="13">
        <f t="shared" si="145"/>
        <v>424.17</v>
      </c>
      <c r="L383" s="13"/>
      <c r="M383" s="13">
        <f t="shared" si="152"/>
        <v>948.871</v>
      </c>
      <c r="N383" s="151">
        <v>0</v>
      </c>
      <c r="O383" s="151">
        <f t="shared" si="146"/>
        <v>226.9</v>
      </c>
      <c r="P383" s="151">
        <f t="shared" si="147"/>
        <v>8.51</v>
      </c>
      <c r="Q383" s="13">
        <f t="shared" si="148"/>
        <v>99.81</v>
      </c>
      <c r="R383" s="13"/>
      <c r="S383" s="151">
        <f t="shared" si="139"/>
        <v>335.22</v>
      </c>
      <c r="T383" s="151">
        <f t="shared" si="149"/>
        <v>1284.091</v>
      </c>
      <c r="U383" s="151"/>
      <c r="Y383">
        <f>VLOOKUP(C383,'[5]6月养老保险明细导'!$B$1:$R$500,17,0)</f>
        <v>0</v>
      </c>
      <c r="Z383">
        <f t="shared" si="140"/>
        <v>226.9</v>
      </c>
    </row>
    <row r="384" ht="20" customHeight="1" spans="1:26">
      <c r="A384" s="161">
        <f t="shared" ref="A384:A393" si="155">ROW()-3</f>
        <v>381</v>
      </c>
      <c r="B384" s="45"/>
      <c r="C384" s="49" t="s">
        <v>682</v>
      </c>
      <c r="D384" s="151" t="s">
        <v>683</v>
      </c>
      <c r="E384" s="151" t="s">
        <v>758</v>
      </c>
      <c r="F384" s="151">
        <v>2837</v>
      </c>
      <c r="G384" s="13">
        <v>4990.25</v>
      </c>
      <c r="H384" s="151">
        <f t="shared" si="142"/>
        <v>51.05</v>
      </c>
      <c r="I384" s="151">
        <f t="shared" si="143"/>
        <v>453.792</v>
      </c>
      <c r="J384" s="151">
        <f t="shared" si="144"/>
        <v>19.859</v>
      </c>
      <c r="K384" s="13">
        <f t="shared" si="145"/>
        <v>424.17</v>
      </c>
      <c r="L384" s="13"/>
      <c r="M384" s="13">
        <f t="shared" si="152"/>
        <v>948.871</v>
      </c>
      <c r="N384" s="151">
        <v>0</v>
      </c>
      <c r="O384" s="151">
        <f t="shared" si="146"/>
        <v>226.9</v>
      </c>
      <c r="P384" s="151">
        <f t="shared" si="147"/>
        <v>8.51</v>
      </c>
      <c r="Q384" s="13">
        <f t="shared" si="148"/>
        <v>99.81</v>
      </c>
      <c r="R384" s="13"/>
      <c r="S384" s="151">
        <f t="shared" si="139"/>
        <v>335.22</v>
      </c>
      <c r="T384" s="151">
        <f t="shared" si="149"/>
        <v>1284.091</v>
      </c>
      <c r="U384" s="151"/>
      <c r="Y384">
        <f>VLOOKUP(C384,'[5]6月养老保险明细导'!$B$1:$R$500,17,0)</f>
        <v>0</v>
      </c>
      <c r="Z384">
        <f t="shared" si="140"/>
        <v>226.9</v>
      </c>
    </row>
    <row r="385" ht="20" customHeight="1" spans="1:26">
      <c r="A385" s="161">
        <f t="shared" si="155"/>
        <v>382</v>
      </c>
      <c r="B385" s="45"/>
      <c r="C385" s="49" t="s">
        <v>684</v>
      </c>
      <c r="D385" s="151" t="s">
        <v>685</v>
      </c>
      <c r="E385" s="151" t="s">
        <v>758</v>
      </c>
      <c r="F385" s="151">
        <v>2837</v>
      </c>
      <c r="G385" s="13">
        <v>4990.25</v>
      </c>
      <c r="H385" s="151">
        <f t="shared" ref="H385:H401" si="156">ROUND(E385*0.018,2)</f>
        <v>51.05</v>
      </c>
      <c r="I385" s="151">
        <f t="shared" ref="I385:I401" si="157">E385*0.16</f>
        <v>453.792</v>
      </c>
      <c r="J385" s="151">
        <f t="shared" ref="J385:J401" si="158">F385*0.007</f>
        <v>19.859</v>
      </c>
      <c r="K385" s="13">
        <f t="shared" ref="K385:K401" si="159">ROUND(G385*0.085,2)</f>
        <v>424.17</v>
      </c>
      <c r="L385" s="13"/>
      <c r="M385" s="13">
        <f t="shared" si="152"/>
        <v>948.871</v>
      </c>
      <c r="N385" s="151">
        <v>0</v>
      </c>
      <c r="O385" s="151">
        <f t="shared" ref="O385:O401" si="160">ROUND(E385*0.08,2)</f>
        <v>226.9</v>
      </c>
      <c r="P385" s="151">
        <f t="shared" ref="P385:P401" si="161">ROUND(F385*0.003,2)</f>
        <v>8.51</v>
      </c>
      <c r="Q385" s="13">
        <f t="shared" ref="Q385:Q401" si="162">ROUND(G385*0.02,2)</f>
        <v>99.81</v>
      </c>
      <c r="R385" s="13"/>
      <c r="S385" s="151">
        <f t="shared" si="139"/>
        <v>335.22</v>
      </c>
      <c r="T385" s="151">
        <f t="shared" ref="T385:T401" si="163">M385+S385</f>
        <v>1284.091</v>
      </c>
      <c r="U385" s="151"/>
      <c r="Y385">
        <f>VLOOKUP(C385,'[5]6月养老保险明细导'!$B$1:$R$500,17,0)</f>
        <v>0</v>
      </c>
      <c r="Z385">
        <f t="shared" si="140"/>
        <v>226.9</v>
      </c>
    </row>
    <row r="386" ht="20" customHeight="1" spans="1:26">
      <c r="A386" s="161">
        <f t="shared" si="155"/>
        <v>383</v>
      </c>
      <c r="B386" s="45"/>
      <c r="C386" s="49" t="s">
        <v>686</v>
      </c>
      <c r="D386" s="151" t="s">
        <v>687</v>
      </c>
      <c r="E386" s="151" t="s">
        <v>758</v>
      </c>
      <c r="F386" s="151">
        <v>2837</v>
      </c>
      <c r="G386" s="13">
        <v>4990.25</v>
      </c>
      <c r="H386" s="151">
        <f t="shared" si="156"/>
        <v>51.05</v>
      </c>
      <c r="I386" s="151">
        <f t="shared" si="157"/>
        <v>453.792</v>
      </c>
      <c r="J386" s="151">
        <f t="shared" si="158"/>
        <v>19.859</v>
      </c>
      <c r="K386" s="13">
        <f t="shared" si="159"/>
        <v>424.17</v>
      </c>
      <c r="L386" s="13"/>
      <c r="M386" s="13">
        <f t="shared" si="152"/>
        <v>948.871</v>
      </c>
      <c r="N386" s="151">
        <v>0</v>
      </c>
      <c r="O386" s="151">
        <f t="shared" si="160"/>
        <v>226.9</v>
      </c>
      <c r="P386" s="151">
        <f t="shared" si="161"/>
        <v>8.51</v>
      </c>
      <c r="Q386" s="13">
        <f t="shared" si="162"/>
        <v>99.81</v>
      </c>
      <c r="R386" s="13"/>
      <c r="S386" s="151">
        <f t="shared" si="139"/>
        <v>335.22</v>
      </c>
      <c r="T386" s="151">
        <f t="shared" si="163"/>
        <v>1284.091</v>
      </c>
      <c r="U386" s="151"/>
      <c r="Y386">
        <f>VLOOKUP(C386,'[5]6月养老保险明细导'!$B$1:$R$500,17,0)</f>
        <v>0</v>
      </c>
      <c r="Z386">
        <f t="shared" si="140"/>
        <v>226.9</v>
      </c>
    </row>
    <row r="387" ht="20" customHeight="1" spans="1:26">
      <c r="A387" s="161">
        <f t="shared" si="155"/>
        <v>384</v>
      </c>
      <c r="B387" s="45"/>
      <c r="C387" s="49" t="s">
        <v>690</v>
      </c>
      <c r="D387" s="151" t="s">
        <v>691</v>
      </c>
      <c r="E387" s="151" t="s">
        <v>758</v>
      </c>
      <c r="F387" s="151">
        <v>2837</v>
      </c>
      <c r="G387" s="13">
        <v>4990.25</v>
      </c>
      <c r="H387" s="151">
        <f t="shared" si="156"/>
        <v>51.05</v>
      </c>
      <c r="I387" s="151">
        <f t="shared" si="157"/>
        <v>453.792</v>
      </c>
      <c r="J387" s="151">
        <f t="shared" si="158"/>
        <v>19.859</v>
      </c>
      <c r="K387" s="13">
        <f t="shared" si="159"/>
        <v>424.17</v>
      </c>
      <c r="L387" s="13"/>
      <c r="M387" s="13">
        <f t="shared" si="152"/>
        <v>948.871</v>
      </c>
      <c r="N387" s="151">
        <v>0</v>
      </c>
      <c r="O387" s="151">
        <f t="shared" si="160"/>
        <v>226.9</v>
      </c>
      <c r="P387" s="151">
        <f t="shared" si="161"/>
        <v>8.51</v>
      </c>
      <c r="Q387" s="13">
        <f t="shared" si="162"/>
        <v>99.81</v>
      </c>
      <c r="R387" s="13"/>
      <c r="S387" s="151">
        <f t="shared" si="139"/>
        <v>335.22</v>
      </c>
      <c r="T387" s="151">
        <f t="shared" si="163"/>
        <v>1284.091</v>
      </c>
      <c r="U387" s="151"/>
      <c r="Y387">
        <f>VLOOKUP(C387,'[5]6月养老保险明细导'!$B$1:$R$500,17,0)</f>
        <v>0</v>
      </c>
      <c r="Z387">
        <f t="shared" si="140"/>
        <v>226.9</v>
      </c>
    </row>
    <row r="388" ht="20" customHeight="1" spans="1:26">
      <c r="A388" s="161">
        <f t="shared" si="155"/>
        <v>385</v>
      </c>
      <c r="B388" s="45"/>
      <c r="C388" s="49" t="s">
        <v>692</v>
      </c>
      <c r="D388" s="151" t="s">
        <v>693</v>
      </c>
      <c r="E388" s="151" t="s">
        <v>758</v>
      </c>
      <c r="F388" s="151">
        <v>2837</v>
      </c>
      <c r="G388" s="13">
        <v>4990.25</v>
      </c>
      <c r="H388" s="151">
        <f t="shared" si="156"/>
        <v>51.05</v>
      </c>
      <c r="I388" s="151">
        <f t="shared" si="157"/>
        <v>453.792</v>
      </c>
      <c r="J388" s="151">
        <f t="shared" si="158"/>
        <v>19.859</v>
      </c>
      <c r="K388" s="13">
        <f t="shared" si="159"/>
        <v>424.17</v>
      </c>
      <c r="L388" s="13"/>
      <c r="M388" s="13">
        <f t="shared" si="152"/>
        <v>948.871</v>
      </c>
      <c r="N388" s="151">
        <v>0</v>
      </c>
      <c r="O388" s="151">
        <f t="shared" si="160"/>
        <v>226.9</v>
      </c>
      <c r="P388" s="151">
        <f t="shared" si="161"/>
        <v>8.51</v>
      </c>
      <c r="Q388" s="13">
        <f t="shared" si="162"/>
        <v>99.81</v>
      </c>
      <c r="R388" s="13"/>
      <c r="S388" s="151">
        <f t="shared" si="139"/>
        <v>335.22</v>
      </c>
      <c r="T388" s="151">
        <f t="shared" si="163"/>
        <v>1284.091</v>
      </c>
      <c r="U388" s="151"/>
      <c r="Y388">
        <f>VLOOKUP(C388,'[5]6月养老保险明细导'!$B$1:$R$500,17,0)</f>
        <v>0</v>
      </c>
      <c r="Z388">
        <f t="shared" si="140"/>
        <v>226.9</v>
      </c>
    </row>
    <row r="389" ht="20" customHeight="1" spans="1:26">
      <c r="A389" s="161">
        <f t="shared" si="155"/>
        <v>386</v>
      </c>
      <c r="B389" s="45"/>
      <c r="C389" s="49" t="s">
        <v>694</v>
      </c>
      <c r="D389" s="151" t="s">
        <v>695</v>
      </c>
      <c r="E389" s="151" t="s">
        <v>758</v>
      </c>
      <c r="F389" s="151">
        <v>2837</v>
      </c>
      <c r="G389" s="13">
        <v>4990.25</v>
      </c>
      <c r="H389" s="151">
        <f t="shared" si="156"/>
        <v>51.05</v>
      </c>
      <c r="I389" s="151">
        <f t="shared" si="157"/>
        <v>453.792</v>
      </c>
      <c r="J389" s="151">
        <f t="shared" si="158"/>
        <v>19.859</v>
      </c>
      <c r="K389" s="13">
        <f t="shared" si="159"/>
        <v>424.17</v>
      </c>
      <c r="L389" s="13"/>
      <c r="M389" s="13">
        <f t="shared" si="152"/>
        <v>948.871</v>
      </c>
      <c r="N389" s="151">
        <v>0</v>
      </c>
      <c r="O389" s="151">
        <f t="shared" si="160"/>
        <v>226.9</v>
      </c>
      <c r="P389" s="151">
        <f t="shared" si="161"/>
        <v>8.51</v>
      </c>
      <c r="Q389" s="13">
        <f t="shared" si="162"/>
        <v>99.81</v>
      </c>
      <c r="R389" s="13"/>
      <c r="S389" s="151">
        <f t="shared" ref="S389:S415" si="164">SUM(N389:R389)</f>
        <v>335.22</v>
      </c>
      <c r="T389" s="151">
        <f t="shared" si="163"/>
        <v>1284.091</v>
      </c>
      <c r="U389" s="151"/>
      <c r="Y389">
        <f>VLOOKUP(C389,'[5]6月养老保险明细导'!$B$1:$R$500,17,0)</f>
        <v>0</v>
      </c>
      <c r="Z389">
        <f t="shared" ref="Z389:Z415" si="165">O389-Y389</f>
        <v>226.9</v>
      </c>
    </row>
    <row r="390" ht="20" customHeight="1" spans="1:26">
      <c r="A390" s="161">
        <f t="shared" si="155"/>
        <v>387</v>
      </c>
      <c r="B390" s="45"/>
      <c r="C390" s="49" t="s">
        <v>696</v>
      </c>
      <c r="D390" s="151" t="s">
        <v>697</v>
      </c>
      <c r="E390" s="151" t="s">
        <v>758</v>
      </c>
      <c r="F390" s="151">
        <v>2837</v>
      </c>
      <c r="G390" s="13">
        <v>4990.25</v>
      </c>
      <c r="H390" s="151">
        <f t="shared" si="156"/>
        <v>51.05</v>
      </c>
      <c r="I390" s="151">
        <f t="shared" si="157"/>
        <v>453.792</v>
      </c>
      <c r="J390" s="151">
        <f t="shared" si="158"/>
        <v>19.859</v>
      </c>
      <c r="K390" s="13">
        <f t="shared" si="159"/>
        <v>424.17</v>
      </c>
      <c r="L390" s="13"/>
      <c r="M390" s="13">
        <f t="shared" si="152"/>
        <v>948.871</v>
      </c>
      <c r="N390" s="151">
        <v>0</v>
      </c>
      <c r="O390" s="151">
        <f t="shared" si="160"/>
        <v>226.9</v>
      </c>
      <c r="P390" s="151">
        <f t="shared" si="161"/>
        <v>8.51</v>
      </c>
      <c r="Q390" s="13">
        <f t="shared" si="162"/>
        <v>99.81</v>
      </c>
      <c r="R390" s="13"/>
      <c r="S390" s="151">
        <f t="shared" si="164"/>
        <v>335.22</v>
      </c>
      <c r="T390" s="151">
        <f t="shared" si="163"/>
        <v>1284.091</v>
      </c>
      <c r="U390" s="151"/>
      <c r="Y390">
        <f>VLOOKUP(C390,'[5]6月养老保险明细导'!$B$1:$R$500,17,0)</f>
        <v>0</v>
      </c>
      <c r="Z390">
        <f t="shared" si="165"/>
        <v>226.9</v>
      </c>
    </row>
    <row r="391" ht="20" customHeight="1" spans="1:26">
      <c r="A391" s="161">
        <f t="shared" si="155"/>
        <v>388</v>
      </c>
      <c r="B391" s="45"/>
      <c r="C391" s="49" t="s">
        <v>698</v>
      </c>
      <c r="D391" s="151" t="s">
        <v>699</v>
      </c>
      <c r="E391" s="151" t="s">
        <v>758</v>
      </c>
      <c r="F391" s="151">
        <v>2837</v>
      </c>
      <c r="G391" s="13">
        <v>4990.25</v>
      </c>
      <c r="H391" s="151">
        <f t="shared" si="156"/>
        <v>51.05</v>
      </c>
      <c r="I391" s="151">
        <f t="shared" si="157"/>
        <v>453.792</v>
      </c>
      <c r="J391" s="151">
        <f t="shared" si="158"/>
        <v>19.859</v>
      </c>
      <c r="K391" s="13">
        <f t="shared" si="159"/>
        <v>424.17</v>
      </c>
      <c r="L391" s="13"/>
      <c r="M391" s="13">
        <f t="shared" si="152"/>
        <v>948.871</v>
      </c>
      <c r="N391" s="151">
        <v>0</v>
      </c>
      <c r="O391" s="151">
        <f t="shared" si="160"/>
        <v>226.9</v>
      </c>
      <c r="P391" s="151">
        <f t="shared" si="161"/>
        <v>8.51</v>
      </c>
      <c r="Q391" s="13">
        <f t="shared" si="162"/>
        <v>99.81</v>
      </c>
      <c r="R391" s="13"/>
      <c r="S391" s="151">
        <f t="shared" si="164"/>
        <v>335.22</v>
      </c>
      <c r="T391" s="151">
        <f t="shared" si="163"/>
        <v>1284.091</v>
      </c>
      <c r="U391" s="151"/>
      <c r="Y391">
        <f>VLOOKUP(C391,'[5]6月养老保险明细导'!$B$1:$R$500,17,0)</f>
        <v>0</v>
      </c>
      <c r="Z391">
        <f t="shared" si="165"/>
        <v>226.9</v>
      </c>
    </row>
    <row r="392" ht="20" customHeight="1" spans="1:26">
      <c r="A392" s="161">
        <f t="shared" si="155"/>
        <v>389</v>
      </c>
      <c r="B392" s="45"/>
      <c r="C392" s="49" t="s">
        <v>702</v>
      </c>
      <c r="D392" s="151" t="s">
        <v>703</v>
      </c>
      <c r="E392" s="151" t="s">
        <v>758</v>
      </c>
      <c r="F392" s="151">
        <v>2837</v>
      </c>
      <c r="G392" s="13">
        <v>4990.25</v>
      </c>
      <c r="H392" s="151">
        <f t="shared" si="156"/>
        <v>51.05</v>
      </c>
      <c r="I392" s="151">
        <f t="shared" si="157"/>
        <v>453.792</v>
      </c>
      <c r="J392" s="151">
        <f t="shared" si="158"/>
        <v>19.859</v>
      </c>
      <c r="K392" s="13">
        <f t="shared" si="159"/>
        <v>424.17</v>
      </c>
      <c r="L392" s="13"/>
      <c r="M392" s="13">
        <f t="shared" si="152"/>
        <v>948.871</v>
      </c>
      <c r="N392" s="151">
        <v>0</v>
      </c>
      <c r="O392" s="151">
        <f t="shared" si="160"/>
        <v>226.9</v>
      </c>
      <c r="P392" s="151">
        <f t="shared" si="161"/>
        <v>8.51</v>
      </c>
      <c r="Q392" s="13">
        <f t="shared" si="162"/>
        <v>99.81</v>
      </c>
      <c r="R392" s="13"/>
      <c r="S392" s="151">
        <f t="shared" si="164"/>
        <v>335.22</v>
      </c>
      <c r="T392" s="151">
        <f t="shared" si="163"/>
        <v>1284.091</v>
      </c>
      <c r="U392" s="151"/>
      <c r="Y392">
        <f>VLOOKUP(C392,'[5]6月养老保险明细导'!$B$1:$R$500,17,0)</f>
        <v>0</v>
      </c>
      <c r="Z392">
        <f t="shared" si="165"/>
        <v>226.9</v>
      </c>
    </row>
    <row r="393" ht="20" customHeight="1" spans="1:26">
      <c r="A393" s="161">
        <f t="shared" si="155"/>
        <v>390</v>
      </c>
      <c r="B393" s="45"/>
      <c r="C393" s="49" t="s">
        <v>704</v>
      </c>
      <c r="D393" s="151" t="s">
        <v>705</v>
      </c>
      <c r="E393" s="151" t="s">
        <v>758</v>
      </c>
      <c r="F393" s="151">
        <v>2837</v>
      </c>
      <c r="G393" s="13">
        <v>4990.25</v>
      </c>
      <c r="H393" s="151">
        <f t="shared" si="156"/>
        <v>51.05</v>
      </c>
      <c r="I393" s="151">
        <f t="shared" si="157"/>
        <v>453.792</v>
      </c>
      <c r="J393" s="151">
        <f t="shared" si="158"/>
        <v>19.859</v>
      </c>
      <c r="K393" s="13">
        <f t="shared" si="159"/>
        <v>424.17</v>
      </c>
      <c r="L393" s="13"/>
      <c r="M393" s="13">
        <f t="shared" si="152"/>
        <v>948.871</v>
      </c>
      <c r="N393" s="151">
        <v>0</v>
      </c>
      <c r="O393" s="151">
        <f t="shared" si="160"/>
        <v>226.9</v>
      </c>
      <c r="P393" s="151">
        <f t="shared" si="161"/>
        <v>8.51</v>
      </c>
      <c r="Q393" s="13">
        <f t="shared" si="162"/>
        <v>99.81</v>
      </c>
      <c r="R393" s="13"/>
      <c r="S393" s="151">
        <f t="shared" si="164"/>
        <v>335.22</v>
      </c>
      <c r="T393" s="151">
        <f t="shared" si="163"/>
        <v>1284.091</v>
      </c>
      <c r="U393" s="151"/>
      <c r="Y393">
        <f>VLOOKUP(C393,'[5]6月养老保险明细导'!$B$1:$R$500,17,0)</f>
        <v>0</v>
      </c>
      <c r="Z393">
        <f t="shared" si="165"/>
        <v>226.9</v>
      </c>
    </row>
    <row r="394" ht="20" customHeight="1" spans="1:26">
      <c r="A394" s="161">
        <f t="shared" ref="A394:A403" si="166">ROW()-3</f>
        <v>391</v>
      </c>
      <c r="B394" s="45"/>
      <c r="C394" s="49" t="s">
        <v>710</v>
      </c>
      <c r="D394" s="151" t="s">
        <v>711</v>
      </c>
      <c r="E394" s="151" t="s">
        <v>758</v>
      </c>
      <c r="F394" s="151">
        <v>2837</v>
      </c>
      <c r="G394" s="13">
        <v>4990.25</v>
      </c>
      <c r="H394" s="151">
        <f t="shared" si="156"/>
        <v>51.05</v>
      </c>
      <c r="I394" s="151">
        <f t="shared" si="157"/>
        <v>453.792</v>
      </c>
      <c r="J394" s="151">
        <f t="shared" si="158"/>
        <v>19.859</v>
      </c>
      <c r="K394" s="13">
        <f t="shared" si="159"/>
        <v>424.17</v>
      </c>
      <c r="L394" s="13"/>
      <c r="M394" s="13">
        <f t="shared" si="152"/>
        <v>948.871</v>
      </c>
      <c r="N394" s="151">
        <v>0</v>
      </c>
      <c r="O394" s="151">
        <f t="shared" si="160"/>
        <v>226.9</v>
      </c>
      <c r="P394" s="151">
        <f t="shared" si="161"/>
        <v>8.51</v>
      </c>
      <c r="Q394" s="13">
        <f t="shared" si="162"/>
        <v>99.81</v>
      </c>
      <c r="R394" s="13"/>
      <c r="S394" s="151">
        <f t="shared" si="164"/>
        <v>335.22</v>
      </c>
      <c r="T394" s="151">
        <f t="shared" si="163"/>
        <v>1284.091</v>
      </c>
      <c r="U394" s="151"/>
      <c r="Y394">
        <f>VLOOKUP(C394,'[5]6月养老保险明细导'!$B$1:$R$500,17,0)</f>
        <v>0</v>
      </c>
      <c r="Z394">
        <f t="shared" si="165"/>
        <v>226.9</v>
      </c>
    </row>
    <row r="395" ht="20" customHeight="1" spans="1:26">
      <c r="A395" s="161">
        <f t="shared" si="166"/>
        <v>392</v>
      </c>
      <c r="B395" s="45"/>
      <c r="C395" s="49" t="s">
        <v>827</v>
      </c>
      <c r="D395" s="151" t="s">
        <v>828</v>
      </c>
      <c r="E395" s="151">
        <v>3042.05</v>
      </c>
      <c r="F395" s="151">
        <v>3043</v>
      </c>
      <c r="G395" s="13">
        <v>4990.25</v>
      </c>
      <c r="H395" s="151">
        <f t="shared" si="156"/>
        <v>54.76</v>
      </c>
      <c r="I395" s="151">
        <f t="shared" si="157"/>
        <v>486.728</v>
      </c>
      <c r="J395" s="151">
        <f t="shared" si="158"/>
        <v>21.301</v>
      </c>
      <c r="K395" s="13">
        <f t="shared" si="159"/>
        <v>424.17</v>
      </c>
      <c r="L395" s="13"/>
      <c r="M395" s="13">
        <f t="shared" si="152"/>
        <v>986.959</v>
      </c>
      <c r="N395" s="151">
        <v>0</v>
      </c>
      <c r="O395" s="151">
        <f t="shared" si="160"/>
        <v>243.36</v>
      </c>
      <c r="P395" s="151">
        <f t="shared" si="161"/>
        <v>9.13</v>
      </c>
      <c r="Q395" s="13">
        <f t="shared" si="162"/>
        <v>99.81</v>
      </c>
      <c r="R395" s="13"/>
      <c r="S395" s="151">
        <f t="shared" si="164"/>
        <v>352.3</v>
      </c>
      <c r="T395" s="151">
        <f t="shared" si="163"/>
        <v>1339.259</v>
      </c>
      <c r="U395" s="151"/>
      <c r="Y395">
        <f>VLOOKUP(C395,'[5]6月养老保险明细导'!$B$1:$R$500,17,0)</f>
        <v>0</v>
      </c>
      <c r="Z395">
        <f t="shared" si="165"/>
        <v>243.36</v>
      </c>
    </row>
    <row r="396" ht="20" customHeight="1" spans="1:26">
      <c r="A396" s="161">
        <f t="shared" si="166"/>
        <v>393</v>
      </c>
      <c r="B396" s="45"/>
      <c r="C396" s="49" t="s">
        <v>829</v>
      </c>
      <c r="D396" s="151" t="s">
        <v>830</v>
      </c>
      <c r="E396" s="151">
        <v>3042.05</v>
      </c>
      <c r="F396" s="151">
        <v>3043</v>
      </c>
      <c r="G396" s="13">
        <v>4990.25</v>
      </c>
      <c r="H396" s="151">
        <f t="shared" si="156"/>
        <v>54.76</v>
      </c>
      <c r="I396" s="151">
        <f t="shared" si="157"/>
        <v>486.728</v>
      </c>
      <c r="J396" s="151">
        <f t="shared" si="158"/>
        <v>21.301</v>
      </c>
      <c r="K396" s="13">
        <f t="shared" si="159"/>
        <v>424.17</v>
      </c>
      <c r="L396" s="13"/>
      <c r="M396" s="13">
        <f t="shared" si="152"/>
        <v>986.959</v>
      </c>
      <c r="N396" s="151">
        <v>0</v>
      </c>
      <c r="O396" s="151">
        <f t="shared" si="160"/>
        <v>243.36</v>
      </c>
      <c r="P396" s="151">
        <f t="shared" si="161"/>
        <v>9.13</v>
      </c>
      <c r="Q396" s="13">
        <f t="shared" si="162"/>
        <v>99.81</v>
      </c>
      <c r="R396" s="13"/>
      <c r="S396" s="151">
        <f t="shared" si="164"/>
        <v>352.3</v>
      </c>
      <c r="T396" s="151">
        <f t="shared" si="163"/>
        <v>1339.259</v>
      </c>
      <c r="U396" s="151"/>
      <c r="Y396">
        <f>VLOOKUP(C396,'[5]6月养老保险明细导'!$B$1:$R$500,17,0)</f>
        <v>0</v>
      </c>
      <c r="Z396">
        <f t="shared" si="165"/>
        <v>243.36</v>
      </c>
    </row>
    <row r="397" ht="20" customHeight="1" spans="1:26">
      <c r="A397" s="161">
        <f t="shared" si="166"/>
        <v>394</v>
      </c>
      <c r="B397" s="45"/>
      <c r="C397" s="49" t="s">
        <v>831</v>
      </c>
      <c r="D397" s="151" t="s">
        <v>832</v>
      </c>
      <c r="E397" s="151">
        <v>3042.05</v>
      </c>
      <c r="F397" s="151">
        <v>3043</v>
      </c>
      <c r="G397" s="13">
        <v>4990.25</v>
      </c>
      <c r="H397" s="151">
        <f t="shared" si="156"/>
        <v>54.76</v>
      </c>
      <c r="I397" s="151">
        <f t="shared" si="157"/>
        <v>486.728</v>
      </c>
      <c r="J397" s="151">
        <f t="shared" si="158"/>
        <v>21.301</v>
      </c>
      <c r="K397" s="13">
        <f t="shared" si="159"/>
        <v>424.17</v>
      </c>
      <c r="L397" s="13"/>
      <c r="M397" s="13">
        <f t="shared" si="152"/>
        <v>986.959</v>
      </c>
      <c r="N397" s="151">
        <v>0</v>
      </c>
      <c r="O397" s="151">
        <f t="shared" si="160"/>
        <v>243.36</v>
      </c>
      <c r="P397" s="151">
        <f t="shared" si="161"/>
        <v>9.13</v>
      </c>
      <c r="Q397" s="13">
        <f t="shared" si="162"/>
        <v>99.81</v>
      </c>
      <c r="R397" s="13"/>
      <c r="S397" s="151">
        <f t="shared" si="164"/>
        <v>352.3</v>
      </c>
      <c r="T397" s="151">
        <f t="shared" si="163"/>
        <v>1339.259</v>
      </c>
      <c r="U397" s="151"/>
      <c r="Y397">
        <f>VLOOKUP(C397,'[5]6月养老保险明细导'!$B$1:$R$500,17,0)</f>
        <v>0</v>
      </c>
      <c r="Z397">
        <f t="shared" si="165"/>
        <v>243.36</v>
      </c>
    </row>
    <row r="398" ht="20" customHeight="1" spans="1:26">
      <c r="A398" s="161">
        <f t="shared" si="166"/>
        <v>395</v>
      </c>
      <c r="B398" s="45"/>
      <c r="C398" s="49" t="s">
        <v>833</v>
      </c>
      <c r="D398" s="151" t="s">
        <v>834</v>
      </c>
      <c r="E398" s="151">
        <v>3042.05</v>
      </c>
      <c r="F398" s="151">
        <v>3043</v>
      </c>
      <c r="G398" s="13">
        <v>4990.25</v>
      </c>
      <c r="H398" s="151">
        <f t="shared" si="156"/>
        <v>54.76</v>
      </c>
      <c r="I398" s="151">
        <f t="shared" si="157"/>
        <v>486.728</v>
      </c>
      <c r="J398" s="151">
        <f t="shared" si="158"/>
        <v>21.301</v>
      </c>
      <c r="K398" s="13">
        <f t="shared" si="159"/>
        <v>424.17</v>
      </c>
      <c r="L398" s="13"/>
      <c r="M398" s="13">
        <f t="shared" si="152"/>
        <v>986.959</v>
      </c>
      <c r="N398" s="151">
        <v>0</v>
      </c>
      <c r="O398" s="151">
        <f t="shared" si="160"/>
        <v>243.36</v>
      </c>
      <c r="P398" s="151">
        <f t="shared" si="161"/>
        <v>9.13</v>
      </c>
      <c r="Q398" s="13">
        <f t="shared" si="162"/>
        <v>99.81</v>
      </c>
      <c r="R398" s="13"/>
      <c r="S398" s="151">
        <f t="shared" si="164"/>
        <v>352.3</v>
      </c>
      <c r="T398" s="151">
        <f t="shared" si="163"/>
        <v>1339.259</v>
      </c>
      <c r="U398" s="151"/>
      <c r="Y398">
        <f>VLOOKUP(C398,'[5]6月养老保险明细导'!$B$1:$R$500,17,0)</f>
        <v>0</v>
      </c>
      <c r="Z398">
        <f t="shared" si="165"/>
        <v>243.36</v>
      </c>
    </row>
    <row r="399" ht="20" customHeight="1" spans="1:26">
      <c r="A399" s="161">
        <f t="shared" si="166"/>
        <v>396</v>
      </c>
      <c r="B399" s="45"/>
      <c r="C399" s="49" t="s">
        <v>905</v>
      </c>
      <c r="D399" s="151" t="s">
        <v>906</v>
      </c>
      <c r="E399" s="151">
        <v>3042.05</v>
      </c>
      <c r="F399" s="151">
        <v>3043</v>
      </c>
      <c r="G399" s="13">
        <v>4990.25</v>
      </c>
      <c r="H399" s="151">
        <f t="shared" si="156"/>
        <v>54.76</v>
      </c>
      <c r="I399" s="151">
        <f t="shared" si="157"/>
        <v>486.728</v>
      </c>
      <c r="J399" s="151">
        <f t="shared" si="158"/>
        <v>21.301</v>
      </c>
      <c r="K399" s="13">
        <f t="shared" si="159"/>
        <v>424.17</v>
      </c>
      <c r="L399" s="13"/>
      <c r="M399" s="13">
        <f t="shared" si="152"/>
        <v>986.959</v>
      </c>
      <c r="N399" s="151">
        <v>0</v>
      </c>
      <c r="O399" s="151">
        <f t="shared" si="160"/>
        <v>243.36</v>
      </c>
      <c r="P399" s="151">
        <f t="shared" si="161"/>
        <v>9.13</v>
      </c>
      <c r="Q399" s="13">
        <f t="shared" si="162"/>
        <v>99.81</v>
      </c>
      <c r="R399" s="13"/>
      <c r="S399" s="151">
        <f t="shared" si="164"/>
        <v>352.3</v>
      </c>
      <c r="T399" s="151">
        <f t="shared" si="163"/>
        <v>1339.259</v>
      </c>
      <c r="U399" s="151"/>
      <c r="Y399">
        <f>VLOOKUP(C399,'[5]6月养老保险明细导'!$B$1:$R$500,17,0)</f>
        <v>0</v>
      </c>
      <c r="Z399">
        <f t="shared" si="165"/>
        <v>243.36</v>
      </c>
    </row>
    <row r="400" ht="20" customHeight="1" spans="1:26">
      <c r="A400" s="161">
        <f t="shared" si="166"/>
        <v>397</v>
      </c>
      <c r="B400" s="45"/>
      <c r="C400" s="51" t="s">
        <v>907</v>
      </c>
      <c r="D400" s="151" t="s">
        <v>908</v>
      </c>
      <c r="E400" s="151">
        <v>3042.05</v>
      </c>
      <c r="F400" s="151">
        <v>3043</v>
      </c>
      <c r="G400" s="13">
        <v>4990.25</v>
      </c>
      <c r="H400" s="151">
        <f t="shared" si="156"/>
        <v>54.76</v>
      </c>
      <c r="I400" s="151">
        <f t="shared" si="157"/>
        <v>486.728</v>
      </c>
      <c r="J400" s="151">
        <f t="shared" ref="J400:J415" si="167">F400*0.007</f>
        <v>21.301</v>
      </c>
      <c r="K400" s="13">
        <f t="shared" si="159"/>
        <v>424.17</v>
      </c>
      <c r="L400" s="13"/>
      <c r="M400" s="13">
        <f t="shared" si="152"/>
        <v>986.959</v>
      </c>
      <c r="N400" s="151">
        <v>0</v>
      </c>
      <c r="O400" s="151">
        <f t="shared" si="160"/>
        <v>243.36</v>
      </c>
      <c r="P400" s="151">
        <f t="shared" si="161"/>
        <v>9.13</v>
      </c>
      <c r="Q400" s="13">
        <f t="shared" si="162"/>
        <v>99.81</v>
      </c>
      <c r="R400" s="13"/>
      <c r="S400" s="151">
        <f t="shared" si="164"/>
        <v>352.3</v>
      </c>
      <c r="T400" s="151">
        <f t="shared" si="163"/>
        <v>1339.259</v>
      </c>
      <c r="U400" s="151"/>
      <c r="Y400">
        <f>VLOOKUP(C400,'[5]6月养老保险明细导'!$B$1:$R$500,17,0)</f>
        <v>0</v>
      </c>
      <c r="Z400">
        <f t="shared" si="165"/>
        <v>243.36</v>
      </c>
    </row>
    <row r="401" ht="20" customHeight="1" spans="1:26">
      <c r="A401" s="161">
        <f t="shared" si="166"/>
        <v>398</v>
      </c>
      <c r="B401" s="45"/>
      <c r="C401" s="51" t="s">
        <v>909</v>
      </c>
      <c r="D401" s="151" t="s">
        <v>910</v>
      </c>
      <c r="E401" s="151">
        <v>3042.05</v>
      </c>
      <c r="F401" s="151">
        <v>3043</v>
      </c>
      <c r="G401" s="13">
        <v>4990.25</v>
      </c>
      <c r="H401" s="151">
        <f t="shared" si="156"/>
        <v>54.76</v>
      </c>
      <c r="I401" s="151">
        <f t="shared" si="157"/>
        <v>486.728</v>
      </c>
      <c r="J401" s="151">
        <f t="shared" si="167"/>
        <v>21.301</v>
      </c>
      <c r="K401" s="13">
        <f t="shared" si="159"/>
        <v>424.17</v>
      </c>
      <c r="L401" s="13"/>
      <c r="M401" s="13">
        <f t="shared" si="152"/>
        <v>986.959</v>
      </c>
      <c r="N401" s="151">
        <v>0</v>
      </c>
      <c r="O401" s="151">
        <f t="shared" si="160"/>
        <v>243.36</v>
      </c>
      <c r="P401" s="151">
        <f t="shared" si="161"/>
        <v>9.13</v>
      </c>
      <c r="Q401" s="13">
        <f t="shared" si="162"/>
        <v>99.81</v>
      </c>
      <c r="R401" s="13"/>
      <c r="S401" s="151">
        <f t="shared" si="164"/>
        <v>352.3</v>
      </c>
      <c r="T401" s="151">
        <f t="shared" si="163"/>
        <v>1339.259</v>
      </c>
      <c r="U401" s="151"/>
      <c r="Y401">
        <f>VLOOKUP(C401,'[5]6月养老保险明细导'!$B$1:$R$500,17,0)</f>
        <v>0</v>
      </c>
      <c r="Z401">
        <f t="shared" si="165"/>
        <v>243.36</v>
      </c>
    </row>
    <row r="402" customFormat="1" ht="20" customHeight="1" spans="1:26">
      <c r="A402" s="161">
        <f t="shared" si="166"/>
        <v>399</v>
      </c>
      <c r="B402" s="45"/>
      <c r="C402" s="44" t="s">
        <v>1059</v>
      </c>
      <c r="D402" s="53" t="s">
        <v>1060</v>
      </c>
      <c r="E402" s="54">
        <v>3042.05</v>
      </c>
      <c r="F402" s="54">
        <v>3043</v>
      </c>
      <c r="G402" s="54">
        <v>4990.25</v>
      </c>
      <c r="H402" s="151">
        <f t="shared" ref="H402:H415" si="168">ROUND(E402*0.018,2)</f>
        <v>54.76</v>
      </c>
      <c r="I402" s="151">
        <f t="shared" ref="I402:I415" si="169">E402*0.16</f>
        <v>486.728</v>
      </c>
      <c r="J402" s="151">
        <f t="shared" si="167"/>
        <v>21.301</v>
      </c>
      <c r="K402" s="13">
        <f t="shared" ref="K402:K415" si="170">ROUND(G402*0.085,2)</f>
        <v>424.17</v>
      </c>
      <c r="L402" s="13">
        <v>54</v>
      </c>
      <c r="M402" s="13">
        <f t="shared" si="152"/>
        <v>1040.959</v>
      </c>
      <c r="N402" s="151">
        <v>0</v>
      </c>
      <c r="O402" s="151">
        <f t="shared" ref="O402:O415" si="171">ROUND(E402*0.08,2)</f>
        <v>243.36</v>
      </c>
      <c r="P402" s="151">
        <f t="shared" ref="P402:P415" si="172">ROUND(F402*0.003,2)</f>
        <v>9.13</v>
      </c>
      <c r="Q402" s="13">
        <f t="shared" ref="Q402:Q415" si="173">ROUND(G402*0.02,2)</f>
        <v>99.81</v>
      </c>
      <c r="R402" s="13">
        <v>54</v>
      </c>
      <c r="S402" s="151">
        <f t="shared" si="164"/>
        <v>406.3</v>
      </c>
      <c r="T402" s="151">
        <f t="shared" ref="T402:T415" si="174">M402+S402</f>
        <v>1447.259</v>
      </c>
      <c r="U402" s="151" t="s">
        <v>50</v>
      </c>
      <c r="Y402">
        <f>VLOOKUP(C402,'[5]6月养老保险明细导'!$B$1:$R$500,17,0)</f>
        <v>0</v>
      </c>
      <c r="Z402">
        <f t="shared" si="165"/>
        <v>243.36</v>
      </c>
    </row>
    <row r="403" customFormat="1" ht="20" customHeight="1" spans="1:26">
      <c r="A403" s="161">
        <f t="shared" si="166"/>
        <v>400</v>
      </c>
      <c r="B403" s="45"/>
      <c r="C403" s="44" t="s">
        <v>1061</v>
      </c>
      <c r="D403" s="53" t="s">
        <v>1062</v>
      </c>
      <c r="E403" s="54">
        <v>3042.05</v>
      </c>
      <c r="F403" s="54">
        <v>3043</v>
      </c>
      <c r="G403" s="54">
        <v>0</v>
      </c>
      <c r="H403" s="151">
        <f t="shared" si="168"/>
        <v>54.76</v>
      </c>
      <c r="I403" s="151">
        <f t="shared" si="169"/>
        <v>486.728</v>
      </c>
      <c r="J403" s="151">
        <f t="shared" si="167"/>
        <v>21.301</v>
      </c>
      <c r="K403" s="13"/>
      <c r="L403" s="13"/>
      <c r="M403" s="13">
        <f t="shared" si="152"/>
        <v>562.789</v>
      </c>
      <c r="N403" s="151">
        <v>0</v>
      </c>
      <c r="O403" s="151">
        <f t="shared" si="171"/>
        <v>243.36</v>
      </c>
      <c r="P403" s="151">
        <f t="shared" si="172"/>
        <v>9.13</v>
      </c>
      <c r="Q403" s="13">
        <f t="shared" si="173"/>
        <v>0</v>
      </c>
      <c r="R403" s="13"/>
      <c r="S403" s="151">
        <f t="shared" si="164"/>
        <v>252.49</v>
      </c>
      <c r="T403" s="151">
        <f t="shared" si="174"/>
        <v>815.279</v>
      </c>
      <c r="U403" s="151" t="s">
        <v>50</v>
      </c>
      <c r="Y403">
        <f>VLOOKUP(C403,'[5]6月养老保险明细导'!$B$1:$R$500,17,0)</f>
        <v>0</v>
      </c>
      <c r="Z403">
        <f t="shared" si="165"/>
        <v>243.36</v>
      </c>
    </row>
    <row r="404" customFormat="1" ht="20" customHeight="1" spans="1:26">
      <c r="A404" s="161">
        <f t="shared" ref="A404:A415" si="175">ROW()-3</f>
        <v>401</v>
      </c>
      <c r="B404" s="45"/>
      <c r="C404" s="163" t="s">
        <v>1063</v>
      </c>
      <c r="D404" s="35" t="s">
        <v>1064</v>
      </c>
      <c r="E404" s="54">
        <v>3042.05</v>
      </c>
      <c r="F404" s="54">
        <v>0</v>
      </c>
      <c r="G404" s="54">
        <v>0</v>
      </c>
      <c r="H404" s="151">
        <f t="shared" si="168"/>
        <v>54.76</v>
      </c>
      <c r="I404" s="151">
        <v>0</v>
      </c>
      <c r="J404" s="151">
        <f t="shared" si="167"/>
        <v>0</v>
      </c>
      <c r="K404" s="13">
        <f t="shared" si="170"/>
        <v>0</v>
      </c>
      <c r="L404" s="13"/>
      <c r="M404" s="13">
        <f t="shared" si="152"/>
        <v>54.76</v>
      </c>
      <c r="N404" s="151">
        <v>0</v>
      </c>
      <c r="O404" s="151">
        <v>0</v>
      </c>
      <c r="P404" s="151">
        <f t="shared" si="172"/>
        <v>0</v>
      </c>
      <c r="Q404" s="13">
        <f t="shared" si="173"/>
        <v>0</v>
      </c>
      <c r="R404" s="13"/>
      <c r="S404" s="151">
        <f t="shared" si="164"/>
        <v>0</v>
      </c>
      <c r="T404" s="151">
        <f t="shared" si="174"/>
        <v>54.76</v>
      </c>
      <c r="U404" s="151" t="s">
        <v>50</v>
      </c>
      <c r="Y404" t="e">
        <f>VLOOKUP(C404,'[5]6月养老保险明细导'!$B$1:$R$500,17,0)</f>
        <v>#N/A</v>
      </c>
      <c r="Z404" t="e">
        <f t="shared" si="165"/>
        <v>#N/A</v>
      </c>
    </row>
    <row r="405" customFormat="1" ht="20" customHeight="1" spans="1:26">
      <c r="A405" s="161">
        <f t="shared" si="175"/>
        <v>402</v>
      </c>
      <c r="B405" s="45"/>
      <c r="C405" s="44" t="s">
        <v>1065</v>
      </c>
      <c r="D405" s="53" t="s">
        <v>1066</v>
      </c>
      <c r="E405" s="54">
        <v>3042.05</v>
      </c>
      <c r="F405" s="54">
        <v>3043</v>
      </c>
      <c r="G405" s="54">
        <v>4990.25</v>
      </c>
      <c r="H405" s="151">
        <f t="shared" si="168"/>
        <v>54.76</v>
      </c>
      <c r="I405" s="151">
        <f t="shared" si="169"/>
        <v>486.728</v>
      </c>
      <c r="J405" s="151">
        <f t="shared" si="167"/>
        <v>21.301</v>
      </c>
      <c r="K405" s="13">
        <f t="shared" si="170"/>
        <v>424.17</v>
      </c>
      <c r="L405" s="13">
        <v>54</v>
      </c>
      <c r="M405" s="13">
        <f t="shared" si="152"/>
        <v>1040.959</v>
      </c>
      <c r="N405" s="151">
        <v>0</v>
      </c>
      <c r="O405" s="151">
        <f t="shared" si="171"/>
        <v>243.36</v>
      </c>
      <c r="P405" s="151">
        <f t="shared" si="172"/>
        <v>9.13</v>
      </c>
      <c r="Q405" s="13">
        <f t="shared" si="173"/>
        <v>99.81</v>
      </c>
      <c r="R405" s="13">
        <v>54</v>
      </c>
      <c r="S405" s="151">
        <f t="shared" si="164"/>
        <v>406.3</v>
      </c>
      <c r="T405" s="151">
        <f t="shared" si="174"/>
        <v>1447.259</v>
      </c>
      <c r="U405" s="151" t="s">
        <v>50</v>
      </c>
      <c r="Y405">
        <f>VLOOKUP(C405,'[5]6月养老保险明细导'!$B$1:$R$500,17,0)</f>
        <v>0</v>
      </c>
      <c r="Z405">
        <f t="shared" si="165"/>
        <v>243.36</v>
      </c>
    </row>
    <row r="406" customFormat="1" ht="20" customHeight="1" spans="1:26">
      <c r="A406" s="161">
        <f t="shared" si="175"/>
        <v>403</v>
      </c>
      <c r="B406" s="45"/>
      <c r="C406" s="44" t="s">
        <v>1067</v>
      </c>
      <c r="D406" s="53" t="s">
        <v>1068</v>
      </c>
      <c r="E406" s="54">
        <v>3042.05</v>
      </c>
      <c r="F406" s="54">
        <v>3043</v>
      </c>
      <c r="G406" s="54">
        <v>4990.25</v>
      </c>
      <c r="H406" s="151">
        <f t="shared" si="168"/>
        <v>54.76</v>
      </c>
      <c r="I406" s="151">
        <f t="shared" si="169"/>
        <v>486.728</v>
      </c>
      <c r="J406" s="151">
        <f t="shared" si="167"/>
        <v>21.301</v>
      </c>
      <c r="K406" s="13">
        <f t="shared" si="170"/>
        <v>424.17</v>
      </c>
      <c r="L406" s="13">
        <v>54</v>
      </c>
      <c r="M406" s="13">
        <f t="shared" si="152"/>
        <v>1040.959</v>
      </c>
      <c r="N406" s="151">
        <v>0</v>
      </c>
      <c r="O406" s="151">
        <f t="shared" si="171"/>
        <v>243.36</v>
      </c>
      <c r="P406" s="151">
        <f t="shared" si="172"/>
        <v>9.13</v>
      </c>
      <c r="Q406" s="13">
        <f t="shared" si="173"/>
        <v>99.81</v>
      </c>
      <c r="R406" s="13">
        <v>54</v>
      </c>
      <c r="S406" s="151">
        <f t="shared" si="164"/>
        <v>406.3</v>
      </c>
      <c r="T406" s="151">
        <f t="shared" si="174"/>
        <v>1447.259</v>
      </c>
      <c r="U406" s="151" t="s">
        <v>50</v>
      </c>
      <c r="Y406">
        <f>VLOOKUP(C406,'[5]6月养老保险明细导'!$B$1:$R$500,17,0)</f>
        <v>0</v>
      </c>
      <c r="Z406">
        <f t="shared" si="165"/>
        <v>243.36</v>
      </c>
    </row>
    <row r="407" customFormat="1" ht="20" customHeight="1" spans="1:26">
      <c r="A407" s="161">
        <f t="shared" si="175"/>
        <v>404</v>
      </c>
      <c r="B407" s="45"/>
      <c r="C407" s="44" t="s">
        <v>1069</v>
      </c>
      <c r="D407" s="53" t="s">
        <v>1070</v>
      </c>
      <c r="E407" s="54">
        <v>3042.05</v>
      </c>
      <c r="F407" s="54">
        <v>3043</v>
      </c>
      <c r="G407" s="54">
        <v>4990.25</v>
      </c>
      <c r="H407" s="151">
        <f t="shared" si="168"/>
        <v>54.76</v>
      </c>
      <c r="I407" s="151">
        <f t="shared" si="169"/>
        <v>486.728</v>
      </c>
      <c r="J407" s="151">
        <f t="shared" si="167"/>
        <v>21.301</v>
      </c>
      <c r="K407" s="13">
        <f t="shared" si="170"/>
        <v>424.17</v>
      </c>
      <c r="L407" s="13">
        <v>54</v>
      </c>
      <c r="M407" s="13">
        <f t="shared" si="152"/>
        <v>1040.959</v>
      </c>
      <c r="N407" s="151">
        <v>0</v>
      </c>
      <c r="O407" s="151">
        <f t="shared" si="171"/>
        <v>243.36</v>
      </c>
      <c r="P407" s="151">
        <f t="shared" si="172"/>
        <v>9.13</v>
      </c>
      <c r="Q407" s="13">
        <f t="shared" si="173"/>
        <v>99.81</v>
      </c>
      <c r="R407" s="13">
        <v>54</v>
      </c>
      <c r="S407" s="151">
        <f t="shared" si="164"/>
        <v>406.3</v>
      </c>
      <c r="T407" s="151">
        <f t="shared" si="174"/>
        <v>1447.259</v>
      </c>
      <c r="U407" s="151" t="s">
        <v>50</v>
      </c>
      <c r="Y407">
        <f>VLOOKUP(C407,'[5]6月养老保险明细导'!$B$1:$R$500,17,0)</f>
        <v>0</v>
      </c>
      <c r="Z407">
        <f t="shared" si="165"/>
        <v>243.36</v>
      </c>
    </row>
    <row r="408" customFormat="1" ht="20" customHeight="1" spans="1:26">
      <c r="A408" s="161">
        <f t="shared" si="175"/>
        <v>405</v>
      </c>
      <c r="B408" s="45"/>
      <c r="C408" s="44" t="s">
        <v>1071</v>
      </c>
      <c r="D408" s="53" t="s">
        <v>1072</v>
      </c>
      <c r="E408" s="54">
        <v>3042.05</v>
      </c>
      <c r="F408" s="54">
        <v>3043</v>
      </c>
      <c r="G408" s="54">
        <v>0</v>
      </c>
      <c r="H408" s="151">
        <f t="shared" si="168"/>
        <v>54.76</v>
      </c>
      <c r="I408" s="151">
        <f t="shared" si="169"/>
        <v>486.728</v>
      </c>
      <c r="J408" s="151">
        <f t="shared" si="167"/>
        <v>21.301</v>
      </c>
      <c r="K408" s="13"/>
      <c r="L408" s="13"/>
      <c r="M408" s="13">
        <f t="shared" si="152"/>
        <v>562.789</v>
      </c>
      <c r="N408" s="151">
        <v>0</v>
      </c>
      <c r="O408" s="151">
        <f t="shared" si="171"/>
        <v>243.36</v>
      </c>
      <c r="P408" s="151">
        <f t="shared" si="172"/>
        <v>9.13</v>
      </c>
      <c r="Q408" s="13">
        <f t="shared" si="173"/>
        <v>0</v>
      </c>
      <c r="R408" s="13"/>
      <c r="S408" s="151">
        <f t="shared" si="164"/>
        <v>252.49</v>
      </c>
      <c r="T408" s="151">
        <f t="shared" si="174"/>
        <v>815.279</v>
      </c>
      <c r="U408" s="151" t="s">
        <v>50</v>
      </c>
      <c r="Y408">
        <f>VLOOKUP(C408,'[5]6月养老保险明细导'!$B$1:$R$500,17,0)</f>
        <v>0</v>
      </c>
      <c r="Z408">
        <f t="shared" si="165"/>
        <v>243.36</v>
      </c>
    </row>
    <row r="409" customFormat="1" ht="20" customHeight="1" spans="1:26">
      <c r="A409" s="161">
        <f t="shared" si="175"/>
        <v>406</v>
      </c>
      <c r="B409" s="45"/>
      <c r="C409" s="44" t="s">
        <v>1073</v>
      </c>
      <c r="D409" s="53" t="s">
        <v>1074</v>
      </c>
      <c r="E409" s="54">
        <v>3042.05</v>
      </c>
      <c r="F409" s="54">
        <v>3043</v>
      </c>
      <c r="G409" s="54">
        <v>4990.25</v>
      </c>
      <c r="H409" s="151">
        <f t="shared" si="168"/>
        <v>54.76</v>
      </c>
      <c r="I409" s="151">
        <f t="shared" si="169"/>
        <v>486.728</v>
      </c>
      <c r="J409" s="151">
        <f t="shared" si="167"/>
        <v>21.301</v>
      </c>
      <c r="K409" s="13">
        <f t="shared" si="170"/>
        <v>424.17</v>
      </c>
      <c r="L409" s="13">
        <v>54</v>
      </c>
      <c r="M409" s="13">
        <f t="shared" si="152"/>
        <v>1040.959</v>
      </c>
      <c r="N409" s="151">
        <v>0</v>
      </c>
      <c r="O409" s="151">
        <f t="shared" si="171"/>
        <v>243.36</v>
      </c>
      <c r="P409" s="151">
        <f t="shared" si="172"/>
        <v>9.13</v>
      </c>
      <c r="Q409" s="13">
        <f t="shared" si="173"/>
        <v>99.81</v>
      </c>
      <c r="R409" s="13">
        <v>54</v>
      </c>
      <c r="S409" s="151">
        <f t="shared" si="164"/>
        <v>406.3</v>
      </c>
      <c r="T409" s="151">
        <f t="shared" si="174"/>
        <v>1447.259</v>
      </c>
      <c r="U409" s="151" t="s">
        <v>50</v>
      </c>
      <c r="Y409">
        <f>VLOOKUP(C409,'[5]6月养老保险明细导'!$B$1:$R$500,17,0)</f>
        <v>0</v>
      </c>
      <c r="Z409">
        <f t="shared" si="165"/>
        <v>243.36</v>
      </c>
    </row>
    <row r="410" customFormat="1" ht="20" customHeight="1" spans="1:26">
      <c r="A410" s="161">
        <f t="shared" si="175"/>
        <v>407</v>
      </c>
      <c r="B410" s="45"/>
      <c r="C410" s="44" t="s">
        <v>1075</v>
      </c>
      <c r="D410" s="56" t="s">
        <v>1076</v>
      </c>
      <c r="E410" s="54">
        <v>3042.05</v>
      </c>
      <c r="F410" s="54">
        <v>3043</v>
      </c>
      <c r="G410" s="54">
        <v>4990.25</v>
      </c>
      <c r="H410" s="151">
        <f t="shared" si="168"/>
        <v>54.76</v>
      </c>
      <c r="I410" s="151">
        <f t="shared" si="169"/>
        <v>486.728</v>
      </c>
      <c r="J410" s="151">
        <f t="shared" si="167"/>
        <v>21.301</v>
      </c>
      <c r="K410" s="13">
        <f t="shared" si="170"/>
        <v>424.17</v>
      </c>
      <c r="L410" s="13">
        <v>54</v>
      </c>
      <c r="M410" s="13">
        <f t="shared" si="152"/>
        <v>1040.959</v>
      </c>
      <c r="N410" s="151">
        <v>0</v>
      </c>
      <c r="O410" s="151">
        <f t="shared" si="171"/>
        <v>243.36</v>
      </c>
      <c r="P410" s="151">
        <f t="shared" si="172"/>
        <v>9.13</v>
      </c>
      <c r="Q410" s="13">
        <f t="shared" si="173"/>
        <v>99.81</v>
      </c>
      <c r="R410" s="13">
        <v>54</v>
      </c>
      <c r="S410" s="151">
        <f t="shared" si="164"/>
        <v>406.3</v>
      </c>
      <c r="T410" s="151">
        <f t="shared" si="174"/>
        <v>1447.259</v>
      </c>
      <c r="U410" s="151" t="s">
        <v>50</v>
      </c>
      <c r="Y410">
        <f>VLOOKUP(C410,'[5]6月养老保险明细导'!$B$1:$R$500,17,0)</f>
        <v>0</v>
      </c>
      <c r="Z410">
        <f t="shared" si="165"/>
        <v>243.36</v>
      </c>
    </row>
    <row r="411" customFormat="1" ht="20" customHeight="1" spans="1:26">
      <c r="A411" s="161">
        <f t="shared" si="175"/>
        <v>408</v>
      </c>
      <c r="B411" s="45"/>
      <c r="C411" s="164" t="s">
        <v>1077</v>
      </c>
      <c r="D411" s="58" t="s">
        <v>1078</v>
      </c>
      <c r="E411" s="54">
        <v>3042.05</v>
      </c>
      <c r="F411" s="54">
        <v>3043</v>
      </c>
      <c r="G411" s="54">
        <v>4990.25</v>
      </c>
      <c r="H411" s="151">
        <f t="shared" si="168"/>
        <v>54.76</v>
      </c>
      <c r="I411" s="151">
        <f t="shared" si="169"/>
        <v>486.728</v>
      </c>
      <c r="J411" s="151">
        <f t="shared" si="167"/>
        <v>21.301</v>
      </c>
      <c r="K411" s="13">
        <f t="shared" si="170"/>
        <v>424.17</v>
      </c>
      <c r="L411" s="13"/>
      <c r="M411" s="13">
        <f t="shared" si="152"/>
        <v>986.959</v>
      </c>
      <c r="N411" s="151">
        <v>0</v>
      </c>
      <c r="O411" s="151">
        <f t="shared" si="171"/>
        <v>243.36</v>
      </c>
      <c r="P411" s="151">
        <f t="shared" si="172"/>
        <v>9.13</v>
      </c>
      <c r="Q411" s="13">
        <f t="shared" si="173"/>
        <v>99.81</v>
      </c>
      <c r="R411" s="13"/>
      <c r="S411" s="151">
        <f t="shared" si="164"/>
        <v>352.3</v>
      </c>
      <c r="T411" s="151">
        <f t="shared" si="174"/>
        <v>1339.259</v>
      </c>
      <c r="U411" s="151" t="s">
        <v>50</v>
      </c>
      <c r="Y411">
        <f>VLOOKUP(C411,'[5]6月养老保险明细导'!$B$1:$R$500,17,0)</f>
        <v>0</v>
      </c>
      <c r="Z411">
        <f t="shared" si="165"/>
        <v>243.36</v>
      </c>
    </row>
    <row r="412" customFormat="1" ht="20" customHeight="1" spans="1:26">
      <c r="A412" s="161">
        <f t="shared" si="175"/>
        <v>409</v>
      </c>
      <c r="B412" s="45"/>
      <c r="C412" s="164" t="s">
        <v>1079</v>
      </c>
      <c r="D412" s="58" t="s">
        <v>1080</v>
      </c>
      <c r="E412" s="54">
        <v>3042.05</v>
      </c>
      <c r="F412" s="54">
        <v>3043</v>
      </c>
      <c r="G412" s="54">
        <v>4990.25</v>
      </c>
      <c r="H412" s="151">
        <f t="shared" si="168"/>
        <v>54.76</v>
      </c>
      <c r="I412" s="151">
        <f t="shared" si="169"/>
        <v>486.728</v>
      </c>
      <c r="J412" s="151">
        <f t="shared" si="167"/>
        <v>21.301</v>
      </c>
      <c r="K412" s="13">
        <f t="shared" si="170"/>
        <v>424.17</v>
      </c>
      <c r="L412" s="13">
        <v>54</v>
      </c>
      <c r="M412" s="13">
        <f t="shared" si="152"/>
        <v>1040.959</v>
      </c>
      <c r="N412" s="151">
        <v>0</v>
      </c>
      <c r="O412" s="151">
        <f t="shared" si="171"/>
        <v>243.36</v>
      </c>
      <c r="P412" s="151">
        <f t="shared" si="172"/>
        <v>9.13</v>
      </c>
      <c r="Q412" s="13">
        <f t="shared" si="173"/>
        <v>99.81</v>
      </c>
      <c r="R412" s="13">
        <v>54</v>
      </c>
      <c r="S412" s="151">
        <f t="shared" si="164"/>
        <v>406.3</v>
      </c>
      <c r="T412" s="151">
        <f t="shared" si="174"/>
        <v>1447.259</v>
      </c>
      <c r="U412" s="151" t="s">
        <v>50</v>
      </c>
      <c r="Y412">
        <f>VLOOKUP(C412,'[5]6月养老保险明细导'!$B$1:$R$500,17,0)</f>
        <v>0</v>
      </c>
      <c r="Z412">
        <f t="shared" si="165"/>
        <v>243.36</v>
      </c>
    </row>
    <row r="413" customFormat="1" ht="20" customHeight="1" spans="1:26">
      <c r="A413" s="161">
        <f t="shared" si="175"/>
        <v>410</v>
      </c>
      <c r="B413" s="45"/>
      <c r="C413" s="164" t="s">
        <v>1081</v>
      </c>
      <c r="D413" s="58" t="s">
        <v>1082</v>
      </c>
      <c r="E413" s="54">
        <v>3042.05</v>
      </c>
      <c r="F413" s="54">
        <v>3043</v>
      </c>
      <c r="G413" s="140">
        <v>5228.42</v>
      </c>
      <c r="H413" s="151">
        <f t="shared" si="168"/>
        <v>54.76</v>
      </c>
      <c r="I413" s="151">
        <f t="shared" si="169"/>
        <v>486.728</v>
      </c>
      <c r="J413" s="151">
        <f t="shared" si="167"/>
        <v>21.301</v>
      </c>
      <c r="K413" s="13">
        <f t="shared" si="170"/>
        <v>444.42</v>
      </c>
      <c r="L413" s="13"/>
      <c r="M413" s="13">
        <f t="shared" si="152"/>
        <v>1007.209</v>
      </c>
      <c r="N413" s="151">
        <v>0</v>
      </c>
      <c r="O413" s="151">
        <f t="shared" si="171"/>
        <v>243.36</v>
      </c>
      <c r="P413" s="151">
        <f t="shared" si="172"/>
        <v>9.13</v>
      </c>
      <c r="Q413" s="13">
        <f t="shared" si="173"/>
        <v>104.57</v>
      </c>
      <c r="R413" s="13"/>
      <c r="S413" s="151">
        <f t="shared" si="164"/>
        <v>357.06</v>
      </c>
      <c r="T413" s="151">
        <f t="shared" si="174"/>
        <v>1364.269</v>
      </c>
      <c r="U413" s="151" t="s">
        <v>50</v>
      </c>
      <c r="Y413">
        <f>VLOOKUP(C413,'[5]6月养老保险明细导'!$B$1:$R$500,17,0)</f>
        <v>0</v>
      </c>
      <c r="Z413">
        <f t="shared" si="165"/>
        <v>243.36</v>
      </c>
    </row>
    <row r="414" customFormat="1" ht="20" customHeight="1" spans="1:26">
      <c r="A414" s="161">
        <f t="shared" si="175"/>
        <v>411</v>
      </c>
      <c r="B414" s="45"/>
      <c r="C414" s="164" t="s">
        <v>1083</v>
      </c>
      <c r="D414" s="58" t="s">
        <v>1084</v>
      </c>
      <c r="E414" s="54">
        <v>3042.05</v>
      </c>
      <c r="F414" s="54">
        <v>3043</v>
      </c>
      <c r="G414" s="54">
        <v>4990.25</v>
      </c>
      <c r="H414" s="151">
        <f t="shared" si="168"/>
        <v>54.76</v>
      </c>
      <c r="I414" s="151">
        <f t="shared" si="169"/>
        <v>486.728</v>
      </c>
      <c r="J414" s="151">
        <f t="shared" si="167"/>
        <v>21.301</v>
      </c>
      <c r="K414" s="13">
        <f t="shared" si="170"/>
        <v>424.17</v>
      </c>
      <c r="L414" s="13">
        <v>54</v>
      </c>
      <c r="M414" s="13">
        <f t="shared" si="152"/>
        <v>1040.959</v>
      </c>
      <c r="N414" s="151">
        <v>0</v>
      </c>
      <c r="O414" s="151">
        <f t="shared" si="171"/>
        <v>243.36</v>
      </c>
      <c r="P414" s="151">
        <f t="shared" si="172"/>
        <v>9.13</v>
      </c>
      <c r="Q414" s="13">
        <f t="shared" si="173"/>
        <v>99.81</v>
      </c>
      <c r="R414" s="13">
        <v>54</v>
      </c>
      <c r="S414" s="151">
        <f t="shared" si="164"/>
        <v>406.3</v>
      </c>
      <c r="T414" s="151">
        <f t="shared" si="174"/>
        <v>1447.259</v>
      </c>
      <c r="U414" s="151" t="s">
        <v>50</v>
      </c>
      <c r="Y414">
        <f>VLOOKUP(C414,'[5]6月养老保险明细导'!$B$1:$R$500,17,0)</f>
        <v>0</v>
      </c>
      <c r="Z414">
        <f t="shared" si="165"/>
        <v>243.36</v>
      </c>
    </row>
    <row r="415" customFormat="1" ht="20" customHeight="1" spans="1:26">
      <c r="A415" s="161">
        <f t="shared" si="175"/>
        <v>412</v>
      </c>
      <c r="B415" s="141"/>
      <c r="C415" s="164" t="s">
        <v>1085</v>
      </c>
      <c r="D415" s="58" t="s">
        <v>1086</v>
      </c>
      <c r="E415" s="54">
        <v>3042.05</v>
      </c>
      <c r="F415" s="54">
        <v>3043</v>
      </c>
      <c r="G415" s="54">
        <v>4990.25</v>
      </c>
      <c r="H415" s="151">
        <f t="shared" si="168"/>
        <v>54.76</v>
      </c>
      <c r="I415" s="151">
        <f t="shared" si="169"/>
        <v>486.728</v>
      </c>
      <c r="J415" s="151">
        <f t="shared" si="167"/>
        <v>21.301</v>
      </c>
      <c r="K415" s="13">
        <f t="shared" si="170"/>
        <v>424.17</v>
      </c>
      <c r="L415" s="13">
        <v>54</v>
      </c>
      <c r="M415" s="13">
        <f t="shared" si="152"/>
        <v>1040.959</v>
      </c>
      <c r="N415" s="151">
        <v>0</v>
      </c>
      <c r="O415" s="151">
        <f t="shared" si="171"/>
        <v>243.36</v>
      </c>
      <c r="P415" s="151">
        <f t="shared" si="172"/>
        <v>9.13</v>
      </c>
      <c r="Q415" s="13">
        <f t="shared" si="173"/>
        <v>99.81</v>
      </c>
      <c r="R415" s="13">
        <v>54</v>
      </c>
      <c r="S415" s="151">
        <f t="shared" si="164"/>
        <v>406.3</v>
      </c>
      <c r="T415" s="151">
        <f t="shared" si="174"/>
        <v>1447.259</v>
      </c>
      <c r="U415" s="151" t="s">
        <v>50</v>
      </c>
      <c r="Y415">
        <f>VLOOKUP(C415,'[5]6月养老保险明细导'!$B$1:$R$500,17,0)</f>
        <v>0</v>
      </c>
      <c r="Z415">
        <f t="shared" si="165"/>
        <v>243.36</v>
      </c>
    </row>
    <row r="416" s="146" customFormat="1" spans="1:23">
      <c r="A416" s="159" t="s">
        <v>16</v>
      </c>
      <c r="B416" s="165" t="s">
        <v>1087</v>
      </c>
      <c r="C416" s="63"/>
      <c r="D416" s="166"/>
      <c r="E416" s="167">
        <f t="shared" ref="E416:T416" si="176">SUM(E4:E415)</f>
        <v>1068794.28</v>
      </c>
      <c r="F416" s="167">
        <f t="shared" si="176"/>
        <v>1215541.23</v>
      </c>
      <c r="G416" s="167">
        <f t="shared" si="176"/>
        <v>1961644.59</v>
      </c>
      <c r="H416" s="167">
        <f t="shared" si="176"/>
        <v>21928.5499999998</v>
      </c>
      <c r="I416" s="167">
        <f t="shared" si="176"/>
        <v>174963.2368</v>
      </c>
      <c r="J416" s="167">
        <f t="shared" si="176"/>
        <v>7656.74861000006</v>
      </c>
      <c r="K416" s="167">
        <f t="shared" si="176"/>
        <v>148924.17</v>
      </c>
      <c r="L416" s="167">
        <f t="shared" si="176"/>
        <v>1350</v>
      </c>
      <c r="M416" s="167">
        <f t="shared" si="176"/>
        <v>354822.70541</v>
      </c>
      <c r="N416" s="167">
        <f t="shared" si="176"/>
        <v>0</v>
      </c>
      <c r="O416" s="167">
        <f t="shared" si="176"/>
        <v>87482.04</v>
      </c>
      <c r="P416" s="167">
        <f t="shared" si="176"/>
        <v>3281.36000000003</v>
      </c>
      <c r="Q416" s="167">
        <f t="shared" si="176"/>
        <v>35042.8300000001</v>
      </c>
      <c r="R416" s="167">
        <f t="shared" si="176"/>
        <v>1350</v>
      </c>
      <c r="S416" s="167">
        <f t="shared" si="176"/>
        <v>127156.23</v>
      </c>
      <c r="T416" s="167">
        <f t="shared" si="176"/>
        <v>481978.935410002</v>
      </c>
      <c r="U416" s="175"/>
      <c r="V416"/>
      <c r="W416"/>
    </row>
    <row r="417" spans="1:4">
      <c r="A417" s="168"/>
      <c r="B417" s="168"/>
      <c r="C417" s="41"/>
      <c r="D417" s="168"/>
    </row>
    <row r="418" spans="1:17">
      <c r="A418" s="169" t="s">
        <v>713</v>
      </c>
      <c r="B418" s="169"/>
      <c r="C418" s="66">
        <f>H416</f>
        <v>21928.5499999998</v>
      </c>
      <c r="D418" s="169"/>
      <c r="E418" s="147" t="s">
        <v>1088</v>
      </c>
      <c r="F418" s="147">
        <f>C418+H442+H443+H444+H445+H446</f>
        <v>22194.9299999998</v>
      </c>
      <c r="O418" s="147">
        <f>SUM(O341:O415)</f>
        <v>17310.12</v>
      </c>
      <c r="P418" s="147">
        <f>SUM(P341:P415)</f>
        <v>649.28</v>
      </c>
      <c r="Q418" s="147">
        <f>SUM(Q341:Q415)</f>
        <v>7191.08000000001</v>
      </c>
    </row>
    <row r="419" spans="1:17">
      <c r="A419" s="169" t="s">
        <v>714</v>
      </c>
      <c r="B419" s="169"/>
      <c r="C419" s="66">
        <f>I416+O416</f>
        <v>262445.2768</v>
      </c>
      <c r="D419" s="169"/>
      <c r="O419" s="147">
        <f>O416-O418</f>
        <v>70171.92</v>
      </c>
      <c r="P419" s="147">
        <f>P416-P418</f>
        <v>2632.08000000003</v>
      </c>
      <c r="Q419" s="147">
        <f>Q416-Q418</f>
        <v>27851.7500000001</v>
      </c>
    </row>
    <row r="420" spans="1:19">
      <c r="A420" s="169" t="s">
        <v>715</v>
      </c>
      <c r="B420" s="169"/>
      <c r="C420" s="66">
        <f>J416+P416</f>
        <v>10938.1086100001</v>
      </c>
      <c r="D420" s="169"/>
      <c r="M420" s="147">
        <f>SUM(M4:M340)</f>
        <v>283691.647410001</v>
      </c>
      <c r="N420" s="147">
        <f t="shared" ref="N420:S420" si="177">SUM(N4:N340)</f>
        <v>0</v>
      </c>
      <c r="O420" s="147">
        <f t="shared" si="177"/>
        <v>70171.9200000002</v>
      </c>
      <c r="P420" s="147">
        <f t="shared" si="177"/>
        <v>2632.08000000001</v>
      </c>
      <c r="Q420" s="147">
        <f t="shared" si="177"/>
        <v>27851.7500000001</v>
      </c>
      <c r="R420" s="147">
        <f t="shared" si="177"/>
        <v>864</v>
      </c>
      <c r="S420" s="147">
        <f t="shared" si="177"/>
        <v>101519.75</v>
      </c>
    </row>
    <row r="421" spans="1:4">
      <c r="A421" s="170" t="s">
        <v>716</v>
      </c>
      <c r="B421" s="170"/>
      <c r="C421" s="68">
        <f>K416+Q416</f>
        <v>183967</v>
      </c>
      <c r="D421" s="170"/>
    </row>
    <row r="422" spans="1:4">
      <c r="A422" s="170" t="s">
        <v>912</v>
      </c>
      <c r="B422" s="170"/>
      <c r="C422" s="68">
        <f>L416+R416</f>
        <v>2700</v>
      </c>
      <c r="D422" s="170"/>
    </row>
    <row r="424" spans="1:20">
      <c r="A424" s="171" t="s">
        <v>717</v>
      </c>
      <c r="B424" s="171"/>
      <c r="C424" s="70"/>
      <c r="D424" s="171"/>
      <c r="E424" s="171"/>
      <c r="F424" s="171"/>
      <c r="G424" s="171"/>
      <c r="H424" s="171"/>
      <c r="I424" s="171"/>
      <c r="J424" s="171"/>
      <c r="K424" s="171"/>
      <c r="L424" s="171"/>
      <c r="M424" s="171"/>
      <c r="N424" s="171"/>
      <c r="O424" s="171"/>
      <c r="P424" s="171"/>
      <c r="Q424" s="171"/>
      <c r="R424" s="171"/>
      <c r="S424" s="171"/>
      <c r="T424" s="171"/>
    </row>
    <row r="425" spans="1:20">
      <c r="A425" s="171"/>
      <c r="B425" s="171"/>
      <c r="C425" s="70"/>
      <c r="D425" s="171"/>
      <c r="E425" s="171"/>
      <c r="F425" s="171"/>
      <c r="G425" s="171"/>
      <c r="H425" s="171"/>
      <c r="I425" s="171"/>
      <c r="J425" s="171"/>
      <c r="K425" s="171"/>
      <c r="L425" s="171"/>
      <c r="M425" s="171"/>
      <c r="N425" s="171"/>
      <c r="O425" s="171"/>
      <c r="P425" s="171"/>
      <c r="Q425" s="171"/>
      <c r="R425" s="171"/>
      <c r="S425" s="171"/>
      <c r="T425" s="171"/>
    </row>
    <row r="426" spans="1:20">
      <c r="A426" s="171"/>
      <c r="B426" s="171"/>
      <c r="C426" s="70"/>
      <c r="D426" s="171"/>
      <c r="E426" s="171"/>
      <c r="F426" s="171"/>
      <c r="G426" s="171"/>
      <c r="H426" s="171"/>
      <c r="I426" s="171"/>
      <c r="J426" s="171"/>
      <c r="K426" s="171"/>
      <c r="L426" s="171"/>
      <c r="M426" s="171"/>
      <c r="N426" s="171"/>
      <c r="O426" s="171"/>
      <c r="P426" s="171"/>
      <c r="Q426" s="171"/>
      <c r="R426" s="171"/>
      <c r="S426" s="171"/>
      <c r="T426" s="171"/>
    </row>
    <row r="427" spans="1:20">
      <c r="A427" s="171"/>
      <c r="B427" s="171"/>
      <c r="C427" s="70"/>
      <c r="D427" s="171"/>
      <c r="E427" s="171"/>
      <c r="F427" s="171"/>
      <c r="G427" s="171"/>
      <c r="H427" s="171"/>
      <c r="I427" s="171"/>
      <c r="J427" s="171"/>
      <c r="K427" s="171"/>
      <c r="L427" s="171"/>
      <c r="M427" s="171"/>
      <c r="N427" s="171"/>
      <c r="O427" s="171"/>
      <c r="P427" s="171"/>
      <c r="Q427" s="171"/>
      <c r="R427" s="171"/>
      <c r="S427" s="171"/>
      <c r="T427" s="171"/>
    </row>
    <row r="428" spans="1:20">
      <c r="A428" s="171"/>
      <c r="B428" s="171"/>
      <c r="C428" s="70"/>
      <c r="D428" s="171"/>
      <c r="E428" s="171"/>
      <c r="F428" s="171"/>
      <c r="G428" s="171"/>
      <c r="H428" s="171"/>
      <c r="I428" s="171"/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</row>
    <row r="434" spans="1:2">
      <c r="A434" s="5" t="s">
        <v>1089</v>
      </c>
      <c r="B434" s="5"/>
    </row>
    <row r="435" ht="20" customHeight="1" spans="1:21">
      <c r="A435" s="150"/>
      <c r="B435" s="151">
        <v>1</v>
      </c>
      <c r="C435" s="11" t="s">
        <v>127</v>
      </c>
      <c r="D435" s="151" t="s">
        <v>128</v>
      </c>
      <c r="E435" s="151">
        <v>3042.05</v>
      </c>
      <c r="F435" s="151">
        <v>3043</v>
      </c>
      <c r="G435" s="13">
        <v>4990.25</v>
      </c>
      <c r="H435" s="151">
        <f t="shared" ref="H435:H438" si="178">ROUND(E435*0.018,2)</f>
        <v>54.76</v>
      </c>
      <c r="I435" s="151">
        <f t="shared" ref="I435:I438" si="179">E435*0.16</f>
        <v>486.728</v>
      </c>
      <c r="J435" s="151">
        <f t="shared" ref="J435:J438" si="180">F435*0.007</f>
        <v>21.301</v>
      </c>
      <c r="K435" s="13">
        <f t="shared" ref="K435:K438" si="181">ROUND(G435*0.085,2)</f>
        <v>424.17</v>
      </c>
      <c r="L435" s="13"/>
      <c r="M435" s="13">
        <f t="shared" ref="M435:M438" si="182">SUM(H435:K435)</f>
        <v>986.959</v>
      </c>
      <c r="N435" s="151">
        <v>0</v>
      </c>
      <c r="O435" s="151">
        <f t="shared" ref="O435:O438" si="183">ROUND(E435*0.08,2)</f>
        <v>243.36</v>
      </c>
      <c r="P435" s="151">
        <f t="shared" ref="P435:P438" si="184">ROUND(F435*0.003,2)</f>
        <v>9.13</v>
      </c>
      <c r="Q435" s="13">
        <f t="shared" ref="Q435:Q438" si="185">ROUND(G435*0.02,2)</f>
        <v>99.81</v>
      </c>
      <c r="R435" s="13"/>
      <c r="S435" s="151">
        <f t="shared" ref="S435:S438" si="186">SUM(N435:Q435)</f>
        <v>352.3</v>
      </c>
      <c r="T435" s="151">
        <f t="shared" ref="T435:T438" si="187">M435+S435</f>
        <v>1339.259</v>
      </c>
      <c r="U435" s="151"/>
    </row>
    <row r="436" ht="20" customHeight="1" spans="1:21">
      <c r="A436" s="150"/>
      <c r="B436" s="151">
        <v>2</v>
      </c>
      <c r="C436" s="11" t="s">
        <v>76</v>
      </c>
      <c r="D436" s="151" t="s">
        <v>77</v>
      </c>
      <c r="E436" s="151">
        <v>2836.2</v>
      </c>
      <c r="F436" s="151">
        <v>2837</v>
      </c>
      <c r="G436" s="13">
        <v>4990.25</v>
      </c>
      <c r="H436" s="151">
        <f t="shared" si="178"/>
        <v>51.05</v>
      </c>
      <c r="I436" s="151">
        <f t="shared" si="179"/>
        <v>453.792</v>
      </c>
      <c r="J436" s="151">
        <f t="shared" si="180"/>
        <v>19.859</v>
      </c>
      <c r="K436" s="13">
        <f t="shared" si="181"/>
        <v>424.17</v>
      </c>
      <c r="L436" s="13"/>
      <c r="M436" s="13">
        <f t="shared" si="182"/>
        <v>948.871</v>
      </c>
      <c r="N436" s="151">
        <v>0</v>
      </c>
      <c r="O436" s="151">
        <f t="shared" si="183"/>
        <v>226.9</v>
      </c>
      <c r="P436" s="151">
        <f t="shared" si="184"/>
        <v>8.51</v>
      </c>
      <c r="Q436" s="13">
        <f t="shared" si="185"/>
        <v>99.81</v>
      </c>
      <c r="R436" s="13"/>
      <c r="S436" s="151">
        <f t="shared" si="186"/>
        <v>335.22</v>
      </c>
      <c r="T436" s="151">
        <f t="shared" si="187"/>
        <v>1284.091</v>
      </c>
      <c r="U436" s="151"/>
    </row>
    <row r="437" ht="20" customHeight="1" spans="1:21">
      <c r="A437" s="150"/>
      <c r="B437" s="151">
        <v>3</v>
      </c>
      <c r="C437" s="11" t="s">
        <v>86</v>
      </c>
      <c r="D437" s="151" t="s">
        <v>87</v>
      </c>
      <c r="E437" s="151">
        <v>2836.2</v>
      </c>
      <c r="F437" s="151">
        <v>2837</v>
      </c>
      <c r="G437" s="13">
        <v>4990.25</v>
      </c>
      <c r="H437" s="151">
        <f t="shared" si="178"/>
        <v>51.05</v>
      </c>
      <c r="I437" s="151">
        <f t="shared" si="179"/>
        <v>453.792</v>
      </c>
      <c r="J437" s="151">
        <f t="shared" si="180"/>
        <v>19.859</v>
      </c>
      <c r="K437" s="13">
        <f t="shared" si="181"/>
        <v>424.17</v>
      </c>
      <c r="L437" s="13"/>
      <c r="M437" s="13">
        <f t="shared" si="182"/>
        <v>948.871</v>
      </c>
      <c r="N437" s="151">
        <v>0</v>
      </c>
      <c r="O437" s="151">
        <f t="shared" si="183"/>
        <v>226.9</v>
      </c>
      <c r="P437" s="151">
        <f t="shared" si="184"/>
        <v>8.51</v>
      </c>
      <c r="Q437" s="13">
        <f t="shared" si="185"/>
        <v>99.81</v>
      </c>
      <c r="R437" s="13"/>
      <c r="S437" s="151">
        <f t="shared" si="186"/>
        <v>335.22</v>
      </c>
      <c r="T437" s="151">
        <f t="shared" si="187"/>
        <v>1284.091</v>
      </c>
      <c r="U437" s="151"/>
    </row>
    <row r="438" ht="20" customHeight="1" spans="1:21">
      <c r="A438" s="150"/>
      <c r="B438" s="151">
        <v>4</v>
      </c>
      <c r="C438" s="11" t="s">
        <v>254</v>
      </c>
      <c r="D438" s="151" t="s">
        <v>255</v>
      </c>
      <c r="E438" s="151">
        <v>2836.2</v>
      </c>
      <c r="F438" s="151">
        <v>2837</v>
      </c>
      <c r="G438" s="13">
        <v>4990.25</v>
      </c>
      <c r="H438" s="151">
        <f t="shared" si="178"/>
        <v>51.05</v>
      </c>
      <c r="I438" s="151">
        <f t="shared" si="179"/>
        <v>453.792</v>
      </c>
      <c r="J438" s="151">
        <f t="shared" si="180"/>
        <v>19.859</v>
      </c>
      <c r="K438" s="13">
        <f t="shared" si="181"/>
        <v>424.17</v>
      </c>
      <c r="L438" s="13"/>
      <c r="M438" s="13">
        <f t="shared" si="182"/>
        <v>948.871</v>
      </c>
      <c r="N438" s="151">
        <v>0</v>
      </c>
      <c r="O438" s="151">
        <f t="shared" si="183"/>
        <v>226.9</v>
      </c>
      <c r="P438" s="151">
        <f t="shared" si="184"/>
        <v>8.51</v>
      </c>
      <c r="Q438" s="13">
        <f t="shared" si="185"/>
        <v>99.81</v>
      </c>
      <c r="R438" s="13"/>
      <c r="S438" s="151">
        <f t="shared" si="186"/>
        <v>335.22</v>
      </c>
      <c r="T438" s="151">
        <f t="shared" si="187"/>
        <v>1284.091</v>
      </c>
      <c r="U438" s="151"/>
    </row>
    <row r="439" ht="20" customHeight="1" spans="1:21">
      <c r="A439" s="150"/>
      <c r="B439" s="151">
        <v>5</v>
      </c>
      <c r="C439" s="11" t="s">
        <v>448</v>
      </c>
      <c r="D439" s="151" t="s">
        <v>449</v>
      </c>
      <c r="E439" s="151">
        <v>2836.2</v>
      </c>
      <c r="F439" s="151">
        <v>2837</v>
      </c>
      <c r="G439" s="13">
        <v>4990.25</v>
      </c>
      <c r="H439" s="151">
        <f t="shared" ref="H439:H446" si="188">ROUND(E439*0.018,2)</f>
        <v>51.05</v>
      </c>
      <c r="I439" s="151">
        <f t="shared" ref="I439:I445" si="189">E439*0.16</f>
        <v>453.792</v>
      </c>
      <c r="J439" s="151">
        <f t="shared" ref="J439:J445" si="190">F439*0.007</f>
        <v>19.859</v>
      </c>
      <c r="K439" s="13">
        <f t="shared" ref="K439:K445" si="191">ROUND(G439*0.085,2)</f>
        <v>424.17</v>
      </c>
      <c r="L439" s="13"/>
      <c r="M439" s="13">
        <f t="shared" ref="M439:M446" si="192">SUM(H439:K439)</f>
        <v>948.871</v>
      </c>
      <c r="N439" s="151">
        <v>0</v>
      </c>
      <c r="O439" s="151">
        <f t="shared" ref="O439:O445" si="193">ROUND(E439*0.08,2)</f>
        <v>226.9</v>
      </c>
      <c r="P439" s="151">
        <f t="shared" ref="P439:P445" si="194">ROUND(F439*0.003,2)</f>
        <v>8.51</v>
      </c>
      <c r="Q439" s="13">
        <f t="shared" ref="Q439:Q445" si="195">ROUND(G439*0.02,2)</f>
        <v>99.81</v>
      </c>
      <c r="R439" s="13"/>
      <c r="S439" s="151">
        <f t="shared" ref="S439:S445" si="196">SUM(N439:Q439)</f>
        <v>335.22</v>
      </c>
      <c r="T439" s="151">
        <f t="shared" ref="T439:T446" si="197">M439+S439</f>
        <v>1284.091</v>
      </c>
      <c r="U439" s="151"/>
    </row>
    <row r="440" ht="20" customHeight="1" spans="1:21">
      <c r="A440" s="150"/>
      <c r="B440" s="151">
        <v>6</v>
      </c>
      <c r="C440" s="11" t="s">
        <v>318</v>
      </c>
      <c r="D440" s="151" t="s">
        <v>319</v>
      </c>
      <c r="E440" s="151">
        <v>2836.2</v>
      </c>
      <c r="F440" s="151">
        <v>2837</v>
      </c>
      <c r="G440" s="13">
        <v>4990.25</v>
      </c>
      <c r="H440" s="151">
        <f t="shared" si="188"/>
        <v>51.05</v>
      </c>
      <c r="I440" s="151">
        <f t="shared" si="189"/>
        <v>453.792</v>
      </c>
      <c r="J440" s="151">
        <f t="shared" si="190"/>
        <v>19.859</v>
      </c>
      <c r="K440" s="13">
        <f t="shared" si="191"/>
        <v>424.17</v>
      </c>
      <c r="L440" s="13"/>
      <c r="M440" s="13">
        <f t="shared" si="192"/>
        <v>948.871</v>
      </c>
      <c r="N440" s="151">
        <v>0</v>
      </c>
      <c r="O440" s="151">
        <f t="shared" si="193"/>
        <v>226.9</v>
      </c>
      <c r="P440" s="151">
        <f t="shared" si="194"/>
        <v>8.51</v>
      </c>
      <c r="Q440" s="13">
        <f t="shared" si="195"/>
        <v>99.81</v>
      </c>
      <c r="R440" s="13"/>
      <c r="S440" s="151">
        <f t="shared" si="196"/>
        <v>335.22</v>
      </c>
      <c r="T440" s="151">
        <f t="shared" si="197"/>
        <v>1284.091</v>
      </c>
      <c r="U440" s="151"/>
    </row>
    <row r="441" ht="20" customHeight="1" spans="1:21">
      <c r="A441" s="150"/>
      <c r="B441" s="151">
        <v>7</v>
      </c>
      <c r="C441" s="11" t="s">
        <v>454</v>
      </c>
      <c r="D441" s="151" t="s">
        <v>455</v>
      </c>
      <c r="E441" s="151">
        <v>2836.2</v>
      </c>
      <c r="F441" s="151">
        <v>2837</v>
      </c>
      <c r="G441" s="13">
        <v>4990.25</v>
      </c>
      <c r="H441" s="151">
        <f t="shared" si="188"/>
        <v>51.05</v>
      </c>
      <c r="I441" s="151">
        <f t="shared" si="189"/>
        <v>453.792</v>
      </c>
      <c r="J441" s="151">
        <f t="shared" si="190"/>
        <v>19.859</v>
      </c>
      <c r="K441" s="13">
        <f t="shared" si="191"/>
        <v>424.17</v>
      </c>
      <c r="L441" s="13"/>
      <c r="M441" s="13">
        <f t="shared" si="192"/>
        <v>948.871</v>
      </c>
      <c r="N441" s="151">
        <v>0</v>
      </c>
      <c r="O441" s="151">
        <f t="shared" si="193"/>
        <v>226.9</v>
      </c>
      <c r="P441" s="151">
        <f t="shared" si="194"/>
        <v>8.51</v>
      </c>
      <c r="Q441" s="13">
        <f t="shared" si="195"/>
        <v>99.81</v>
      </c>
      <c r="R441" s="13"/>
      <c r="S441" s="151">
        <f t="shared" si="196"/>
        <v>335.22</v>
      </c>
      <c r="T441" s="151">
        <f t="shared" si="197"/>
        <v>1284.091</v>
      </c>
      <c r="U441" s="151"/>
    </row>
    <row r="442" s="1" customFormat="1" ht="20" customHeight="1" spans="1:21">
      <c r="A442" s="18"/>
      <c r="B442" s="12">
        <v>8</v>
      </c>
      <c r="C442" s="12" t="s">
        <v>123</v>
      </c>
      <c r="D442" s="12" t="s">
        <v>124</v>
      </c>
      <c r="E442" s="12">
        <v>2836.2</v>
      </c>
      <c r="F442" s="12">
        <v>2837</v>
      </c>
      <c r="G442" s="22">
        <v>4990.25</v>
      </c>
      <c r="H442" s="12">
        <f t="shared" si="188"/>
        <v>51.05</v>
      </c>
      <c r="I442" s="12">
        <f t="shared" si="189"/>
        <v>453.792</v>
      </c>
      <c r="J442" s="12">
        <f t="shared" si="190"/>
        <v>19.859</v>
      </c>
      <c r="K442" s="22">
        <f t="shared" si="191"/>
        <v>424.17</v>
      </c>
      <c r="L442" s="22"/>
      <c r="M442" s="22">
        <f t="shared" si="192"/>
        <v>948.871</v>
      </c>
      <c r="N442" s="12">
        <v>0</v>
      </c>
      <c r="O442" s="12">
        <f t="shared" si="193"/>
        <v>226.9</v>
      </c>
      <c r="P442" s="12">
        <f t="shared" si="194"/>
        <v>8.51</v>
      </c>
      <c r="Q442" s="22">
        <f t="shared" si="195"/>
        <v>99.81</v>
      </c>
      <c r="R442" s="22"/>
      <c r="S442" s="12">
        <f t="shared" si="196"/>
        <v>335.22</v>
      </c>
      <c r="T442" s="12">
        <f t="shared" si="197"/>
        <v>1284.091</v>
      </c>
      <c r="U442" s="138" t="s">
        <v>1090</v>
      </c>
    </row>
    <row r="443" s="1" customFormat="1" ht="20" customHeight="1" spans="1:21">
      <c r="A443" s="18"/>
      <c r="B443" s="12">
        <v>9</v>
      </c>
      <c r="C443" s="12" t="s">
        <v>865</v>
      </c>
      <c r="D443" s="12" t="s">
        <v>866</v>
      </c>
      <c r="E443" s="12">
        <v>3042.05</v>
      </c>
      <c r="F443" s="12">
        <v>3043</v>
      </c>
      <c r="G443" s="22">
        <v>4990.25</v>
      </c>
      <c r="H443" s="12">
        <f t="shared" si="188"/>
        <v>54.76</v>
      </c>
      <c r="I443" s="12">
        <f t="shared" si="189"/>
        <v>486.728</v>
      </c>
      <c r="J443" s="12">
        <f t="shared" si="190"/>
        <v>21.301</v>
      </c>
      <c r="K443" s="22">
        <f t="shared" si="191"/>
        <v>424.17</v>
      </c>
      <c r="L443" s="22"/>
      <c r="M443" s="22">
        <f t="shared" si="192"/>
        <v>986.959</v>
      </c>
      <c r="N443" s="12">
        <v>0</v>
      </c>
      <c r="O443" s="12">
        <f t="shared" si="193"/>
        <v>243.36</v>
      </c>
      <c r="P443" s="12">
        <f t="shared" si="194"/>
        <v>9.13</v>
      </c>
      <c r="Q443" s="22">
        <f t="shared" si="195"/>
        <v>99.81</v>
      </c>
      <c r="R443" s="22"/>
      <c r="S443" s="12">
        <f t="shared" si="196"/>
        <v>352.3</v>
      </c>
      <c r="T443" s="12">
        <f t="shared" si="197"/>
        <v>1339.259</v>
      </c>
      <c r="U443" s="19"/>
    </row>
    <row r="444" s="1" customFormat="1" ht="20" customHeight="1" spans="1:21">
      <c r="A444" s="18"/>
      <c r="B444" s="12">
        <v>10</v>
      </c>
      <c r="C444" s="12" t="s">
        <v>861</v>
      </c>
      <c r="D444" s="12" t="s">
        <v>862</v>
      </c>
      <c r="E444" s="12">
        <v>3042.05</v>
      </c>
      <c r="F444" s="12">
        <v>3043</v>
      </c>
      <c r="G444" s="22">
        <v>4990.25</v>
      </c>
      <c r="H444" s="12">
        <f t="shared" si="188"/>
        <v>54.76</v>
      </c>
      <c r="I444" s="12">
        <f t="shared" si="189"/>
        <v>486.728</v>
      </c>
      <c r="J444" s="12">
        <f t="shared" si="190"/>
        <v>21.301</v>
      </c>
      <c r="K444" s="22">
        <f t="shared" si="191"/>
        <v>424.17</v>
      </c>
      <c r="L444" s="22"/>
      <c r="M444" s="22">
        <f t="shared" si="192"/>
        <v>986.959</v>
      </c>
      <c r="N444" s="12">
        <v>0</v>
      </c>
      <c r="O444" s="12">
        <f t="shared" si="193"/>
        <v>243.36</v>
      </c>
      <c r="P444" s="12">
        <f t="shared" si="194"/>
        <v>9.13</v>
      </c>
      <c r="Q444" s="22">
        <f t="shared" si="195"/>
        <v>99.81</v>
      </c>
      <c r="R444" s="22"/>
      <c r="S444" s="12">
        <f t="shared" si="196"/>
        <v>352.3</v>
      </c>
      <c r="T444" s="12">
        <f t="shared" si="197"/>
        <v>1339.259</v>
      </c>
      <c r="U444" s="19"/>
    </row>
    <row r="445" s="1" customFormat="1" ht="20" customHeight="1" spans="1:21">
      <c r="A445" s="18"/>
      <c r="B445" s="12">
        <v>11</v>
      </c>
      <c r="C445" s="12" t="s">
        <v>638</v>
      </c>
      <c r="D445" s="12" t="s">
        <v>639</v>
      </c>
      <c r="E445" s="12">
        <v>2836.2</v>
      </c>
      <c r="F445" s="12">
        <v>2837</v>
      </c>
      <c r="G445" s="22">
        <v>4990.25</v>
      </c>
      <c r="H445" s="12">
        <f t="shared" si="188"/>
        <v>51.05</v>
      </c>
      <c r="I445" s="12">
        <f t="shared" si="189"/>
        <v>453.792</v>
      </c>
      <c r="J445" s="12">
        <f t="shared" si="190"/>
        <v>19.859</v>
      </c>
      <c r="K445" s="22">
        <f t="shared" si="191"/>
        <v>424.17</v>
      </c>
      <c r="L445" s="22"/>
      <c r="M445" s="22">
        <f t="shared" si="192"/>
        <v>948.871</v>
      </c>
      <c r="N445" s="12">
        <v>0</v>
      </c>
      <c r="O445" s="12">
        <f t="shared" si="193"/>
        <v>226.9</v>
      </c>
      <c r="P445" s="12">
        <f t="shared" si="194"/>
        <v>8.51</v>
      </c>
      <c r="Q445" s="22">
        <f t="shared" si="195"/>
        <v>99.81</v>
      </c>
      <c r="R445" s="22"/>
      <c r="S445" s="12">
        <f t="shared" si="196"/>
        <v>335.22</v>
      </c>
      <c r="T445" s="12">
        <f t="shared" si="197"/>
        <v>1284.091</v>
      </c>
      <c r="U445" s="19"/>
    </row>
    <row r="446" s="1" customFormat="1" ht="20" customHeight="1" spans="1:21">
      <c r="A446" s="18"/>
      <c r="B446" s="12">
        <v>12</v>
      </c>
      <c r="C446" s="12" t="s">
        <v>1091</v>
      </c>
      <c r="D446" s="12" t="s">
        <v>1092</v>
      </c>
      <c r="E446" s="12">
        <v>3042.05</v>
      </c>
      <c r="F446" s="12">
        <v>3043</v>
      </c>
      <c r="G446" s="22">
        <v>4990.25</v>
      </c>
      <c r="H446" s="12">
        <f t="shared" si="188"/>
        <v>54.76</v>
      </c>
      <c r="I446" s="12">
        <v>0</v>
      </c>
      <c r="J446" s="12">
        <v>0</v>
      </c>
      <c r="K446" s="22">
        <v>0</v>
      </c>
      <c r="L446" s="22"/>
      <c r="M446" s="22">
        <f t="shared" si="192"/>
        <v>54.76</v>
      </c>
      <c r="N446" s="12">
        <v>0</v>
      </c>
      <c r="O446" s="12">
        <v>0</v>
      </c>
      <c r="P446" s="12">
        <v>0</v>
      </c>
      <c r="Q446" s="22">
        <v>0</v>
      </c>
      <c r="R446" s="22"/>
      <c r="S446" s="12">
        <v>0</v>
      </c>
      <c r="T446" s="12">
        <f t="shared" si="197"/>
        <v>54.76</v>
      </c>
      <c r="U446" s="137"/>
    </row>
    <row r="447" ht="20" customHeight="1" spans="1:21">
      <c r="A447" s="150"/>
      <c r="B447" s="151"/>
      <c r="C447" s="172"/>
      <c r="D447" s="173"/>
      <c r="E447" s="151"/>
      <c r="F447" s="151"/>
      <c r="G447" s="13"/>
      <c r="H447" s="151"/>
      <c r="I447" s="151"/>
      <c r="J447" s="151"/>
      <c r="K447" s="13"/>
      <c r="L447" s="13"/>
      <c r="M447" s="13"/>
      <c r="N447" s="151"/>
      <c r="O447" s="151"/>
      <c r="P447" s="151"/>
      <c r="Q447" s="13"/>
      <c r="R447" s="13"/>
      <c r="S447" s="151"/>
      <c r="T447" s="175"/>
      <c r="U447" s="175"/>
    </row>
    <row r="448" ht="20" customHeight="1" spans="1:21">
      <c r="A448" s="174"/>
      <c r="B448" s="151"/>
      <c r="C448" s="11"/>
      <c r="D448" s="151"/>
      <c r="E448" s="151"/>
      <c r="F448" s="151"/>
      <c r="G448" s="13"/>
      <c r="H448" s="151"/>
      <c r="I448" s="151"/>
      <c r="J448" s="151"/>
      <c r="K448" s="13"/>
      <c r="L448" s="13"/>
      <c r="M448" s="13"/>
      <c r="N448" s="151"/>
      <c r="O448" s="151"/>
      <c r="P448" s="151"/>
      <c r="Q448" s="13"/>
      <c r="R448" s="13"/>
      <c r="S448" s="151"/>
      <c r="T448" s="175"/>
      <c r="U448" s="175"/>
    </row>
  </sheetData>
  <mergeCells count="49">
    <mergeCell ref="A1:T1"/>
    <mergeCell ref="H2:M2"/>
    <mergeCell ref="N2:S2"/>
    <mergeCell ref="B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34:C434"/>
    <mergeCell ref="A2:A3"/>
    <mergeCell ref="B2:B3"/>
    <mergeCell ref="B5:B7"/>
    <mergeCell ref="B8:B18"/>
    <mergeCell ref="B19:B23"/>
    <mergeCell ref="B24:B28"/>
    <mergeCell ref="B29:B41"/>
    <mergeCell ref="B42:B46"/>
    <mergeCell ref="B47:B52"/>
    <mergeCell ref="B53:B63"/>
    <mergeCell ref="B64:B72"/>
    <mergeCell ref="B73:B75"/>
    <mergeCell ref="B76:B115"/>
    <mergeCell ref="B116:B124"/>
    <mergeCell ref="B125:B130"/>
    <mergeCell ref="B131:B146"/>
    <mergeCell ref="B147:B198"/>
    <mergeCell ref="B199:B229"/>
    <mergeCell ref="B230:B236"/>
    <mergeCell ref="B237:B246"/>
    <mergeCell ref="B247:B275"/>
    <mergeCell ref="B276:B340"/>
    <mergeCell ref="B341:B415"/>
    <mergeCell ref="C2:C3"/>
    <mergeCell ref="D2:D3"/>
    <mergeCell ref="E2:E3"/>
    <mergeCell ref="F2:F3"/>
    <mergeCell ref="G2:G3"/>
    <mergeCell ref="T2:T3"/>
    <mergeCell ref="U2:U3"/>
    <mergeCell ref="U442:U446"/>
    <mergeCell ref="A424:T428"/>
  </mergeCells>
  <conditionalFormatting sqref="C1:C421 C423:C1048576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8"/>
  <sheetViews>
    <sheetView workbookViewId="0">
      <pane ySplit="3" topLeftCell="A4" activePane="bottomLeft" state="frozen"/>
      <selection/>
      <selection pane="bottomLeft" activeCell="O437" sqref="O437:Q437"/>
    </sheetView>
  </sheetViews>
  <sheetFormatPr defaultColWidth="9" defaultRowHeight="13.5"/>
  <cols>
    <col min="1" max="1" width="6.375" style="4" customWidth="1"/>
    <col min="2" max="3" width="9" style="4"/>
    <col min="4" max="4" width="20.125" style="4" customWidth="1"/>
    <col min="5" max="5" width="13" style="4" customWidth="1"/>
    <col min="6" max="6" width="13.375" style="4" customWidth="1"/>
    <col min="7" max="7" width="11.5" style="4" customWidth="1"/>
    <col min="8" max="8" width="11.625" style="4" customWidth="1"/>
    <col min="9" max="9" width="10.625" style="4" customWidth="1"/>
    <col min="10" max="10" width="11.5" style="4" customWidth="1"/>
    <col min="11" max="13" width="12.875" style="4" customWidth="1"/>
    <col min="14" max="14" width="7.875" style="4" customWidth="1"/>
    <col min="15" max="15" width="11.625" style="4" customWidth="1"/>
    <col min="16" max="16" width="10.375" style="4" customWidth="1"/>
    <col min="17" max="18" width="11.625" style="4" customWidth="1"/>
    <col min="19" max="20" width="12.875" style="4" customWidth="1"/>
    <col min="21" max="21" width="9" style="4" customWidth="1"/>
    <col min="22" max="23" width="9" style="2" customWidth="1"/>
    <col min="24" max="24" width="9.375" style="2" customWidth="1"/>
    <col min="25" max="26" width="9" style="2" customWidth="1"/>
    <col min="27" max="27" width="20" style="2" customWidth="1"/>
    <col min="28" max="29" width="9" style="2" customWidth="1"/>
    <col min="30" max="16384" width="9" style="2"/>
  </cols>
  <sheetData>
    <row r="1" ht="20" customHeight="1" spans="1:20">
      <c r="A1" s="6" t="s">
        <v>1093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0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/>
      <c r="N2" s="8" t="s">
        <v>9</v>
      </c>
      <c r="O2" s="8"/>
      <c r="P2" s="8"/>
      <c r="Q2" s="8"/>
      <c r="R2" s="8"/>
      <c r="S2" s="8"/>
      <c r="T2" s="34" t="s">
        <v>10</v>
      </c>
      <c r="U2" s="34" t="s">
        <v>11</v>
      </c>
    </row>
    <row r="3" ht="24" spans="1:21">
      <c r="A3" s="8"/>
      <c r="B3" s="8"/>
      <c r="C3" s="8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838</v>
      </c>
      <c r="M3" s="8" t="s">
        <v>16</v>
      </c>
      <c r="N3" s="8" t="s">
        <v>769</v>
      </c>
      <c r="O3" s="8" t="s">
        <v>770</v>
      </c>
      <c r="P3" s="8" t="s">
        <v>771</v>
      </c>
      <c r="Q3" s="8" t="s">
        <v>772</v>
      </c>
      <c r="R3" s="8" t="s">
        <v>838</v>
      </c>
      <c r="S3" s="8" t="s">
        <v>16</v>
      </c>
      <c r="T3" s="34"/>
      <c r="U3" s="34"/>
    </row>
    <row r="4" ht="20" customHeight="1" spans="1:30">
      <c r="A4" s="10">
        <f t="shared" ref="A4:A67" si="0">ROW()-3</f>
        <v>1</v>
      </c>
      <c r="B4" s="11" t="s">
        <v>21</v>
      </c>
      <c r="C4" s="11" t="s">
        <v>22</v>
      </c>
      <c r="D4" s="11" t="s">
        <v>23</v>
      </c>
      <c r="E4" s="11">
        <v>2836.2</v>
      </c>
      <c r="F4" s="11">
        <v>2837</v>
      </c>
      <c r="G4" s="13">
        <v>5228.42</v>
      </c>
      <c r="H4" s="11">
        <f t="shared" ref="H4:H67" si="1">ROUND(E4*0.018,2)</f>
        <v>51.05</v>
      </c>
      <c r="I4" s="11">
        <f t="shared" ref="I4:I51" si="2">E4*0.16</f>
        <v>453.792</v>
      </c>
      <c r="J4" s="11">
        <f t="shared" ref="J4:J51" si="3">F4*0.007</f>
        <v>19.859</v>
      </c>
      <c r="K4" s="13">
        <f t="shared" ref="K4:K51" si="4">ROUND(G4*0.085,2)</f>
        <v>444.42</v>
      </c>
      <c r="L4" s="13"/>
      <c r="M4" s="13">
        <f t="shared" ref="M4:M67" si="5">SUM(H4:K4)</f>
        <v>969.121</v>
      </c>
      <c r="N4" s="11">
        <v>0</v>
      </c>
      <c r="O4" s="11">
        <f t="shared" ref="O4:O51" si="6">ROUND(E4*0.08,2)</f>
        <v>226.9</v>
      </c>
      <c r="P4" s="11">
        <f t="shared" ref="P4:P51" si="7">ROUND(F4*0.003,2)</f>
        <v>8.51</v>
      </c>
      <c r="Q4" s="13">
        <f t="shared" ref="Q4:Q51" si="8">ROUND(G4*0.02,2)</f>
        <v>104.57</v>
      </c>
      <c r="R4" s="13"/>
      <c r="S4" s="11">
        <f t="shared" ref="S4:S51" si="9">SUM(N4:Q4)</f>
        <v>339.98</v>
      </c>
      <c r="T4" s="11">
        <f t="shared" ref="T4:T67" si="10">M4+S4</f>
        <v>1309.101</v>
      </c>
      <c r="U4" s="11"/>
      <c r="V4" s="2" t="str">
        <f>VLOOKUP(D4,[3]汇总!I$2:J$326,2,0)</f>
        <v>√</v>
      </c>
      <c r="W4" s="2">
        <f>VLOOKUP(D4,'[4]2021.05'!$E$5:$F$203,2,0)</f>
        <v>3180</v>
      </c>
      <c r="X4" s="2">
        <f>I4*1</f>
        <v>453.792</v>
      </c>
      <c r="Y4" s="2">
        <f>I4-X4</f>
        <v>0</v>
      </c>
      <c r="Z4" s="2">
        <f t="shared" ref="Z4:Z67" si="11">O4-Y4</f>
        <v>226.9</v>
      </c>
      <c r="AA4" s="35" t="str">
        <f>VLOOKUP(C4,[7]export!$B$1:$I$388,8,0)</f>
        <v>226.9</v>
      </c>
      <c r="AB4" s="2">
        <f>VLOOKUP(C4,[8]Sheet1!$B$1:$K$500,9,0)</f>
        <v>8.51</v>
      </c>
      <c r="AC4" s="2">
        <f>P4-AB4</f>
        <v>0</v>
      </c>
      <c r="AD4" s="2">
        <f>VLOOKUP(C4,'2021.06'!$C$2:$M$500,9,0)</f>
        <v>424.17</v>
      </c>
    </row>
    <row r="5" ht="20" customHeight="1" spans="1:30">
      <c r="A5" s="10">
        <f t="shared" si="0"/>
        <v>2</v>
      </c>
      <c r="B5" s="14" t="s">
        <v>24</v>
      </c>
      <c r="C5" s="11" t="s">
        <v>25</v>
      </c>
      <c r="D5" s="11" t="s">
        <v>26</v>
      </c>
      <c r="E5" s="11">
        <v>2836.2</v>
      </c>
      <c r="F5" s="11">
        <v>2837</v>
      </c>
      <c r="G5" s="13">
        <v>5228.42</v>
      </c>
      <c r="H5" s="11">
        <f t="shared" si="1"/>
        <v>51.05</v>
      </c>
      <c r="I5" s="11">
        <f t="shared" si="2"/>
        <v>453.792</v>
      </c>
      <c r="J5" s="11">
        <f t="shared" si="3"/>
        <v>19.859</v>
      </c>
      <c r="K5" s="13">
        <f t="shared" si="4"/>
        <v>444.42</v>
      </c>
      <c r="L5" s="13"/>
      <c r="M5" s="13">
        <f t="shared" si="5"/>
        <v>969.121</v>
      </c>
      <c r="N5" s="11">
        <v>0</v>
      </c>
      <c r="O5" s="11">
        <f t="shared" si="6"/>
        <v>226.9</v>
      </c>
      <c r="P5" s="11">
        <f t="shared" si="7"/>
        <v>8.51</v>
      </c>
      <c r="Q5" s="13">
        <f t="shared" si="8"/>
        <v>104.57</v>
      </c>
      <c r="R5" s="13"/>
      <c r="S5" s="11">
        <f t="shared" si="9"/>
        <v>339.98</v>
      </c>
      <c r="T5" s="11">
        <f t="shared" si="10"/>
        <v>1309.101</v>
      </c>
      <c r="U5" s="11"/>
      <c r="V5" s="2" t="str">
        <f>VLOOKUP(D5,[3]汇总!I$2:J$326,2,0)</f>
        <v>√</v>
      </c>
      <c r="W5" s="2">
        <f>VLOOKUP(D5,'[4]2021.05'!$E$5:$F$203,2,0)</f>
        <v>3180</v>
      </c>
      <c r="X5" s="2">
        <f t="shared" ref="X5:X52" si="12">I5*1</f>
        <v>453.792</v>
      </c>
      <c r="Y5" s="2">
        <f t="shared" ref="Y5:Y52" si="13">I5-X5</f>
        <v>0</v>
      </c>
      <c r="Z5" s="2">
        <f t="shared" si="11"/>
        <v>226.9</v>
      </c>
      <c r="AA5" s="35" t="str">
        <f>VLOOKUP(C5,[7]export!$B$1:$I$388,8,0)</f>
        <v>226.9</v>
      </c>
      <c r="AB5" s="2">
        <f>VLOOKUP(C5,[8]Sheet1!$B$1:$K$500,9,0)</f>
        <v>8.51</v>
      </c>
      <c r="AC5" s="2">
        <f t="shared" ref="AC5:AC68" si="14">P5-AB5</f>
        <v>0</v>
      </c>
      <c r="AD5" s="2">
        <f>VLOOKUP(C5,'2021.06'!$C$2:$M$500,9,0)</f>
        <v>424.17</v>
      </c>
    </row>
    <row r="6" ht="20" customHeight="1" spans="1:30">
      <c r="A6" s="10">
        <f t="shared" si="0"/>
        <v>3</v>
      </c>
      <c r="B6" s="15"/>
      <c r="C6" s="11" t="s">
        <v>27</v>
      </c>
      <c r="D6" s="11" t="s">
        <v>28</v>
      </c>
      <c r="E6" s="11">
        <v>2836.2</v>
      </c>
      <c r="F6" s="11">
        <v>2837</v>
      </c>
      <c r="G6" s="13">
        <v>5228.42</v>
      </c>
      <c r="H6" s="11">
        <f t="shared" si="1"/>
        <v>51.05</v>
      </c>
      <c r="I6" s="11">
        <f t="shared" si="2"/>
        <v>453.792</v>
      </c>
      <c r="J6" s="11">
        <f t="shared" si="3"/>
        <v>19.859</v>
      </c>
      <c r="K6" s="13">
        <f t="shared" si="4"/>
        <v>444.42</v>
      </c>
      <c r="L6" s="13"/>
      <c r="M6" s="13">
        <f t="shared" si="5"/>
        <v>969.121</v>
      </c>
      <c r="N6" s="11">
        <v>0</v>
      </c>
      <c r="O6" s="11">
        <f t="shared" si="6"/>
        <v>226.9</v>
      </c>
      <c r="P6" s="11">
        <f t="shared" si="7"/>
        <v>8.51</v>
      </c>
      <c r="Q6" s="13">
        <f t="shared" si="8"/>
        <v>104.57</v>
      </c>
      <c r="R6" s="13"/>
      <c r="S6" s="11">
        <f t="shared" si="9"/>
        <v>339.98</v>
      </c>
      <c r="T6" s="11">
        <f t="shared" si="10"/>
        <v>1309.101</v>
      </c>
      <c r="U6" s="11"/>
      <c r="V6" s="2" t="str">
        <f>VLOOKUP(D6,[3]汇总!I$2:J$326,2,0)</f>
        <v>√</v>
      </c>
      <c r="W6" s="2">
        <f>VLOOKUP(D6,'[4]2021.05'!$E$5:$F$203,2,0)</f>
        <v>4180</v>
      </c>
      <c r="X6" s="2">
        <f t="shared" si="12"/>
        <v>453.792</v>
      </c>
      <c r="Y6" s="2">
        <f t="shared" si="13"/>
        <v>0</v>
      </c>
      <c r="Z6" s="2">
        <f t="shared" si="11"/>
        <v>226.9</v>
      </c>
      <c r="AA6" s="35" t="str">
        <f>VLOOKUP(C6,[7]export!$B$1:$I$388,8,0)</f>
        <v>226.9</v>
      </c>
      <c r="AB6" s="2">
        <f>VLOOKUP(C6,[8]Sheet1!$B$1:$K$500,9,0)</f>
        <v>8.51</v>
      </c>
      <c r="AC6" s="2">
        <f t="shared" si="14"/>
        <v>0</v>
      </c>
      <c r="AD6" s="2">
        <f>VLOOKUP(C6,'2021.06'!$C$2:$M$500,9,0)</f>
        <v>424.17</v>
      </c>
    </row>
    <row r="7" ht="20" customHeight="1" spans="1:30">
      <c r="A7" s="10">
        <f t="shared" si="0"/>
        <v>4</v>
      </c>
      <c r="B7" s="16"/>
      <c r="C7" s="11" t="s">
        <v>839</v>
      </c>
      <c r="D7" s="11" t="s">
        <v>840</v>
      </c>
      <c r="E7" s="11">
        <v>3042.05</v>
      </c>
      <c r="F7" s="11">
        <v>3043</v>
      </c>
      <c r="G7" s="13">
        <v>5228.42</v>
      </c>
      <c r="H7" s="11">
        <f t="shared" si="1"/>
        <v>54.76</v>
      </c>
      <c r="I7" s="11">
        <f t="shared" si="2"/>
        <v>486.728</v>
      </c>
      <c r="J7" s="11">
        <f t="shared" si="3"/>
        <v>21.301</v>
      </c>
      <c r="K7" s="13">
        <f t="shared" si="4"/>
        <v>444.42</v>
      </c>
      <c r="L7" s="13"/>
      <c r="M7" s="13">
        <f t="shared" si="5"/>
        <v>1007.209</v>
      </c>
      <c r="N7" s="11">
        <v>0</v>
      </c>
      <c r="O7" s="11">
        <f t="shared" si="6"/>
        <v>243.36</v>
      </c>
      <c r="P7" s="11">
        <f t="shared" si="7"/>
        <v>9.13</v>
      </c>
      <c r="Q7" s="13">
        <f t="shared" si="8"/>
        <v>104.57</v>
      </c>
      <c r="R7" s="13"/>
      <c r="S7" s="11">
        <f t="shared" si="9"/>
        <v>357.06</v>
      </c>
      <c r="T7" s="11">
        <f t="shared" si="10"/>
        <v>1364.269</v>
      </c>
      <c r="U7" s="11"/>
      <c r="W7" s="2" t="e">
        <f>VLOOKUP(D7,'[4]2021.05'!$E$5:$F$203,2,0)</f>
        <v>#N/A</v>
      </c>
      <c r="X7" s="2">
        <f t="shared" si="12"/>
        <v>486.728</v>
      </c>
      <c r="Y7" s="2">
        <f t="shared" si="13"/>
        <v>0</v>
      </c>
      <c r="Z7" s="2">
        <f t="shared" si="11"/>
        <v>243.36</v>
      </c>
      <c r="AA7" s="35" t="str">
        <f>VLOOKUP(C7,[7]export!$B$1:$I$388,8,0)</f>
        <v>243.36</v>
      </c>
      <c r="AB7" s="2">
        <f>VLOOKUP(C7,[8]Sheet1!$B$1:$K$500,9,0)</f>
        <v>9.13</v>
      </c>
      <c r="AC7" s="2">
        <f t="shared" si="14"/>
        <v>0</v>
      </c>
      <c r="AD7" s="2">
        <f>VLOOKUP(C7,'2021.06'!$C$2:$M$500,9,0)</f>
        <v>424.17</v>
      </c>
    </row>
    <row r="8" ht="20" customHeight="1" spans="1:30">
      <c r="A8" s="10">
        <f t="shared" si="0"/>
        <v>5</v>
      </c>
      <c r="B8" s="14" t="s">
        <v>29</v>
      </c>
      <c r="C8" s="11" t="s">
        <v>30</v>
      </c>
      <c r="D8" s="11" t="s">
        <v>31</v>
      </c>
      <c r="E8" s="11">
        <v>2836.2</v>
      </c>
      <c r="F8" s="11">
        <v>2837</v>
      </c>
      <c r="G8" s="13">
        <v>5228.42</v>
      </c>
      <c r="H8" s="11">
        <f t="shared" si="1"/>
        <v>51.05</v>
      </c>
      <c r="I8" s="11">
        <f t="shared" si="2"/>
        <v>453.792</v>
      </c>
      <c r="J8" s="11">
        <f t="shared" si="3"/>
        <v>19.859</v>
      </c>
      <c r="K8" s="13">
        <f t="shared" si="4"/>
        <v>444.42</v>
      </c>
      <c r="L8" s="13"/>
      <c r="M8" s="13">
        <f t="shared" si="5"/>
        <v>969.121</v>
      </c>
      <c r="N8" s="11">
        <v>0</v>
      </c>
      <c r="O8" s="11">
        <f t="shared" si="6"/>
        <v>226.9</v>
      </c>
      <c r="P8" s="11">
        <f t="shared" si="7"/>
        <v>8.51</v>
      </c>
      <c r="Q8" s="13">
        <f t="shared" si="8"/>
        <v>104.57</v>
      </c>
      <c r="R8" s="13"/>
      <c r="S8" s="11">
        <f t="shared" si="9"/>
        <v>339.98</v>
      </c>
      <c r="T8" s="11">
        <f t="shared" si="10"/>
        <v>1309.101</v>
      </c>
      <c r="U8" s="11"/>
      <c r="V8" s="2" t="str">
        <f>VLOOKUP(D8,[3]汇总!I$2:J$326,2,0)</f>
        <v>√</v>
      </c>
      <c r="W8" s="2">
        <f>VLOOKUP(D8,'[4]2021.05'!$E$5:$F$203,2,0)</f>
        <v>3180</v>
      </c>
      <c r="X8" s="2">
        <f t="shared" si="12"/>
        <v>453.792</v>
      </c>
      <c r="Y8" s="2">
        <f t="shared" si="13"/>
        <v>0</v>
      </c>
      <c r="Z8" s="2">
        <f t="shared" si="11"/>
        <v>226.9</v>
      </c>
      <c r="AA8" s="35" t="str">
        <f>VLOOKUP(C8,[7]export!$B$1:$I$388,8,0)</f>
        <v>226.9</v>
      </c>
      <c r="AB8" s="2">
        <f>VLOOKUP(C8,[8]Sheet1!$B$1:$K$500,9,0)</f>
        <v>8.51</v>
      </c>
      <c r="AC8" s="2">
        <f t="shared" si="14"/>
        <v>0</v>
      </c>
      <c r="AD8" s="2">
        <f>VLOOKUP(C8,'2021.06'!$C$2:$M$500,9,0)</f>
        <v>424.17</v>
      </c>
    </row>
    <row r="9" ht="20" customHeight="1" spans="1:30">
      <c r="A9" s="10">
        <f t="shared" si="0"/>
        <v>6</v>
      </c>
      <c r="B9" s="15"/>
      <c r="C9" s="11" t="s">
        <v>32</v>
      </c>
      <c r="D9" s="11" t="s">
        <v>33</v>
      </c>
      <c r="E9" s="11">
        <v>2836.2</v>
      </c>
      <c r="F9" s="11">
        <v>2837</v>
      </c>
      <c r="G9" s="13">
        <v>5228.42</v>
      </c>
      <c r="H9" s="11">
        <f t="shared" si="1"/>
        <v>51.05</v>
      </c>
      <c r="I9" s="11">
        <f t="shared" si="2"/>
        <v>453.792</v>
      </c>
      <c r="J9" s="11">
        <f t="shared" si="3"/>
        <v>19.859</v>
      </c>
      <c r="K9" s="13">
        <f t="shared" si="4"/>
        <v>444.42</v>
      </c>
      <c r="L9" s="13"/>
      <c r="M9" s="13">
        <f t="shared" si="5"/>
        <v>969.121</v>
      </c>
      <c r="N9" s="11">
        <v>0</v>
      </c>
      <c r="O9" s="11">
        <f t="shared" si="6"/>
        <v>226.9</v>
      </c>
      <c r="P9" s="11">
        <f t="shared" si="7"/>
        <v>8.51</v>
      </c>
      <c r="Q9" s="13">
        <f t="shared" si="8"/>
        <v>104.57</v>
      </c>
      <c r="R9" s="13"/>
      <c r="S9" s="11">
        <f t="shared" si="9"/>
        <v>339.98</v>
      </c>
      <c r="T9" s="11">
        <f t="shared" si="10"/>
        <v>1309.101</v>
      </c>
      <c r="U9" s="11"/>
      <c r="V9" s="2" t="str">
        <f>VLOOKUP(D9,[3]汇总!I$2:J$326,2,0)</f>
        <v>√</v>
      </c>
      <c r="W9" s="2">
        <f>VLOOKUP(D9,'[4]2021.05'!$E$5:$F$203,2,0)</f>
        <v>3180</v>
      </c>
      <c r="X9" s="2">
        <f t="shared" si="12"/>
        <v>453.792</v>
      </c>
      <c r="Y9" s="2">
        <f t="shared" si="13"/>
        <v>0</v>
      </c>
      <c r="Z9" s="2">
        <f t="shared" si="11"/>
        <v>226.9</v>
      </c>
      <c r="AA9" s="35" t="str">
        <f>VLOOKUP(C9,[7]export!$B$1:$I$388,8,0)</f>
        <v>226.9</v>
      </c>
      <c r="AB9" s="2">
        <f>VLOOKUP(C9,[8]Sheet1!$B$1:$K$500,9,0)</f>
        <v>8.51</v>
      </c>
      <c r="AC9" s="2">
        <f t="shared" si="14"/>
        <v>0</v>
      </c>
      <c r="AD9" s="2">
        <f>VLOOKUP(C9,'2021.06'!$C$2:$M$500,9,0)</f>
        <v>424.17</v>
      </c>
    </row>
    <row r="10" ht="20" customHeight="1" spans="1:30">
      <c r="A10" s="10">
        <f t="shared" si="0"/>
        <v>7</v>
      </c>
      <c r="B10" s="15"/>
      <c r="C10" s="11" t="s">
        <v>34</v>
      </c>
      <c r="D10" s="11" t="s">
        <v>35</v>
      </c>
      <c r="E10" s="11">
        <v>2836.2</v>
      </c>
      <c r="F10" s="11">
        <v>2837</v>
      </c>
      <c r="G10" s="13">
        <v>5228.42</v>
      </c>
      <c r="H10" s="11">
        <f t="shared" si="1"/>
        <v>51.05</v>
      </c>
      <c r="I10" s="11">
        <f t="shared" si="2"/>
        <v>453.792</v>
      </c>
      <c r="J10" s="11">
        <f t="shared" si="3"/>
        <v>19.859</v>
      </c>
      <c r="K10" s="13">
        <f t="shared" si="4"/>
        <v>444.42</v>
      </c>
      <c r="L10" s="13"/>
      <c r="M10" s="13">
        <f t="shared" si="5"/>
        <v>969.121</v>
      </c>
      <c r="N10" s="11">
        <v>0</v>
      </c>
      <c r="O10" s="11">
        <f t="shared" si="6"/>
        <v>226.9</v>
      </c>
      <c r="P10" s="11">
        <f t="shared" si="7"/>
        <v>8.51</v>
      </c>
      <c r="Q10" s="13">
        <f t="shared" si="8"/>
        <v>104.57</v>
      </c>
      <c r="R10" s="13"/>
      <c r="S10" s="11">
        <f t="shared" si="9"/>
        <v>339.98</v>
      </c>
      <c r="T10" s="11">
        <f t="shared" si="10"/>
        <v>1309.101</v>
      </c>
      <c r="U10" s="11"/>
      <c r="V10" s="2" t="str">
        <f>VLOOKUP(D10,[3]汇总!I$2:J$326,2,0)</f>
        <v>√</v>
      </c>
      <c r="W10" s="2">
        <f>VLOOKUP(D10,'[4]2021.05'!$E$5:$F$203,2,0)</f>
        <v>4180</v>
      </c>
      <c r="X10" s="2">
        <f t="shared" si="12"/>
        <v>453.792</v>
      </c>
      <c r="Y10" s="2">
        <f t="shared" si="13"/>
        <v>0</v>
      </c>
      <c r="Z10" s="2">
        <f t="shared" si="11"/>
        <v>226.9</v>
      </c>
      <c r="AA10" s="35" t="str">
        <f>VLOOKUP(C10,[7]export!$B$1:$I$388,8,0)</f>
        <v>226.9</v>
      </c>
      <c r="AB10" s="2">
        <f>VLOOKUP(C10,[8]Sheet1!$B$1:$K$500,9,0)</f>
        <v>8.51</v>
      </c>
      <c r="AC10" s="2">
        <f t="shared" si="14"/>
        <v>0</v>
      </c>
      <c r="AD10" s="2">
        <f>VLOOKUP(C10,'2021.06'!$C$2:$M$500,9,0)</f>
        <v>424.17</v>
      </c>
    </row>
    <row r="11" ht="20" customHeight="1" spans="1:30">
      <c r="A11" s="10">
        <f t="shared" si="0"/>
        <v>8</v>
      </c>
      <c r="B11" s="15"/>
      <c r="C11" s="11" t="s">
        <v>38</v>
      </c>
      <c r="D11" s="11" t="s">
        <v>39</v>
      </c>
      <c r="E11" s="11">
        <v>2836.2</v>
      </c>
      <c r="F11" s="11">
        <v>2837</v>
      </c>
      <c r="G11" s="13">
        <v>5228.42</v>
      </c>
      <c r="H11" s="11">
        <f t="shared" si="1"/>
        <v>51.05</v>
      </c>
      <c r="I11" s="11">
        <f t="shared" si="2"/>
        <v>453.792</v>
      </c>
      <c r="J11" s="11">
        <f t="shared" si="3"/>
        <v>19.859</v>
      </c>
      <c r="K11" s="13">
        <f t="shared" si="4"/>
        <v>444.42</v>
      </c>
      <c r="L11" s="13"/>
      <c r="M11" s="13">
        <f t="shared" si="5"/>
        <v>969.121</v>
      </c>
      <c r="N11" s="11">
        <v>0</v>
      </c>
      <c r="O11" s="11">
        <f t="shared" si="6"/>
        <v>226.9</v>
      </c>
      <c r="P11" s="11">
        <f t="shared" si="7"/>
        <v>8.51</v>
      </c>
      <c r="Q11" s="13">
        <f t="shared" si="8"/>
        <v>104.57</v>
      </c>
      <c r="R11" s="13"/>
      <c r="S11" s="11">
        <f t="shared" si="9"/>
        <v>339.98</v>
      </c>
      <c r="T11" s="11">
        <f t="shared" si="10"/>
        <v>1309.101</v>
      </c>
      <c r="U11" s="11"/>
      <c r="V11" s="2" t="str">
        <f>VLOOKUP(D11,[3]汇总!I$2:J$326,2,0)</f>
        <v>√</v>
      </c>
      <c r="W11" s="2">
        <f>VLOOKUP(D11,'[4]2021.05'!$E$5:$F$203,2,0)</f>
        <v>4180</v>
      </c>
      <c r="X11" s="2">
        <f t="shared" si="12"/>
        <v>453.792</v>
      </c>
      <c r="Y11" s="2">
        <f t="shared" si="13"/>
        <v>0</v>
      </c>
      <c r="Z11" s="2">
        <f t="shared" si="11"/>
        <v>226.9</v>
      </c>
      <c r="AA11" s="35" t="str">
        <f>VLOOKUP(C11,[7]export!$B$1:$I$388,8,0)</f>
        <v>226.9</v>
      </c>
      <c r="AB11" s="2">
        <f>VLOOKUP(C11,[8]Sheet1!$B$1:$K$500,9,0)</f>
        <v>8.51</v>
      </c>
      <c r="AC11" s="2">
        <f t="shared" si="14"/>
        <v>0</v>
      </c>
      <c r="AD11" s="2">
        <f>VLOOKUP(C11,'2021.06'!$C$2:$M$500,9,0)</f>
        <v>424.17</v>
      </c>
    </row>
    <row r="12" ht="20" customHeight="1" spans="1:30">
      <c r="A12" s="10">
        <f t="shared" si="0"/>
        <v>9</v>
      </c>
      <c r="B12" s="15"/>
      <c r="C12" s="11" t="s">
        <v>40</v>
      </c>
      <c r="D12" s="11" t="s">
        <v>41</v>
      </c>
      <c r="E12" s="11">
        <v>2836.2</v>
      </c>
      <c r="F12" s="11">
        <v>2837</v>
      </c>
      <c r="G12" s="13">
        <v>5228.42</v>
      </c>
      <c r="H12" s="11">
        <f t="shared" si="1"/>
        <v>51.05</v>
      </c>
      <c r="I12" s="11">
        <f t="shared" si="2"/>
        <v>453.792</v>
      </c>
      <c r="J12" s="11">
        <f t="shared" si="3"/>
        <v>19.859</v>
      </c>
      <c r="K12" s="13">
        <f t="shared" si="4"/>
        <v>444.42</v>
      </c>
      <c r="L12" s="13"/>
      <c r="M12" s="13">
        <f t="shared" si="5"/>
        <v>969.121</v>
      </c>
      <c r="N12" s="11">
        <v>0</v>
      </c>
      <c r="O12" s="11">
        <f t="shared" si="6"/>
        <v>226.9</v>
      </c>
      <c r="P12" s="11">
        <f t="shared" si="7"/>
        <v>8.51</v>
      </c>
      <c r="Q12" s="13">
        <f t="shared" si="8"/>
        <v>104.57</v>
      </c>
      <c r="R12" s="13"/>
      <c r="S12" s="11">
        <f t="shared" si="9"/>
        <v>339.98</v>
      </c>
      <c r="T12" s="11">
        <f t="shared" si="10"/>
        <v>1309.101</v>
      </c>
      <c r="U12" s="11"/>
      <c r="V12" s="2" t="str">
        <f>VLOOKUP(D12,[3]汇总!I$2:J$326,2,0)</f>
        <v>√</v>
      </c>
      <c r="W12" s="2">
        <f>VLOOKUP(D12,'[4]2021.05'!$E$5:$F$203,2,0)</f>
        <v>3180</v>
      </c>
      <c r="X12" s="2">
        <f t="shared" si="12"/>
        <v>453.792</v>
      </c>
      <c r="Y12" s="2">
        <f t="shared" si="13"/>
        <v>0</v>
      </c>
      <c r="Z12" s="2">
        <f t="shared" si="11"/>
        <v>226.9</v>
      </c>
      <c r="AA12" s="35" t="str">
        <f>VLOOKUP(C12,[7]export!$B$1:$I$388,8,0)</f>
        <v>226.9</v>
      </c>
      <c r="AB12" s="2">
        <f>VLOOKUP(C12,[8]Sheet1!$B$1:$K$500,9,0)</f>
        <v>8.51</v>
      </c>
      <c r="AC12" s="2">
        <f t="shared" si="14"/>
        <v>0</v>
      </c>
      <c r="AD12" s="2">
        <f>VLOOKUP(C12,'2021.06'!$C$2:$M$500,9,0)</f>
        <v>424.17</v>
      </c>
    </row>
    <row r="13" ht="20" customHeight="1" spans="1:30">
      <c r="A13" s="10">
        <f t="shared" si="0"/>
        <v>10</v>
      </c>
      <c r="B13" s="15"/>
      <c r="C13" s="11" t="s">
        <v>44</v>
      </c>
      <c r="D13" s="11" t="s">
        <v>45</v>
      </c>
      <c r="E13" s="11">
        <v>2836.2</v>
      </c>
      <c r="F13" s="11">
        <v>2837</v>
      </c>
      <c r="G13" s="13">
        <v>5228.42</v>
      </c>
      <c r="H13" s="11">
        <f t="shared" si="1"/>
        <v>51.05</v>
      </c>
      <c r="I13" s="11">
        <f t="shared" si="2"/>
        <v>453.792</v>
      </c>
      <c r="J13" s="11">
        <f t="shared" si="3"/>
        <v>19.859</v>
      </c>
      <c r="K13" s="13">
        <f t="shared" si="4"/>
        <v>444.42</v>
      </c>
      <c r="L13" s="13"/>
      <c r="M13" s="13">
        <f t="shared" si="5"/>
        <v>969.121</v>
      </c>
      <c r="N13" s="11">
        <v>0</v>
      </c>
      <c r="O13" s="11">
        <f t="shared" si="6"/>
        <v>226.9</v>
      </c>
      <c r="P13" s="11">
        <f t="shared" si="7"/>
        <v>8.51</v>
      </c>
      <c r="Q13" s="13">
        <f t="shared" si="8"/>
        <v>104.57</v>
      </c>
      <c r="R13" s="13"/>
      <c r="S13" s="11">
        <f t="shared" si="9"/>
        <v>339.98</v>
      </c>
      <c r="T13" s="11">
        <f t="shared" si="10"/>
        <v>1309.101</v>
      </c>
      <c r="U13" s="11"/>
      <c r="V13" s="2" t="str">
        <f>VLOOKUP(D13,[3]汇总!I$2:J$326,2,0)</f>
        <v>√</v>
      </c>
      <c r="W13" s="2">
        <f>VLOOKUP(D13,'[4]2021.05'!$E$5:$F$203,2,0)</f>
        <v>4180</v>
      </c>
      <c r="X13" s="2">
        <f t="shared" si="12"/>
        <v>453.792</v>
      </c>
      <c r="Y13" s="2">
        <f t="shared" si="13"/>
        <v>0</v>
      </c>
      <c r="Z13" s="2">
        <f t="shared" si="11"/>
        <v>226.9</v>
      </c>
      <c r="AA13" s="35" t="str">
        <f>VLOOKUP(C13,[7]export!$B$1:$I$388,8,0)</f>
        <v>226.9</v>
      </c>
      <c r="AB13" s="2">
        <f>VLOOKUP(C13,[8]Sheet1!$B$1:$K$500,9,0)</f>
        <v>8.51</v>
      </c>
      <c r="AC13" s="2">
        <f t="shared" si="14"/>
        <v>0</v>
      </c>
      <c r="AD13" s="2">
        <f>VLOOKUP(C13,'2021.06'!$C$2:$M$500,9,0)</f>
        <v>424.17</v>
      </c>
    </row>
    <row r="14" ht="20" customHeight="1" spans="1:30">
      <c r="A14" s="10">
        <f t="shared" si="0"/>
        <v>11</v>
      </c>
      <c r="B14" s="15"/>
      <c r="C14" s="11" t="s">
        <v>46</v>
      </c>
      <c r="D14" s="11" t="s">
        <v>47</v>
      </c>
      <c r="E14" s="11">
        <v>2836.2</v>
      </c>
      <c r="F14" s="11">
        <v>2837</v>
      </c>
      <c r="G14" s="13">
        <v>5228.42</v>
      </c>
      <c r="H14" s="11">
        <f t="shared" si="1"/>
        <v>51.05</v>
      </c>
      <c r="I14" s="11">
        <f t="shared" si="2"/>
        <v>453.792</v>
      </c>
      <c r="J14" s="11">
        <f t="shared" si="3"/>
        <v>19.859</v>
      </c>
      <c r="K14" s="13">
        <f t="shared" si="4"/>
        <v>444.42</v>
      </c>
      <c r="L14" s="13"/>
      <c r="M14" s="13">
        <f t="shared" si="5"/>
        <v>969.121</v>
      </c>
      <c r="N14" s="11">
        <v>0</v>
      </c>
      <c r="O14" s="11">
        <f t="shared" si="6"/>
        <v>226.9</v>
      </c>
      <c r="P14" s="11">
        <f t="shared" si="7"/>
        <v>8.51</v>
      </c>
      <c r="Q14" s="13">
        <f t="shared" si="8"/>
        <v>104.57</v>
      </c>
      <c r="R14" s="13"/>
      <c r="S14" s="11">
        <f t="shared" si="9"/>
        <v>339.98</v>
      </c>
      <c r="T14" s="11">
        <f t="shared" si="10"/>
        <v>1309.101</v>
      </c>
      <c r="U14" s="11"/>
      <c r="V14" s="2" t="str">
        <f>VLOOKUP(D14,[3]汇总!I$2:J$326,2,0)</f>
        <v>√</v>
      </c>
      <c r="W14" s="2">
        <f>VLOOKUP(D14,'[4]2021.05'!$E$5:$F$203,2,0)</f>
        <v>4180</v>
      </c>
      <c r="X14" s="2">
        <f t="shared" si="12"/>
        <v>453.792</v>
      </c>
      <c r="Y14" s="2">
        <f t="shared" si="13"/>
        <v>0</v>
      </c>
      <c r="Z14" s="2">
        <f t="shared" si="11"/>
        <v>226.9</v>
      </c>
      <c r="AA14" s="35" t="str">
        <f>VLOOKUP(C14,[7]export!$B$1:$I$388,8,0)</f>
        <v>226.9</v>
      </c>
      <c r="AB14" s="2">
        <f>VLOOKUP(C14,[8]Sheet1!$B$1:$K$500,9,0)</f>
        <v>8.51</v>
      </c>
      <c r="AC14" s="2">
        <f t="shared" si="14"/>
        <v>0</v>
      </c>
      <c r="AD14" s="2">
        <f>VLOOKUP(C14,'2021.06'!$C$2:$M$500,9,0)</f>
        <v>424.17</v>
      </c>
    </row>
    <row r="15" ht="20" customHeight="1" spans="1:30">
      <c r="A15" s="10">
        <f t="shared" si="0"/>
        <v>12</v>
      </c>
      <c r="B15" s="15"/>
      <c r="C15" s="11" t="s">
        <v>48</v>
      </c>
      <c r="D15" s="11" t="s">
        <v>49</v>
      </c>
      <c r="E15" s="11">
        <v>3820</v>
      </c>
      <c r="F15" s="11">
        <v>3820</v>
      </c>
      <c r="G15" s="13">
        <v>5228.42</v>
      </c>
      <c r="H15" s="11">
        <f t="shared" si="1"/>
        <v>68.76</v>
      </c>
      <c r="I15" s="11">
        <f t="shared" si="2"/>
        <v>611.2</v>
      </c>
      <c r="J15" s="11">
        <f t="shared" si="3"/>
        <v>26.74</v>
      </c>
      <c r="K15" s="13">
        <f t="shared" si="4"/>
        <v>444.42</v>
      </c>
      <c r="L15" s="13"/>
      <c r="M15" s="13">
        <f t="shared" si="5"/>
        <v>1151.12</v>
      </c>
      <c r="N15" s="11">
        <v>0</v>
      </c>
      <c r="O15" s="11">
        <f t="shared" si="6"/>
        <v>305.6</v>
      </c>
      <c r="P15" s="11">
        <f t="shared" si="7"/>
        <v>11.46</v>
      </c>
      <c r="Q15" s="13">
        <f t="shared" si="8"/>
        <v>104.57</v>
      </c>
      <c r="R15" s="13"/>
      <c r="S15" s="11">
        <f t="shared" si="9"/>
        <v>421.63</v>
      </c>
      <c r="T15" s="11">
        <f t="shared" si="10"/>
        <v>1572.75</v>
      </c>
      <c r="U15" s="11"/>
      <c r="V15" s="2" t="str">
        <f>VLOOKUP(D15,[3]汇总!I$2:J$326,2,0)</f>
        <v>√</v>
      </c>
      <c r="W15" s="2">
        <f>VLOOKUP(D15,'[4]2021.05'!$E$5:$F$203,2,0)</f>
        <v>4180</v>
      </c>
      <c r="X15" s="2">
        <f t="shared" si="12"/>
        <v>611.2</v>
      </c>
      <c r="Y15" s="2">
        <f t="shared" si="13"/>
        <v>0</v>
      </c>
      <c r="Z15" s="2">
        <f t="shared" si="11"/>
        <v>305.6</v>
      </c>
      <c r="AA15" s="35" t="str">
        <f>VLOOKUP(C15,[7]export!$B$1:$I$388,8,0)</f>
        <v>305.6</v>
      </c>
      <c r="AB15" s="2">
        <f>VLOOKUP(C15,[8]Sheet1!$B$1:$K$500,9,0)</f>
        <v>11.46</v>
      </c>
      <c r="AC15" s="2">
        <f t="shared" si="14"/>
        <v>0</v>
      </c>
      <c r="AD15" s="2">
        <f>VLOOKUP(C15,'2021.06'!$C$2:$M$500,9,0)</f>
        <v>424.17</v>
      </c>
    </row>
    <row r="16" ht="20" customHeight="1" spans="1:30">
      <c r="A16" s="10">
        <f t="shared" si="0"/>
        <v>13</v>
      </c>
      <c r="B16" s="15"/>
      <c r="C16" s="11" t="s">
        <v>777</v>
      </c>
      <c r="D16" s="11" t="s">
        <v>778</v>
      </c>
      <c r="E16" s="11">
        <v>3820</v>
      </c>
      <c r="F16" s="11">
        <v>3820</v>
      </c>
      <c r="G16" s="13">
        <v>5228.42</v>
      </c>
      <c r="H16" s="11">
        <f t="shared" si="1"/>
        <v>68.76</v>
      </c>
      <c r="I16" s="11">
        <f t="shared" si="2"/>
        <v>611.2</v>
      </c>
      <c r="J16" s="11">
        <f t="shared" si="3"/>
        <v>26.74</v>
      </c>
      <c r="K16" s="13">
        <f t="shared" si="4"/>
        <v>444.42</v>
      </c>
      <c r="L16" s="13"/>
      <c r="M16" s="13">
        <f t="shared" si="5"/>
        <v>1151.12</v>
      </c>
      <c r="N16" s="11">
        <v>0</v>
      </c>
      <c r="O16" s="11">
        <f t="shared" si="6"/>
        <v>305.6</v>
      </c>
      <c r="P16" s="11">
        <f t="shared" si="7"/>
        <v>11.46</v>
      </c>
      <c r="Q16" s="13">
        <f t="shared" si="8"/>
        <v>104.57</v>
      </c>
      <c r="R16" s="13"/>
      <c r="S16" s="11">
        <f t="shared" si="9"/>
        <v>421.63</v>
      </c>
      <c r="T16" s="11">
        <f t="shared" si="10"/>
        <v>1572.75</v>
      </c>
      <c r="U16" s="11"/>
      <c r="V16" s="2" t="str">
        <f>VLOOKUP(D16,[3]汇总!I$2:J$326,2,0)</f>
        <v>√</v>
      </c>
      <c r="W16" s="2">
        <f>VLOOKUP(D16,'[4]2021.05'!$E$5:$F$203,2,0)</f>
        <v>4180</v>
      </c>
      <c r="X16" s="2">
        <f t="shared" si="12"/>
        <v>611.2</v>
      </c>
      <c r="Y16" s="2">
        <f t="shared" si="13"/>
        <v>0</v>
      </c>
      <c r="Z16" s="2">
        <f t="shared" si="11"/>
        <v>305.6</v>
      </c>
      <c r="AA16" s="35" t="str">
        <f>VLOOKUP(C16,[7]export!$B$1:$I$388,8,0)</f>
        <v>305.6</v>
      </c>
      <c r="AB16" s="2">
        <f>VLOOKUP(C16,[8]Sheet1!$B$1:$K$500,9,0)</f>
        <v>11.46</v>
      </c>
      <c r="AC16" s="2">
        <f t="shared" si="14"/>
        <v>0</v>
      </c>
      <c r="AD16" s="2">
        <f>VLOOKUP(C16,'2021.06'!$C$2:$M$500,9,0)</f>
        <v>424.17</v>
      </c>
    </row>
    <row r="17" ht="20" customHeight="1" spans="1:30">
      <c r="A17" s="10">
        <f t="shared" si="0"/>
        <v>14</v>
      </c>
      <c r="B17" s="15"/>
      <c r="C17" s="29" t="s">
        <v>915</v>
      </c>
      <c r="D17" s="29" t="s">
        <v>916</v>
      </c>
      <c r="E17" s="17">
        <v>3042.05</v>
      </c>
      <c r="F17" s="11">
        <v>3043</v>
      </c>
      <c r="G17" s="13">
        <v>0</v>
      </c>
      <c r="H17" s="11">
        <f t="shared" si="1"/>
        <v>54.76</v>
      </c>
      <c r="I17" s="11">
        <f t="shared" si="2"/>
        <v>486.728</v>
      </c>
      <c r="J17" s="11">
        <f t="shared" si="3"/>
        <v>21.301</v>
      </c>
      <c r="K17" s="13">
        <f t="shared" si="4"/>
        <v>0</v>
      </c>
      <c r="L17" s="13"/>
      <c r="M17" s="13">
        <f t="shared" si="5"/>
        <v>562.789</v>
      </c>
      <c r="N17" s="11">
        <v>0</v>
      </c>
      <c r="O17" s="11">
        <f t="shared" si="6"/>
        <v>243.36</v>
      </c>
      <c r="P17" s="11">
        <f t="shared" si="7"/>
        <v>9.13</v>
      </c>
      <c r="Q17" s="13">
        <f t="shared" si="8"/>
        <v>0</v>
      </c>
      <c r="R17" s="13"/>
      <c r="S17" s="11">
        <f t="shared" si="9"/>
        <v>252.49</v>
      </c>
      <c r="T17" s="11">
        <f t="shared" si="10"/>
        <v>815.279</v>
      </c>
      <c r="U17" s="11"/>
      <c r="X17" s="2">
        <f t="shared" si="12"/>
        <v>486.728</v>
      </c>
      <c r="Y17" s="2">
        <f t="shared" si="13"/>
        <v>0</v>
      </c>
      <c r="Z17" s="2">
        <f t="shared" si="11"/>
        <v>243.36</v>
      </c>
      <c r="AA17" s="35" t="str">
        <f>VLOOKUP(C17,[7]export!$B$1:$I$388,8,0)</f>
        <v>243.36</v>
      </c>
      <c r="AB17" s="2">
        <f>VLOOKUP(C17,[8]Sheet1!$B$1:$K$500,9,0)</f>
        <v>9.13</v>
      </c>
      <c r="AC17" s="2">
        <f t="shared" si="14"/>
        <v>0</v>
      </c>
      <c r="AD17" s="2">
        <f>VLOOKUP(C17,'2021.06'!$C$2:$M$500,9,0)</f>
        <v>0</v>
      </c>
    </row>
    <row r="18" ht="20" customHeight="1" spans="1:30">
      <c r="A18" s="10">
        <f t="shared" si="0"/>
        <v>15</v>
      </c>
      <c r="B18" s="15"/>
      <c r="C18" s="11" t="s">
        <v>841</v>
      </c>
      <c r="D18" s="11" t="s">
        <v>842</v>
      </c>
      <c r="E18" s="17">
        <v>3042.05</v>
      </c>
      <c r="F18" s="11">
        <v>3043</v>
      </c>
      <c r="G18" s="13">
        <v>5228.42</v>
      </c>
      <c r="H18" s="11">
        <f t="shared" si="1"/>
        <v>54.76</v>
      </c>
      <c r="I18" s="11">
        <f t="shared" si="2"/>
        <v>486.728</v>
      </c>
      <c r="J18" s="11">
        <f t="shared" si="3"/>
        <v>21.301</v>
      </c>
      <c r="K18" s="13">
        <f t="shared" si="4"/>
        <v>444.42</v>
      </c>
      <c r="L18" s="13"/>
      <c r="M18" s="13">
        <f t="shared" si="5"/>
        <v>1007.209</v>
      </c>
      <c r="N18" s="11">
        <v>0</v>
      </c>
      <c r="O18" s="11">
        <f t="shared" si="6"/>
        <v>243.36</v>
      </c>
      <c r="P18" s="11">
        <f t="shared" si="7"/>
        <v>9.13</v>
      </c>
      <c r="Q18" s="13">
        <f t="shared" si="8"/>
        <v>104.57</v>
      </c>
      <c r="R18" s="13"/>
      <c r="S18" s="11">
        <f t="shared" si="9"/>
        <v>357.06</v>
      </c>
      <c r="T18" s="11">
        <f t="shared" si="10"/>
        <v>1364.269</v>
      </c>
      <c r="U18" s="11"/>
      <c r="W18" s="2" t="e">
        <f>VLOOKUP(D18,'[4]2021.05'!$E$5:$F$203,2,0)</f>
        <v>#N/A</v>
      </c>
      <c r="X18" s="2">
        <f t="shared" si="12"/>
        <v>486.728</v>
      </c>
      <c r="Y18" s="2">
        <f t="shared" si="13"/>
        <v>0</v>
      </c>
      <c r="Z18" s="2">
        <f t="shared" si="11"/>
        <v>243.36</v>
      </c>
      <c r="AA18" s="35" t="str">
        <f>VLOOKUP(C18,[7]export!$B$1:$I$388,8,0)</f>
        <v>243.36</v>
      </c>
      <c r="AB18" s="2">
        <f>VLOOKUP(C18,[8]Sheet1!$B$1:$K$500,9,0)</f>
        <v>9.13</v>
      </c>
      <c r="AC18" s="2">
        <f t="shared" si="14"/>
        <v>0</v>
      </c>
      <c r="AD18" s="2">
        <f>VLOOKUP(C18,'2021.06'!$C$2:$M$500,9,0)</f>
        <v>424.17</v>
      </c>
    </row>
    <row r="19" ht="20" customHeight="1" spans="1:30">
      <c r="A19" s="10">
        <f t="shared" si="0"/>
        <v>16</v>
      </c>
      <c r="B19" s="11" t="s">
        <v>51</v>
      </c>
      <c r="C19" s="11" t="s">
        <v>52</v>
      </c>
      <c r="D19" s="11" t="s">
        <v>53</v>
      </c>
      <c r="E19" s="11">
        <v>2836.2</v>
      </c>
      <c r="F19" s="11">
        <v>2837</v>
      </c>
      <c r="G19" s="13">
        <v>5228.42</v>
      </c>
      <c r="H19" s="11">
        <f t="shared" si="1"/>
        <v>51.05</v>
      </c>
      <c r="I19" s="11">
        <f t="shared" si="2"/>
        <v>453.792</v>
      </c>
      <c r="J19" s="11">
        <f t="shared" si="3"/>
        <v>19.859</v>
      </c>
      <c r="K19" s="13">
        <f t="shared" si="4"/>
        <v>444.42</v>
      </c>
      <c r="L19" s="13"/>
      <c r="M19" s="13">
        <f t="shared" si="5"/>
        <v>969.121</v>
      </c>
      <c r="N19" s="11">
        <v>0</v>
      </c>
      <c r="O19" s="11">
        <f t="shared" si="6"/>
        <v>226.9</v>
      </c>
      <c r="P19" s="11">
        <f t="shared" si="7"/>
        <v>8.51</v>
      </c>
      <c r="Q19" s="13">
        <f t="shared" si="8"/>
        <v>104.57</v>
      </c>
      <c r="R19" s="13"/>
      <c r="S19" s="11">
        <f t="shared" si="9"/>
        <v>339.98</v>
      </c>
      <c r="T19" s="11">
        <f t="shared" si="10"/>
        <v>1309.101</v>
      </c>
      <c r="U19" s="11"/>
      <c r="V19" s="2" t="str">
        <f>VLOOKUP(D19,[3]汇总!I$2:J$326,2,0)</f>
        <v>√</v>
      </c>
      <c r="W19" s="2">
        <f>VLOOKUP(D19,'[4]2021.05'!$E$5:$F$203,2,0)</f>
        <v>1790</v>
      </c>
      <c r="X19" s="2">
        <f t="shared" si="12"/>
        <v>453.792</v>
      </c>
      <c r="Y19" s="2">
        <f t="shared" si="13"/>
        <v>0</v>
      </c>
      <c r="Z19" s="2">
        <f t="shared" si="11"/>
        <v>226.9</v>
      </c>
      <c r="AA19" s="35" t="str">
        <f>VLOOKUP(C19,[7]export!$B$1:$I$388,8,0)</f>
        <v>226.9</v>
      </c>
      <c r="AB19" s="2">
        <f>VLOOKUP(C19,[8]Sheet1!$B$1:$K$500,9,0)</f>
        <v>8.51</v>
      </c>
      <c r="AC19" s="2">
        <f t="shared" si="14"/>
        <v>0</v>
      </c>
      <c r="AD19" s="2">
        <f>VLOOKUP(C19,'2021.06'!$C$2:$M$500,9,0)</f>
        <v>424.17</v>
      </c>
    </row>
    <row r="20" ht="20" customHeight="1" spans="1:30">
      <c r="A20" s="10">
        <f t="shared" si="0"/>
        <v>17</v>
      </c>
      <c r="B20" s="11"/>
      <c r="C20" s="11" t="s">
        <v>56</v>
      </c>
      <c r="D20" s="11" t="s">
        <v>57</v>
      </c>
      <c r="E20" s="11">
        <v>2836.2</v>
      </c>
      <c r="F20" s="11">
        <v>2837</v>
      </c>
      <c r="G20" s="13">
        <v>5228.42</v>
      </c>
      <c r="H20" s="11">
        <f t="shared" si="1"/>
        <v>51.05</v>
      </c>
      <c r="I20" s="11">
        <f t="shared" si="2"/>
        <v>453.792</v>
      </c>
      <c r="J20" s="11">
        <f t="shared" si="3"/>
        <v>19.859</v>
      </c>
      <c r="K20" s="13">
        <f t="shared" si="4"/>
        <v>444.42</v>
      </c>
      <c r="L20" s="13"/>
      <c r="M20" s="13">
        <f t="shared" si="5"/>
        <v>969.121</v>
      </c>
      <c r="N20" s="11">
        <v>0</v>
      </c>
      <c r="O20" s="11">
        <f t="shared" si="6"/>
        <v>226.9</v>
      </c>
      <c r="P20" s="11">
        <f t="shared" si="7"/>
        <v>8.51</v>
      </c>
      <c r="Q20" s="13">
        <f t="shared" si="8"/>
        <v>104.57</v>
      </c>
      <c r="R20" s="13"/>
      <c r="S20" s="11">
        <f t="shared" si="9"/>
        <v>339.98</v>
      </c>
      <c r="T20" s="11">
        <f t="shared" si="10"/>
        <v>1309.101</v>
      </c>
      <c r="U20" s="11"/>
      <c r="V20" s="2" t="str">
        <f>VLOOKUP(D20,[3]汇总!I$2:J$326,2,0)</f>
        <v>√</v>
      </c>
      <c r="W20" s="2">
        <f>VLOOKUP(D20,'[4]2021.05'!$E$5:$F$203,2,0)</f>
        <v>1790</v>
      </c>
      <c r="X20" s="2">
        <f t="shared" si="12"/>
        <v>453.792</v>
      </c>
      <c r="Y20" s="2">
        <f t="shared" si="13"/>
        <v>0</v>
      </c>
      <c r="Z20" s="2">
        <f t="shared" si="11"/>
        <v>226.9</v>
      </c>
      <c r="AA20" s="35" t="str">
        <f>VLOOKUP(C20,[7]export!$B$1:$I$388,8,0)</f>
        <v>226.9</v>
      </c>
      <c r="AB20" s="2">
        <f>VLOOKUP(C20,[8]Sheet1!$B$1:$K$500,9,0)</f>
        <v>8.51</v>
      </c>
      <c r="AC20" s="2">
        <f t="shared" si="14"/>
        <v>0</v>
      </c>
      <c r="AD20" s="2">
        <f>VLOOKUP(C20,'2021.06'!$C$2:$M$500,9,0)</f>
        <v>424.17</v>
      </c>
    </row>
    <row r="21" ht="20" customHeight="1" spans="1:30">
      <c r="A21" s="10">
        <f t="shared" si="0"/>
        <v>18</v>
      </c>
      <c r="B21" s="11"/>
      <c r="C21" s="11" t="s">
        <v>58</v>
      </c>
      <c r="D21" s="11" t="s">
        <v>59</v>
      </c>
      <c r="E21" s="11">
        <v>2836.2</v>
      </c>
      <c r="F21" s="11">
        <v>2837</v>
      </c>
      <c r="G21" s="13">
        <v>5228.42</v>
      </c>
      <c r="H21" s="11">
        <f t="shared" si="1"/>
        <v>51.05</v>
      </c>
      <c r="I21" s="11">
        <f t="shared" si="2"/>
        <v>453.792</v>
      </c>
      <c r="J21" s="11">
        <f t="shared" si="3"/>
        <v>19.859</v>
      </c>
      <c r="K21" s="13">
        <f t="shared" si="4"/>
        <v>444.42</v>
      </c>
      <c r="L21" s="13"/>
      <c r="M21" s="13">
        <f t="shared" si="5"/>
        <v>969.121</v>
      </c>
      <c r="N21" s="11">
        <v>0</v>
      </c>
      <c r="O21" s="11">
        <f t="shared" si="6"/>
        <v>226.9</v>
      </c>
      <c r="P21" s="11">
        <f t="shared" si="7"/>
        <v>8.51</v>
      </c>
      <c r="Q21" s="13">
        <f t="shared" si="8"/>
        <v>104.57</v>
      </c>
      <c r="R21" s="13"/>
      <c r="S21" s="11">
        <f t="shared" si="9"/>
        <v>339.98</v>
      </c>
      <c r="T21" s="11">
        <f t="shared" si="10"/>
        <v>1309.101</v>
      </c>
      <c r="U21" s="11"/>
      <c r="V21" s="2" t="str">
        <f>VLOOKUP(D21,[3]汇总!I$2:J$326,2,0)</f>
        <v>√</v>
      </c>
      <c r="W21" s="2">
        <f>VLOOKUP(D21,'[4]2021.05'!$E$5:$F$203,2,0)</f>
        <v>1790</v>
      </c>
      <c r="X21" s="2">
        <f t="shared" si="12"/>
        <v>453.792</v>
      </c>
      <c r="Y21" s="2">
        <f t="shared" si="13"/>
        <v>0</v>
      </c>
      <c r="Z21" s="2">
        <f t="shared" si="11"/>
        <v>226.9</v>
      </c>
      <c r="AA21" s="35" t="str">
        <f>VLOOKUP(C21,[7]export!$B$1:$I$388,8,0)</f>
        <v>226.9</v>
      </c>
      <c r="AB21" s="2">
        <f>VLOOKUP(C21,[8]Sheet1!$B$1:$K$500,9,0)</f>
        <v>8.51</v>
      </c>
      <c r="AC21" s="2">
        <f t="shared" si="14"/>
        <v>0</v>
      </c>
      <c r="AD21" s="2">
        <f>VLOOKUP(C21,'2021.06'!$C$2:$M$500,9,0)</f>
        <v>424.17</v>
      </c>
    </row>
    <row r="22" ht="20" customHeight="1" spans="1:30">
      <c r="A22" s="10">
        <f t="shared" si="0"/>
        <v>19</v>
      </c>
      <c r="B22" s="11"/>
      <c r="C22" s="11" t="s">
        <v>60</v>
      </c>
      <c r="D22" s="11" t="s">
        <v>61</v>
      </c>
      <c r="E22" s="11">
        <v>2836.2</v>
      </c>
      <c r="F22" s="11">
        <v>2837</v>
      </c>
      <c r="G22" s="13">
        <v>5228.42</v>
      </c>
      <c r="H22" s="11">
        <f t="shared" si="1"/>
        <v>51.05</v>
      </c>
      <c r="I22" s="11">
        <f t="shared" si="2"/>
        <v>453.792</v>
      </c>
      <c r="J22" s="11">
        <f t="shared" si="3"/>
        <v>19.859</v>
      </c>
      <c r="K22" s="13">
        <f t="shared" si="4"/>
        <v>444.42</v>
      </c>
      <c r="L22" s="13"/>
      <c r="M22" s="13">
        <f t="shared" si="5"/>
        <v>969.121</v>
      </c>
      <c r="N22" s="11">
        <v>0</v>
      </c>
      <c r="O22" s="11">
        <f t="shared" si="6"/>
        <v>226.9</v>
      </c>
      <c r="P22" s="11">
        <f t="shared" si="7"/>
        <v>8.51</v>
      </c>
      <c r="Q22" s="13">
        <f t="shared" si="8"/>
        <v>104.57</v>
      </c>
      <c r="R22" s="13"/>
      <c r="S22" s="11">
        <f t="shared" si="9"/>
        <v>339.98</v>
      </c>
      <c r="T22" s="11">
        <f t="shared" si="10"/>
        <v>1309.101</v>
      </c>
      <c r="U22" s="11"/>
      <c r="V22" s="2" t="str">
        <f>VLOOKUP(D22,[3]汇总!I$2:J$326,2,0)</f>
        <v>√</v>
      </c>
      <c r="W22" s="2">
        <f>VLOOKUP(D22,'[4]2021.05'!$E$5:$F$203,2,0)</f>
        <v>1790</v>
      </c>
      <c r="X22" s="2">
        <f t="shared" si="12"/>
        <v>453.792</v>
      </c>
      <c r="Y22" s="2">
        <f t="shared" si="13"/>
        <v>0</v>
      </c>
      <c r="Z22" s="2">
        <f t="shared" si="11"/>
        <v>226.9</v>
      </c>
      <c r="AA22" s="35" t="str">
        <f>VLOOKUP(C22,[7]export!$B$1:$I$388,8,0)</f>
        <v>226.9</v>
      </c>
      <c r="AB22" s="2">
        <f>VLOOKUP(C22,[8]Sheet1!$B$1:$K$500,9,0)</f>
        <v>8.51</v>
      </c>
      <c r="AC22" s="2">
        <f t="shared" si="14"/>
        <v>0</v>
      </c>
      <c r="AD22" s="2">
        <f>VLOOKUP(C22,'2021.06'!$C$2:$M$500,9,0)</f>
        <v>424.17</v>
      </c>
    </row>
    <row r="23" ht="20" customHeight="1" spans="1:30">
      <c r="A23" s="10">
        <f t="shared" si="0"/>
        <v>20</v>
      </c>
      <c r="B23" s="11"/>
      <c r="C23" s="11" t="s">
        <v>62</v>
      </c>
      <c r="D23" s="11" t="s">
        <v>63</v>
      </c>
      <c r="E23" s="11">
        <v>2849.73</v>
      </c>
      <c r="F23" s="11">
        <v>2849.73</v>
      </c>
      <c r="G23" s="13">
        <v>5228.42</v>
      </c>
      <c r="H23" s="11">
        <f t="shared" si="1"/>
        <v>51.3</v>
      </c>
      <c r="I23" s="11">
        <f t="shared" si="2"/>
        <v>455.9568</v>
      </c>
      <c r="J23" s="11">
        <f t="shared" si="3"/>
        <v>19.94811</v>
      </c>
      <c r="K23" s="13">
        <f t="shared" si="4"/>
        <v>444.42</v>
      </c>
      <c r="L23" s="13"/>
      <c r="M23" s="13">
        <f t="shared" si="5"/>
        <v>971.62491</v>
      </c>
      <c r="N23" s="11">
        <v>0</v>
      </c>
      <c r="O23" s="11">
        <f t="shared" si="6"/>
        <v>227.98</v>
      </c>
      <c r="P23" s="11">
        <f t="shared" si="7"/>
        <v>8.55</v>
      </c>
      <c r="Q23" s="13">
        <f t="shared" si="8"/>
        <v>104.57</v>
      </c>
      <c r="R23" s="13"/>
      <c r="S23" s="11">
        <f t="shared" si="9"/>
        <v>341.1</v>
      </c>
      <c r="T23" s="11">
        <f t="shared" si="10"/>
        <v>1312.72491</v>
      </c>
      <c r="U23" s="11"/>
      <c r="V23" s="2" t="str">
        <f>VLOOKUP(D23,[3]汇总!I$2:J$326,2,0)</f>
        <v>√</v>
      </c>
      <c r="W23" s="2">
        <f>VLOOKUP(D23,'[4]2021.05'!$E$5:$F$203,2,0)</f>
        <v>1790</v>
      </c>
      <c r="X23" s="2">
        <f t="shared" si="12"/>
        <v>455.9568</v>
      </c>
      <c r="Y23" s="2">
        <f t="shared" si="13"/>
        <v>0</v>
      </c>
      <c r="Z23" s="2">
        <f t="shared" si="11"/>
        <v>227.98</v>
      </c>
      <c r="AA23" s="35" t="str">
        <f>VLOOKUP(C23,[7]export!$B$1:$I$388,8,0)</f>
        <v>227.98</v>
      </c>
      <c r="AB23" s="2">
        <f>VLOOKUP(C23,[8]Sheet1!$B$1:$K$500,9,0)</f>
        <v>8.55</v>
      </c>
      <c r="AC23" s="2">
        <f t="shared" si="14"/>
        <v>0</v>
      </c>
      <c r="AD23" s="2">
        <f>VLOOKUP(C23,'2021.06'!$C$2:$M$500,9,0)</f>
        <v>424.17</v>
      </c>
    </row>
    <row r="24" ht="20" customHeight="1" spans="1:30">
      <c r="A24" s="10">
        <f t="shared" si="0"/>
        <v>21</v>
      </c>
      <c r="B24" s="26" t="s">
        <v>64</v>
      </c>
      <c r="C24" s="11" t="s">
        <v>67</v>
      </c>
      <c r="D24" s="11" t="s">
        <v>68</v>
      </c>
      <c r="E24" s="11">
        <v>2836.2</v>
      </c>
      <c r="F24" s="11">
        <v>2837</v>
      </c>
      <c r="G24" s="13">
        <v>5228.42</v>
      </c>
      <c r="H24" s="11">
        <f t="shared" si="1"/>
        <v>51.05</v>
      </c>
      <c r="I24" s="11">
        <f t="shared" si="2"/>
        <v>453.792</v>
      </c>
      <c r="J24" s="11">
        <f t="shared" si="3"/>
        <v>19.859</v>
      </c>
      <c r="K24" s="13">
        <f t="shared" si="4"/>
        <v>444.42</v>
      </c>
      <c r="L24" s="13"/>
      <c r="M24" s="13">
        <f t="shared" si="5"/>
        <v>969.121</v>
      </c>
      <c r="N24" s="11">
        <v>0</v>
      </c>
      <c r="O24" s="11">
        <f t="shared" si="6"/>
        <v>226.9</v>
      </c>
      <c r="P24" s="11">
        <f t="shared" si="7"/>
        <v>8.51</v>
      </c>
      <c r="Q24" s="13">
        <f t="shared" si="8"/>
        <v>104.57</v>
      </c>
      <c r="R24" s="13"/>
      <c r="S24" s="11">
        <f t="shared" si="9"/>
        <v>339.98</v>
      </c>
      <c r="T24" s="11">
        <f t="shared" si="10"/>
        <v>1309.101</v>
      </c>
      <c r="U24" s="11"/>
      <c r="V24" s="2" t="str">
        <f>VLOOKUP(D24,[3]汇总!I$2:J$326,2,0)</f>
        <v>√</v>
      </c>
      <c r="W24" s="2">
        <f>VLOOKUP(D24,'[4]2021.05'!$E$5:$F$203,2,0)</f>
        <v>3180</v>
      </c>
      <c r="X24" s="2">
        <f t="shared" si="12"/>
        <v>453.792</v>
      </c>
      <c r="Y24" s="2">
        <f t="shared" si="13"/>
        <v>0</v>
      </c>
      <c r="Z24" s="2">
        <f t="shared" si="11"/>
        <v>226.9</v>
      </c>
      <c r="AA24" s="35" t="str">
        <f>VLOOKUP(C24,[7]export!$B$1:$I$388,8,0)</f>
        <v>226.9</v>
      </c>
      <c r="AB24" s="2">
        <f>VLOOKUP(C24,[8]Sheet1!$B$1:$K$500,9,0)</f>
        <v>8.51</v>
      </c>
      <c r="AC24" s="2">
        <f t="shared" si="14"/>
        <v>0</v>
      </c>
      <c r="AD24" s="2">
        <f>VLOOKUP(C24,'2021.06'!$C$2:$M$500,9,0)</f>
        <v>424.17</v>
      </c>
    </row>
    <row r="25" ht="20" customHeight="1" spans="1:30">
      <c r="A25" s="10">
        <f t="shared" si="0"/>
        <v>22</v>
      </c>
      <c r="B25" s="27"/>
      <c r="C25" s="11" t="s">
        <v>69</v>
      </c>
      <c r="D25" s="213" t="s">
        <v>70</v>
      </c>
      <c r="E25" s="11">
        <v>2836.2</v>
      </c>
      <c r="F25" s="11">
        <v>2837</v>
      </c>
      <c r="G25" s="13">
        <v>5228.42</v>
      </c>
      <c r="H25" s="11">
        <f t="shared" si="1"/>
        <v>51.05</v>
      </c>
      <c r="I25" s="11">
        <f t="shared" si="2"/>
        <v>453.792</v>
      </c>
      <c r="J25" s="11">
        <f t="shared" si="3"/>
        <v>19.859</v>
      </c>
      <c r="K25" s="13">
        <f t="shared" si="4"/>
        <v>444.42</v>
      </c>
      <c r="L25" s="13"/>
      <c r="M25" s="13">
        <f t="shared" si="5"/>
        <v>969.121</v>
      </c>
      <c r="N25" s="11">
        <v>0</v>
      </c>
      <c r="O25" s="11">
        <f t="shared" si="6"/>
        <v>226.9</v>
      </c>
      <c r="P25" s="11">
        <f t="shared" si="7"/>
        <v>8.51</v>
      </c>
      <c r="Q25" s="13">
        <f t="shared" si="8"/>
        <v>104.57</v>
      </c>
      <c r="R25" s="13"/>
      <c r="S25" s="11">
        <f t="shared" si="9"/>
        <v>339.98</v>
      </c>
      <c r="T25" s="11">
        <f t="shared" si="10"/>
        <v>1309.101</v>
      </c>
      <c r="U25" s="11"/>
      <c r="V25" s="2" t="str">
        <f>VLOOKUP(D25,[3]汇总!I$2:J$326,2,0)</f>
        <v>√</v>
      </c>
      <c r="W25" s="2">
        <f>VLOOKUP(D25,'[4]2021.05'!$E$5:$F$203,2,0)</f>
        <v>3180</v>
      </c>
      <c r="X25" s="2">
        <f t="shared" si="12"/>
        <v>453.792</v>
      </c>
      <c r="Y25" s="2">
        <f t="shared" si="13"/>
        <v>0</v>
      </c>
      <c r="Z25" s="2">
        <f t="shared" si="11"/>
        <v>226.9</v>
      </c>
      <c r="AA25" s="35" t="str">
        <f>VLOOKUP(C25,[7]export!$B$1:$I$388,8,0)</f>
        <v>226.9</v>
      </c>
      <c r="AB25" s="2">
        <f>VLOOKUP(C25,[8]Sheet1!$B$1:$K$500,9,0)</f>
        <v>8.51</v>
      </c>
      <c r="AC25" s="2">
        <f t="shared" si="14"/>
        <v>0</v>
      </c>
      <c r="AD25" s="2">
        <f>VLOOKUP(C25,'2021.06'!$C$2:$M$500,9,0)</f>
        <v>424.17</v>
      </c>
    </row>
    <row r="26" ht="20" customHeight="1" spans="1:30">
      <c r="A26" s="10">
        <f t="shared" si="0"/>
        <v>23</v>
      </c>
      <c r="B26" s="27"/>
      <c r="C26" s="11" t="s">
        <v>71</v>
      </c>
      <c r="D26" s="11" t="s">
        <v>72</v>
      </c>
      <c r="E26" s="11">
        <v>2836.2</v>
      </c>
      <c r="F26" s="11">
        <v>2837</v>
      </c>
      <c r="G26" s="13">
        <v>5228.42</v>
      </c>
      <c r="H26" s="11">
        <f t="shared" si="1"/>
        <v>51.05</v>
      </c>
      <c r="I26" s="11">
        <f t="shared" si="2"/>
        <v>453.792</v>
      </c>
      <c r="J26" s="11">
        <f t="shared" si="3"/>
        <v>19.859</v>
      </c>
      <c r="K26" s="13">
        <f t="shared" si="4"/>
        <v>444.42</v>
      </c>
      <c r="L26" s="13"/>
      <c r="M26" s="13">
        <f t="shared" si="5"/>
        <v>969.121</v>
      </c>
      <c r="N26" s="11">
        <v>0</v>
      </c>
      <c r="O26" s="11">
        <f t="shared" si="6"/>
        <v>226.9</v>
      </c>
      <c r="P26" s="11">
        <f t="shared" si="7"/>
        <v>8.51</v>
      </c>
      <c r="Q26" s="13">
        <f t="shared" si="8"/>
        <v>104.57</v>
      </c>
      <c r="R26" s="13"/>
      <c r="S26" s="11">
        <f t="shared" si="9"/>
        <v>339.98</v>
      </c>
      <c r="T26" s="11">
        <f t="shared" si="10"/>
        <v>1309.101</v>
      </c>
      <c r="U26" s="11"/>
      <c r="V26" s="2" t="str">
        <f>VLOOKUP(D26,[3]汇总!I$2:J$326,2,0)</f>
        <v>√</v>
      </c>
      <c r="W26" s="2">
        <f>VLOOKUP(D26,'[4]2021.05'!$E$5:$F$203,2,0)</f>
        <v>3180</v>
      </c>
      <c r="X26" s="2">
        <f t="shared" si="12"/>
        <v>453.792</v>
      </c>
      <c r="Y26" s="2">
        <f t="shared" si="13"/>
        <v>0</v>
      </c>
      <c r="Z26" s="2">
        <f t="shared" si="11"/>
        <v>226.9</v>
      </c>
      <c r="AA26" s="35" t="str">
        <f>VLOOKUP(C26,[7]export!$B$1:$I$388,8,0)</f>
        <v>226.9</v>
      </c>
      <c r="AB26" s="2">
        <f>VLOOKUP(C26,[8]Sheet1!$B$1:$K$500,9,0)</f>
        <v>8.51</v>
      </c>
      <c r="AC26" s="2">
        <f t="shared" si="14"/>
        <v>0</v>
      </c>
      <c r="AD26" s="2">
        <f>VLOOKUP(C26,'2021.06'!$C$2:$M$500,9,0)</f>
        <v>424.17</v>
      </c>
    </row>
    <row r="27" ht="20" customHeight="1" spans="1:30">
      <c r="A27" s="10">
        <f t="shared" si="0"/>
        <v>24</v>
      </c>
      <c r="B27" s="27"/>
      <c r="C27" s="11" t="s">
        <v>843</v>
      </c>
      <c r="D27" s="11" t="s">
        <v>844</v>
      </c>
      <c r="E27" s="17">
        <v>3042.05</v>
      </c>
      <c r="F27" s="11">
        <v>3043</v>
      </c>
      <c r="G27" s="13">
        <v>5228.42</v>
      </c>
      <c r="H27" s="11">
        <f t="shared" si="1"/>
        <v>54.76</v>
      </c>
      <c r="I27" s="11">
        <f t="shared" si="2"/>
        <v>486.728</v>
      </c>
      <c r="J27" s="11">
        <f t="shared" si="3"/>
        <v>21.301</v>
      </c>
      <c r="K27" s="13">
        <f t="shared" si="4"/>
        <v>444.42</v>
      </c>
      <c r="L27" s="13"/>
      <c r="M27" s="13">
        <f t="shared" si="5"/>
        <v>1007.209</v>
      </c>
      <c r="N27" s="11">
        <v>0</v>
      </c>
      <c r="O27" s="11">
        <f t="shared" si="6"/>
        <v>243.36</v>
      </c>
      <c r="P27" s="11">
        <f t="shared" si="7"/>
        <v>9.13</v>
      </c>
      <c r="Q27" s="13">
        <f t="shared" si="8"/>
        <v>104.57</v>
      </c>
      <c r="R27" s="13"/>
      <c r="S27" s="11">
        <f t="shared" si="9"/>
        <v>357.06</v>
      </c>
      <c r="T27" s="11">
        <f t="shared" si="10"/>
        <v>1364.269</v>
      </c>
      <c r="U27" s="11"/>
      <c r="W27" s="2" t="e">
        <f>VLOOKUP(D27,'[4]2021.05'!$E$5:$F$203,2,0)</f>
        <v>#N/A</v>
      </c>
      <c r="X27" s="2">
        <f t="shared" si="12"/>
        <v>486.728</v>
      </c>
      <c r="Y27" s="2">
        <f t="shared" si="13"/>
        <v>0</v>
      </c>
      <c r="Z27" s="2">
        <f t="shared" si="11"/>
        <v>243.36</v>
      </c>
      <c r="AA27" s="35" t="str">
        <f>VLOOKUP(C27,[7]export!$B$1:$I$388,8,0)</f>
        <v>243.36</v>
      </c>
      <c r="AB27" s="2">
        <f>VLOOKUP(C27,[8]Sheet1!$B$1:$K$500,9,0)</f>
        <v>9.13</v>
      </c>
      <c r="AC27" s="2">
        <f t="shared" si="14"/>
        <v>0</v>
      </c>
      <c r="AD27" s="2">
        <f>VLOOKUP(C27,'2021.06'!$C$2:$M$500,9,0)</f>
        <v>424.17</v>
      </c>
    </row>
    <row r="28" ht="20" customHeight="1" spans="1:30">
      <c r="A28" s="10">
        <f t="shared" si="0"/>
        <v>25</v>
      </c>
      <c r="B28" s="28"/>
      <c r="C28" s="11" t="s">
        <v>845</v>
      </c>
      <c r="D28" s="11" t="s">
        <v>846</v>
      </c>
      <c r="E28" s="17">
        <v>3042.05</v>
      </c>
      <c r="F28" s="11">
        <v>3043</v>
      </c>
      <c r="G28" s="13">
        <v>5228.42</v>
      </c>
      <c r="H28" s="11">
        <f t="shared" si="1"/>
        <v>54.76</v>
      </c>
      <c r="I28" s="11">
        <f t="shared" si="2"/>
        <v>486.728</v>
      </c>
      <c r="J28" s="11">
        <f t="shared" si="3"/>
        <v>21.301</v>
      </c>
      <c r="K28" s="13">
        <f t="shared" si="4"/>
        <v>444.42</v>
      </c>
      <c r="L28" s="13"/>
      <c r="M28" s="13">
        <f t="shared" si="5"/>
        <v>1007.209</v>
      </c>
      <c r="N28" s="11">
        <v>0</v>
      </c>
      <c r="O28" s="11">
        <f t="shared" si="6"/>
        <v>243.36</v>
      </c>
      <c r="P28" s="11">
        <f t="shared" si="7"/>
        <v>9.13</v>
      </c>
      <c r="Q28" s="13">
        <f t="shared" si="8"/>
        <v>104.57</v>
      </c>
      <c r="R28" s="13"/>
      <c r="S28" s="11">
        <f t="shared" si="9"/>
        <v>357.06</v>
      </c>
      <c r="T28" s="11">
        <f t="shared" si="10"/>
        <v>1364.269</v>
      </c>
      <c r="U28" s="11"/>
      <c r="W28" s="2" t="e">
        <f>VLOOKUP(D28,'[4]2021.05'!$E$5:$F$203,2,0)</f>
        <v>#N/A</v>
      </c>
      <c r="X28" s="2">
        <f t="shared" si="12"/>
        <v>486.728</v>
      </c>
      <c r="Y28" s="2">
        <f t="shared" si="13"/>
        <v>0</v>
      </c>
      <c r="Z28" s="2">
        <f t="shared" si="11"/>
        <v>243.36</v>
      </c>
      <c r="AA28" s="35" t="str">
        <f>VLOOKUP(C28,[7]export!$B$1:$I$388,8,0)</f>
        <v>243.36</v>
      </c>
      <c r="AB28" s="2">
        <f>VLOOKUP(C28,[8]Sheet1!$B$1:$K$500,9,0)</f>
        <v>9.13</v>
      </c>
      <c r="AC28" s="2">
        <f t="shared" si="14"/>
        <v>0</v>
      </c>
      <c r="AD28" s="2">
        <f>VLOOKUP(C28,'2021.06'!$C$2:$M$500,9,0)</f>
        <v>424.17</v>
      </c>
    </row>
    <row r="29" ht="20" customHeight="1" spans="1:30">
      <c r="A29" s="10">
        <f t="shared" si="0"/>
        <v>26</v>
      </c>
      <c r="B29" s="14" t="s">
        <v>73</v>
      </c>
      <c r="C29" s="11" t="s">
        <v>779</v>
      </c>
      <c r="D29" s="11" t="s">
        <v>780</v>
      </c>
      <c r="E29" s="11">
        <v>3820</v>
      </c>
      <c r="F29" s="11">
        <v>3820</v>
      </c>
      <c r="G29" s="13">
        <v>5228.42</v>
      </c>
      <c r="H29" s="11">
        <f t="shared" si="1"/>
        <v>68.76</v>
      </c>
      <c r="I29" s="11">
        <f t="shared" si="2"/>
        <v>611.2</v>
      </c>
      <c r="J29" s="11">
        <f t="shared" si="3"/>
        <v>26.74</v>
      </c>
      <c r="K29" s="13">
        <f t="shared" si="4"/>
        <v>444.42</v>
      </c>
      <c r="L29" s="13"/>
      <c r="M29" s="13">
        <f t="shared" si="5"/>
        <v>1151.12</v>
      </c>
      <c r="N29" s="11">
        <v>0</v>
      </c>
      <c r="O29" s="11">
        <f t="shared" si="6"/>
        <v>305.6</v>
      </c>
      <c r="P29" s="11">
        <f t="shared" si="7"/>
        <v>11.46</v>
      </c>
      <c r="Q29" s="13">
        <f t="shared" si="8"/>
        <v>104.57</v>
      </c>
      <c r="R29" s="13"/>
      <c r="S29" s="11">
        <f t="shared" si="9"/>
        <v>421.63</v>
      </c>
      <c r="T29" s="11">
        <f t="shared" si="10"/>
        <v>1572.75</v>
      </c>
      <c r="U29" s="11"/>
      <c r="V29" s="2" t="str">
        <f>VLOOKUP(D29,[3]汇总!I$2:J$326,2,0)</f>
        <v>√</v>
      </c>
      <c r="W29" s="2">
        <f>VLOOKUP(D29,'[4]2021.05'!$E$5:$F$203,2,0)</f>
        <v>4180</v>
      </c>
      <c r="X29" s="2">
        <f t="shared" si="12"/>
        <v>611.2</v>
      </c>
      <c r="Y29" s="2">
        <f t="shared" si="13"/>
        <v>0</v>
      </c>
      <c r="Z29" s="2">
        <f t="shared" si="11"/>
        <v>305.6</v>
      </c>
      <c r="AA29" s="35" t="str">
        <f>VLOOKUP(C29,[7]export!$B$1:$I$388,8,0)</f>
        <v>305.6</v>
      </c>
      <c r="AB29" s="2">
        <f>VLOOKUP(C29,[8]Sheet1!$B$1:$K$500,9,0)</f>
        <v>11.46</v>
      </c>
      <c r="AC29" s="2">
        <f t="shared" si="14"/>
        <v>0</v>
      </c>
      <c r="AD29" s="2">
        <f>VLOOKUP(C29,'2021.06'!$C$2:$M$500,9,0)</f>
        <v>424.17</v>
      </c>
    </row>
    <row r="30" ht="20" customHeight="1" spans="1:30">
      <c r="A30" s="10">
        <f t="shared" si="0"/>
        <v>27</v>
      </c>
      <c r="B30" s="15"/>
      <c r="C30" s="11" t="s">
        <v>78</v>
      </c>
      <c r="D30" s="11" t="s">
        <v>79</v>
      </c>
      <c r="E30" s="11">
        <v>2836.2</v>
      </c>
      <c r="F30" s="11">
        <v>2837</v>
      </c>
      <c r="G30" s="13">
        <v>5228.42</v>
      </c>
      <c r="H30" s="11">
        <f t="shared" si="1"/>
        <v>51.05</v>
      </c>
      <c r="I30" s="11">
        <f t="shared" si="2"/>
        <v>453.792</v>
      </c>
      <c r="J30" s="11">
        <f t="shared" si="3"/>
        <v>19.859</v>
      </c>
      <c r="K30" s="13">
        <f t="shared" si="4"/>
        <v>444.42</v>
      </c>
      <c r="L30" s="13"/>
      <c r="M30" s="13">
        <f t="shared" si="5"/>
        <v>969.121</v>
      </c>
      <c r="N30" s="11">
        <v>0</v>
      </c>
      <c r="O30" s="11">
        <f t="shared" si="6"/>
        <v>226.9</v>
      </c>
      <c r="P30" s="11">
        <f t="shared" si="7"/>
        <v>8.51</v>
      </c>
      <c r="Q30" s="13">
        <f t="shared" si="8"/>
        <v>104.57</v>
      </c>
      <c r="R30" s="13"/>
      <c r="S30" s="11">
        <f t="shared" si="9"/>
        <v>339.98</v>
      </c>
      <c r="T30" s="11">
        <f t="shared" si="10"/>
        <v>1309.101</v>
      </c>
      <c r="U30" s="11"/>
      <c r="V30" s="2" t="str">
        <f>VLOOKUP(D30,[3]汇总!I$2:J$326,2,0)</f>
        <v>√</v>
      </c>
      <c r="W30" s="2">
        <f>VLOOKUP(D30,'[4]2021.05'!$E$5:$F$203,2,0)</f>
        <v>3180</v>
      </c>
      <c r="X30" s="2">
        <f t="shared" si="12"/>
        <v>453.792</v>
      </c>
      <c r="Y30" s="2">
        <f t="shared" si="13"/>
        <v>0</v>
      </c>
      <c r="Z30" s="2">
        <f t="shared" si="11"/>
        <v>226.9</v>
      </c>
      <c r="AA30" s="35" t="str">
        <f>VLOOKUP(C30,[7]export!$B$1:$I$388,8,0)</f>
        <v>226.9</v>
      </c>
      <c r="AB30" s="2">
        <f>VLOOKUP(C30,[8]Sheet1!$B$1:$K$500,9,0)</f>
        <v>8.51</v>
      </c>
      <c r="AC30" s="2">
        <f t="shared" si="14"/>
        <v>0</v>
      </c>
      <c r="AD30" s="2">
        <f>VLOOKUP(C30,'2021.06'!$C$2:$M$500,9,0)</f>
        <v>424.17</v>
      </c>
    </row>
    <row r="31" ht="20" customHeight="1" spans="1:30">
      <c r="A31" s="10">
        <f t="shared" si="0"/>
        <v>28</v>
      </c>
      <c r="B31" s="15"/>
      <c r="C31" s="11" t="s">
        <v>80</v>
      </c>
      <c r="D31" s="11" t="s">
        <v>81</v>
      </c>
      <c r="E31" s="11">
        <v>2836.2</v>
      </c>
      <c r="F31" s="11">
        <v>2837</v>
      </c>
      <c r="G31" s="13">
        <v>5228.42</v>
      </c>
      <c r="H31" s="11">
        <f t="shared" si="1"/>
        <v>51.05</v>
      </c>
      <c r="I31" s="11">
        <f t="shared" si="2"/>
        <v>453.792</v>
      </c>
      <c r="J31" s="11">
        <f t="shared" si="3"/>
        <v>19.859</v>
      </c>
      <c r="K31" s="13">
        <f t="shared" si="4"/>
        <v>444.42</v>
      </c>
      <c r="L31" s="13"/>
      <c r="M31" s="13">
        <f t="shared" si="5"/>
        <v>969.121</v>
      </c>
      <c r="N31" s="11">
        <v>0</v>
      </c>
      <c r="O31" s="11">
        <f t="shared" si="6"/>
        <v>226.9</v>
      </c>
      <c r="P31" s="11">
        <f t="shared" si="7"/>
        <v>8.51</v>
      </c>
      <c r="Q31" s="13">
        <f t="shared" si="8"/>
        <v>104.57</v>
      </c>
      <c r="R31" s="13"/>
      <c r="S31" s="11">
        <f t="shared" si="9"/>
        <v>339.98</v>
      </c>
      <c r="T31" s="11">
        <f t="shared" si="10"/>
        <v>1309.101</v>
      </c>
      <c r="U31" s="11"/>
      <c r="V31" s="2" t="str">
        <f>VLOOKUP(D31,[3]汇总!I$2:J$326,2,0)</f>
        <v>√</v>
      </c>
      <c r="W31" s="2">
        <f>VLOOKUP(D31,'[4]2021.05'!$E$5:$F$203,2,0)</f>
        <v>3180</v>
      </c>
      <c r="X31" s="2">
        <f t="shared" si="12"/>
        <v>453.792</v>
      </c>
      <c r="Y31" s="2">
        <f t="shared" si="13"/>
        <v>0</v>
      </c>
      <c r="Z31" s="2">
        <f t="shared" si="11"/>
        <v>226.9</v>
      </c>
      <c r="AA31" s="35" t="str">
        <f>VLOOKUP(C31,[7]export!$B$1:$I$388,8,0)</f>
        <v>226.9</v>
      </c>
      <c r="AB31" s="2">
        <f>VLOOKUP(C31,[8]Sheet1!$B$1:$K$500,9,0)</f>
        <v>8.51</v>
      </c>
      <c r="AC31" s="2">
        <f t="shared" si="14"/>
        <v>0</v>
      </c>
      <c r="AD31" s="2">
        <f>VLOOKUP(C31,'2021.06'!$C$2:$M$500,9,0)</f>
        <v>424.17</v>
      </c>
    </row>
    <row r="32" ht="20" customHeight="1" spans="1:30">
      <c r="A32" s="10">
        <f t="shared" si="0"/>
        <v>29</v>
      </c>
      <c r="B32" s="15"/>
      <c r="C32" s="11" t="s">
        <v>82</v>
      </c>
      <c r="D32" s="11" t="s">
        <v>83</v>
      </c>
      <c r="E32" s="11">
        <v>2836.2</v>
      </c>
      <c r="F32" s="11">
        <v>2837</v>
      </c>
      <c r="G32" s="13">
        <v>5228.42</v>
      </c>
      <c r="H32" s="11">
        <f t="shared" si="1"/>
        <v>51.05</v>
      </c>
      <c r="I32" s="11">
        <f t="shared" si="2"/>
        <v>453.792</v>
      </c>
      <c r="J32" s="11">
        <f t="shared" si="3"/>
        <v>19.859</v>
      </c>
      <c r="K32" s="13">
        <f t="shared" si="4"/>
        <v>444.42</v>
      </c>
      <c r="L32" s="13"/>
      <c r="M32" s="13">
        <f t="shared" si="5"/>
        <v>969.121</v>
      </c>
      <c r="N32" s="11">
        <v>0</v>
      </c>
      <c r="O32" s="11">
        <f t="shared" si="6"/>
        <v>226.9</v>
      </c>
      <c r="P32" s="11">
        <f t="shared" si="7"/>
        <v>8.51</v>
      </c>
      <c r="Q32" s="13">
        <f t="shared" si="8"/>
        <v>104.57</v>
      </c>
      <c r="R32" s="13"/>
      <c r="S32" s="11">
        <f t="shared" si="9"/>
        <v>339.98</v>
      </c>
      <c r="T32" s="11">
        <f t="shared" si="10"/>
        <v>1309.101</v>
      </c>
      <c r="U32" s="11"/>
      <c r="V32" s="2" t="str">
        <f>VLOOKUP(D32,[3]汇总!I$2:J$326,2,0)</f>
        <v>√</v>
      </c>
      <c r="W32" s="2">
        <f>VLOOKUP(D32,'[4]2021.05'!$E$5:$F$203,2,0)</f>
        <v>3180</v>
      </c>
      <c r="X32" s="2">
        <f t="shared" si="12"/>
        <v>453.792</v>
      </c>
      <c r="Y32" s="2">
        <f t="shared" si="13"/>
        <v>0</v>
      </c>
      <c r="Z32" s="2">
        <f t="shared" si="11"/>
        <v>226.9</v>
      </c>
      <c r="AA32" s="35" t="str">
        <f>VLOOKUP(C32,[7]export!$B$1:$I$388,8,0)</f>
        <v>226.9</v>
      </c>
      <c r="AB32" s="2">
        <f>VLOOKUP(C32,[8]Sheet1!$B$1:$K$500,9,0)</f>
        <v>8.51</v>
      </c>
      <c r="AC32" s="2">
        <f t="shared" si="14"/>
        <v>0</v>
      </c>
      <c r="AD32" s="2">
        <f>VLOOKUP(C32,'2021.06'!$C$2:$M$500,9,0)</f>
        <v>424.17</v>
      </c>
    </row>
    <row r="33" ht="20" customHeight="1" spans="1:30">
      <c r="A33" s="10">
        <f t="shared" si="0"/>
        <v>30</v>
      </c>
      <c r="B33" s="15"/>
      <c r="C33" s="11" t="s">
        <v>84</v>
      </c>
      <c r="D33" s="11" t="s">
        <v>85</v>
      </c>
      <c r="E33" s="11">
        <v>2836.2</v>
      </c>
      <c r="F33" s="11">
        <v>2837</v>
      </c>
      <c r="G33" s="13">
        <v>5228.42</v>
      </c>
      <c r="H33" s="11">
        <f t="shared" si="1"/>
        <v>51.05</v>
      </c>
      <c r="I33" s="11">
        <f t="shared" si="2"/>
        <v>453.792</v>
      </c>
      <c r="J33" s="11">
        <f t="shared" si="3"/>
        <v>19.859</v>
      </c>
      <c r="K33" s="13">
        <f t="shared" si="4"/>
        <v>444.42</v>
      </c>
      <c r="L33" s="13"/>
      <c r="M33" s="13">
        <f t="shared" si="5"/>
        <v>969.121</v>
      </c>
      <c r="N33" s="11">
        <v>0</v>
      </c>
      <c r="O33" s="11">
        <f t="shared" si="6"/>
        <v>226.9</v>
      </c>
      <c r="P33" s="11">
        <f t="shared" si="7"/>
        <v>8.51</v>
      </c>
      <c r="Q33" s="13">
        <f t="shared" si="8"/>
        <v>104.57</v>
      </c>
      <c r="R33" s="13"/>
      <c r="S33" s="11">
        <f t="shared" si="9"/>
        <v>339.98</v>
      </c>
      <c r="T33" s="11">
        <f t="shared" si="10"/>
        <v>1309.101</v>
      </c>
      <c r="U33" s="11"/>
      <c r="V33" s="2" t="str">
        <f>VLOOKUP(D33,[3]汇总!I$2:J$326,2,0)</f>
        <v>√</v>
      </c>
      <c r="W33" s="2">
        <f>VLOOKUP(D33,'[4]2021.05'!$E$5:$F$203,2,0)</f>
        <v>3180</v>
      </c>
      <c r="X33" s="2">
        <f t="shared" si="12"/>
        <v>453.792</v>
      </c>
      <c r="Y33" s="2">
        <f t="shared" si="13"/>
        <v>0</v>
      </c>
      <c r="Z33" s="2">
        <f t="shared" si="11"/>
        <v>226.9</v>
      </c>
      <c r="AA33" s="35" t="str">
        <f>VLOOKUP(C33,[7]export!$B$1:$I$388,8,0)</f>
        <v>226.9</v>
      </c>
      <c r="AB33" s="2">
        <f>VLOOKUP(C33,[8]Sheet1!$B$1:$K$500,9,0)</f>
        <v>8.51</v>
      </c>
      <c r="AC33" s="2">
        <f t="shared" si="14"/>
        <v>0</v>
      </c>
      <c r="AD33" s="2">
        <f>VLOOKUP(C33,'2021.06'!$C$2:$M$500,9,0)</f>
        <v>424.17</v>
      </c>
    </row>
    <row r="34" ht="20" customHeight="1" spans="1:30">
      <c r="A34" s="10">
        <f t="shared" si="0"/>
        <v>31</v>
      </c>
      <c r="B34" s="15"/>
      <c r="C34" s="11" t="s">
        <v>88</v>
      </c>
      <c r="D34" s="11" t="s">
        <v>89</v>
      </c>
      <c r="E34" s="11">
        <v>3042.05</v>
      </c>
      <c r="F34" s="11">
        <v>3043</v>
      </c>
      <c r="G34" s="13">
        <v>5228.42</v>
      </c>
      <c r="H34" s="11">
        <f t="shared" si="1"/>
        <v>54.76</v>
      </c>
      <c r="I34" s="11">
        <f t="shared" si="2"/>
        <v>486.728</v>
      </c>
      <c r="J34" s="11">
        <f t="shared" si="3"/>
        <v>21.301</v>
      </c>
      <c r="K34" s="13">
        <f t="shared" si="4"/>
        <v>444.42</v>
      </c>
      <c r="L34" s="13"/>
      <c r="M34" s="13">
        <f t="shared" si="5"/>
        <v>1007.209</v>
      </c>
      <c r="N34" s="11">
        <v>0</v>
      </c>
      <c r="O34" s="11">
        <f t="shared" si="6"/>
        <v>243.36</v>
      </c>
      <c r="P34" s="11">
        <f t="shared" si="7"/>
        <v>9.13</v>
      </c>
      <c r="Q34" s="13">
        <f t="shared" si="8"/>
        <v>104.57</v>
      </c>
      <c r="R34" s="13"/>
      <c r="S34" s="11">
        <f t="shared" si="9"/>
        <v>357.06</v>
      </c>
      <c r="T34" s="11">
        <f t="shared" si="10"/>
        <v>1364.269</v>
      </c>
      <c r="U34" s="11"/>
      <c r="V34" s="2" t="str">
        <f>VLOOKUP(D34,[3]汇总!I$2:J$326,2,0)</f>
        <v>√</v>
      </c>
      <c r="W34" s="2">
        <f>VLOOKUP(D34,'[4]2021.05'!$E$5:$F$203,2,0)</f>
        <v>3180</v>
      </c>
      <c r="X34" s="2">
        <f t="shared" si="12"/>
        <v>486.728</v>
      </c>
      <c r="Y34" s="2">
        <f t="shared" si="13"/>
        <v>0</v>
      </c>
      <c r="Z34" s="2">
        <f t="shared" si="11"/>
        <v>243.36</v>
      </c>
      <c r="AA34" s="35" t="str">
        <f>VLOOKUP(C34,[7]export!$B$1:$I$388,8,0)</f>
        <v>243.36</v>
      </c>
      <c r="AB34" s="2">
        <f>VLOOKUP(C34,[8]Sheet1!$B$1:$K$500,9,0)</f>
        <v>9.13</v>
      </c>
      <c r="AC34" s="2">
        <f t="shared" si="14"/>
        <v>0</v>
      </c>
      <c r="AD34" s="2">
        <f>VLOOKUP(C34,'2021.06'!$C$2:$M$500,9,0)</f>
        <v>424.17</v>
      </c>
    </row>
    <row r="35" ht="20" customHeight="1" spans="1:30">
      <c r="A35" s="10">
        <f t="shared" si="0"/>
        <v>32</v>
      </c>
      <c r="B35" s="15"/>
      <c r="C35" s="11" t="s">
        <v>847</v>
      </c>
      <c r="D35" s="213" t="s">
        <v>848</v>
      </c>
      <c r="E35" s="11">
        <v>3042.05</v>
      </c>
      <c r="F35" s="11">
        <v>3043</v>
      </c>
      <c r="G35" s="13">
        <v>5228.42</v>
      </c>
      <c r="H35" s="11">
        <f t="shared" si="1"/>
        <v>54.76</v>
      </c>
      <c r="I35" s="11">
        <f t="shared" si="2"/>
        <v>486.728</v>
      </c>
      <c r="J35" s="11">
        <f t="shared" si="3"/>
        <v>21.301</v>
      </c>
      <c r="K35" s="13">
        <f t="shared" si="4"/>
        <v>444.42</v>
      </c>
      <c r="L35" s="13"/>
      <c r="M35" s="13">
        <f t="shared" si="5"/>
        <v>1007.209</v>
      </c>
      <c r="N35" s="11">
        <v>0</v>
      </c>
      <c r="O35" s="11">
        <f t="shared" si="6"/>
        <v>243.36</v>
      </c>
      <c r="P35" s="11">
        <f t="shared" si="7"/>
        <v>9.13</v>
      </c>
      <c r="Q35" s="13">
        <f t="shared" si="8"/>
        <v>104.57</v>
      </c>
      <c r="R35" s="13"/>
      <c r="S35" s="11">
        <f t="shared" si="9"/>
        <v>357.06</v>
      </c>
      <c r="T35" s="11">
        <f t="shared" si="10"/>
        <v>1364.269</v>
      </c>
      <c r="U35" s="11"/>
      <c r="W35" s="2" t="e">
        <f>VLOOKUP(D35,'[4]2021.05'!$E$5:$F$203,2,0)</f>
        <v>#N/A</v>
      </c>
      <c r="X35" s="2">
        <f t="shared" si="12"/>
        <v>486.728</v>
      </c>
      <c r="Y35" s="2">
        <f t="shared" si="13"/>
        <v>0</v>
      </c>
      <c r="Z35" s="2">
        <f t="shared" si="11"/>
        <v>243.36</v>
      </c>
      <c r="AA35" s="35" t="str">
        <f>VLOOKUP(C35,[7]export!$B$1:$I$388,8,0)</f>
        <v>243.36</v>
      </c>
      <c r="AB35" s="2">
        <f>VLOOKUP(C35,[8]Sheet1!$B$1:$K$500,9,0)</f>
        <v>9.13</v>
      </c>
      <c r="AC35" s="2">
        <f t="shared" si="14"/>
        <v>0</v>
      </c>
      <c r="AD35" s="2">
        <f>VLOOKUP(C35,'2021.06'!$C$2:$M$500,9,0)</f>
        <v>424.17</v>
      </c>
    </row>
    <row r="36" ht="20" customHeight="1" spans="1:30">
      <c r="A36" s="10">
        <f t="shared" si="0"/>
        <v>33</v>
      </c>
      <c r="B36" s="15"/>
      <c r="C36" s="29" t="s">
        <v>917</v>
      </c>
      <c r="D36" s="29" t="s">
        <v>918</v>
      </c>
      <c r="E36" s="11">
        <v>3042.05</v>
      </c>
      <c r="F36" s="11">
        <v>3043</v>
      </c>
      <c r="G36" s="13">
        <v>5228.42</v>
      </c>
      <c r="H36" s="11">
        <f t="shared" si="1"/>
        <v>54.76</v>
      </c>
      <c r="I36" s="11">
        <f t="shared" si="2"/>
        <v>486.728</v>
      </c>
      <c r="J36" s="11">
        <f t="shared" si="3"/>
        <v>21.301</v>
      </c>
      <c r="K36" s="13">
        <f t="shared" si="4"/>
        <v>444.42</v>
      </c>
      <c r="L36" s="13"/>
      <c r="M36" s="13">
        <f t="shared" si="5"/>
        <v>1007.209</v>
      </c>
      <c r="N36" s="11">
        <v>0</v>
      </c>
      <c r="O36" s="11">
        <f t="shared" si="6"/>
        <v>243.36</v>
      </c>
      <c r="P36" s="11">
        <f t="shared" si="7"/>
        <v>9.13</v>
      </c>
      <c r="Q36" s="13">
        <f t="shared" si="8"/>
        <v>104.57</v>
      </c>
      <c r="R36" s="13"/>
      <c r="S36" s="11">
        <f t="shared" si="9"/>
        <v>357.06</v>
      </c>
      <c r="T36" s="11">
        <f t="shared" si="10"/>
        <v>1364.269</v>
      </c>
      <c r="U36" s="11"/>
      <c r="X36" s="2">
        <f t="shared" si="12"/>
        <v>486.728</v>
      </c>
      <c r="Y36" s="2">
        <f t="shared" si="13"/>
        <v>0</v>
      </c>
      <c r="Z36" s="2">
        <f t="shared" si="11"/>
        <v>243.36</v>
      </c>
      <c r="AA36" s="35" t="str">
        <f>VLOOKUP(C36,[7]export!$B$1:$I$388,8,0)</f>
        <v>243.36</v>
      </c>
      <c r="AB36" s="2">
        <f>VLOOKUP(C36,[8]Sheet1!$B$1:$K$500,9,0)</f>
        <v>9.13</v>
      </c>
      <c r="AC36" s="2">
        <f t="shared" si="14"/>
        <v>0</v>
      </c>
      <c r="AD36" s="2">
        <f>VLOOKUP(C36,'2021.06'!$C$2:$M$500,9,0)</f>
        <v>424.17</v>
      </c>
    </row>
    <row r="37" ht="20" customHeight="1" spans="1:30">
      <c r="A37" s="10">
        <f t="shared" si="0"/>
        <v>34</v>
      </c>
      <c r="B37" s="15"/>
      <c r="C37" s="29" t="s">
        <v>919</v>
      </c>
      <c r="D37" s="29" t="s">
        <v>920</v>
      </c>
      <c r="E37" s="11">
        <v>3042.05</v>
      </c>
      <c r="F37" s="11">
        <v>3043</v>
      </c>
      <c r="G37" s="13">
        <v>5228.42</v>
      </c>
      <c r="H37" s="11">
        <f t="shared" si="1"/>
        <v>54.76</v>
      </c>
      <c r="I37" s="11">
        <f t="shared" si="2"/>
        <v>486.728</v>
      </c>
      <c r="J37" s="11">
        <f t="shared" si="3"/>
        <v>21.301</v>
      </c>
      <c r="K37" s="13">
        <f t="shared" si="4"/>
        <v>444.42</v>
      </c>
      <c r="L37" s="13"/>
      <c r="M37" s="13">
        <f t="shared" si="5"/>
        <v>1007.209</v>
      </c>
      <c r="N37" s="11">
        <v>0</v>
      </c>
      <c r="O37" s="11">
        <f t="shared" si="6"/>
        <v>243.36</v>
      </c>
      <c r="P37" s="11">
        <f t="shared" si="7"/>
        <v>9.13</v>
      </c>
      <c r="Q37" s="13">
        <f t="shared" si="8"/>
        <v>104.57</v>
      </c>
      <c r="R37" s="13"/>
      <c r="S37" s="11">
        <f t="shared" si="9"/>
        <v>357.06</v>
      </c>
      <c r="T37" s="11">
        <f t="shared" si="10"/>
        <v>1364.269</v>
      </c>
      <c r="U37" s="11"/>
      <c r="X37" s="2">
        <f t="shared" si="12"/>
        <v>486.728</v>
      </c>
      <c r="Y37" s="2">
        <f t="shared" si="13"/>
        <v>0</v>
      </c>
      <c r="Z37" s="2">
        <f t="shared" si="11"/>
        <v>243.36</v>
      </c>
      <c r="AA37" s="35" t="str">
        <f>VLOOKUP(C37,[7]export!$B$1:$I$388,8,0)</f>
        <v>243.36</v>
      </c>
      <c r="AB37" s="2">
        <f>VLOOKUP(C37,[8]Sheet1!$B$1:$K$500,9,0)</f>
        <v>9.13</v>
      </c>
      <c r="AC37" s="2">
        <f t="shared" si="14"/>
        <v>0</v>
      </c>
      <c r="AD37" s="2">
        <f>VLOOKUP(C37,'2021.06'!$C$2:$M$500,9,0)</f>
        <v>424.17</v>
      </c>
    </row>
    <row r="38" ht="20" customHeight="1" spans="1:30">
      <c r="A38" s="10">
        <f t="shared" si="0"/>
        <v>35</v>
      </c>
      <c r="B38" s="15"/>
      <c r="C38" s="29" t="s">
        <v>921</v>
      </c>
      <c r="D38" s="29" t="s">
        <v>922</v>
      </c>
      <c r="E38" s="11">
        <v>3042.05</v>
      </c>
      <c r="F38" s="11">
        <v>3043</v>
      </c>
      <c r="G38" s="13">
        <v>5228.42</v>
      </c>
      <c r="H38" s="11">
        <f t="shared" si="1"/>
        <v>54.76</v>
      </c>
      <c r="I38" s="11">
        <f t="shared" si="2"/>
        <v>486.728</v>
      </c>
      <c r="J38" s="11">
        <f t="shared" si="3"/>
        <v>21.301</v>
      </c>
      <c r="K38" s="13">
        <f t="shared" si="4"/>
        <v>444.42</v>
      </c>
      <c r="L38" s="13"/>
      <c r="M38" s="13">
        <f t="shared" si="5"/>
        <v>1007.209</v>
      </c>
      <c r="N38" s="11">
        <v>0</v>
      </c>
      <c r="O38" s="11">
        <f t="shared" si="6"/>
        <v>243.36</v>
      </c>
      <c r="P38" s="11">
        <f t="shared" si="7"/>
        <v>9.13</v>
      </c>
      <c r="Q38" s="13">
        <f t="shared" si="8"/>
        <v>104.57</v>
      </c>
      <c r="R38" s="13"/>
      <c r="S38" s="11">
        <f t="shared" si="9"/>
        <v>357.06</v>
      </c>
      <c r="T38" s="11">
        <f t="shared" si="10"/>
        <v>1364.269</v>
      </c>
      <c r="U38" s="11"/>
      <c r="X38" s="2">
        <f t="shared" si="12"/>
        <v>486.728</v>
      </c>
      <c r="Y38" s="2">
        <f t="shared" si="13"/>
        <v>0</v>
      </c>
      <c r="Z38" s="2">
        <f t="shared" si="11"/>
        <v>243.36</v>
      </c>
      <c r="AA38" s="35" t="str">
        <f>VLOOKUP(C38,[7]export!$B$1:$I$388,8,0)</f>
        <v>243.36</v>
      </c>
      <c r="AB38" s="2">
        <f>VLOOKUP(C38,[8]Sheet1!$B$1:$K$500,9,0)</f>
        <v>9.13</v>
      </c>
      <c r="AC38" s="2">
        <f t="shared" si="14"/>
        <v>0</v>
      </c>
      <c r="AD38" s="2">
        <f>VLOOKUP(C38,'2021.06'!$C$2:$M$500,9,0)</f>
        <v>424.17</v>
      </c>
    </row>
    <row r="39" ht="20" customHeight="1" spans="1:30">
      <c r="A39" s="10">
        <f t="shared" si="0"/>
        <v>36</v>
      </c>
      <c r="B39" s="15"/>
      <c r="C39" s="29" t="s">
        <v>923</v>
      </c>
      <c r="D39" s="29" t="s">
        <v>924</v>
      </c>
      <c r="E39" s="11">
        <v>3042.05</v>
      </c>
      <c r="F39" s="11">
        <v>3043</v>
      </c>
      <c r="G39" s="13">
        <v>5228.42</v>
      </c>
      <c r="H39" s="11">
        <f t="shared" si="1"/>
        <v>54.76</v>
      </c>
      <c r="I39" s="11">
        <f t="shared" si="2"/>
        <v>486.728</v>
      </c>
      <c r="J39" s="11">
        <f t="shared" si="3"/>
        <v>21.301</v>
      </c>
      <c r="K39" s="13">
        <f t="shared" si="4"/>
        <v>444.42</v>
      </c>
      <c r="L39" s="13"/>
      <c r="M39" s="13">
        <f t="shared" si="5"/>
        <v>1007.209</v>
      </c>
      <c r="N39" s="11">
        <v>0</v>
      </c>
      <c r="O39" s="11">
        <f t="shared" si="6"/>
        <v>243.36</v>
      </c>
      <c r="P39" s="11">
        <f t="shared" si="7"/>
        <v>9.13</v>
      </c>
      <c r="Q39" s="13">
        <f t="shared" si="8"/>
        <v>104.57</v>
      </c>
      <c r="R39" s="13"/>
      <c r="S39" s="11">
        <f t="shared" si="9"/>
        <v>357.06</v>
      </c>
      <c r="T39" s="11">
        <f t="shared" si="10"/>
        <v>1364.269</v>
      </c>
      <c r="U39" s="11"/>
      <c r="X39" s="2">
        <f t="shared" si="12"/>
        <v>486.728</v>
      </c>
      <c r="Y39" s="2">
        <f t="shared" si="13"/>
        <v>0</v>
      </c>
      <c r="Z39" s="2">
        <f t="shared" si="11"/>
        <v>243.36</v>
      </c>
      <c r="AA39" s="35" t="str">
        <f>VLOOKUP(C39,[7]export!$B$1:$I$388,8,0)</f>
        <v>243.36</v>
      </c>
      <c r="AB39" s="2">
        <f>VLOOKUP(C39,[8]Sheet1!$B$1:$K$500,9,0)</f>
        <v>9.13</v>
      </c>
      <c r="AC39" s="2">
        <f t="shared" si="14"/>
        <v>0</v>
      </c>
      <c r="AD39" s="2">
        <f>VLOOKUP(C39,'2021.06'!$C$2:$M$500,9,0)</f>
        <v>424.17</v>
      </c>
    </row>
    <row r="40" ht="20" customHeight="1" spans="1:30">
      <c r="A40" s="10">
        <f t="shared" si="0"/>
        <v>37</v>
      </c>
      <c r="B40" s="15"/>
      <c r="C40" s="29" t="s">
        <v>925</v>
      </c>
      <c r="D40" s="29" t="s">
        <v>926</v>
      </c>
      <c r="E40" s="11">
        <v>3042.05</v>
      </c>
      <c r="F40" s="11">
        <v>3043</v>
      </c>
      <c r="G40" s="13">
        <v>5228.42</v>
      </c>
      <c r="H40" s="11">
        <f t="shared" si="1"/>
        <v>54.76</v>
      </c>
      <c r="I40" s="11">
        <f t="shared" si="2"/>
        <v>486.728</v>
      </c>
      <c r="J40" s="11">
        <f t="shared" si="3"/>
        <v>21.301</v>
      </c>
      <c r="K40" s="13">
        <f t="shared" si="4"/>
        <v>444.42</v>
      </c>
      <c r="L40" s="13"/>
      <c r="M40" s="13">
        <f t="shared" si="5"/>
        <v>1007.209</v>
      </c>
      <c r="N40" s="11">
        <v>0</v>
      </c>
      <c r="O40" s="11">
        <f t="shared" si="6"/>
        <v>243.36</v>
      </c>
      <c r="P40" s="11">
        <f t="shared" si="7"/>
        <v>9.13</v>
      </c>
      <c r="Q40" s="13">
        <f t="shared" si="8"/>
        <v>104.57</v>
      </c>
      <c r="R40" s="13"/>
      <c r="S40" s="11">
        <f t="shared" si="9"/>
        <v>357.06</v>
      </c>
      <c r="T40" s="11">
        <f t="shared" si="10"/>
        <v>1364.269</v>
      </c>
      <c r="U40" s="11"/>
      <c r="X40" s="2">
        <f t="shared" si="12"/>
        <v>486.728</v>
      </c>
      <c r="Y40" s="2">
        <f t="shared" si="13"/>
        <v>0</v>
      </c>
      <c r="Z40" s="2">
        <f t="shared" si="11"/>
        <v>243.36</v>
      </c>
      <c r="AA40" s="35" t="str">
        <f>VLOOKUP(C40,[7]export!$B$1:$I$388,8,0)</f>
        <v>243.36</v>
      </c>
      <c r="AB40" s="2">
        <f>VLOOKUP(C40,[8]Sheet1!$B$1:$K$500,9,0)</f>
        <v>9.13</v>
      </c>
      <c r="AC40" s="2">
        <f t="shared" si="14"/>
        <v>0</v>
      </c>
      <c r="AD40" s="2">
        <f>VLOOKUP(C40,'2021.06'!$C$2:$M$500,9,0)</f>
        <v>424.17</v>
      </c>
    </row>
    <row r="41" ht="20" customHeight="1" spans="1:30">
      <c r="A41" s="10">
        <f t="shared" si="0"/>
        <v>38</v>
      </c>
      <c r="B41" s="16"/>
      <c r="C41" s="29" t="s">
        <v>927</v>
      </c>
      <c r="D41" s="29" t="s">
        <v>928</v>
      </c>
      <c r="E41" s="11">
        <v>3042.05</v>
      </c>
      <c r="F41" s="11">
        <v>3043</v>
      </c>
      <c r="G41" s="13">
        <v>5228.42</v>
      </c>
      <c r="H41" s="11">
        <f t="shared" si="1"/>
        <v>54.76</v>
      </c>
      <c r="I41" s="11">
        <f t="shared" si="2"/>
        <v>486.728</v>
      </c>
      <c r="J41" s="11">
        <f t="shared" si="3"/>
        <v>21.301</v>
      </c>
      <c r="K41" s="13">
        <f t="shared" si="4"/>
        <v>444.42</v>
      </c>
      <c r="L41" s="13"/>
      <c r="M41" s="13">
        <f t="shared" si="5"/>
        <v>1007.209</v>
      </c>
      <c r="N41" s="11">
        <v>0</v>
      </c>
      <c r="O41" s="11">
        <f t="shared" si="6"/>
        <v>243.36</v>
      </c>
      <c r="P41" s="11">
        <f t="shared" si="7"/>
        <v>9.13</v>
      </c>
      <c r="Q41" s="13">
        <f t="shared" si="8"/>
        <v>104.57</v>
      </c>
      <c r="R41" s="13"/>
      <c r="S41" s="11">
        <f t="shared" si="9"/>
        <v>357.06</v>
      </c>
      <c r="T41" s="11">
        <f t="shared" si="10"/>
        <v>1364.269</v>
      </c>
      <c r="U41" s="11"/>
      <c r="X41" s="2">
        <f t="shared" si="12"/>
        <v>486.728</v>
      </c>
      <c r="Y41" s="2">
        <f t="shared" si="13"/>
        <v>0</v>
      </c>
      <c r="Z41" s="2">
        <f t="shared" si="11"/>
        <v>243.36</v>
      </c>
      <c r="AA41" s="35" t="str">
        <f>VLOOKUP(C41,[7]export!$B$1:$I$388,8,0)</f>
        <v>243.36</v>
      </c>
      <c r="AB41" s="2">
        <f>VLOOKUP(C41,[8]Sheet1!$B$1:$K$500,9,0)</f>
        <v>9.13</v>
      </c>
      <c r="AC41" s="2">
        <f t="shared" si="14"/>
        <v>0</v>
      </c>
      <c r="AD41" s="2">
        <f>VLOOKUP(C41,'2021.06'!$C$2:$M$500,9,0)</f>
        <v>424.17</v>
      </c>
    </row>
    <row r="42" s="1" customFormat="1" ht="20" customHeight="1" spans="1:30">
      <c r="A42" s="18"/>
      <c r="B42" s="137"/>
      <c r="C42" s="116" t="s">
        <v>1094</v>
      </c>
      <c r="D42" s="116" t="s">
        <v>1095</v>
      </c>
      <c r="E42" s="12">
        <v>3042.05</v>
      </c>
      <c r="F42" s="12">
        <v>3043</v>
      </c>
      <c r="G42" s="22">
        <v>5228.42</v>
      </c>
      <c r="H42" s="12">
        <f t="shared" si="1"/>
        <v>54.76</v>
      </c>
      <c r="I42" s="12">
        <f t="shared" si="2"/>
        <v>486.728</v>
      </c>
      <c r="J42" s="12">
        <f t="shared" si="3"/>
        <v>21.301</v>
      </c>
      <c r="K42" s="22">
        <f t="shared" si="4"/>
        <v>444.42</v>
      </c>
      <c r="L42" s="22"/>
      <c r="M42" s="22">
        <f t="shared" si="5"/>
        <v>1007.209</v>
      </c>
      <c r="N42" s="12">
        <v>0</v>
      </c>
      <c r="O42" s="12">
        <f t="shared" si="6"/>
        <v>243.36</v>
      </c>
      <c r="P42" s="12">
        <f t="shared" si="7"/>
        <v>9.13</v>
      </c>
      <c r="Q42" s="22">
        <f t="shared" si="8"/>
        <v>104.57</v>
      </c>
      <c r="R42" s="22"/>
      <c r="S42" s="12">
        <f t="shared" si="9"/>
        <v>357.06</v>
      </c>
      <c r="T42" s="12">
        <f t="shared" si="10"/>
        <v>1364.269</v>
      </c>
      <c r="U42" s="12" t="s">
        <v>50</v>
      </c>
      <c r="X42" s="2">
        <f t="shared" si="12"/>
        <v>486.728</v>
      </c>
      <c r="Y42" s="2">
        <f t="shared" si="13"/>
        <v>0</v>
      </c>
      <c r="AA42" s="35" t="str">
        <f>VLOOKUP(C42,[7]export!$B$1:$I$388,8,0)</f>
        <v>243.36</v>
      </c>
      <c r="AB42" s="2">
        <f>VLOOKUP(C42,[8]Sheet1!$B$1:$K$500,9,0)</f>
        <v>9.13</v>
      </c>
      <c r="AC42" s="2">
        <f t="shared" si="14"/>
        <v>0</v>
      </c>
      <c r="AD42" s="2" t="e">
        <f>VLOOKUP(C42,'2021.06'!$C$2:$M$500,9,0)</f>
        <v>#N/A</v>
      </c>
    </row>
    <row r="43" ht="20" customHeight="1" spans="1:30">
      <c r="A43" s="10">
        <f t="shared" ref="A43:A62" si="15">ROW()-3</f>
        <v>40</v>
      </c>
      <c r="B43" s="11" t="s">
        <v>90</v>
      </c>
      <c r="C43" s="11" t="s">
        <v>91</v>
      </c>
      <c r="D43" s="11" t="s">
        <v>92</v>
      </c>
      <c r="E43" s="11">
        <v>2836.2</v>
      </c>
      <c r="F43" s="11">
        <v>2837</v>
      </c>
      <c r="G43" s="13">
        <v>5228.42</v>
      </c>
      <c r="H43" s="11">
        <f t="shared" si="1"/>
        <v>51.05</v>
      </c>
      <c r="I43" s="11">
        <f t="shared" ref="I43:I52" si="16">E43*0.16</f>
        <v>453.792</v>
      </c>
      <c r="J43" s="11">
        <f t="shared" ref="J43:J52" si="17">F43*0.007</f>
        <v>19.859</v>
      </c>
      <c r="K43" s="13">
        <f t="shared" ref="K43:K52" si="18">ROUND(G43*0.085,2)</f>
        <v>444.42</v>
      </c>
      <c r="L43" s="13"/>
      <c r="M43" s="13">
        <f t="shared" ref="M43:M68" si="19">SUM(H43:K43)</f>
        <v>969.121</v>
      </c>
      <c r="N43" s="11">
        <v>0</v>
      </c>
      <c r="O43" s="11">
        <f t="shared" ref="O43:O52" si="20">ROUND(E43*0.08,2)</f>
        <v>226.9</v>
      </c>
      <c r="P43" s="11">
        <f t="shared" ref="P43:P52" si="21">ROUND(F43*0.003,2)</f>
        <v>8.51</v>
      </c>
      <c r="Q43" s="13">
        <f t="shared" ref="Q43:Q52" si="22">ROUND(G43*0.02,2)</f>
        <v>104.57</v>
      </c>
      <c r="R43" s="13"/>
      <c r="S43" s="11">
        <f t="shared" ref="S43:S52" si="23">SUM(N43:Q43)</f>
        <v>339.98</v>
      </c>
      <c r="T43" s="11">
        <f t="shared" ref="T43:T68" si="24">M43+S43</f>
        <v>1309.101</v>
      </c>
      <c r="U43" s="11"/>
      <c r="V43" s="2" t="str">
        <f>VLOOKUP(D43,[3]汇总!I$2:J$326,2,0)</f>
        <v>√</v>
      </c>
      <c r="W43" s="2">
        <f>VLOOKUP(D43,'[4]2021.05'!$E$5:$F$203,2,0)</f>
        <v>3180</v>
      </c>
      <c r="X43" s="2">
        <f t="shared" si="12"/>
        <v>453.792</v>
      </c>
      <c r="Y43" s="2">
        <f t="shared" si="13"/>
        <v>0</v>
      </c>
      <c r="Z43" s="2">
        <f t="shared" ref="Z43:Z62" si="25">O43-Y43</f>
        <v>226.9</v>
      </c>
      <c r="AA43" s="35" t="str">
        <f>VLOOKUP(C43,[7]export!$B$1:$I$388,8,0)</f>
        <v>226.9</v>
      </c>
      <c r="AB43" s="2">
        <f>VLOOKUP(C43,[8]Sheet1!$B$1:$K$500,9,0)</f>
        <v>8.51</v>
      </c>
      <c r="AC43" s="2">
        <f t="shared" si="14"/>
        <v>0</v>
      </c>
      <c r="AD43" s="2">
        <f>VLOOKUP(C43,'2021.06'!$C$2:$M$500,9,0)</f>
        <v>424.17</v>
      </c>
    </row>
    <row r="44" ht="20" customHeight="1" spans="1:30">
      <c r="A44" s="10">
        <f t="shared" si="15"/>
        <v>41</v>
      </c>
      <c r="B44" s="11"/>
      <c r="C44" s="11" t="s">
        <v>781</v>
      </c>
      <c r="D44" s="11" t="s">
        <v>782</v>
      </c>
      <c r="E44" s="17">
        <v>3042.05</v>
      </c>
      <c r="F44" s="17">
        <v>3043</v>
      </c>
      <c r="G44" s="13">
        <v>5228.42</v>
      </c>
      <c r="H44" s="11">
        <f t="shared" si="1"/>
        <v>54.76</v>
      </c>
      <c r="I44" s="11">
        <f t="shared" si="16"/>
        <v>486.728</v>
      </c>
      <c r="J44" s="11">
        <f t="shared" si="17"/>
        <v>21.301</v>
      </c>
      <c r="K44" s="13">
        <f t="shared" si="18"/>
        <v>444.42</v>
      </c>
      <c r="L44" s="13"/>
      <c r="M44" s="13">
        <f t="shared" si="19"/>
        <v>1007.209</v>
      </c>
      <c r="N44" s="11">
        <v>0</v>
      </c>
      <c r="O44" s="11">
        <f t="shared" si="20"/>
        <v>243.36</v>
      </c>
      <c r="P44" s="11">
        <f t="shared" si="21"/>
        <v>9.13</v>
      </c>
      <c r="Q44" s="13">
        <f t="shared" si="22"/>
        <v>104.57</v>
      </c>
      <c r="R44" s="13"/>
      <c r="S44" s="11">
        <f t="shared" si="23"/>
        <v>357.06</v>
      </c>
      <c r="T44" s="11">
        <f t="shared" si="24"/>
        <v>1364.269</v>
      </c>
      <c r="U44" s="11"/>
      <c r="V44" s="2" t="str">
        <f>VLOOKUP(D44,[3]汇总!I$2:J$326,2,0)</f>
        <v>√</v>
      </c>
      <c r="W44" s="2" t="e">
        <f>VLOOKUP(D44,'[4]2021.05'!$E$5:$F$203,2,0)</f>
        <v>#N/A</v>
      </c>
      <c r="X44" s="2">
        <f t="shared" si="12"/>
        <v>486.728</v>
      </c>
      <c r="Y44" s="2">
        <f t="shared" si="13"/>
        <v>0</v>
      </c>
      <c r="Z44" s="2">
        <f t="shared" si="25"/>
        <v>243.36</v>
      </c>
      <c r="AA44" s="35" t="str">
        <f>VLOOKUP(C44,[7]export!$B$1:$I$388,8,0)</f>
        <v>243.36</v>
      </c>
      <c r="AB44" s="2">
        <f>VLOOKUP(C44,[8]Sheet1!$B$1:$K$500,9,0)</f>
        <v>9.13</v>
      </c>
      <c r="AC44" s="2">
        <f t="shared" si="14"/>
        <v>0</v>
      </c>
      <c r="AD44" s="2">
        <f>VLOOKUP(C44,'2021.06'!$C$2:$M$500,9,0)</f>
        <v>424.17</v>
      </c>
    </row>
    <row r="45" ht="20" customHeight="1" spans="1:30">
      <c r="A45" s="10">
        <f t="shared" si="15"/>
        <v>42</v>
      </c>
      <c r="B45" s="11"/>
      <c r="C45" s="11" t="s">
        <v>93</v>
      </c>
      <c r="D45" s="11" t="s">
        <v>94</v>
      </c>
      <c r="E45" s="11">
        <v>2836.2</v>
      </c>
      <c r="F45" s="11">
        <v>2837</v>
      </c>
      <c r="G45" s="13">
        <v>5228.42</v>
      </c>
      <c r="H45" s="11">
        <f t="shared" si="1"/>
        <v>51.05</v>
      </c>
      <c r="I45" s="11">
        <f t="shared" si="16"/>
        <v>453.792</v>
      </c>
      <c r="J45" s="11">
        <f t="shared" si="17"/>
        <v>19.859</v>
      </c>
      <c r="K45" s="13">
        <f t="shared" si="18"/>
        <v>444.42</v>
      </c>
      <c r="L45" s="13"/>
      <c r="M45" s="13">
        <f t="shared" si="19"/>
        <v>969.121</v>
      </c>
      <c r="N45" s="11">
        <v>0</v>
      </c>
      <c r="O45" s="11">
        <f t="shared" si="20"/>
        <v>226.9</v>
      </c>
      <c r="P45" s="11">
        <f t="shared" si="21"/>
        <v>8.51</v>
      </c>
      <c r="Q45" s="13">
        <f t="shared" si="22"/>
        <v>104.57</v>
      </c>
      <c r="R45" s="13"/>
      <c r="S45" s="11">
        <f t="shared" si="23"/>
        <v>339.98</v>
      </c>
      <c r="T45" s="11">
        <f t="shared" si="24"/>
        <v>1309.101</v>
      </c>
      <c r="U45" s="11"/>
      <c r="V45" s="2" t="str">
        <f>VLOOKUP(D45,[3]汇总!I$2:J$326,2,0)</f>
        <v>√</v>
      </c>
      <c r="W45" s="2">
        <f>VLOOKUP(D45,'[4]2021.05'!$E$5:$F$203,2,0)</f>
        <v>3180</v>
      </c>
      <c r="X45" s="2">
        <f t="shared" si="12"/>
        <v>453.792</v>
      </c>
      <c r="Y45" s="2">
        <f t="shared" si="13"/>
        <v>0</v>
      </c>
      <c r="Z45" s="2">
        <f t="shared" si="25"/>
        <v>226.9</v>
      </c>
      <c r="AA45" s="35" t="str">
        <f>VLOOKUP(C45,[7]export!$B$1:$I$388,8,0)</f>
        <v>226.9</v>
      </c>
      <c r="AB45" s="2">
        <f>VLOOKUP(C45,[8]Sheet1!$B$1:$K$500,9,0)</f>
        <v>8.51</v>
      </c>
      <c r="AC45" s="2">
        <f t="shared" si="14"/>
        <v>0</v>
      </c>
      <c r="AD45" s="2">
        <f>VLOOKUP(C45,'2021.06'!$C$2:$M$500,9,0)</f>
        <v>424.17</v>
      </c>
    </row>
    <row r="46" ht="20" customHeight="1" spans="1:30">
      <c r="A46" s="10">
        <f t="shared" si="15"/>
        <v>43</v>
      </c>
      <c r="B46" s="11"/>
      <c r="C46" s="11" t="s">
        <v>95</v>
      </c>
      <c r="D46" s="11" t="s">
        <v>96</v>
      </c>
      <c r="E46" s="11">
        <v>2836.2</v>
      </c>
      <c r="F46" s="11">
        <v>2837</v>
      </c>
      <c r="G46" s="13">
        <v>5228.42</v>
      </c>
      <c r="H46" s="11">
        <f t="shared" si="1"/>
        <v>51.05</v>
      </c>
      <c r="I46" s="11">
        <f t="shared" si="16"/>
        <v>453.792</v>
      </c>
      <c r="J46" s="11">
        <f t="shared" si="17"/>
        <v>19.859</v>
      </c>
      <c r="K46" s="13">
        <f t="shared" si="18"/>
        <v>444.42</v>
      </c>
      <c r="L46" s="13"/>
      <c r="M46" s="13">
        <f t="shared" si="19"/>
        <v>969.121</v>
      </c>
      <c r="N46" s="11">
        <v>0</v>
      </c>
      <c r="O46" s="11">
        <f t="shared" si="20"/>
        <v>226.9</v>
      </c>
      <c r="P46" s="11">
        <f t="shared" si="21"/>
        <v>8.51</v>
      </c>
      <c r="Q46" s="13">
        <f t="shared" si="22"/>
        <v>104.57</v>
      </c>
      <c r="R46" s="13"/>
      <c r="S46" s="11">
        <f t="shared" si="23"/>
        <v>339.98</v>
      </c>
      <c r="T46" s="11">
        <f t="shared" si="24"/>
        <v>1309.101</v>
      </c>
      <c r="U46" s="11"/>
      <c r="V46" s="2" t="str">
        <f>VLOOKUP(D46,[3]汇总!I$2:J$326,2,0)</f>
        <v>√</v>
      </c>
      <c r="W46" s="2">
        <f>VLOOKUP(D46,'[4]2021.05'!$E$5:$F$203,2,0)</f>
        <v>3180</v>
      </c>
      <c r="X46" s="2">
        <f t="shared" si="12"/>
        <v>453.792</v>
      </c>
      <c r="Y46" s="2">
        <f t="shared" si="13"/>
        <v>0</v>
      </c>
      <c r="Z46" s="2">
        <f t="shared" si="25"/>
        <v>226.9</v>
      </c>
      <c r="AA46" s="35" t="str">
        <f>VLOOKUP(C46,[7]export!$B$1:$I$388,8,0)</f>
        <v>226.9</v>
      </c>
      <c r="AB46" s="2">
        <f>VLOOKUP(C46,[8]Sheet1!$B$1:$K$500,9,0)</f>
        <v>8.51</v>
      </c>
      <c r="AC46" s="2">
        <f t="shared" si="14"/>
        <v>0</v>
      </c>
      <c r="AD46" s="2">
        <f>VLOOKUP(C46,'2021.06'!$C$2:$M$500,9,0)</f>
        <v>424.17</v>
      </c>
    </row>
    <row r="47" ht="20" customHeight="1" spans="1:30">
      <c r="A47" s="10">
        <f t="shared" si="15"/>
        <v>44</v>
      </c>
      <c r="B47" s="11"/>
      <c r="C47" s="11" t="s">
        <v>97</v>
      </c>
      <c r="D47" s="11" t="s">
        <v>98</v>
      </c>
      <c r="E47" s="11">
        <v>2836.2</v>
      </c>
      <c r="F47" s="11">
        <v>2837</v>
      </c>
      <c r="G47" s="13">
        <v>5228.42</v>
      </c>
      <c r="H47" s="11">
        <f t="shared" si="1"/>
        <v>51.05</v>
      </c>
      <c r="I47" s="11">
        <f t="shared" si="16"/>
        <v>453.792</v>
      </c>
      <c r="J47" s="11">
        <f t="shared" si="17"/>
        <v>19.859</v>
      </c>
      <c r="K47" s="13">
        <f t="shared" si="18"/>
        <v>444.42</v>
      </c>
      <c r="L47" s="13"/>
      <c r="M47" s="13">
        <f t="shared" si="19"/>
        <v>969.121</v>
      </c>
      <c r="N47" s="11">
        <v>0</v>
      </c>
      <c r="O47" s="11">
        <f t="shared" si="20"/>
        <v>226.9</v>
      </c>
      <c r="P47" s="11">
        <f t="shared" si="21"/>
        <v>8.51</v>
      </c>
      <c r="Q47" s="13">
        <f t="shared" si="22"/>
        <v>104.57</v>
      </c>
      <c r="R47" s="13"/>
      <c r="S47" s="11">
        <f t="shared" si="23"/>
        <v>339.98</v>
      </c>
      <c r="T47" s="11">
        <f t="shared" si="24"/>
        <v>1309.101</v>
      </c>
      <c r="U47" s="11"/>
      <c r="V47" s="2" t="str">
        <f>VLOOKUP(D47,[3]汇总!I$2:J$326,2,0)</f>
        <v>√</v>
      </c>
      <c r="W47" s="2">
        <f>VLOOKUP(D47,'[4]2021.05'!$E$5:$F$203,2,0)</f>
        <v>3180</v>
      </c>
      <c r="X47" s="2">
        <f t="shared" si="12"/>
        <v>453.792</v>
      </c>
      <c r="Y47" s="2">
        <f t="shared" si="13"/>
        <v>0</v>
      </c>
      <c r="Z47" s="2">
        <f t="shared" si="25"/>
        <v>226.9</v>
      </c>
      <c r="AA47" s="35" t="str">
        <f>VLOOKUP(C47,[7]export!$B$1:$I$388,8,0)</f>
        <v>226.9</v>
      </c>
      <c r="AB47" s="2">
        <f>VLOOKUP(C47,[8]Sheet1!$B$1:$K$500,9,0)</f>
        <v>8.51</v>
      </c>
      <c r="AC47" s="2">
        <f t="shared" si="14"/>
        <v>0</v>
      </c>
      <c r="AD47" s="2">
        <f>VLOOKUP(C47,'2021.06'!$C$2:$M$500,9,0)</f>
        <v>424.17</v>
      </c>
    </row>
    <row r="48" ht="20" customHeight="1" spans="1:30">
      <c r="A48" s="10">
        <f t="shared" si="15"/>
        <v>45</v>
      </c>
      <c r="B48" s="14" t="s">
        <v>99</v>
      </c>
      <c r="C48" s="11" t="s">
        <v>102</v>
      </c>
      <c r="D48" s="11" t="s">
        <v>103</v>
      </c>
      <c r="E48" s="11">
        <v>2836.2</v>
      </c>
      <c r="F48" s="11">
        <v>2837</v>
      </c>
      <c r="G48" s="13">
        <v>5228.42</v>
      </c>
      <c r="H48" s="11">
        <f t="shared" si="1"/>
        <v>51.05</v>
      </c>
      <c r="I48" s="11">
        <f t="shared" si="16"/>
        <v>453.792</v>
      </c>
      <c r="J48" s="11">
        <f t="shared" si="17"/>
        <v>19.859</v>
      </c>
      <c r="K48" s="13">
        <f t="shared" si="18"/>
        <v>444.42</v>
      </c>
      <c r="L48" s="13"/>
      <c r="M48" s="13">
        <f t="shared" si="19"/>
        <v>969.121</v>
      </c>
      <c r="N48" s="11">
        <v>0</v>
      </c>
      <c r="O48" s="11">
        <f t="shared" si="20"/>
        <v>226.9</v>
      </c>
      <c r="P48" s="11">
        <f t="shared" si="21"/>
        <v>8.51</v>
      </c>
      <c r="Q48" s="13">
        <f t="shared" si="22"/>
        <v>104.57</v>
      </c>
      <c r="R48" s="13"/>
      <c r="S48" s="11">
        <f t="shared" si="23"/>
        <v>339.98</v>
      </c>
      <c r="T48" s="11">
        <f t="shared" si="24"/>
        <v>1309.101</v>
      </c>
      <c r="U48" s="11"/>
      <c r="V48" s="2" t="str">
        <f>VLOOKUP(D48,[3]汇总!I$2:J$326,2,0)</f>
        <v>√</v>
      </c>
      <c r="W48" s="2" t="e">
        <f>VLOOKUP(D48,'[4]2021.05'!$E$5:$F$203,2,0)</f>
        <v>#N/A</v>
      </c>
      <c r="X48" s="2">
        <f t="shared" si="12"/>
        <v>453.792</v>
      </c>
      <c r="Y48" s="2">
        <f t="shared" si="13"/>
        <v>0</v>
      </c>
      <c r="Z48" s="2">
        <f t="shared" si="25"/>
        <v>226.9</v>
      </c>
      <c r="AA48" s="35" t="str">
        <f>VLOOKUP(C48,[7]export!$B$1:$I$388,8,0)</f>
        <v>226.9</v>
      </c>
      <c r="AB48" s="2">
        <f>VLOOKUP(C48,[8]Sheet1!$B$1:$K$500,9,0)</f>
        <v>8.51</v>
      </c>
      <c r="AC48" s="2">
        <f t="shared" si="14"/>
        <v>0</v>
      </c>
      <c r="AD48" s="2">
        <f>VLOOKUP(C48,'2021.06'!$C$2:$M$500,9,0)</f>
        <v>424.17</v>
      </c>
    </row>
    <row r="49" ht="20" customHeight="1" spans="1:30">
      <c r="A49" s="10">
        <f t="shared" si="15"/>
        <v>46</v>
      </c>
      <c r="B49" s="15"/>
      <c r="C49" s="11" t="s">
        <v>104</v>
      </c>
      <c r="D49" s="11" t="s">
        <v>105</v>
      </c>
      <c r="E49" s="11">
        <v>2836.2</v>
      </c>
      <c r="F49" s="11">
        <v>2837</v>
      </c>
      <c r="G49" s="13">
        <v>5228.42</v>
      </c>
      <c r="H49" s="11">
        <f t="shared" si="1"/>
        <v>51.05</v>
      </c>
      <c r="I49" s="11">
        <f t="shared" si="16"/>
        <v>453.792</v>
      </c>
      <c r="J49" s="11">
        <f t="shared" si="17"/>
        <v>19.859</v>
      </c>
      <c r="K49" s="13">
        <f t="shared" si="18"/>
        <v>444.42</v>
      </c>
      <c r="L49" s="13"/>
      <c r="M49" s="13">
        <f t="shared" si="19"/>
        <v>969.121</v>
      </c>
      <c r="N49" s="11">
        <v>0</v>
      </c>
      <c r="O49" s="11">
        <f t="shared" si="20"/>
        <v>226.9</v>
      </c>
      <c r="P49" s="11">
        <f t="shared" si="21"/>
        <v>8.51</v>
      </c>
      <c r="Q49" s="13">
        <f t="shared" si="22"/>
        <v>104.57</v>
      </c>
      <c r="R49" s="13"/>
      <c r="S49" s="11">
        <f t="shared" si="23"/>
        <v>339.98</v>
      </c>
      <c r="T49" s="11">
        <f t="shared" si="24"/>
        <v>1309.101</v>
      </c>
      <c r="U49" s="11"/>
      <c r="V49" s="2" t="str">
        <f>VLOOKUP(D49,[3]汇总!I$2:J$326,2,0)</f>
        <v>√</v>
      </c>
      <c r="W49" s="2">
        <f>VLOOKUP(D49,'[4]2021.05'!$E$5:$F$203,2,0)</f>
        <v>3180</v>
      </c>
      <c r="X49" s="2">
        <f t="shared" si="12"/>
        <v>453.792</v>
      </c>
      <c r="Y49" s="2">
        <f t="shared" si="13"/>
        <v>0</v>
      </c>
      <c r="Z49" s="2">
        <f t="shared" si="25"/>
        <v>226.9</v>
      </c>
      <c r="AA49" s="35" t="str">
        <f>VLOOKUP(C49,[7]export!$B$1:$I$388,8,0)</f>
        <v>226.9</v>
      </c>
      <c r="AB49" s="2">
        <f>VLOOKUP(C49,[8]Sheet1!$B$1:$K$500,9,0)</f>
        <v>8.51</v>
      </c>
      <c r="AC49" s="2">
        <f t="shared" si="14"/>
        <v>0</v>
      </c>
      <c r="AD49" s="2">
        <f>VLOOKUP(C49,'2021.06'!$C$2:$M$500,9,0)</f>
        <v>424.17</v>
      </c>
    </row>
    <row r="50" ht="20" customHeight="1" spans="1:30">
      <c r="A50" s="10">
        <f t="shared" si="15"/>
        <v>47</v>
      </c>
      <c r="B50" s="15"/>
      <c r="C50" s="11" t="s">
        <v>106</v>
      </c>
      <c r="D50" s="11" t="s">
        <v>107</v>
      </c>
      <c r="E50" s="11">
        <v>2836.2</v>
      </c>
      <c r="F50" s="11">
        <v>2837</v>
      </c>
      <c r="G50" s="13">
        <v>5228.42</v>
      </c>
      <c r="H50" s="11">
        <f t="shared" si="1"/>
        <v>51.05</v>
      </c>
      <c r="I50" s="11">
        <f t="shared" si="16"/>
        <v>453.792</v>
      </c>
      <c r="J50" s="11">
        <f t="shared" si="17"/>
        <v>19.859</v>
      </c>
      <c r="K50" s="13">
        <f t="shared" si="18"/>
        <v>444.42</v>
      </c>
      <c r="L50" s="13"/>
      <c r="M50" s="13">
        <f t="shared" si="19"/>
        <v>969.121</v>
      </c>
      <c r="N50" s="11">
        <v>0</v>
      </c>
      <c r="O50" s="11">
        <f t="shared" si="20"/>
        <v>226.9</v>
      </c>
      <c r="P50" s="11">
        <f t="shared" si="21"/>
        <v>8.51</v>
      </c>
      <c r="Q50" s="13">
        <f t="shared" si="22"/>
        <v>104.57</v>
      </c>
      <c r="R50" s="13"/>
      <c r="S50" s="11">
        <f t="shared" si="23"/>
        <v>339.98</v>
      </c>
      <c r="T50" s="11">
        <f t="shared" si="24"/>
        <v>1309.101</v>
      </c>
      <c r="U50" s="11"/>
      <c r="V50" s="2" t="str">
        <f>VLOOKUP(D50,[3]汇总!I$2:J$326,2,0)</f>
        <v>√</v>
      </c>
      <c r="W50" s="2">
        <f>VLOOKUP(D50,'[4]2021.05'!$E$5:$F$203,2,0)</f>
        <v>3180</v>
      </c>
      <c r="X50" s="2">
        <f t="shared" si="12"/>
        <v>453.792</v>
      </c>
      <c r="Y50" s="2">
        <f t="shared" si="13"/>
        <v>0</v>
      </c>
      <c r="Z50" s="2">
        <f t="shared" si="25"/>
        <v>226.9</v>
      </c>
      <c r="AA50" s="35" t="str">
        <f>VLOOKUP(C50,[7]export!$B$1:$I$388,8,0)</f>
        <v>226.9</v>
      </c>
      <c r="AB50" s="2">
        <f>VLOOKUP(C50,[8]Sheet1!$B$1:$K$500,9,0)</f>
        <v>8.51</v>
      </c>
      <c r="AC50" s="2">
        <f t="shared" si="14"/>
        <v>0</v>
      </c>
      <c r="AD50" s="2">
        <f>VLOOKUP(C50,'2021.06'!$C$2:$M$500,9,0)</f>
        <v>424.17</v>
      </c>
    </row>
    <row r="51" ht="20" customHeight="1" spans="1:30">
      <c r="A51" s="10">
        <f t="shared" si="15"/>
        <v>48</v>
      </c>
      <c r="B51" s="15"/>
      <c r="C51" s="11" t="s">
        <v>108</v>
      </c>
      <c r="D51" s="11" t="s">
        <v>109</v>
      </c>
      <c r="E51" s="11">
        <v>2836.2</v>
      </c>
      <c r="F51" s="11">
        <v>2837</v>
      </c>
      <c r="G51" s="13">
        <v>5228.42</v>
      </c>
      <c r="H51" s="11">
        <f t="shared" si="1"/>
        <v>51.05</v>
      </c>
      <c r="I51" s="11">
        <f t="shared" si="16"/>
        <v>453.792</v>
      </c>
      <c r="J51" s="11">
        <f t="shared" si="17"/>
        <v>19.859</v>
      </c>
      <c r="K51" s="13">
        <f t="shared" si="18"/>
        <v>444.42</v>
      </c>
      <c r="L51" s="13"/>
      <c r="M51" s="13">
        <f t="shared" si="19"/>
        <v>969.121</v>
      </c>
      <c r="N51" s="11">
        <v>0</v>
      </c>
      <c r="O51" s="11">
        <f t="shared" si="20"/>
        <v>226.9</v>
      </c>
      <c r="P51" s="11">
        <f t="shared" si="21"/>
        <v>8.51</v>
      </c>
      <c r="Q51" s="13">
        <f t="shared" si="22"/>
        <v>104.57</v>
      </c>
      <c r="R51" s="13"/>
      <c r="S51" s="11">
        <f t="shared" si="23"/>
        <v>339.98</v>
      </c>
      <c r="T51" s="11">
        <f t="shared" si="24"/>
        <v>1309.101</v>
      </c>
      <c r="U51" s="11"/>
      <c r="V51" s="2" t="str">
        <f>VLOOKUP(D51,[3]汇总!I$2:J$326,2,0)</f>
        <v>√</v>
      </c>
      <c r="W51" s="2">
        <f>VLOOKUP(D51,'[4]2021.05'!$E$5:$F$203,2,0)</f>
        <v>3180</v>
      </c>
      <c r="X51" s="2">
        <f t="shared" si="12"/>
        <v>453.792</v>
      </c>
      <c r="Y51" s="2">
        <f t="shared" si="13"/>
        <v>0</v>
      </c>
      <c r="Z51" s="2">
        <f t="shared" si="25"/>
        <v>226.9</v>
      </c>
      <c r="AA51" s="35" t="str">
        <f>VLOOKUP(C51,[7]export!$B$1:$I$388,8,0)</f>
        <v>226.9</v>
      </c>
      <c r="AB51" s="2">
        <f>VLOOKUP(C51,[8]Sheet1!$B$1:$K$500,9,0)</f>
        <v>8.51</v>
      </c>
      <c r="AC51" s="2">
        <f t="shared" si="14"/>
        <v>0</v>
      </c>
      <c r="AD51" s="2">
        <f>VLOOKUP(C51,'2021.06'!$C$2:$M$500,9,0)</f>
        <v>424.17</v>
      </c>
    </row>
    <row r="52" ht="20" customHeight="1" spans="1:30">
      <c r="A52" s="10">
        <f t="shared" si="15"/>
        <v>49</v>
      </c>
      <c r="B52" s="15"/>
      <c r="C52" s="11" t="s">
        <v>110</v>
      </c>
      <c r="D52" s="11" t="s">
        <v>111</v>
      </c>
      <c r="E52" s="11">
        <v>2836.2</v>
      </c>
      <c r="F52" s="11">
        <v>2837</v>
      </c>
      <c r="G52" s="13">
        <v>5228.42</v>
      </c>
      <c r="H52" s="11">
        <f t="shared" si="1"/>
        <v>51.05</v>
      </c>
      <c r="I52" s="11">
        <f t="shared" si="16"/>
        <v>453.792</v>
      </c>
      <c r="J52" s="11">
        <f t="shared" si="17"/>
        <v>19.859</v>
      </c>
      <c r="K52" s="13">
        <f t="shared" si="18"/>
        <v>444.42</v>
      </c>
      <c r="L52" s="13"/>
      <c r="M52" s="13">
        <f t="shared" si="19"/>
        <v>969.121</v>
      </c>
      <c r="N52" s="11">
        <v>0</v>
      </c>
      <c r="O52" s="11">
        <f t="shared" si="20"/>
        <v>226.9</v>
      </c>
      <c r="P52" s="11">
        <f t="shared" si="21"/>
        <v>8.51</v>
      </c>
      <c r="Q52" s="13">
        <f t="shared" si="22"/>
        <v>104.57</v>
      </c>
      <c r="R52" s="13"/>
      <c r="S52" s="11">
        <f t="shared" si="23"/>
        <v>339.98</v>
      </c>
      <c r="T52" s="11">
        <f t="shared" si="24"/>
        <v>1309.101</v>
      </c>
      <c r="U52" s="11"/>
      <c r="V52" s="2" t="str">
        <f>VLOOKUP(D52,[3]汇总!I$2:J$326,2,0)</f>
        <v>√</v>
      </c>
      <c r="W52" s="2">
        <f>VLOOKUP(D52,'[4]2021.05'!$E$5:$F$203,2,0)</f>
        <v>3180</v>
      </c>
      <c r="X52" s="2">
        <f t="shared" si="12"/>
        <v>453.792</v>
      </c>
      <c r="Y52" s="2">
        <f t="shared" si="13"/>
        <v>0</v>
      </c>
      <c r="Z52" s="2">
        <f t="shared" si="25"/>
        <v>226.9</v>
      </c>
      <c r="AA52" s="35" t="str">
        <f>VLOOKUP(C52,[7]export!$B$1:$I$388,8,0)</f>
        <v>226.9</v>
      </c>
      <c r="AB52" s="2">
        <f>VLOOKUP(C52,[8]Sheet1!$B$1:$K$500,9,0)</f>
        <v>8.51</v>
      </c>
      <c r="AC52" s="2">
        <f t="shared" si="14"/>
        <v>0</v>
      </c>
      <c r="AD52" s="2">
        <f>VLOOKUP(C52,'2021.06'!$C$2:$M$500,9,0)</f>
        <v>424.17</v>
      </c>
    </row>
    <row r="53" ht="20" customHeight="1" spans="1:30">
      <c r="A53" s="10">
        <f t="shared" si="15"/>
        <v>50</v>
      </c>
      <c r="B53" s="15"/>
      <c r="C53" s="29" t="s">
        <v>929</v>
      </c>
      <c r="D53" s="31" t="s">
        <v>930</v>
      </c>
      <c r="E53" s="17">
        <v>3042.05</v>
      </c>
      <c r="F53" s="11">
        <v>3043</v>
      </c>
      <c r="G53" s="13">
        <v>0</v>
      </c>
      <c r="H53" s="11">
        <f t="shared" si="1"/>
        <v>54.76</v>
      </c>
      <c r="I53" s="11">
        <v>0</v>
      </c>
      <c r="J53" s="11">
        <v>0</v>
      </c>
      <c r="K53" s="13">
        <v>0</v>
      </c>
      <c r="L53" s="13"/>
      <c r="M53" s="13">
        <f t="shared" si="19"/>
        <v>54.76</v>
      </c>
      <c r="N53" s="11">
        <v>0</v>
      </c>
      <c r="O53" s="11">
        <v>0</v>
      </c>
      <c r="P53" s="11">
        <v>0</v>
      </c>
      <c r="Q53" s="13">
        <v>0</v>
      </c>
      <c r="R53" s="13"/>
      <c r="S53" s="11">
        <v>0</v>
      </c>
      <c r="T53" s="11">
        <f t="shared" si="24"/>
        <v>54.76</v>
      </c>
      <c r="U53" s="11"/>
      <c r="Y53" s="2" t="e">
        <f>VLOOKUP(C53,'[5]6月养老保险明细导'!$B$1:$R$500,17,0)</f>
        <v>#N/A</v>
      </c>
      <c r="Z53" s="2" t="e">
        <f t="shared" si="25"/>
        <v>#N/A</v>
      </c>
      <c r="AA53" s="35" t="e">
        <f>VLOOKUP(C53,[7]export!$B$1:$I$388,8,0)</f>
        <v>#N/A</v>
      </c>
      <c r="AB53" s="2" t="e">
        <f>VLOOKUP(C53,[8]Sheet1!$B$1:$K$500,9,0)</f>
        <v>#N/A</v>
      </c>
      <c r="AC53" s="2" t="e">
        <f t="shared" si="14"/>
        <v>#N/A</v>
      </c>
      <c r="AD53" s="2">
        <f>VLOOKUP(C53,'2021.06'!$C$2:$M$500,9,0)</f>
        <v>0</v>
      </c>
    </row>
    <row r="54" ht="20" customHeight="1" spans="1:30">
      <c r="A54" s="10">
        <f t="shared" si="15"/>
        <v>51</v>
      </c>
      <c r="B54" s="14" t="s">
        <v>112</v>
      </c>
      <c r="C54" s="11" t="s">
        <v>113</v>
      </c>
      <c r="D54" s="11" t="s">
        <v>114</v>
      </c>
      <c r="E54" s="11">
        <v>2836.2</v>
      </c>
      <c r="F54" s="11">
        <v>2837</v>
      </c>
      <c r="G54" s="13">
        <v>5228.42</v>
      </c>
      <c r="H54" s="11">
        <f t="shared" si="1"/>
        <v>51.05</v>
      </c>
      <c r="I54" s="11">
        <f t="shared" ref="I54:I64" si="26">E54*0.16</f>
        <v>453.792</v>
      </c>
      <c r="J54" s="11">
        <f t="shared" ref="J54:J64" si="27">F54*0.007</f>
        <v>19.859</v>
      </c>
      <c r="K54" s="13">
        <f t="shared" ref="K54:K64" si="28">ROUND(G54*0.085,2)</f>
        <v>444.42</v>
      </c>
      <c r="L54" s="13"/>
      <c r="M54" s="13">
        <f t="shared" si="19"/>
        <v>969.121</v>
      </c>
      <c r="N54" s="11">
        <v>0</v>
      </c>
      <c r="O54" s="11">
        <f t="shared" ref="O54:O64" si="29">ROUND(E54*0.08,2)</f>
        <v>226.9</v>
      </c>
      <c r="P54" s="11">
        <f t="shared" ref="P54:P64" si="30">ROUND(F54*0.003,2)</f>
        <v>8.51</v>
      </c>
      <c r="Q54" s="13">
        <f t="shared" ref="Q54:Q64" si="31">ROUND(G54*0.02,2)</f>
        <v>104.57</v>
      </c>
      <c r="R54" s="13"/>
      <c r="S54" s="11">
        <f t="shared" ref="S54:S64" si="32">SUM(N54:Q54)</f>
        <v>339.98</v>
      </c>
      <c r="T54" s="11">
        <f t="shared" si="24"/>
        <v>1309.101</v>
      </c>
      <c r="U54" s="11"/>
      <c r="V54" s="2" t="str">
        <f>VLOOKUP(D54,[3]汇总!I$2:J$326,2,0)</f>
        <v>√</v>
      </c>
      <c r="W54" s="2">
        <f>VLOOKUP(D54,'[4]2021.05'!$E$5:$F$203,2,0)</f>
        <v>3180</v>
      </c>
      <c r="X54" s="2">
        <f t="shared" ref="X54:X85" si="33">I54*1</f>
        <v>453.792</v>
      </c>
      <c r="Y54" s="2">
        <f t="shared" ref="Y54:Y85" si="34">I54-X54</f>
        <v>0</v>
      </c>
      <c r="Z54" s="2">
        <f t="shared" si="25"/>
        <v>226.9</v>
      </c>
      <c r="AA54" s="35" t="str">
        <f>VLOOKUP(C54,[7]export!$B$1:$I$388,8,0)</f>
        <v>226.9</v>
      </c>
      <c r="AB54" s="2">
        <f>VLOOKUP(C54,[8]Sheet1!$B$1:$K$500,9,0)</f>
        <v>8.51</v>
      </c>
      <c r="AC54" s="2">
        <f t="shared" si="14"/>
        <v>0</v>
      </c>
      <c r="AD54" s="2">
        <f>VLOOKUP(C54,'2021.06'!$C$2:$M$500,9,0)</f>
        <v>424.17</v>
      </c>
    </row>
    <row r="55" ht="20" customHeight="1" spans="1:30">
      <c r="A55" s="10">
        <f t="shared" si="15"/>
        <v>52</v>
      </c>
      <c r="B55" s="15"/>
      <c r="C55" s="11" t="s">
        <v>115</v>
      </c>
      <c r="D55" s="11" t="s">
        <v>116</v>
      </c>
      <c r="E55" s="11">
        <v>2836.2</v>
      </c>
      <c r="F55" s="11">
        <v>2837</v>
      </c>
      <c r="G55" s="13">
        <v>5228.42</v>
      </c>
      <c r="H55" s="11">
        <f t="shared" si="1"/>
        <v>51.05</v>
      </c>
      <c r="I55" s="11">
        <f t="shared" si="26"/>
        <v>453.792</v>
      </c>
      <c r="J55" s="11">
        <f t="shared" si="27"/>
        <v>19.859</v>
      </c>
      <c r="K55" s="13">
        <f t="shared" si="28"/>
        <v>444.42</v>
      </c>
      <c r="L55" s="13"/>
      <c r="M55" s="13">
        <f t="shared" si="19"/>
        <v>969.121</v>
      </c>
      <c r="N55" s="11">
        <v>0</v>
      </c>
      <c r="O55" s="11">
        <f t="shared" si="29"/>
        <v>226.9</v>
      </c>
      <c r="P55" s="11">
        <f t="shared" si="30"/>
        <v>8.51</v>
      </c>
      <c r="Q55" s="13">
        <f t="shared" si="31"/>
        <v>104.57</v>
      </c>
      <c r="R55" s="13"/>
      <c r="S55" s="11">
        <f t="shared" si="32"/>
        <v>339.98</v>
      </c>
      <c r="T55" s="11">
        <f t="shared" si="24"/>
        <v>1309.101</v>
      </c>
      <c r="U55" s="11"/>
      <c r="V55" s="2" t="str">
        <f>VLOOKUP(D55,[3]汇总!I$2:J$326,2,0)</f>
        <v>√</v>
      </c>
      <c r="W55" s="2">
        <f>VLOOKUP(D55,'[4]2021.05'!$E$5:$F$203,2,0)</f>
        <v>3180</v>
      </c>
      <c r="X55" s="2">
        <f t="shared" si="33"/>
        <v>453.792</v>
      </c>
      <c r="Y55" s="2">
        <f t="shared" si="34"/>
        <v>0</v>
      </c>
      <c r="Z55" s="2">
        <f t="shared" si="25"/>
        <v>226.9</v>
      </c>
      <c r="AA55" s="35" t="str">
        <f>VLOOKUP(C55,[7]export!$B$1:$I$388,8,0)</f>
        <v>226.9</v>
      </c>
      <c r="AB55" s="2">
        <f>VLOOKUP(C55,[8]Sheet1!$B$1:$K$500,9,0)</f>
        <v>8.51</v>
      </c>
      <c r="AC55" s="2">
        <f t="shared" si="14"/>
        <v>0</v>
      </c>
      <c r="AD55" s="2">
        <f>VLOOKUP(C55,'2021.06'!$C$2:$M$500,9,0)</f>
        <v>424.17</v>
      </c>
    </row>
    <row r="56" ht="20" customHeight="1" spans="1:30">
      <c r="A56" s="10">
        <f t="shared" si="15"/>
        <v>53</v>
      </c>
      <c r="B56" s="15"/>
      <c r="C56" s="11" t="s">
        <v>117</v>
      </c>
      <c r="D56" s="11" t="s">
        <v>118</v>
      </c>
      <c r="E56" s="11">
        <v>2836.2</v>
      </c>
      <c r="F56" s="11">
        <v>2837</v>
      </c>
      <c r="G56" s="13">
        <v>5228.42</v>
      </c>
      <c r="H56" s="11">
        <f t="shared" si="1"/>
        <v>51.05</v>
      </c>
      <c r="I56" s="11">
        <f t="shared" si="26"/>
        <v>453.792</v>
      </c>
      <c r="J56" s="11">
        <f t="shared" si="27"/>
        <v>19.859</v>
      </c>
      <c r="K56" s="13">
        <f t="shared" si="28"/>
        <v>444.42</v>
      </c>
      <c r="L56" s="13"/>
      <c r="M56" s="13">
        <f t="shared" si="19"/>
        <v>969.121</v>
      </c>
      <c r="N56" s="11">
        <v>0</v>
      </c>
      <c r="O56" s="11">
        <f t="shared" si="29"/>
        <v>226.9</v>
      </c>
      <c r="P56" s="11">
        <f t="shared" si="30"/>
        <v>8.51</v>
      </c>
      <c r="Q56" s="13">
        <f t="shared" si="31"/>
        <v>104.57</v>
      </c>
      <c r="R56" s="13"/>
      <c r="S56" s="11">
        <f t="shared" si="32"/>
        <v>339.98</v>
      </c>
      <c r="T56" s="11">
        <f t="shared" si="24"/>
        <v>1309.101</v>
      </c>
      <c r="U56" s="11"/>
      <c r="V56" s="2" t="str">
        <f>VLOOKUP(D56,[3]汇总!I$2:J$326,2,0)</f>
        <v>√</v>
      </c>
      <c r="W56" s="2">
        <f>VLOOKUP(D56,'[4]2021.05'!$E$5:$F$203,2,0)</f>
        <v>3180</v>
      </c>
      <c r="X56" s="2">
        <f t="shared" si="33"/>
        <v>453.792</v>
      </c>
      <c r="Y56" s="2">
        <f t="shared" si="34"/>
        <v>0</v>
      </c>
      <c r="Z56" s="2">
        <f t="shared" si="25"/>
        <v>226.9</v>
      </c>
      <c r="AA56" s="35" t="str">
        <f>VLOOKUP(C56,[7]export!$B$1:$I$388,8,0)</f>
        <v>226.9</v>
      </c>
      <c r="AB56" s="2">
        <f>VLOOKUP(C56,[8]Sheet1!$B$1:$K$500,9,0)</f>
        <v>8.51</v>
      </c>
      <c r="AC56" s="2">
        <f t="shared" si="14"/>
        <v>0</v>
      </c>
      <c r="AD56" s="2">
        <f>VLOOKUP(C56,'2021.06'!$C$2:$M$500,9,0)</f>
        <v>424.17</v>
      </c>
    </row>
    <row r="57" ht="20" customHeight="1" spans="1:30">
      <c r="A57" s="10">
        <f t="shared" si="15"/>
        <v>54</v>
      </c>
      <c r="B57" s="15"/>
      <c r="C57" s="11" t="s">
        <v>119</v>
      </c>
      <c r="D57" s="11" t="s">
        <v>120</v>
      </c>
      <c r="E57" s="11">
        <v>3820</v>
      </c>
      <c r="F57" s="11">
        <v>3820</v>
      </c>
      <c r="G57" s="13">
        <v>5228.42</v>
      </c>
      <c r="H57" s="11">
        <f t="shared" si="1"/>
        <v>68.76</v>
      </c>
      <c r="I57" s="11">
        <f t="shared" si="26"/>
        <v>611.2</v>
      </c>
      <c r="J57" s="11">
        <f t="shared" si="27"/>
        <v>26.74</v>
      </c>
      <c r="K57" s="13">
        <f t="shared" si="28"/>
        <v>444.42</v>
      </c>
      <c r="L57" s="13"/>
      <c r="M57" s="13">
        <f t="shared" si="19"/>
        <v>1151.12</v>
      </c>
      <c r="N57" s="11">
        <v>0</v>
      </c>
      <c r="O57" s="11">
        <f t="shared" si="29"/>
        <v>305.6</v>
      </c>
      <c r="P57" s="11">
        <f t="shared" si="30"/>
        <v>11.46</v>
      </c>
      <c r="Q57" s="13">
        <f t="shared" si="31"/>
        <v>104.57</v>
      </c>
      <c r="R57" s="13"/>
      <c r="S57" s="11">
        <f t="shared" si="32"/>
        <v>421.63</v>
      </c>
      <c r="T57" s="11">
        <f t="shared" si="24"/>
        <v>1572.75</v>
      </c>
      <c r="U57" s="11"/>
      <c r="V57" s="2" t="str">
        <f>VLOOKUP(D57,[3]汇总!I$2:J$326,2,0)</f>
        <v>√</v>
      </c>
      <c r="W57" s="2">
        <f>VLOOKUP(D57,'[4]2021.05'!$E$5:$F$203,2,0)</f>
        <v>3180</v>
      </c>
      <c r="X57" s="2">
        <f t="shared" si="33"/>
        <v>611.2</v>
      </c>
      <c r="Y57" s="2">
        <f t="shared" si="34"/>
        <v>0</v>
      </c>
      <c r="Z57" s="2">
        <f t="shared" si="25"/>
        <v>305.6</v>
      </c>
      <c r="AA57" s="35" t="str">
        <f>VLOOKUP(C57,[7]export!$B$1:$I$388,8,0)</f>
        <v>305.6</v>
      </c>
      <c r="AB57" s="2">
        <f>VLOOKUP(C57,[8]Sheet1!$B$1:$K$500,9,0)</f>
        <v>11.46</v>
      </c>
      <c r="AC57" s="2">
        <f t="shared" si="14"/>
        <v>0</v>
      </c>
      <c r="AD57" s="2">
        <f>VLOOKUP(C57,'2021.06'!$C$2:$M$500,9,0)</f>
        <v>424.17</v>
      </c>
    </row>
    <row r="58" ht="20" customHeight="1" spans="1:30">
      <c r="A58" s="10">
        <f t="shared" si="15"/>
        <v>55</v>
      </c>
      <c r="B58" s="15"/>
      <c r="C58" s="11" t="s">
        <v>125</v>
      </c>
      <c r="D58" s="11" t="s">
        <v>126</v>
      </c>
      <c r="E58" s="11">
        <v>3820</v>
      </c>
      <c r="F58" s="11">
        <v>3820</v>
      </c>
      <c r="G58" s="13">
        <v>5228.42</v>
      </c>
      <c r="H58" s="11">
        <f t="shared" si="1"/>
        <v>68.76</v>
      </c>
      <c r="I58" s="11">
        <f t="shared" si="26"/>
        <v>611.2</v>
      </c>
      <c r="J58" s="11">
        <f t="shared" si="27"/>
        <v>26.74</v>
      </c>
      <c r="K58" s="13">
        <f t="shared" si="28"/>
        <v>444.42</v>
      </c>
      <c r="L58" s="13"/>
      <c r="M58" s="13">
        <f t="shared" si="19"/>
        <v>1151.12</v>
      </c>
      <c r="N58" s="11">
        <v>0</v>
      </c>
      <c r="O58" s="11">
        <f t="shared" si="29"/>
        <v>305.6</v>
      </c>
      <c r="P58" s="11">
        <f t="shared" si="30"/>
        <v>11.46</v>
      </c>
      <c r="Q58" s="13">
        <f t="shared" si="31"/>
        <v>104.57</v>
      </c>
      <c r="R58" s="13"/>
      <c r="S58" s="11">
        <f t="shared" si="32"/>
        <v>421.63</v>
      </c>
      <c r="T58" s="11">
        <f t="shared" si="24"/>
        <v>1572.75</v>
      </c>
      <c r="U58" s="11"/>
      <c r="V58" s="2" t="str">
        <f>VLOOKUP(D58,[3]汇总!I$2:J$326,2,0)</f>
        <v>√</v>
      </c>
      <c r="W58" s="2">
        <f>VLOOKUP(D58,'[4]2021.05'!$E$5:$F$203,2,0)</f>
        <v>4180</v>
      </c>
      <c r="X58" s="2">
        <f t="shared" si="33"/>
        <v>611.2</v>
      </c>
      <c r="Y58" s="2">
        <f t="shared" si="34"/>
        <v>0</v>
      </c>
      <c r="Z58" s="2">
        <f t="shared" si="25"/>
        <v>305.6</v>
      </c>
      <c r="AA58" s="35" t="str">
        <f>VLOOKUP(C58,[7]export!$B$1:$I$388,8,0)</f>
        <v>305.6</v>
      </c>
      <c r="AB58" s="2">
        <f>VLOOKUP(C58,[8]Sheet1!$B$1:$K$500,9,0)</f>
        <v>11.46</v>
      </c>
      <c r="AC58" s="2">
        <f t="shared" si="14"/>
        <v>0</v>
      </c>
      <c r="AD58" s="2">
        <f>VLOOKUP(C58,'2021.06'!$C$2:$M$500,9,0)</f>
        <v>424.17</v>
      </c>
    </row>
    <row r="59" ht="20" customHeight="1" spans="1:30">
      <c r="A59" s="10">
        <f t="shared" si="15"/>
        <v>56</v>
      </c>
      <c r="B59" s="15"/>
      <c r="C59" s="11" t="s">
        <v>129</v>
      </c>
      <c r="D59" s="11" t="s">
        <v>130</v>
      </c>
      <c r="E59" s="11">
        <v>3042.05</v>
      </c>
      <c r="F59" s="11">
        <v>3043</v>
      </c>
      <c r="G59" s="13">
        <v>5228.42</v>
      </c>
      <c r="H59" s="11">
        <f t="shared" si="1"/>
        <v>54.76</v>
      </c>
      <c r="I59" s="11">
        <f t="shared" si="26"/>
        <v>486.728</v>
      </c>
      <c r="J59" s="11">
        <f t="shared" si="27"/>
        <v>21.301</v>
      </c>
      <c r="K59" s="13">
        <f t="shared" si="28"/>
        <v>444.42</v>
      </c>
      <c r="L59" s="13"/>
      <c r="M59" s="13">
        <f t="shared" si="19"/>
        <v>1007.209</v>
      </c>
      <c r="N59" s="11">
        <v>0</v>
      </c>
      <c r="O59" s="11">
        <f t="shared" si="29"/>
        <v>243.36</v>
      </c>
      <c r="P59" s="11">
        <f t="shared" si="30"/>
        <v>9.13</v>
      </c>
      <c r="Q59" s="13">
        <f t="shared" si="31"/>
        <v>104.57</v>
      </c>
      <c r="R59" s="13"/>
      <c r="S59" s="11">
        <f t="shared" si="32"/>
        <v>357.06</v>
      </c>
      <c r="T59" s="11">
        <f t="shared" si="24"/>
        <v>1364.269</v>
      </c>
      <c r="U59" s="11"/>
      <c r="V59" s="2" t="str">
        <f>VLOOKUP(D59,[3]汇总!I$2:J$326,2,0)</f>
        <v>√</v>
      </c>
      <c r="W59" s="2">
        <f>VLOOKUP(D59,'[4]2021.05'!$E$5:$F$203,2,0)</f>
        <v>3180</v>
      </c>
      <c r="X59" s="2">
        <f t="shared" si="33"/>
        <v>486.728</v>
      </c>
      <c r="Y59" s="2">
        <f t="shared" si="34"/>
        <v>0</v>
      </c>
      <c r="Z59" s="2">
        <f t="shared" si="25"/>
        <v>243.36</v>
      </c>
      <c r="AA59" s="35" t="str">
        <f>VLOOKUP(C59,[7]export!$B$1:$I$388,8,0)</f>
        <v>243.36</v>
      </c>
      <c r="AB59" s="2">
        <f>VLOOKUP(C59,[8]Sheet1!$B$1:$K$500,9,0)</f>
        <v>9.13</v>
      </c>
      <c r="AC59" s="2">
        <f t="shared" si="14"/>
        <v>0</v>
      </c>
      <c r="AD59" s="2">
        <f>VLOOKUP(C59,'2021.06'!$C$2:$M$500,9,0)</f>
        <v>424.17</v>
      </c>
    </row>
    <row r="60" ht="20" customHeight="1" spans="1:30">
      <c r="A60" s="10">
        <f t="shared" si="15"/>
        <v>57</v>
      </c>
      <c r="B60" s="15"/>
      <c r="C60" s="11" t="s">
        <v>849</v>
      </c>
      <c r="D60" s="11" t="s">
        <v>850</v>
      </c>
      <c r="E60" s="17">
        <v>3042.05</v>
      </c>
      <c r="F60" s="11">
        <v>3043</v>
      </c>
      <c r="G60" s="13">
        <v>5228.42</v>
      </c>
      <c r="H60" s="11">
        <f t="shared" si="1"/>
        <v>54.76</v>
      </c>
      <c r="I60" s="11">
        <f t="shared" si="26"/>
        <v>486.728</v>
      </c>
      <c r="J60" s="11">
        <f t="shared" si="27"/>
        <v>21.301</v>
      </c>
      <c r="K60" s="13">
        <f t="shared" si="28"/>
        <v>444.42</v>
      </c>
      <c r="L60" s="13"/>
      <c r="M60" s="13">
        <f t="shared" si="19"/>
        <v>1007.209</v>
      </c>
      <c r="N60" s="11">
        <v>0</v>
      </c>
      <c r="O60" s="11">
        <f t="shared" si="29"/>
        <v>243.36</v>
      </c>
      <c r="P60" s="11">
        <f t="shared" si="30"/>
        <v>9.13</v>
      </c>
      <c r="Q60" s="13">
        <f t="shared" si="31"/>
        <v>104.57</v>
      </c>
      <c r="R60" s="13"/>
      <c r="S60" s="11">
        <f t="shared" si="32"/>
        <v>357.06</v>
      </c>
      <c r="T60" s="11">
        <f t="shared" si="24"/>
        <v>1364.269</v>
      </c>
      <c r="U60" s="11"/>
      <c r="W60" s="2" t="e">
        <f>VLOOKUP(D60,'[4]2021.05'!$E$5:$F$203,2,0)</f>
        <v>#N/A</v>
      </c>
      <c r="X60" s="2">
        <f t="shared" si="33"/>
        <v>486.728</v>
      </c>
      <c r="Y60" s="2">
        <f t="shared" si="34"/>
        <v>0</v>
      </c>
      <c r="Z60" s="2">
        <f t="shared" si="25"/>
        <v>243.36</v>
      </c>
      <c r="AA60" s="35" t="str">
        <f>VLOOKUP(C60,[7]export!$B$1:$I$388,8,0)</f>
        <v>243.36</v>
      </c>
      <c r="AB60" s="2">
        <f>VLOOKUP(C60,[8]Sheet1!$B$1:$K$500,9,0)</f>
        <v>9.13</v>
      </c>
      <c r="AC60" s="2">
        <f t="shared" si="14"/>
        <v>0</v>
      </c>
      <c r="AD60" s="2">
        <f>VLOOKUP(C60,'2021.06'!$C$2:$M$500,9,0)</f>
        <v>424.17</v>
      </c>
    </row>
    <row r="61" ht="20" customHeight="1" spans="1:30">
      <c r="A61" s="10">
        <f t="shared" si="15"/>
        <v>58</v>
      </c>
      <c r="B61" s="15"/>
      <c r="C61" s="11" t="s">
        <v>851</v>
      </c>
      <c r="D61" s="11" t="s">
        <v>852</v>
      </c>
      <c r="E61" s="17">
        <v>3042.05</v>
      </c>
      <c r="F61" s="11">
        <v>3043</v>
      </c>
      <c r="G61" s="13">
        <v>5228.42</v>
      </c>
      <c r="H61" s="11">
        <f t="shared" si="1"/>
        <v>54.76</v>
      </c>
      <c r="I61" s="11">
        <f t="shared" si="26"/>
        <v>486.728</v>
      </c>
      <c r="J61" s="11">
        <f t="shared" si="27"/>
        <v>21.301</v>
      </c>
      <c r="K61" s="13">
        <f t="shared" si="28"/>
        <v>444.42</v>
      </c>
      <c r="L61" s="13"/>
      <c r="M61" s="13">
        <f t="shared" si="19"/>
        <v>1007.209</v>
      </c>
      <c r="N61" s="11">
        <v>0</v>
      </c>
      <c r="O61" s="11">
        <f t="shared" si="29"/>
        <v>243.36</v>
      </c>
      <c r="P61" s="11">
        <f t="shared" si="30"/>
        <v>9.13</v>
      </c>
      <c r="Q61" s="13">
        <f t="shared" si="31"/>
        <v>104.57</v>
      </c>
      <c r="R61" s="13"/>
      <c r="S61" s="11">
        <f t="shared" si="32"/>
        <v>357.06</v>
      </c>
      <c r="T61" s="11">
        <f t="shared" si="24"/>
        <v>1364.269</v>
      </c>
      <c r="U61" s="11"/>
      <c r="W61" s="2" t="e">
        <f>VLOOKUP(D61,'[4]2021.05'!$E$5:$F$203,2,0)</f>
        <v>#N/A</v>
      </c>
      <c r="X61" s="2">
        <f t="shared" si="33"/>
        <v>486.728</v>
      </c>
      <c r="Y61" s="2">
        <f t="shared" si="34"/>
        <v>0</v>
      </c>
      <c r="Z61" s="2">
        <f t="shared" si="25"/>
        <v>243.36</v>
      </c>
      <c r="AA61" s="35" t="str">
        <f>VLOOKUP(C61,[7]export!$B$1:$I$388,8,0)</f>
        <v>243.36</v>
      </c>
      <c r="AB61" s="2">
        <f>VLOOKUP(C61,[8]Sheet1!$B$1:$K$500,9,0)</f>
        <v>9.13</v>
      </c>
      <c r="AC61" s="2">
        <f t="shared" si="14"/>
        <v>0</v>
      </c>
      <c r="AD61" s="2">
        <f>VLOOKUP(C61,'2021.06'!$C$2:$M$500,9,0)</f>
        <v>424.17</v>
      </c>
    </row>
    <row r="62" ht="20" customHeight="1" spans="1:30">
      <c r="A62" s="10">
        <f t="shared" si="15"/>
        <v>59</v>
      </c>
      <c r="B62" s="16"/>
      <c r="C62" s="13" t="s">
        <v>580</v>
      </c>
      <c r="D62" s="11" t="s">
        <v>581</v>
      </c>
      <c r="E62" s="11" t="s">
        <v>759</v>
      </c>
      <c r="F62" s="11">
        <v>3820</v>
      </c>
      <c r="G62" s="13">
        <v>5228.42</v>
      </c>
      <c r="H62" s="11">
        <f t="shared" si="1"/>
        <v>68.76</v>
      </c>
      <c r="I62" s="11">
        <f t="shared" si="26"/>
        <v>611.2</v>
      </c>
      <c r="J62" s="11">
        <f t="shared" si="27"/>
        <v>26.74</v>
      </c>
      <c r="K62" s="13">
        <f t="shared" si="28"/>
        <v>444.42</v>
      </c>
      <c r="L62" s="13"/>
      <c r="M62" s="13">
        <f t="shared" si="19"/>
        <v>1151.12</v>
      </c>
      <c r="N62" s="11">
        <v>0</v>
      </c>
      <c r="O62" s="11">
        <f t="shared" si="29"/>
        <v>305.6</v>
      </c>
      <c r="P62" s="11">
        <f t="shared" si="30"/>
        <v>11.46</v>
      </c>
      <c r="Q62" s="13">
        <f t="shared" si="31"/>
        <v>104.57</v>
      </c>
      <c r="R62" s="13"/>
      <c r="S62" s="11">
        <f t="shared" si="32"/>
        <v>421.63</v>
      </c>
      <c r="T62" s="11">
        <f t="shared" si="24"/>
        <v>1572.75</v>
      </c>
      <c r="U62" s="11"/>
      <c r="X62" s="2">
        <f t="shared" si="33"/>
        <v>611.2</v>
      </c>
      <c r="Y62" s="2">
        <f t="shared" si="34"/>
        <v>0</v>
      </c>
      <c r="Z62" s="2">
        <f t="shared" si="25"/>
        <v>305.6</v>
      </c>
      <c r="AA62" s="35" t="str">
        <f>VLOOKUP(C62,[7]export!$B$1:$I$388,8,0)</f>
        <v>305.6</v>
      </c>
      <c r="AB62" s="2">
        <f>VLOOKUP(C62,[8]Sheet1!$B$1:$K$500,9,0)</f>
        <v>11.46</v>
      </c>
      <c r="AC62" s="2">
        <f t="shared" si="14"/>
        <v>0</v>
      </c>
      <c r="AD62" s="2">
        <f>VLOOKUP(C62,'2021.06'!$C$2:$M$500,9,0)</f>
        <v>424.17</v>
      </c>
    </row>
    <row r="63" s="1" customFormat="1" ht="20" customHeight="1" spans="1:30">
      <c r="A63" s="18"/>
      <c r="B63" s="19"/>
      <c r="C63" s="116" t="s">
        <v>1096</v>
      </c>
      <c r="D63" s="116" t="s">
        <v>1097</v>
      </c>
      <c r="E63" s="21">
        <v>3042.05</v>
      </c>
      <c r="F63" s="12">
        <v>3043</v>
      </c>
      <c r="G63" s="22">
        <v>5228.42</v>
      </c>
      <c r="H63" s="12">
        <f t="shared" si="1"/>
        <v>54.76</v>
      </c>
      <c r="I63" s="12">
        <f t="shared" si="26"/>
        <v>486.728</v>
      </c>
      <c r="J63" s="12">
        <f t="shared" si="27"/>
        <v>21.301</v>
      </c>
      <c r="K63" s="22">
        <f t="shared" si="28"/>
        <v>444.42</v>
      </c>
      <c r="L63" s="22"/>
      <c r="M63" s="22">
        <f t="shared" si="19"/>
        <v>1007.209</v>
      </c>
      <c r="N63" s="12">
        <v>0</v>
      </c>
      <c r="O63" s="12">
        <f t="shared" si="29"/>
        <v>243.36</v>
      </c>
      <c r="P63" s="12">
        <f t="shared" si="30"/>
        <v>9.13</v>
      </c>
      <c r="Q63" s="22">
        <f t="shared" si="31"/>
        <v>104.57</v>
      </c>
      <c r="R63" s="22"/>
      <c r="S63" s="12">
        <f t="shared" si="32"/>
        <v>357.06</v>
      </c>
      <c r="T63" s="12">
        <f t="shared" si="24"/>
        <v>1364.269</v>
      </c>
      <c r="U63" s="12" t="s">
        <v>50</v>
      </c>
      <c r="X63" s="2">
        <f t="shared" si="33"/>
        <v>486.728</v>
      </c>
      <c r="Y63" s="2">
        <f t="shared" si="34"/>
        <v>0</v>
      </c>
      <c r="AA63" s="35" t="str">
        <f>VLOOKUP(C63,[7]export!$B$1:$I$388,8,0)</f>
        <v>243.36</v>
      </c>
      <c r="AB63" s="2">
        <f>VLOOKUP(C63,[8]Sheet1!$B$1:$K$500,9,0)</f>
        <v>9.13</v>
      </c>
      <c r="AC63" s="2">
        <f t="shared" si="14"/>
        <v>0</v>
      </c>
      <c r="AD63" s="2" t="e">
        <f>VLOOKUP(C63,'2021.06'!$C$2:$M$500,9,0)</f>
        <v>#N/A</v>
      </c>
    </row>
    <row r="64" s="1" customFormat="1" ht="20" customHeight="1" spans="1:30">
      <c r="A64" s="18"/>
      <c r="B64" s="19"/>
      <c r="C64" s="116" t="s">
        <v>1098</v>
      </c>
      <c r="D64" s="116" t="s">
        <v>1099</v>
      </c>
      <c r="E64" s="21">
        <v>3042.05</v>
      </c>
      <c r="F64" s="12">
        <v>3043</v>
      </c>
      <c r="G64" s="22">
        <v>5228.42</v>
      </c>
      <c r="H64" s="12">
        <f t="shared" si="1"/>
        <v>54.76</v>
      </c>
      <c r="I64" s="12">
        <f t="shared" si="26"/>
        <v>486.728</v>
      </c>
      <c r="J64" s="12">
        <f t="shared" si="27"/>
        <v>21.301</v>
      </c>
      <c r="K64" s="22">
        <f t="shared" si="28"/>
        <v>444.42</v>
      </c>
      <c r="L64" s="22"/>
      <c r="M64" s="22">
        <f t="shared" si="19"/>
        <v>1007.209</v>
      </c>
      <c r="N64" s="12">
        <v>0</v>
      </c>
      <c r="O64" s="12">
        <f t="shared" si="29"/>
        <v>243.36</v>
      </c>
      <c r="P64" s="12">
        <f t="shared" si="30"/>
        <v>9.13</v>
      </c>
      <c r="Q64" s="22">
        <f t="shared" si="31"/>
        <v>104.57</v>
      </c>
      <c r="R64" s="22"/>
      <c r="S64" s="12">
        <f t="shared" si="32"/>
        <v>357.06</v>
      </c>
      <c r="T64" s="12">
        <f t="shared" si="24"/>
        <v>1364.269</v>
      </c>
      <c r="U64" s="12" t="s">
        <v>50</v>
      </c>
      <c r="X64" s="2">
        <f t="shared" si="33"/>
        <v>486.728</v>
      </c>
      <c r="Y64" s="2">
        <f t="shared" si="34"/>
        <v>0</v>
      </c>
      <c r="AA64" s="35" t="e">
        <f>VLOOKUP(C64,[7]export!$B$1:$I$388,8,0)</f>
        <v>#N/A</v>
      </c>
      <c r="AB64" s="2">
        <f>VLOOKUP(C64,[8]Sheet1!$B$1:$K$500,9,0)</f>
        <v>9.13</v>
      </c>
      <c r="AC64" s="2">
        <f t="shared" si="14"/>
        <v>0</v>
      </c>
      <c r="AD64" s="2" t="e">
        <f>VLOOKUP(C64,'2021.06'!$C$2:$M$500,9,0)</f>
        <v>#N/A</v>
      </c>
    </row>
    <row r="65" ht="20" customHeight="1" spans="1:30">
      <c r="A65" s="10">
        <f>ROW()-3</f>
        <v>62</v>
      </c>
      <c r="B65" s="14" t="s">
        <v>131</v>
      </c>
      <c r="C65" s="11" t="s">
        <v>132</v>
      </c>
      <c r="D65" s="11" t="s">
        <v>133</v>
      </c>
      <c r="E65" s="11">
        <v>2836.2</v>
      </c>
      <c r="F65" s="11">
        <v>2837</v>
      </c>
      <c r="G65" s="13">
        <v>5228.42</v>
      </c>
      <c r="H65" s="11">
        <f t="shared" si="1"/>
        <v>51.05</v>
      </c>
      <c r="I65" s="11">
        <f t="shared" ref="I65:I119" si="35">E65*0.16</f>
        <v>453.792</v>
      </c>
      <c r="J65" s="11">
        <f t="shared" ref="J65:J119" si="36">F65*0.007</f>
        <v>19.859</v>
      </c>
      <c r="K65" s="13">
        <f t="shared" ref="K65:K119" si="37">ROUND(G65*0.085,2)</f>
        <v>444.42</v>
      </c>
      <c r="L65" s="13"/>
      <c r="M65" s="13">
        <f t="shared" si="19"/>
        <v>969.121</v>
      </c>
      <c r="N65" s="11">
        <v>0</v>
      </c>
      <c r="O65" s="11">
        <f t="shared" ref="O65:O119" si="38">ROUND(E65*0.08,2)</f>
        <v>226.9</v>
      </c>
      <c r="P65" s="11">
        <f t="shared" ref="P65:P119" si="39">ROUND(F65*0.003,2)</f>
        <v>8.51</v>
      </c>
      <c r="Q65" s="13">
        <f t="shared" ref="Q65:Q119" si="40">ROUND(G65*0.02,2)</f>
        <v>104.57</v>
      </c>
      <c r="R65" s="13"/>
      <c r="S65" s="11">
        <f t="shared" ref="S65:S119" si="41">SUM(N65:Q65)</f>
        <v>339.98</v>
      </c>
      <c r="T65" s="11">
        <f t="shared" si="24"/>
        <v>1309.101</v>
      </c>
      <c r="U65" s="11"/>
      <c r="V65" s="2" t="str">
        <f>VLOOKUP(D65,[3]汇总!I$2:J$326,2,0)</f>
        <v>√</v>
      </c>
      <c r="W65" s="2">
        <f>VLOOKUP(D65,'[4]2021.05'!$E$5:$F$203,2,0)</f>
        <v>3180</v>
      </c>
      <c r="X65" s="2">
        <f t="shared" si="33"/>
        <v>453.792</v>
      </c>
      <c r="Y65" s="2">
        <f t="shared" si="34"/>
        <v>0</v>
      </c>
      <c r="Z65" s="2">
        <f>O65-Y65</f>
        <v>226.9</v>
      </c>
      <c r="AA65" s="35" t="str">
        <f>VLOOKUP(C65,[7]export!$B$1:$I$388,8,0)</f>
        <v>226.9</v>
      </c>
      <c r="AB65" s="2">
        <f>VLOOKUP(C65,[8]Sheet1!$B$1:$K$500,9,0)</f>
        <v>8.51</v>
      </c>
      <c r="AC65" s="2">
        <f t="shared" si="14"/>
        <v>0</v>
      </c>
      <c r="AD65" s="2">
        <f>VLOOKUP(C65,'2021.06'!$C$2:$M$500,9,0)</f>
        <v>424.17</v>
      </c>
    </row>
    <row r="66" ht="20" customHeight="1" spans="1:30">
      <c r="A66" s="10">
        <f>ROW()-3</f>
        <v>63</v>
      </c>
      <c r="B66" s="15"/>
      <c r="C66" s="11" t="s">
        <v>134</v>
      </c>
      <c r="D66" s="11" t="s">
        <v>135</v>
      </c>
      <c r="E66" s="11">
        <v>2836.2</v>
      </c>
      <c r="F66" s="11">
        <v>2837</v>
      </c>
      <c r="G66" s="13">
        <v>5228.42</v>
      </c>
      <c r="H66" s="11">
        <f t="shared" si="1"/>
        <v>51.05</v>
      </c>
      <c r="I66" s="11">
        <f t="shared" si="35"/>
        <v>453.792</v>
      </c>
      <c r="J66" s="11">
        <f t="shared" si="36"/>
        <v>19.859</v>
      </c>
      <c r="K66" s="13">
        <f t="shared" si="37"/>
        <v>444.42</v>
      </c>
      <c r="L66" s="13"/>
      <c r="M66" s="13">
        <f t="shared" si="19"/>
        <v>969.121</v>
      </c>
      <c r="N66" s="11">
        <v>0</v>
      </c>
      <c r="O66" s="11">
        <f t="shared" si="38"/>
        <v>226.9</v>
      </c>
      <c r="P66" s="11">
        <f t="shared" si="39"/>
        <v>8.51</v>
      </c>
      <c r="Q66" s="13">
        <f t="shared" si="40"/>
        <v>104.57</v>
      </c>
      <c r="R66" s="13"/>
      <c r="S66" s="11">
        <f t="shared" si="41"/>
        <v>339.98</v>
      </c>
      <c r="T66" s="11">
        <f t="shared" si="24"/>
        <v>1309.101</v>
      </c>
      <c r="U66" s="11"/>
      <c r="V66" s="2" t="str">
        <f>VLOOKUP(D66,[3]汇总!I$2:J$326,2,0)</f>
        <v>√</v>
      </c>
      <c r="W66" s="2">
        <f>VLOOKUP(D66,'[4]2021.05'!$E$5:$F$203,2,0)</f>
        <v>4180</v>
      </c>
      <c r="X66" s="2">
        <f t="shared" si="33"/>
        <v>453.792</v>
      </c>
      <c r="Y66" s="2">
        <f t="shared" si="34"/>
        <v>0</v>
      </c>
      <c r="Z66" s="2">
        <f>O66-Y66</f>
        <v>226.9</v>
      </c>
      <c r="AA66" s="35" t="str">
        <f>VLOOKUP(C66,[7]export!$B$1:$I$388,8,0)</f>
        <v>226.9</v>
      </c>
      <c r="AB66" s="2">
        <f>VLOOKUP(C66,[8]Sheet1!$B$1:$K$500,9,0)</f>
        <v>8.51</v>
      </c>
      <c r="AC66" s="2">
        <f t="shared" si="14"/>
        <v>0</v>
      </c>
      <c r="AD66" s="2">
        <f>VLOOKUP(C66,'2021.06'!$C$2:$M$500,9,0)</f>
        <v>424.17</v>
      </c>
    </row>
    <row r="67" ht="20" customHeight="1" spans="1:30">
      <c r="A67" s="10">
        <f>ROW()-3</f>
        <v>64</v>
      </c>
      <c r="B67" s="15"/>
      <c r="C67" s="11" t="s">
        <v>136</v>
      </c>
      <c r="D67" s="11" t="s">
        <v>137</v>
      </c>
      <c r="E67" s="11">
        <v>2836.2</v>
      </c>
      <c r="F67" s="11">
        <v>2837</v>
      </c>
      <c r="G67" s="13">
        <v>5228.42</v>
      </c>
      <c r="H67" s="11">
        <f t="shared" si="1"/>
        <v>51.05</v>
      </c>
      <c r="I67" s="11">
        <f t="shared" si="35"/>
        <v>453.792</v>
      </c>
      <c r="J67" s="11">
        <f t="shared" si="36"/>
        <v>19.859</v>
      </c>
      <c r="K67" s="13">
        <f t="shared" si="37"/>
        <v>444.42</v>
      </c>
      <c r="L67" s="13"/>
      <c r="M67" s="13">
        <f t="shared" si="19"/>
        <v>969.121</v>
      </c>
      <c r="N67" s="11">
        <v>0</v>
      </c>
      <c r="O67" s="11">
        <f t="shared" si="38"/>
        <v>226.9</v>
      </c>
      <c r="P67" s="11">
        <f t="shared" si="39"/>
        <v>8.51</v>
      </c>
      <c r="Q67" s="13">
        <f t="shared" si="40"/>
        <v>104.57</v>
      </c>
      <c r="R67" s="13"/>
      <c r="S67" s="11">
        <f t="shared" si="41"/>
        <v>339.98</v>
      </c>
      <c r="T67" s="11">
        <f t="shared" si="24"/>
        <v>1309.101</v>
      </c>
      <c r="U67" s="11"/>
      <c r="V67" s="2" t="str">
        <f>VLOOKUP(D67,[3]汇总!I$2:J$326,2,0)</f>
        <v>√</v>
      </c>
      <c r="W67" s="2">
        <f>VLOOKUP(D67,'[4]2021.05'!$E$5:$F$203,2,0)</f>
        <v>1790</v>
      </c>
      <c r="X67" s="2">
        <f t="shared" si="33"/>
        <v>453.792</v>
      </c>
      <c r="Y67" s="2">
        <f t="shared" si="34"/>
        <v>0</v>
      </c>
      <c r="Z67" s="2">
        <f>O67-Y67</f>
        <v>226.9</v>
      </c>
      <c r="AA67" s="35" t="str">
        <f>VLOOKUP(C67,[7]export!$B$1:$I$388,8,0)</f>
        <v>226.9</v>
      </c>
      <c r="AB67" s="2">
        <f>VLOOKUP(C67,[8]Sheet1!$B$1:$K$500,9,0)</f>
        <v>8.51</v>
      </c>
      <c r="AC67" s="2">
        <f t="shared" si="14"/>
        <v>0</v>
      </c>
      <c r="AD67" s="2">
        <f>VLOOKUP(C67,'2021.06'!$C$2:$M$500,9,0)</f>
        <v>424.17</v>
      </c>
    </row>
    <row r="68" ht="20" customHeight="1" spans="1:30">
      <c r="A68" s="10">
        <f>ROW()-3</f>
        <v>65</v>
      </c>
      <c r="B68" s="15"/>
      <c r="C68" s="11" t="s">
        <v>138</v>
      </c>
      <c r="D68" s="11" t="s">
        <v>139</v>
      </c>
      <c r="E68" s="11">
        <v>2836.2</v>
      </c>
      <c r="F68" s="11">
        <v>2837</v>
      </c>
      <c r="G68" s="13">
        <v>5228.42</v>
      </c>
      <c r="H68" s="11">
        <f>ROUND(E68*0.018,2)</f>
        <v>51.05</v>
      </c>
      <c r="I68" s="11">
        <f t="shared" si="35"/>
        <v>453.792</v>
      </c>
      <c r="J68" s="11">
        <f t="shared" si="36"/>
        <v>19.859</v>
      </c>
      <c r="K68" s="13">
        <f t="shared" si="37"/>
        <v>444.42</v>
      </c>
      <c r="L68" s="13"/>
      <c r="M68" s="13">
        <f t="shared" si="19"/>
        <v>969.121</v>
      </c>
      <c r="N68" s="11">
        <v>0</v>
      </c>
      <c r="O68" s="11">
        <f t="shared" si="38"/>
        <v>226.9</v>
      </c>
      <c r="P68" s="11">
        <f t="shared" si="39"/>
        <v>8.51</v>
      </c>
      <c r="Q68" s="13">
        <f t="shared" si="40"/>
        <v>104.57</v>
      </c>
      <c r="R68" s="13"/>
      <c r="S68" s="11">
        <f t="shared" si="41"/>
        <v>339.98</v>
      </c>
      <c r="T68" s="11">
        <f t="shared" si="24"/>
        <v>1309.101</v>
      </c>
      <c r="U68" s="11"/>
      <c r="V68" s="2" t="str">
        <f>VLOOKUP(D68,[3]汇总!I$2:J$326,2,0)</f>
        <v>√</v>
      </c>
      <c r="W68" s="2">
        <f>VLOOKUP(D68,'[4]2021.05'!$E$5:$F$203,2,0)</f>
        <v>3180</v>
      </c>
      <c r="X68" s="2">
        <f t="shared" si="33"/>
        <v>453.792</v>
      </c>
      <c r="Y68" s="2">
        <f t="shared" si="34"/>
        <v>0</v>
      </c>
      <c r="Z68" s="2">
        <f>O68-Y68</f>
        <v>226.9</v>
      </c>
      <c r="AA68" s="35" t="str">
        <f>VLOOKUP(C68,[7]export!$B$1:$I$388,8,0)</f>
        <v>226.9</v>
      </c>
      <c r="AB68" s="2">
        <f>VLOOKUP(C68,[8]Sheet1!$B$1:$K$500,9,0)</f>
        <v>8.51</v>
      </c>
      <c r="AC68" s="2">
        <f t="shared" si="14"/>
        <v>0</v>
      </c>
      <c r="AD68" s="2">
        <f>VLOOKUP(C68,'2021.06'!$C$2:$M$500,9,0)</f>
        <v>424.17</v>
      </c>
    </row>
    <row r="69" ht="20" customHeight="1" spans="1:30">
      <c r="A69" s="10">
        <f t="shared" ref="A69:A132" si="42">ROW()-3</f>
        <v>66</v>
      </c>
      <c r="B69" s="15"/>
      <c r="C69" s="11" t="s">
        <v>140</v>
      </c>
      <c r="D69" s="11" t="s">
        <v>141</v>
      </c>
      <c r="E69" s="11">
        <v>2836.2</v>
      </c>
      <c r="F69" s="11">
        <v>2837</v>
      </c>
      <c r="G69" s="13">
        <v>5228.42</v>
      </c>
      <c r="H69" s="11">
        <f t="shared" ref="H69:H132" si="43">ROUND(E69*0.018,2)</f>
        <v>51.05</v>
      </c>
      <c r="I69" s="11">
        <f t="shared" si="35"/>
        <v>453.792</v>
      </c>
      <c r="J69" s="11">
        <f t="shared" si="36"/>
        <v>19.859</v>
      </c>
      <c r="K69" s="13">
        <f t="shared" si="37"/>
        <v>444.42</v>
      </c>
      <c r="L69" s="13"/>
      <c r="M69" s="13">
        <f t="shared" ref="M69:M132" si="44">SUM(H69:K69)</f>
        <v>969.121</v>
      </c>
      <c r="N69" s="11">
        <v>0</v>
      </c>
      <c r="O69" s="11">
        <f t="shared" si="38"/>
        <v>226.9</v>
      </c>
      <c r="P69" s="11">
        <f t="shared" si="39"/>
        <v>8.51</v>
      </c>
      <c r="Q69" s="13">
        <f t="shared" si="40"/>
        <v>104.57</v>
      </c>
      <c r="R69" s="13"/>
      <c r="S69" s="11">
        <f t="shared" si="41"/>
        <v>339.98</v>
      </c>
      <c r="T69" s="11">
        <f t="shared" ref="T69:T132" si="45">M69+S69</f>
        <v>1309.101</v>
      </c>
      <c r="U69" s="11"/>
      <c r="V69" s="2" t="str">
        <f>VLOOKUP(D69,[3]汇总!I$2:J$326,2,0)</f>
        <v>√</v>
      </c>
      <c r="W69" s="2">
        <f>VLOOKUP(D69,'[4]2021.05'!$E$5:$F$203,2,0)</f>
        <v>2544</v>
      </c>
      <c r="X69" s="2">
        <f t="shared" si="33"/>
        <v>453.792</v>
      </c>
      <c r="Y69" s="2">
        <f t="shared" si="34"/>
        <v>0</v>
      </c>
      <c r="Z69" s="2">
        <f t="shared" ref="Z69:Z132" si="46">O69-Y69</f>
        <v>226.9</v>
      </c>
      <c r="AA69" s="35" t="str">
        <f>VLOOKUP(C69,[7]export!$B$1:$I$388,8,0)</f>
        <v>226.9</v>
      </c>
      <c r="AB69" s="2">
        <f>VLOOKUP(C69,[8]Sheet1!$B$1:$K$500,9,0)</f>
        <v>8.51</v>
      </c>
      <c r="AC69" s="2">
        <f t="shared" ref="AC69:AC132" si="47">P69-AB69</f>
        <v>0</v>
      </c>
      <c r="AD69" s="2">
        <f>VLOOKUP(C69,'2021.06'!$C$2:$M$500,9,0)</f>
        <v>424.17</v>
      </c>
    </row>
    <row r="70" ht="20" customHeight="1" spans="1:30">
      <c r="A70" s="10">
        <f t="shared" si="42"/>
        <v>67</v>
      </c>
      <c r="B70" s="15"/>
      <c r="C70" s="11" t="s">
        <v>142</v>
      </c>
      <c r="D70" s="11" t="s">
        <v>143</v>
      </c>
      <c r="E70" s="11">
        <v>2836.2</v>
      </c>
      <c r="F70" s="11">
        <v>2837</v>
      </c>
      <c r="G70" s="13">
        <v>5228.42</v>
      </c>
      <c r="H70" s="11">
        <f t="shared" si="43"/>
        <v>51.05</v>
      </c>
      <c r="I70" s="11">
        <f t="shared" si="35"/>
        <v>453.792</v>
      </c>
      <c r="J70" s="11">
        <f t="shared" si="36"/>
        <v>19.859</v>
      </c>
      <c r="K70" s="13">
        <f t="shared" si="37"/>
        <v>444.42</v>
      </c>
      <c r="L70" s="13"/>
      <c r="M70" s="13">
        <f t="shared" si="44"/>
        <v>969.121</v>
      </c>
      <c r="N70" s="11">
        <v>0</v>
      </c>
      <c r="O70" s="11">
        <f t="shared" si="38"/>
        <v>226.9</v>
      </c>
      <c r="P70" s="11">
        <f t="shared" si="39"/>
        <v>8.51</v>
      </c>
      <c r="Q70" s="13">
        <f t="shared" si="40"/>
        <v>104.57</v>
      </c>
      <c r="R70" s="13"/>
      <c r="S70" s="11">
        <f t="shared" si="41"/>
        <v>339.98</v>
      </c>
      <c r="T70" s="11">
        <f t="shared" si="45"/>
        <v>1309.101</v>
      </c>
      <c r="U70" s="11"/>
      <c r="V70" s="2" t="str">
        <f>VLOOKUP(D70,[3]汇总!I$2:J$326,2,0)</f>
        <v>√</v>
      </c>
      <c r="W70" s="2">
        <f>VLOOKUP(D70,'[4]2021.05'!$E$5:$F$203,2,0)</f>
        <v>3180</v>
      </c>
      <c r="X70" s="2">
        <f t="shared" si="33"/>
        <v>453.792</v>
      </c>
      <c r="Y70" s="2">
        <f t="shared" si="34"/>
        <v>0</v>
      </c>
      <c r="Z70" s="2">
        <f t="shared" si="46"/>
        <v>226.9</v>
      </c>
      <c r="AA70" s="35" t="str">
        <f>VLOOKUP(C70,[7]export!$B$1:$I$388,8,0)</f>
        <v>226.9</v>
      </c>
      <c r="AB70" s="2">
        <f>VLOOKUP(C70,[8]Sheet1!$B$1:$K$500,9,0)</f>
        <v>8.51</v>
      </c>
      <c r="AC70" s="2">
        <f t="shared" si="47"/>
        <v>0</v>
      </c>
      <c r="AD70" s="2">
        <f>VLOOKUP(C70,'2021.06'!$C$2:$M$500,9,0)</f>
        <v>424.17</v>
      </c>
    </row>
    <row r="71" ht="20" customHeight="1" spans="1:30">
      <c r="A71" s="10">
        <f t="shared" si="42"/>
        <v>68</v>
      </c>
      <c r="B71" s="15"/>
      <c r="C71" s="11" t="s">
        <v>144</v>
      </c>
      <c r="D71" s="11" t="s">
        <v>145</v>
      </c>
      <c r="E71" s="11">
        <v>2836.2</v>
      </c>
      <c r="F71" s="11">
        <v>2837</v>
      </c>
      <c r="G71" s="13">
        <v>5228.42</v>
      </c>
      <c r="H71" s="11">
        <f t="shared" si="43"/>
        <v>51.05</v>
      </c>
      <c r="I71" s="11">
        <f t="shared" si="35"/>
        <v>453.792</v>
      </c>
      <c r="J71" s="11">
        <f t="shared" si="36"/>
        <v>19.859</v>
      </c>
      <c r="K71" s="13">
        <f t="shared" si="37"/>
        <v>444.42</v>
      </c>
      <c r="L71" s="13"/>
      <c r="M71" s="13">
        <f t="shared" si="44"/>
        <v>969.121</v>
      </c>
      <c r="N71" s="11">
        <v>0</v>
      </c>
      <c r="O71" s="11">
        <f t="shared" si="38"/>
        <v>226.9</v>
      </c>
      <c r="P71" s="11">
        <f t="shared" si="39"/>
        <v>8.51</v>
      </c>
      <c r="Q71" s="13">
        <f t="shared" si="40"/>
        <v>104.57</v>
      </c>
      <c r="R71" s="13"/>
      <c r="S71" s="11">
        <f t="shared" si="41"/>
        <v>339.98</v>
      </c>
      <c r="T71" s="11">
        <f t="shared" si="45"/>
        <v>1309.101</v>
      </c>
      <c r="U71" s="11"/>
      <c r="V71" s="2" t="str">
        <f>VLOOKUP(D71,[3]汇总!I$2:J$326,2,0)</f>
        <v>√</v>
      </c>
      <c r="W71" s="2">
        <f>VLOOKUP(D71,'[4]2021.05'!$E$5:$F$203,2,0)</f>
        <v>3180</v>
      </c>
      <c r="X71" s="2">
        <f t="shared" si="33"/>
        <v>453.792</v>
      </c>
      <c r="Y71" s="2">
        <f t="shared" si="34"/>
        <v>0</v>
      </c>
      <c r="Z71" s="2">
        <f t="shared" si="46"/>
        <v>226.9</v>
      </c>
      <c r="AA71" s="35" t="str">
        <f>VLOOKUP(C71,[7]export!$B$1:$I$388,8,0)</f>
        <v>226.9</v>
      </c>
      <c r="AB71" s="2">
        <f>VLOOKUP(C71,[8]Sheet1!$B$1:$K$500,9,0)</f>
        <v>8.51</v>
      </c>
      <c r="AC71" s="2">
        <f t="shared" si="47"/>
        <v>0</v>
      </c>
      <c r="AD71" s="2">
        <f>VLOOKUP(C71,'2021.06'!$C$2:$M$500,9,0)</f>
        <v>424.17</v>
      </c>
    </row>
    <row r="72" ht="20" customHeight="1" spans="1:30">
      <c r="A72" s="10">
        <f t="shared" si="42"/>
        <v>69</v>
      </c>
      <c r="B72" s="15"/>
      <c r="C72" s="11" t="s">
        <v>857</v>
      </c>
      <c r="D72" s="11" t="s">
        <v>858</v>
      </c>
      <c r="E72" s="17">
        <v>3042.05</v>
      </c>
      <c r="F72" s="11">
        <v>3043</v>
      </c>
      <c r="G72" s="13">
        <v>5228.42</v>
      </c>
      <c r="H72" s="11">
        <f t="shared" si="43"/>
        <v>54.76</v>
      </c>
      <c r="I72" s="11">
        <f t="shared" si="35"/>
        <v>486.728</v>
      </c>
      <c r="J72" s="11">
        <f t="shared" si="36"/>
        <v>21.301</v>
      </c>
      <c r="K72" s="13">
        <f t="shared" si="37"/>
        <v>444.42</v>
      </c>
      <c r="L72" s="13"/>
      <c r="M72" s="13">
        <f t="shared" si="44"/>
        <v>1007.209</v>
      </c>
      <c r="N72" s="11">
        <v>0</v>
      </c>
      <c r="O72" s="11">
        <f t="shared" si="38"/>
        <v>243.36</v>
      </c>
      <c r="P72" s="11">
        <f t="shared" si="39"/>
        <v>9.13</v>
      </c>
      <c r="Q72" s="13">
        <f t="shared" si="40"/>
        <v>104.57</v>
      </c>
      <c r="R72" s="13"/>
      <c r="S72" s="11">
        <f t="shared" si="41"/>
        <v>357.06</v>
      </c>
      <c r="T72" s="11">
        <f t="shared" si="45"/>
        <v>1364.269</v>
      </c>
      <c r="U72" s="11"/>
      <c r="W72" s="2" t="e">
        <f>VLOOKUP(D72,'[4]2021.05'!$E$5:$F$203,2,0)</f>
        <v>#N/A</v>
      </c>
      <c r="X72" s="2">
        <f t="shared" si="33"/>
        <v>486.728</v>
      </c>
      <c r="Y72" s="2">
        <f t="shared" si="34"/>
        <v>0</v>
      </c>
      <c r="Z72" s="2">
        <f t="shared" si="46"/>
        <v>243.36</v>
      </c>
      <c r="AA72" s="35" t="str">
        <f>VLOOKUP(C72,[7]export!$B$1:$I$388,8,0)</f>
        <v>243.36</v>
      </c>
      <c r="AB72" s="2">
        <f>VLOOKUP(C72,[8]Sheet1!$B$1:$K$500,9,0)</f>
        <v>9.13</v>
      </c>
      <c r="AC72" s="2">
        <f t="shared" si="47"/>
        <v>0</v>
      </c>
      <c r="AD72" s="2">
        <f>VLOOKUP(C72,'2021.06'!$C$2:$M$500,9,0)</f>
        <v>424.17</v>
      </c>
    </row>
    <row r="73" ht="20" customHeight="1" spans="1:30">
      <c r="A73" s="10">
        <f t="shared" si="42"/>
        <v>70</v>
      </c>
      <c r="B73" s="16"/>
      <c r="C73" s="11" t="s">
        <v>859</v>
      </c>
      <c r="D73" s="11" t="s">
        <v>860</v>
      </c>
      <c r="E73" s="17">
        <v>3042.05</v>
      </c>
      <c r="F73" s="11">
        <v>3043</v>
      </c>
      <c r="G73" s="13">
        <v>5228.42</v>
      </c>
      <c r="H73" s="11">
        <f t="shared" si="43"/>
        <v>54.76</v>
      </c>
      <c r="I73" s="11">
        <f t="shared" si="35"/>
        <v>486.728</v>
      </c>
      <c r="J73" s="11">
        <f t="shared" si="36"/>
        <v>21.301</v>
      </c>
      <c r="K73" s="13">
        <f t="shared" si="37"/>
        <v>444.42</v>
      </c>
      <c r="L73" s="13"/>
      <c r="M73" s="13">
        <f t="shared" si="44"/>
        <v>1007.209</v>
      </c>
      <c r="N73" s="11">
        <v>0</v>
      </c>
      <c r="O73" s="11">
        <f t="shared" si="38"/>
        <v>243.36</v>
      </c>
      <c r="P73" s="11">
        <f t="shared" si="39"/>
        <v>9.13</v>
      </c>
      <c r="Q73" s="13">
        <f t="shared" si="40"/>
        <v>104.57</v>
      </c>
      <c r="R73" s="13"/>
      <c r="S73" s="11">
        <f t="shared" si="41"/>
        <v>357.06</v>
      </c>
      <c r="T73" s="11">
        <f t="shared" si="45"/>
        <v>1364.269</v>
      </c>
      <c r="U73" s="11"/>
      <c r="W73" s="2" t="e">
        <f>VLOOKUP(D73,'[4]2021.05'!$E$5:$F$203,2,0)</f>
        <v>#N/A</v>
      </c>
      <c r="X73" s="2">
        <f t="shared" si="33"/>
        <v>486.728</v>
      </c>
      <c r="Y73" s="2">
        <f t="shared" si="34"/>
        <v>0</v>
      </c>
      <c r="Z73" s="2">
        <f t="shared" si="46"/>
        <v>243.36</v>
      </c>
      <c r="AA73" s="35" t="str">
        <f>VLOOKUP(C73,[7]export!$B$1:$I$388,8,0)</f>
        <v>243.36</v>
      </c>
      <c r="AB73" s="2">
        <f>VLOOKUP(C73,[8]Sheet1!$B$1:$K$500,9,0)</f>
        <v>9.13</v>
      </c>
      <c r="AC73" s="2">
        <f t="shared" si="47"/>
        <v>0</v>
      </c>
      <c r="AD73" s="2">
        <f>VLOOKUP(C73,'2021.06'!$C$2:$M$500,9,0)</f>
        <v>424.17</v>
      </c>
    </row>
    <row r="74" ht="20" customHeight="1" spans="1:30">
      <c r="A74" s="10">
        <f t="shared" si="42"/>
        <v>71</v>
      </c>
      <c r="B74" s="14" t="s">
        <v>146</v>
      </c>
      <c r="C74" s="11" t="s">
        <v>147</v>
      </c>
      <c r="D74" s="11" t="s">
        <v>148</v>
      </c>
      <c r="E74" s="11">
        <v>3820</v>
      </c>
      <c r="F74" s="11">
        <v>3820</v>
      </c>
      <c r="G74" s="13">
        <v>5228.42</v>
      </c>
      <c r="H74" s="11">
        <f t="shared" si="43"/>
        <v>68.76</v>
      </c>
      <c r="I74" s="11">
        <f t="shared" si="35"/>
        <v>611.2</v>
      </c>
      <c r="J74" s="11">
        <f t="shared" si="36"/>
        <v>26.74</v>
      </c>
      <c r="K74" s="13">
        <f t="shared" si="37"/>
        <v>444.42</v>
      </c>
      <c r="L74" s="13"/>
      <c r="M74" s="13">
        <f t="shared" si="44"/>
        <v>1151.12</v>
      </c>
      <c r="N74" s="11">
        <v>0</v>
      </c>
      <c r="O74" s="11">
        <f t="shared" si="38"/>
        <v>305.6</v>
      </c>
      <c r="P74" s="11">
        <f t="shared" si="39"/>
        <v>11.46</v>
      </c>
      <c r="Q74" s="13">
        <f t="shared" si="40"/>
        <v>104.57</v>
      </c>
      <c r="R74" s="13"/>
      <c r="S74" s="11">
        <f t="shared" si="41"/>
        <v>421.63</v>
      </c>
      <c r="T74" s="11">
        <f t="shared" si="45"/>
        <v>1572.75</v>
      </c>
      <c r="U74" s="11"/>
      <c r="V74" s="2" t="str">
        <f>VLOOKUP(D74,[3]汇总!I$2:J$326,2,0)</f>
        <v>√</v>
      </c>
      <c r="W74" s="2">
        <f>VLOOKUP(D74,'[4]2021.05'!$E$5:$F$203,2,0)</f>
        <v>4180</v>
      </c>
      <c r="X74" s="2">
        <f t="shared" si="33"/>
        <v>611.2</v>
      </c>
      <c r="Y74" s="2">
        <f t="shared" si="34"/>
        <v>0</v>
      </c>
      <c r="Z74" s="2">
        <f t="shared" si="46"/>
        <v>305.6</v>
      </c>
      <c r="AA74" s="35" t="str">
        <f>VLOOKUP(C74,[7]export!$B$1:$I$388,8,0)</f>
        <v>305.6</v>
      </c>
      <c r="AB74" s="2">
        <f>VLOOKUP(C74,[8]Sheet1!$B$1:$K$500,9,0)</f>
        <v>11.46</v>
      </c>
      <c r="AC74" s="2">
        <f t="shared" si="47"/>
        <v>0</v>
      </c>
      <c r="AD74" s="2">
        <f>VLOOKUP(C74,'2021.06'!$C$2:$M$500,9,0)</f>
        <v>424.17</v>
      </c>
    </row>
    <row r="75" ht="20" customHeight="1" spans="1:30">
      <c r="A75" s="10">
        <f t="shared" si="42"/>
        <v>72</v>
      </c>
      <c r="B75" s="15"/>
      <c r="C75" s="11" t="s">
        <v>783</v>
      </c>
      <c r="D75" s="11" t="s">
        <v>784</v>
      </c>
      <c r="E75" s="17">
        <v>3042.05</v>
      </c>
      <c r="F75" s="17">
        <v>3043</v>
      </c>
      <c r="G75" s="13">
        <v>5228.42</v>
      </c>
      <c r="H75" s="11">
        <f t="shared" si="43"/>
        <v>54.76</v>
      </c>
      <c r="I75" s="11">
        <f t="shared" si="35"/>
        <v>486.728</v>
      </c>
      <c r="J75" s="11">
        <f t="shared" si="36"/>
        <v>21.301</v>
      </c>
      <c r="K75" s="13">
        <f t="shared" si="37"/>
        <v>444.42</v>
      </c>
      <c r="L75" s="13"/>
      <c r="M75" s="13">
        <f t="shared" si="44"/>
        <v>1007.209</v>
      </c>
      <c r="N75" s="11">
        <v>0</v>
      </c>
      <c r="O75" s="11">
        <f t="shared" si="38"/>
        <v>243.36</v>
      </c>
      <c r="P75" s="11">
        <f t="shared" si="39"/>
        <v>9.13</v>
      </c>
      <c r="Q75" s="13">
        <f t="shared" si="40"/>
        <v>104.57</v>
      </c>
      <c r="R75" s="13"/>
      <c r="S75" s="11">
        <f t="shared" si="41"/>
        <v>357.06</v>
      </c>
      <c r="T75" s="11">
        <f t="shared" si="45"/>
        <v>1364.269</v>
      </c>
      <c r="U75" s="11"/>
      <c r="V75" s="2" t="str">
        <f>VLOOKUP(D75,[3]汇总!I$2:J$326,2,0)</f>
        <v>√</v>
      </c>
      <c r="W75" s="2" t="e">
        <f>VLOOKUP(D75,'[4]2021.05'!$E$5:$F$203,2,0)</f>
        <v>#N/A</v>
      </c>
      <c r="X75" s="2">
        <f t="shared" si="33"/>
        <v>486.728</v>
      </c>
      <c r="Y75" s="2">
        <f t="shared" si="34"/>
        <v>0</v>
      </c>
      <c r="Z75" s="2">
        <f t="shared" si="46"/>
        <v>243.36</v>
      </c>
      <c r="AA75" s="35" t="str">
        <f>VLOOKUP(C75,[7]export!$B$1:$I$388,8,0)</f>
        <v>243.36</v>
      </c>
      <c r="AB75" s="2">
        <f>VLOOKUP(C75,[8]Sheet1!$B$1:$K$500,9,0)</f>
        <v>9.13</v>
      </c>
      <c r="AC75" s="2">
        <f t="shared" si="47"/>
        <v>0</v>
      </c>
      <c r="AD75" s="2">
        <f>VLOOKUP(C75,'2021.06'!$C$2:$M$500,9,0)</f>
        <v>424.17</v>
      </c>
    </row>
    <row r="76" ht="20" customHeight="1" spans="1:30">
      <c r="A76" s="10">
        <f t="shared" si="42"/>
        <v>73</v>
      </c>
      <c r="B76" s="15"/>
      <c r="C76" s="11" t="s">
        <v>785</v>
      </c>
      <c r="D76" s="11" t="s">
        <v>786</v>
      </c>
      <c r="E76" s="17">
        <v>3042.05</v>
      </c>
      <c r="F76" s="17">
        <v>3043</v>
      </c>
      <c r="G76" s="13">
        <v>5228.42</v>
      </c>
      <c r="H76" s="11">
        <f t="shared" si="43"/>
        <v>54.76</v>
      </c>
      <c r="I76" s="11">
        <f t="shared" si="35"/>
        <v>486.728</v>
      </c>
      <c r="J76" s="11">
        <f t="shared" si="36"/>
        <v>21.301</v>
      </c>
      <c r="K76" s="13">
        <f t="shared" si="37"/>
        <v>444.42</v>
      </c>
      <c r="L76" s="13"/>
      <c r="M76" s="13">
        <f t="shared" si="44"/>
        <v>1007.209</v>
      </c>
      <c r="N76" s="11">
        <v>0</v>
      </c>
      <c r="O76" s="11">
        <f t="shared" si="38"/>
        <v>243.36</v>
      </c>
      <c r="P76" s="11">
        <f t="shared" si="39"/>
        <v>9.13</v>
      </c>
      <c r="Q76" s="13">
        <f t="shared" si="40"/>
        <v>104.57</v>
      </c>
      <c r="R76" s="13"/>
      <c r="S76" s="11">
        <f t="shared" si="41"/>
        <v>357.06</v>
      </c>
      <c r="T76" s="11">
        <f t="shared" si="45"/>
        <v>1364.269</v>
      </c>
      <c r="U76" s="11"/>
      <c r="V76" s="2" t="str">
        <f>VLOOKUP(D76,[3]汇总!I$2:J$326,2,0)</f>
        <v>√</v>
      </c>
      <c r="W76" s="2" t="e">
        <f>VLOOKUP(D76,'[4]2021.05'!$E$5:$F$203,2,0)</f>
        <v>#N/A</v>
      </c>
      <c r="X76" s="2">
        <f t="shared" si="33"/>
        <v>486.728</v>
      </c>
      <c r="Y76" s="2">
        <f t="shared" si="34"/>
        <v>0</v>
      </c>
      <c r="Z76" s="2">
        <f t="shared" si="46"/>
        <v>243.36</v>
      </c>
      <c r="AA76" s="35" t="str">
        <f>VLOOKUP(C76,[7]export!$B$1:$I$388,8,0)</f>
        <v>243.36</v>
      </c>
      <c r="AB76" s="2">
        <f>VLOOKUP(C76,[8]Sheet1!$B$1:$K$500,9,0)</f>
        <v>9.13</v>
      </c>
      <c r="AC76" s="2">
        <f t="shared" si="47"/>
        <v>0</v>
      </c>
      <c r="AD76" s="2">
        <f>VLOOKUP(C76,'2021.06'!$C$2:$M$500,9,0)</f>
        <v>424.17</v>
      </c>
    </row>
    <row r="77" ht="20" customHeight="1" spans="1:30">
      <c r="A77" s="10">
        <f t="shared" si="42"/>
        <v>74</v>
      </c>
      <c r="B77" s="14" t="s">
        <v>155</v>
      </c>
      <c r="C77" s="11" t="s">
        <v>156</v>
      </c>
      <c r="D77" s="11" t="s">
        <v>157</v>
      </c>
      <c r="E77" s="11">
        <v>2836.2</v>
      </c>
      <c r="F77" s="11">
        <v>2837</v>
      </c>
      <c r="G77" s="13">
        <v>5228.42</v>
      </c>
      <c r="H77" s="11">
        <f t="shared" si="43"/>
        <v>51.05</v>
      </c>
      <c r="I77" s="11">
        <f t="shared" si="35"/>
        <v>453.792</v>
      </c>
      <c r="J77" s="11">
        <f t="shared" si="36"/>
        <v>19.859</v>
      </c>
      <c r="K77" s="13">
        <f t="shared" si="37"/>
        <v>444.42</v>
      </c>
      <c r="L77" s="13"/>
      <c r="M77" s="13">
        <f t="shared" si="44"/>
        <v>969.121</v>
      </c>
      <c r="N77" s="11">
        <v>0</v>
      </c>
      <c r="O77" s="11">
        <f t="shared" si="38"/>
        <v>226.9</v>
      </c>
      <c r="P77" s="11">
        <f t="shared" si="39"/>
        <v>8.51</v>
      </c>
      <c r="Q77" s="13">
        <f t="shared" si="40"/>
        <v>104.57</v>
      </c>
      <c r="R77" s="13"/>
      <c r="S77" s="11">
        <f t="shared" si="41"/>
        <v>339.98</v>
      </c>
      <c r="T77" s="11">
        <f t="shared" si="45"/>
        <v>1309.101</v>
      </c>
      <c r="U77" s="11"/>
      <c r="V77" s="2" t="str">
        <f>VLOOKUP(D77,[3]汇总!I$2:J$326,2,0)</f>
        <v>√</v>
      </c>
      <c r="W77" s="2">
        <f>VLOOKUP(D77,'[4]2021.05'!$E$5:$F$203,2,0)</f>
        <v>4180</v>
      </c>
      <c r="X77" s="2">
        <f t="shared" si="33"/>
        <v>453.792</v>
      </c>
      <c r="Y77" s="2">
        <f t="shared" si="34"/>
        <v>0</v>
      </c>
      <c r="Z77" s="2">
        <f t="shared" si="46"/>
        <v>226.9</v>
      </c>
      <c r="AA77" s="35" t="str">
        <f>VLOOKUP(C77,[7]export!$B$1:$I$388,8,0)</f>
        <v>226.9</v>
      </c>
      <c r="AB77" s="2">
        <f>VLOOKUP(C77,[8]Sheet1!$B$1:$K$500,9,0)</f>
        <v>8.51</v>
      </c>
      <c r="AC77" s="2">
        <f t="shared" si="47"/>
        <v>0</v>
      </c>
      <c r="AD77" s="2">
        <f>VLOOKUP(C77,'2021.06'!$C$2:$M$500,9,0)</f>
        <v>424.17</v>
      </c>
    </row>
    <row r="78" ht="20" customHeight="1" spans="1:30">
      <c r="A78" s="10">
        <f t="shared" si="42"/>
        <v>75</v>
      </c>
      <c r="B78" s="15"/>
      <c r="C78" s="11" t="s">
        <v>158</v>
      </c>
      <c r="D78" s="11" t="s">
        <v>159</v>
      </c>
      <c r="E78" s="11">
        <v>3820</v>
      </c>
      <c r="F78" s="11">
        <v>3820</v>
      </c>
      <c r="G78" s="13">
        <v>5228.42</v>
      </c>
      <c r="H78" s="11">
        <f t="shared" si="43"/>
        <v>68.76</v>
      </c>
      <c r="I78" s="11">
        <f t="shared" si="35"/>
        <v>611.2</v>
      </c>
      <c r="J78" s="11">
        <f t="shared" si="36"/>
        <v>26.74</v>
      </c>
      <c r="K78" s="13">
        <f t="shared" si="37"/>
        <v>444.42</v>
      </c>
      <c r="L78" s="13"/>
      <c r="M78" s="13">
        <f t="shared" si="44"/>
        <v>1151.12</v>
      </c>
      <c r="N78" s="11">
        <v>0</v>
      </c>
      <c r="O78" s="11">
        <f t="shared" si="38"/>
        <v>305.6</v>
      </c>
      <c r="P78" s="11">
        <f t="shared" si="39"/>
        <v>11.46</v>
      </c>
      <c r="Q78" s="13">
        <f t="shared" si="40"/>
        <v>104.57</v>
      </c>
      <c r="R78" s="13"/>
      <c r="S78" s="11">
        <f t="shared" si="41"/>
        <v>421.63</v>
      </c>
      <c r="T78" s="11">
        <f t="shared" si="45"/>
        <v>1572.75</v>
      </c>
      <c r="U78" s="11"/>
      <c r="V78" s="2" t="str">
        <f>VLOOKUP(D78,[3]汇总!I$2:J$326,2,0)</f>
        <v>√</v>
      </c>
      <c r="W78" s="2">
        <f>VLOOKUP(D78,'[4]2021.05'!$E$5:$F$203,2,0)</f>
        <v>3180</v>
      </c>
      <c r="X78" s="2">
        <f t="shared" si="33"/>
        <v>611.2</v>
      </c>
      <c r="Y78" s="2">
        <f t="shared" si="34"/>
        <v>0</v>
      </c>
      <c r="Z78" s="2">
        <f t="shared" si="46"/>
        <v>305.6</v>
      </c>
      <c r="AA78" s="35" t="str">
        <f>VLOOKUP(C78,[7]export!$B$1:$I$388,8,0)</f>
        <v>305.6</v>
      </c>
      <c r="AB78" s="2">
        <f>VLOOKUP(C78,[8]Sheet1!$B$1:$K$500,9,0)</f>
        <v>11.46</v>
      </c>
      <c r="AC78" s="2">
        <f t="shared" si="47"/>
        <v>0</v>
      </c>
      <c r="AD78" s="2">
        <f>VLOOKUP(C78,'2021.06'!$C$2:$M$500,9,0)</f>
        <v>424.17</v>
      </c>
    </row>
    <row r="79" ht="20" customHeight="1" spans="1:30">
      <c r="A79" s="10">
        <f t="shared" si="42"/>
        <v>76</v>
      </c>
      <c r="B79" s="15"/>
      <c r="C79" s="11" t="s">
        <v>160</v>
      </c>
      <c r="D79" s="11" t="s">
        <v>161</v>
      </c>
      <c r="E79" s="11">
        <v>2836.2</v>
      </c>
      <c r="F79" s="11">
        <v>2837</v>
      </c>
      <c r="G79" s="13">
        <v>5228.42</v>
      </c>
      <c r="H79" s="11">
        <f t="shared" si="43"/>
        <v>51.05</v>
      </c>
      <c r="I79" s="11">
        <f t="shared" si="35"/>
        <v>453.792</v>
      </c>
      <c r="J79" s="11">
        <f t="shared" si="36"/>
        <v>19.859</v>
      </c>
      <c r="K79" s="13">
        <f t="shared" si="37"/>
        <v>444.42</v>
      </c>
      <c r="L79" s="13"/>
      <c r="M79" s="13">
        <f t="shared" si="44"/>
        <v>969.121</v>
      </c>
      <c r="N79" s="11">
        <v>0</v>
      </c>
      <c r="O79" s="11">
        <f t="shared" si="38"/>
        <v>226.9</v>
      </c>
      <c r="P79" s="11">
        <f t="shared" si="39"/>
        <v>8.51</v>
      </c>
      <c r="Q79" s="13">
        <f t="shared" si="40"/>
        <v>104.57</v>
      </c>
      <c r="R79" s="13"/>
      <c r="S79" s="11">
        <f t="shared" si="41"/>
        <v>339.98</v>
      </c>
      <c r="T79" s="11">
        <f t="shared" si="45"/>
        <v>1309.101</v>
      </c>
      <c r="U79" s="11"/>
      <c r="V79" s="2" t="str">
        <f>VLOOKUP(D79,[3]汇总!I$2:J$326,2,0)</f>
        <v>√</v>
      </c>
      <c r="W79" s="2">
        <f>VLOOKUP(D79,'[4]2021.05'!$E$5:$F$203,2,0)</f>
        <v>1790</v>
      </c>
      <c r="X79" s="2">
        <f t="shared" si="33"/>
        <v>453.792</v>
      </c>
      <c r="Y79" s="2">
        <f t="shared" si="34"/>
        <v>0</v>
      </c>
      <c r="Z79" s="2">
        <f t="shared" si="46"/>
        <v>226.9</v>
      </c>
      <c r="AA79" s="35" t="str">
        <f>VLOOKUP(C79,[7]export!$B$1:$I$388,8,0)</f>
        <v>226.9</v>
      </c>
      <c r="AB79" s="2">
        <f>VLOOKUP(C79,[8]Sheet1!$B$1:$K$500,9,0)</f>
        <v>8.51</v>
      </c>
      <c r="AC79" s="2">
        <f t="shared" si="47"/>
        <v>0</v>
      </c>
      <c r="AD79" s="2">
        <f>VLOOKUP(C79,'2021.06'!$C$2:$M$500,9,0)</f>
        <v>424.17</v>
      </c>
    </row>
    <row r="80" ht="20" customHeight="1" spans="1:30">
      <c r="A80" s="10">
        <f t="shared" si="42"/>
        <v>77</v>
      </c>
      <c r="B80" s="15"/>
      <c r="C80" s="11" t="s">
        <v>162</v>
      </c>
      <c r="D80" s="11" t="s">
        <v>163</v>
      </c>
      <c r="E80" s="11">
        <v>2836.2</v>
      </c>
      <c r="F80" s="11">
        <v>2837</v>
      </c>
      <c r="G80" s="13">
        <v>5228.42</v>
      </c>
      <c r="H80" s="11">
        <f t="shared" si="43"/>
        <v>51.05</v>
      </c>
      <c r="I80" s="11">
        <f t="shared" si="35"/>
        <v>453.792</v>
      </c>
      <c r="J80" s="11">
        <f t="shared" si="36"/>
        <v>19.859</v>
      </c>
      <c r="K80" s="13">
        <f t="shared" si="37"/>
        <v>444.42</v>
      </c>
      <c r="L80" s="13"/>
      <c r="M80" s="13">
        <f t="shared" si="44"/>
        <v>969.121</v>
      </c>
      <c r="N80" s="11">
        <v>0</v>
      </c>
      <c r="O80" s="11">
        <f t="shared" si="38"/>
        <v>226.9</v>
      </c>
      <c r="P80" s="11">
        <f t="shared" si="39"/>
        <v>8.51</v>
      </c>
      <c r="Q80" s="13">
        <f t="shared" si="40"/>
        <v>104.57</v>
      </c>
      <c r="R80" s="13"/>
      <c r="S80" s="11">
        <f t="shared" si="41"/>
        <v>339.98</v>
      </c>
      <c r="T80" s="11">
        <f t="shared" si="45"/>
        <v>1309.101</v>
      </c>
      <c r="U80" s="11"/>
      <c r="V80" s="2" t="str">
        <f>VLOOKUP(D80,[3]汇总!I$2:J$326,2,0)</f>
        <v>√</v>
      </c>
      <c r="W80" s="2">
        <f>VLOOKUP(D80,'[4]2021.05'!$E$5:$F$203,2,0)</f>
        <v>3180</v>
      </c>
      <c r="X80" s="2">
        <f t="shared" si="33"/>
        <v>453.792</v>
      </c>
      <c r="Y80" s="2">
        <f t="shared" si="34"/>
        <v>0</v>
      </c>
      <c r="Z80" s="2">
        <f t="shared" si="46"/>
        <v>226.9</v>
      </c>
      <c r="AA80" s="35" t="str">
        <f>VLOOKUP(C80,[7]export!$B$1:$I$388,8,0)</f>
        <v>226.9</v>
      </c>
      <c r="AB80" s="2">
        <f>VLOOKUP(C80,[8]Sheet1!$B$1:$K$500,9,0)</f>
        <v>8.51</v>
      </c>
      <c r="AC80" s="2">
        <f t="shared" si="47"/>
        <v>0</v>
      </c>
      <c r="AD80" s="2">
        <f>VLOOKUP(C80,'2021.06'!$C$2:$M$500,9,0)</f>
        <v>424.17</v>
      </c>
    </row>
    <row r="81" ht="20" customHeight="1" spans="1:30">
      <c r="A81" s="10">
        <f t="shared" si="42"/>
        <v>78</v>
      </c>
      <c r="B81" s="15"/>
      <c r="C81" s="11" t="s">
        <v>164</v>
      </c>
      <c r="D81" s="11" t="s">
        <v>165</v>
      </c>
      <c r="E81" s="11">
        <v>2836.2</v>
      </c>
      <c r="F81" s="11">
        <v>2837</v>
      </c>
      <c r="G81" s="13">
        <v>5228.42</v>
      </c>
      <c r="H81" s="11">
        <f t="shared" si="43"/>
        <v>51.05</v>
      </c>
      <c r="I81" s="11">
        <f t="shared" si="35"/>
        <v>453.792</v>
      </c>
      <c r="J81" s="11">
        <f t="shared" si="36"/>
        <v>19.859</v>
      </c>
      <c r="K81" s="13">
        <f t="shared" si="37"/>
        <v>444.42</v>
      </c>
      <c r="L81" s="13"/>
      <c r="M81" s="13">
        <f t="shared" si="44"/>
        <v>969.121</v>
      </c>
      <c r="N81" s="11">
        <v>0</v>
      </c>
      <c r="O81" s="11">
        <f t="shared" si="38"/>
        <v>226.9</v>
      </c>
      <c r="P81" s="11">
        <f t="shared" si="39"/>
        <v>8.51</v>
      </c>
      <c r="Q81" s="13">
        <f t="shared" si="40"/>
        <v>104.57</v>
      </c>
      <c r="R81" s="13"/>
      <c r="S81" s="11">
        <f t="shared" si="41"/>
        <v>339.98</v>
      </c>
      <c r="T81" s="11">
        <f t="shared" si="45"/>
        <v>1309.101</v>
      </c>
      <c r="U81" s="11"/>
      <c r="V81" s="2" t="str">
        <f>VLOOKUP(D81,[3]汇总!I$2:J$326,2,0)</f>
        <v>√</v>
      </c>
      <c r="W81" s="2">
        <f>VLOOKUP(D81,'[4]2021.05'!$E$5:$F$203,2,0)</f>
        <v>1790</v>
      </c>
      <c r="X81" s="2">
        <f t="shared" si="33"/>
        <v>453.792</v>
      </c>
      <c r="Y81" s="2">
        <f t="shared" si="34"/>
        <v>0</v>
      </c>
      <c r="Z81" s="2">
        <f t="shared" si="46"/>
        <v>226.9</v>
      </c>
      <c r="AA81" s="35" t="str">
        <f>VLOOKUP(C81,[7]export!$B$1:$I$388,8,0)</f>
        <v>226.9</v>
      </c>
      <c r="AB81" s="2">
        <f>VLOOKUP(C81,[8]Sheet1!$B$1:$K$500,9,0)</f>
        <v>8.51</v>
      </c>
      <c r="AC81" s="2">
        <f t="shared" si="47"/>
        <v>0</v>
      </c>
      <c r="AD81" s="2">
        <f>VLOOKUP(C81,'2021.06'!$C$2:$M$500,9,0)</f>
        <v>424.17</v>
      </c>
    </row>
    <row r="82" ht="20" customHeight="1" spans="1:30">
      <c r="A82" s="10">
        <f t="shared" si="42"/>
        <v>79</v>
      </c>
      <c r="B82" s="15"/>
      <c r="C82" s="11" t="s">
        <v>166</v>
      </c>
      <c r="D82" s="11" t="s">
        <v>167</v>
      </c>
      <c r="E82" s="11">
        <v>2836.2</v>
      </c>
      <c r="F82" s="11">
        <v>2837</v>
      </c>
      <c r="G82" s="13">
        <v>5228.42</v>
      </c>
      <c r="H82" s="11">
        <f t="shared" si="43"/>
        <v>51.05</v>
      </c>
      <c r="I82" s="11">
        <f t="shared" si="35"/>
        <v>453.792</v>
      </c>
      <c r="J82" s="11">
        <f t="shared" si="36"/>
        <v>19.859</v>
      </c>
      <c r="K82" s="13">
        <f t="shared" si="37"/>
        <v>444.42</v>
      </c>
      <c r="L82" s="13"/>
      <c r="M82" s="13">
        <f t="shared" si="44"/>
        <v>969.121</v>
      </c>
      <c r="N82" s="11">
        <v>0</v>
      </c>
      <c r="O82" s="11">
        <f t="shared" si="38"/>
        <v>226.9</v>
      </c>
      <c r="P82" s="11">
        <f t="shared" si="39"/>
        <v>8.51</v>
      </c>
      <c r="Q82" s="13">
        <f t="shared" si="40"/>
        <v>104.57</v>
      </c>
      <c r="R82" s="13"/>
      <c r="S82" s="11">
        <f t="shared" si="41"/>
        <v>339.98</v>
      </c>
      <c r="T82" s="11">
        <f t="shared" si="45"/>
        <v>1309.101</v>
      </c>
      <c r="U82" s="11"/>
      <c r="V82" s="2" t="str">
        <f>VLOOKUP(D82,[3]汇总!I$2:J$326,2,0)</f>
        <v>√</v>
      </c>
      <c r="W82" s="2">
        <f>VLOOKUP(D82,'[4]2021.05'!$E$5:$F$203,2,0)</f>
        <v>3180</v>
      </c>
      <c r="X82" s="2">
        <f t="shared" si="33"/>
        <v>453.792</v>
      </c>
      <c r="Y82" s="2">
        <f t="shared" si="34"/>
        <v>0</v>
      </c>
      <c r="Z82" s="2">
        <f t="shared" si="46"/>
        <v>226.9</v>
      </c>
      <c r="AA82" s="35" t="str">
        <f>VLOOKUP(C82,[7]export!$B$1:$I$388,8,0)</f>
        <v>226.9</v>
      </c>
      <c r="AB82" s="2">
        <f>VLOOKUP(C82,[8]Sheet1!$B$1:$K$500,9,0)</f>
        <v>8.51</v>
      </c>
      <c r="AC82" s="2">
        <f t="shared" si="47"/>
        <v>0</v>
      </c>
      <c r="AD82" s="2">
        <f>VLOOKUP(C82,'2021.06'!$C$2:$M$500,9,0)</f>
        <v>424.17</v>
      </c>
    </row>
    <row r="83" ht="20" customHeight="1" spans="1:30">
      <c r="A83" s="10">
        <f t="shared" si="42"/>
        <v>80</v>
      </c>
      <c r="B83" s="15"/>
      <c r="C83" s="11" t="s">
        <v>168</v>
      </c>
      <c r="D83" s="11" t="s">
        <v>169</v>
      </c>
      <c r="E83" s="11">
        <v>2836.2</v>
      </c>
      <c r="F83" s="11">
        <v>2837</v>
      </c>
      <c r="G83" s="13">
        <v>5228.42</v>
      </c>
      <c r="H83" s="11">
        <f t="shared" si="43"/>
        <v>51.05</v>
      </c>
      <c r="I83" s="11">
        <f t="shared" si="35"/>
        <v>453.792</v>
      </c>
      <c r="J83" s="11">
        <f t="shared" si="36"/>
        <v>19.859</v>
      </c>
      <c r="K83" s="13">
        <f t="shared" si="37"/>
        <v>444.42</v>
      </c>
      <c r="L83" s="13"/>
      <c r="M83" s="13">
        <f t="shared" si="44"/>
        <v>969.121</v>
      </c>
      <c r="N83" s="11">
        <v>0</v>
      </c>
      <c r="O83" s="11">
        <f t="shared" si="38"/>
        <v>226.9</v>
      </c>
      <c r="P83" s="11">
        <f t="shared" si="39"/>
        <v>8.51</v>
      </c>
      <c r="Q83" s="13">
        <f t="shared" si="40"/>
        <v>104.57</v>
      </c>
      <c r="R83" s="13"/>
      <c r="S83" s="11">
        <f t="shared" si="41"/>
        <v>339.98</v>
      </c>
      <c r="T83" s="11">
        <f t="shared" si="45"/>
        <v>1309.101</v>
      </c>
      <c r="U83" s="11"/>
      <c r="V83" s="2" t="str">
        <f>VLOOKUP(D83,[3]汇总!I$2:J$326,2,0)</f>
        <v>√</v>
      </c>
      <c r="W83" s="2">
        <f>VLOOKUP(D83,'[4]2021.05'!$E$5:$F$203,2,0)</f>
        <v>3180</v>
      </c>
      <c r="X83" s="2">
        <f t="shared" si="33"/>
        <v>453.792</v>
      </c>
      <c r="Y83" s="2">
        <f t="shared" si="34"/>
        <v>0</v>
      </c>
      <c r="Z83" s="2">
        <f t="shared" si="46"/>
        <v>226.9</v>
      </c>
      <c r="AA83" s="35" t="str">
        <f>VLOOKUP(C83,[7]export!$B$1:$I$388,8,0)</f>
        <v>226.9</v>
      </c>
      <c r="AB83" s="2">
        <f>VLOOKUP(C83,[8]Sheet1!$B$1:$K$500,9,0)</f>
        <v>8.51</v>
      </c>
      <c r="AC83" s="2">
        <f t="shared" si="47"/>
        <v>0</v>
      </c>
      <c r="AD83" s="2">
        <f>VLOOKUP(C83,'2021.06'!$C$2:$M$500,9,0)</f>
        <v>424.17</v>
      </c>
    </row>
    <row r="84" ht="20" customHeight="1" spans="1:30">
      <c r="A84" s="10">
        <f t="shared" si="42"/>
        <v>81</v>
      </c>
      <c r="B84" s="15"/>
      <c r="C84" s="11" t="s">
        <v>170</v>
      </c>
      <c r="D84" s="11" t="s">
        <v>171</v>
      </c>
      <c r="E84" s="11">
        <v>2836.2</v>
      </c>
      <c r="F84" s="11">
        <v>2837</v>
      </c>
      <c r="G84" s="13">
        <v>5228.42</v>
      </c>
      <c r="H84" s="11">
        <f t="shared" si="43"/>
        <v>51.05</v>
      </c>
      <c r="I84" s="11">
        <f t="shared" si="35"/>
        <v>453.792</v>
      </c>
      <c r="J84" s="11">
        <f t="shared" si="36"/>
        <v>19.859</v>
      </c>
      <c r="K84" s="13">
        <f t="shared" si="37"/>
        <v>444.42</v>
      </c>
      <c r="L84" s="13"/>
      <c r="M84" s="13">
        <f t="shared" si="44"/>
        <v>969.121</v>
      </c>
      <c r="N84" s="11">
        <v>0</v>
      </c>
      <c r="O84" s="11">
        <f t="shared" si="38"/>
        <v>226.9</v>
      </c>
      <c r="P84" s="11">
        <f t="shared" si="39"/>
        <v>8.51</v>
      </c>
      <c r="Q84" s="13">
        <f t="shared" si="40"/>
        <v>104.57</v>
      </c>
      <c r="R84" s="13"/>
      <c r="S84" s="11">
        <f t="shared" si="41"/>
        <v>339.98</v>
      </c>
      <c r="T84" s="11">
        <f t="shared" si="45"/>
        <v>1309.101</v>
      </c>
      <c r="U84" s="11"/>
      <c r="V84" s="2" t="str">
        <f>VLOOKUP(D84,[3]汇总!I$2:J$326,2,0)</f>
        <v>√</v>
      </c>
      <c r="W84" s="2">
        <f>VLOOKUP(D84,'[4]2021.05'!$E$5:$F$203,2,0)</f>
        <v>3180</v>
      </c>
      <c r="X84" s="2">
        <f t="shared" si="33"/>
        <v>453.792</v>
      </c>
      <c r="Y84" s="2">
        <f t="shared" si="34"/>
        <v>0</v>
      </c>
      <c r="Z84" s="2">
        <f t="shared" si="46"/>
        <v>226.9</v>
      </c>
      <c r="AA84" s="35" t="str">
        <f>VLOOKUP(C84,[7]export!$B$1:$I$388,8,0)</f>
        <v>226.9</v>
      </c>
      <c r="AB84" s="2">
        <f>VLOOKUP(C84,[8]Sheet1!$B$1:$K$500,9,0)</f>
        <v>8.51</v>
      </c>
      <c r="AC84" s="2">
        <f t="shared" si="47"/>
        <v>0</v>
      </c>
      <c r="AD84" s="2">
        <f>VLOOKUP(C84,'2021.06'!$C$2:$M$500,9,0)</f>
        <v>424.17</v>
      </c>
    </row>
    <row r="85" ht="20" customHeight="1" spans="1:30">
      <c r="A85" s="10">
        <f t="shared" si="42"/>
        <v>82</v>
      </c>
      <c r="B85" s="15"/>
      <c r="C85" s="11" t="s">
        <v>172</v>
      </c>
      <c r="D85" s="11" t="s">
        <v>173</v>
      </c>
      <c r="E85" s="11">
        <v>2836.2</v>
      </c>
      <c r="F85" s="11">
        <v>2837</v>
      </c>
      <c r="G85" s="13">
        <v>5228.42</v>
      </c>
      <c r="H85" s="11">
        <f t="shared" si="43"/>
        <v>51.05</v>
      </c>
      <c r="I85" s="11">
        <f t="shared" si="35"/>
        <v>453.792</v>
      </c>
      <c r="J85" s="11">
        <f t="shared" si="36"/>
        <v>19.859</v>
      </c>
      <c r="K85" s="13">
        <f t="shared" si="37"/>
        <v>444.42</v>
      </c>
      <c r="L85" s="13"/>
      <c r="M85" s="13">
        <f t="shared" si="44"/>
        <v>969.121</v>
      </c>
      <c r="N85" s="11">
        <v>0</v>
      </c>
      <c r="O85" s="11">
        <f t="shared" si="38"/>
        <v>226.9</v>
      </c>
      <c r="P85" s="11">
        <f t="shared" si="39"/>
        <v>8.51</v>
      </c>
      <c r="Q85" s="13">
        <f t="shared" si="40"/>
        <v>104.57</v>
      </c>
      <c r="R85" s="13"/>
      <c r="S85" s="11">
        <f t="shared" si="41"/>
        <v>339.98</v>
      </c>
      <c r="T85" s="11">
        <f t="shared" si="45"/>
        <v>1309.101</v>
      </c>
      <c r="U85" s="11"/>
      <c r="V85" s="2" t="str">
        <f>VLOOKUP(D85,[3]汇总!I$2:J$326,2,0)</f>
        <v>√</v>
      </c>
      <c r="W85" s="2">
        <f>VLOOKUP(D85,'[4]2021.05'!$E$5:$F$203,2,0)</f>
        <v>3180</v>
      </c>
      <c r="X85" s="2">
        <f t="shared" si="33"/>
        <v>453.792</v>
      </c>
      <c r="Y85" s="2">
        <f t="shared" si="34"/>
        <v>0</v>
      </c>
      <c r="Z85" s="2">
        <f t="shared" si="46"/>
        <v>226.9</v>
      </c>
      <c r="AA85" s="35" t="str">
        <f>VLOOKUP(C85,[7]export!$B$1:$I$388,8,0)</f>
        <v>226.9</v>
      </c>
      <c r="AB85" s="2">
        <f>VLOOKUP(C85,[8]Sheet1!$B$1:$K$500,9,0)</f>
        <v>8.51</v>
      </c>
      <c r="AC85" s="2">
        <f t="shared" si="47"/>
        <v>0</v>
      </c>
      <c r="AD85" s="2">
        <f>VLOOKUP(C85,'2021.06'!$C$2:$M$500,9,0)</f>
        <v>424.17</v>
      </c>
    </row>
    <row r="86" ht="20" customHeight="1" spans="1:30">
      <c r="A86" s="10">
        <f t="shared" si="42"/>
        <v>83</v>
      </c>
      <c r="B86" s="15"/>
      <c r="C86" s="11" t="s">
        <v>174</v>
      </c>
      <c r="D86" s="11" t="s">
        <v>175</v>
      </c>
      <c r="E86" s="11">
        <v>2836.2</v>
      </c>
      <c r="F86" s="11">
        <v>2837</v>
      </c>
      <c r="G86" s="13">
        <v>5228.42</v>
      </c>
      <c r="H86" s="11">
        <f t="shared" si="43"/>
        <v>51.05</v>
      </c>
      <c r="I86" s="11">
        <f t="shared" si="35"/>
        <v>453.792</v>
      </c>
      <c r="J86" s="11">
        <f t="shared" si="36"/>
        <v>19.859</v>
      </c>
      <c r="K86" s="13">
        <f t="shared" si="37"/>
        <v>444.42</v>
      </c>
      <c r="L86" s="13"/>
      <c r="M86" s="13">
        <f t="shared" si="44"/>
        <v>969.121</v>
      </c>
      <c r="N86" s="11">
        <v>0</v>
      </c>
      <c r="O86" s="11">
        <f t="shared" si="38"/>
        <v>226.9</v>
      </c>
      <c r="P86" s="11">
        <f t="shared" si="39"/>
        <v>8.51</v>
      </c>
      <c r="Q86" s="13">
        <f t="shared" si="40"/>
        <v>104.57</v>
      </c>
      <c r="R86" s="13"/>
      <c r="S86" s="11">
        <f t="shared" si="41"/>
        <v>339.98</v>
      </c>
      <c r="T86" s="11">
        <f t="shared" si="45"/>
        <v>1309.101</v>
      </c>
      <c r="U86" s="11"/>
      <c r="V86" s="2" t="str">
        <f>VLOOKUP(D86,[3]汇总!I$2:J$326,2,0)</f>
        <v>√</v>
      </c>
      <c r="W86" s="2">
        <f>VLOOKUP(D86,'[4]2021.05'!$E$5:$F$203,2,0)</f>
        <v>3180</v>
      </c>
      <c r="X86" s="2">
        <f t="shared" ref="X86:X117" si="48">I86*1</f>
        <v>453.792</v>
      </c>
      <c r="Y86" s="2">
        <f t="shared" ref="Y86:Y117" si="49">I86-X86</f>
        <v>0</v>
      </c>
      <c r="Z86" s="2">
        <f t="shared" si="46"/>
        <v>226.9</v>
      </c>
      <c r="AA86" s="35" t="str">
        <f>VLOOKUP(C86,[7]export!$B$1:$I$388,8,0)</f>
        <v>226.9</v>
      </c>
      <c r="AB86" s="2">
        <f>VLOOKUP(C86,[8]Sheet1!$B$1:$K$500,9,0)</f>
        <v>8.51</v>
      </c>
      <c r="AC86" s="2">
        <f t="shared" si="47"/>
        <v>0</v>
      </c>
      <c r="AD86" s="2">
        <f>VLOOKUP(C86,'2021.06'!$C$2:$M$500,9,0)</f>
        <v>424.17</v>
      </c>
    </row>
    <row r="87" ht="20" customHeight="1" spans="1:30">
      <c r="A87" s="10">
        <f t="shared" si="42"/>
        <v>84</v>
      </c>
      <c r="B87" s="15"/>
      <c r="C87" s="11" t="s">
        <v>176</v>
      </c>
      <c r="D87" s="11" t="s">
        <v>177</v>
      </c>
      <c r="E87" s="11">
        <v>2836.2</v>
      </c>
      <c r="F87" s="11">
        <v>2837</v>
      </c>
      <c r="G87" s="13">
        <v>5228.42</v>
      </c>
      <c r="H87" s="11">
        <f t="shared" si="43"/>
        <v>51.05</v>
      </c>
      <c r="I87" s="11">
        <f t="shared" si="35"/>
        <v>453.792</v>
      </c>
      <c r="J87" s="11">
        <f t="shared" si="36"/>
        <v>19.859</v>
      </c>
      <c r="K87" s="13">
        <f t="shared" si="37"/>
        <v>444.42</v>
      </c>
      <c r="L87" s="13"/>
      <c r="M87" s="13">
        <f t="shared" si="44"/>
        <v>969.121</v>
      </c>
      <c r="N87" s="11">
        <v>0</v>
      </c>
      <c r="O87" s="11">
        <f t="shared" si="38"/>
        <v>226.9</v>
      </c>
      <c r="P87" s="11">
        <f t="shared" si="39"/>
        <v>8.51</v>
      </c>
      <c r="Q87" s="13">
        <f t="shared" si="40"/>
        <v>104.57</v>
      </c>
      <c r="R87" s="13"/>
      <c r="S87" s="11">
        <f t="shared" si="41"/>
        <v>339.98</v>
      </c>
      <c r="T87" s="11">
        <f t="shared" si="45"/>
        <v>1309.101</v>
      </c>
      <c r="U87" s="11"/>
      <c r="V87" s="2" t="str">
        <f>VLOOKUP(D87,[3]汇总!I$2:J$326,2,0)</f>
        <v>√</v>
      </c>
      <c r="W87" s="2" t="e">
        <f>VLOOKUP(D87,'[4]2021.05'!$E$5:$F$203,2,0)</f>
        <v>#N/A</v>
      </c>
      <c r="X87" s="2">
        <f t="shared" si="48"/>
        <v>453.792</v>
      </c>
      <c r="Y87" s="2">
        <f t="shared" si="49"/>
        <v>0</v>
      </c>
      <c r="Z87" s="2">
        <f t="shared" si="46"/>
        <v>226.9</v>
      </c>
      <c r="AA87" s="35" t="str">
        <f>VLOOKUP(C87,[7]export!$B$1:$I$388,8,0)</f>
        <v>226.9</v>
      </c>
      <c r="AB87" s="2">
        <f>VLOOKUP(C87,[8]Sheet1!$B$1:$K$500,9,0)</f>
        <v>8.51</v>
      </c>
      <c r="AC87" s="2">
        <f t="shared" si="47"/>
        <v>0</v>
      </c>
      <c r="AD87" s="2">
        <f>VLOOKUP(C87,'2021.06'!$C$2:$M$500,9,0)</f>
        <v>424.17</v>
      </c>
    </row>
    <row r="88" ht="20" customHeight="1" spans="1:30">
      <c r="A88" s="10">
        <f t="shared" si="42"/>
        <v>85</v>
      </c>
      <c r="B88" s="15"/>
      <c r="C88" s="11" t="s">
        <v>178</v>
      </c>
      <c r="D88" s="11" t="s">
        <v>179</v>
      </c>
      <c r="E88" s="11">
        <v>2836.2</v>
      </c>
      <c r="F88" s="11">
        <v>2837</v>
      </c>
      <c r="G88" s="13">
        <v>5228.42</v>
      </c>
      <c r="H88" s="11">
        <f t="shared" si="43"/>
        <v>51.05</v>
      </c>
      <c r="I88" s="11">
        <f t="shared" si="35"/>
        <v>453.792</v>
      </c>
      <c r="J88" s="11">
        <f t="shared" si="36"/>
        <v>19.859</v>
      </c>
      <c r="K88" s="13">
        <f t="shared" si="37"/>
        <v>444.42</v>
      </c>
      <c r="L88" s="13"/>
      <c r="M88" s="13">
        <f t="shared" si="44"/>
        <v>969.121</v>
      </c>
      <c r="N88" s="11">
        <v>0</v>
      </c>
      <c r="O88" s="11">
        <f t="shared" si="38"/>
        <v>226.9</v>
      </c>
      <c r="P88" s="11">
        <f t="shared" si="39"/>
        <v>8.51</v>
      </c>
      <c r="Q88" s="13">
        <f t="shared" si="40"/>
        <v>104.57</v>
      </c>
      <c r="R88" s="13"/>
      <c r="S88" s="11">
        <f t="shared" si="41"/>
        <v>339.98</v>
      </c>
      <c r="T88" s="11">
        <f t="shared" si="45"/>
        <v>1309.101</v>
      </c>
      <c r="U88" s="11"/>
      <c r="V88" s="2" t="str">
        <f>VLOOKUP(D88,[3]汇总!I$2:J$326,2,0)</f>
        <v>√</v>
      </c>
      <c r="W88" s="2">
        <f>VLOOKUP(D88,'[4]2021.05'!$E$5:$F$203,2,0)</f>
        <v>4180</v>
      </c>
      <c r="X88" s="2">
        <f t="shared" si="48"/>
        <v>453.792</v>
      </c>
      <c r="Y88" s="2">
        <f t="shared" si="49"/>
        <v>0</v>
      </c>
      <c r="Z88" s="2">
        <f t="shared" si="46"/>
        <v>226.9</v>
      </c>
      <c r="AA88" s="35" t="str">
        <f>VLOOKUP(C88,[7]export!$B$1:$I$388,8,0)</f>
        <v>226.9</v>
      </c>
      <c r="AB88" s="2">
        <f>VLOOKUP(C88,[8]Sheet1!$B$1:$K$500,9,0)</f>
        <v>8.51</v>
      </c>
      <c r="AC88" s="2">
        <f t="shared" si="47"/>
        <v>0</v>
      </c>
      <c r="AD88" s="2">
        <f>VLOOKUP(C88,'2021.06'!$C$2:$M$500,9,0)</f>
        <v>424.17</v>
      </c>
    </row>
    <row r="89" ht="20" customHeight="1" spans="1:30">
      <c r="A89" s="10">
        <f t="shared" si="42"/>
        <v>86</v>
      </c>
      <c r="B89" s="15"/>
      <c r="C89" s="11" t="s">
        <v>180</v>
      </c>
      <c r="D89" s="11" t="s">
        <v>181</v>
      </c>
      <c r="E89" s="11">
        <v>2836.2</v>
      </c>
      <c r="F89" s="11">
        <v>2837</v>
      </c>
      <c r="G89" s="13">
        <v>5228.42</v>
      </c>
      <c r="H89" s="11">
        <f t="shared" si="43"/>
        <v>51.05</v>
      </c>
      <c r="I89" s="11">
        <f t="shared" si="35"/>
        <v>453.792</v>
      </c>
      <c r="J89" s="11">
        <f t="shared" si="36"/>
        <v>19.859</v>
      </c>
      <c r="K89" s="13">
        <f t="shared" si="37"/>
        <v>444.42</v>
      </c>
      <c r="L89" s="13"/>
      <c r="M89" s="13">
        <f t="shared" si="44"/>
        <v>969.121</v>
      </c>
      <c r="N89" s="11">
        <v>0</v>
      </c>
      <c r="O89" s="11">
        <f t="shared" si="38"/>
        <v>226.9</v>
      </c>
      <c r="P89" s="11">
        <f t="shared" si="39"/>
        <v>8.51</v>
      </c>
      <c r="Q89" s="13">
        <f t="shared" si="40"/>
        <v>104.57</v>
      </c>
      <c r="R89" s="13"/>
      <c r="S89" s="11">
        <f t="shared" si="41"/>
        <v>339.98</v>
      </c>
      <c r="T89" s="11">
        <f t="shared" si="45"/>
        <v>1309.101</v>
      </c>
      <c r="U89" s="11"/>
      <c r="V89" s="2" t="str">
        <f>VLOOKUP(D89,[3]汇总!I$2:J$326,2,0)</f>
        <v>√</v>
      </c>
      <c r="W89" s="2">
        <f>VLOOKUP(D89,'[4]2021.05'!$E$5:$F$203,2,0)</f>
        <v>3180</v>
      </c>
      <c r="X89" s="2">
        <f t="shared" si="48"/>
        <v>453.792</v>
      </c>
      <c r="Y89" s="2">
        <f t="shared" si="49"/>
        <v>0</v>
      </c>
      <c r="Z89" s="2">
        <f t="shared" si="46"/>
        <v>226.9</v>
      </c>
      <c r="AA89" s="35" t="str">
        <f>VLOOKUP(C89,[7]export!$B$1:$I$388,8,0)</f>
        <v>226.9</v>
      </c>
      <c r="AB89" s="2">
        <f>VLOOKUP(C89,[8]Sheet1!$B$1:$K$500,9,0)</f>
        <v>8.51</v>
      </c>
      <c r="AC89" s="2">
        <f t="shared" si="47"/>
        <v>0</v>
      </c>
      <c r="AD89" s="2">
        <f>VLOOKUP(C89,'2021.06'!$C$2:$M$500,9,0)</f>
        <v>424.17</v>
      </c>
    </row>
    <row r="90" ht="20" customHeight="1" spans="1:30">
      <c r="A90" s="10">
        <f t="shared" si="42"/>
        <v>87</v>
      </c>
      <c r="B90" s="15"/>
      <c r="C90" s="11" t="s">
        <v>184</v>
      </c>
      <c r="D90" s="11" t="s">
        <v>185</v>
      </c>
      <c r="E90" s="11">
        <v>2836.2</v>
      </c>
      <c r="F90" s="11">
        <v>2837</v>
      </c>
      <c r="G90" s="13">
        <v>5228.42</v>
      </c>
      <c r="H90" s="11">
        <f t="shared" si="43"/>
        <v>51.05</v>
      </c>
      <c r="I90" s="11">
        <f t="shared" si="35"/>
        <v>453.792</v>
      </c>
      <c r="J90" s="11">
        <f t="shared" si="36"/>
        <v>19.859</v>
      </c>
      <c r="K90" s="13">
        <f t="shared" si="37"/>
        <v>444.42</v>
      </c>
      <c r="L90" s="13"/>
      <c r="M90" s="13">
        <f t="shared" si="44"/>
        <v>969.121</v>
      </c>
      <c r="N90" s="11">
        <v>0</v>
      </c>
      <c r="O90" s="11">
        <f t="shared" si="38"/>
        <v>226.9</v>
      </c>
      <c r="P90" s="11">
        <f t="shared" si="39"/>
        <v>8.51</v>
      </c>
      <c r="Q90" s="13">
        <f t="shared" si="40"/>
        <v>104.57</v>
      </c>
      <c r="R90" s="13"/>
      <c r="S90" s="11">
        <f t="shared" si="41"/>
        <v>339.98</v>
      </c>
      <c r="T90" s="11">
        <f t="shared" si="45"/>
        <v>1309.101</v>
      </c>
      <c r="U90" s="11"/>
      <c r="V90" s="2" t="str">
        <f>VLOOKUP(D90,[3]汇总!I$2:J$326,2,0)</f>
        <v>√</v>
      </c>
      <c r="W90" s="2" t="e">
        <f>VLOOKUP(D90,'[4]2021.05'!$E$5:$F$203,2,0)</f>
        <v>#N/A</v>
      </c>
      <c r="X90" s="2">
        <f t="shared" si="48"/>
        <v>453.792</v>
      </c>
      <c r="Y90" s="2">
        <f t="shared" si="49"/>
        <v>0</v>
      </c>
      <c r="Z90" s="2">
        <f t="shared" si="46"/>
        <v>226.9</v>
      </c>
      <c r="AA90" s="35" t="str">
        <f>VLOOKUP(C90,[7]export!$B$1:$I$388,8,0)</f>
        <v>226.9</v>
      </c>
      <c r="AB90" s="2">
        <f>VLOOKUP(C90,[8]Sheet1!$B$1:$K$500,9,0)</f>
        <v>8.51</v>
      </c>
      <c r="AC90" s="2">
        <f t="shared" si="47"/>
        <v>0</v>
      </c>
      <c r="AD90" s="2">
        <f>VLOOKUP(C90,'2021.06'!$C$2:$M$500,9,0)</f>
        <v>424.17</v>
      </c>
    </row>
    <row r="91" ht="20" customHeight="1" spans="1:30">
      <c r="A91" s="10">
        <f t="shared" si="42"/>
        <v>88</v>
      </c>
      <c r="B91" s="15"/>
      <c r="C91" s="11" t="s">
        <v>186</v>
      </c>
      <c r="D91" s="11" t="s">
        <v>187</v>
      </c>
      <c r="E91" s="11">
        <v>2836.2</v>
      </c>
      <c r="F91" s="11">
        <v>2837</v>
      </c>
      <c r="G91" s="13">
        <v>5228.42</v>
      </c>
      <c r="H91" s="11">
        <f t="shared" si="43"/>
        <v>51.05</v>
      </c>
      <c r="I91" s="11">
        <f t="shared" si="35"/>
        <v>453.792</v>
      </c>
      <c r="J91" s="11">
        <f t="shared" si="36"/>
        <v>19.859</v>
      </c>
      <c r="K91" s="13">
        <f t="shared" si="37"/>
        <v>444.42</v>
      </c>
      <c r="L91" s="13"/>
      <c r="M91" s="13">
        <f t="shared" si="44"/>
        <v>969.121</v>
      </c>
      <c r="N91" s="11">
        <v>0</v>
      </c>
      <c r="O91" s="11">
        <f t="shared" si="38"/>
        <v>226.9</v>
      </c>
      <c r="P91" s="11">
        <f t="shared" si="39"/>
        <v>8.51</v>
      </c>
      <c r="Q91" s="13">
        <f t="shared" si="40"/>
        <v>104.57</v>
      </c>
      <c r="R91" s="13"/>
      <c r="S91" s="11">
        <f t="shared" si="41"/>
        <v>339.98</v>
      </c>
      <c r="T91" s="11">
        <f t="shared" si="45"/>
        <v>1309.101</v>
      </c>
      <c r="U91" s="11"/>
      <c r="V91" s="2" t="str">
        <f>VLOOKUP(D91,[3]汇总!I$2:J$326,2,0)</f>
        <v>√</v>
      </c>
      <c r="W91" s="2">
        <f>VLOOKUP(D91,'[4]2021.05'!$E$5:$F$203,2,0)</f>
        <v>3180</v>
      </c>
      <c r="X91" s="2">
        <f t="shared" si="48"/>
        <v>453.792</v>
      </c>
      <c r="Y91" s="2">
        <f t="shared" si="49"/>
        <v>0</v>
      </c>
      <c r="Z91" s="2">
        <f t="shared" si="46"/>
        <v>226.9</v>
      </c>
      <c r="AA91" s="35" t="str">
        <f>VLOOKUP(C91,[7]export!$B$1:$I$388,8,0)</f>
        <v>226.9</v>
      </c>
      <c r="AB91" s="2">
        <f>VLOOKUP(C91,[8]Sheet1!$B$1:$K$500,9,0)</f>
        <v>8.51</v>
      </c>
      <c r="AC91" s="2">
        <f t="shared" si="47"/>
        <v>0</v>
      </c>
      <c r="AD91" s="2">
        <f>VLOOKUP(C91,'2021.06'!$C$2:$M$500,9,0)</f>
        <v>424.17</v>
      </c>
    </row>
    <row r="92" ht="20" customHeight="1" spans="1:30">
      <c r="A92" s="10">
        <f t="shared" si="42"/>
        <v>89</v>
      </c>
      <c r="B92" s="15"/>
      <c r="C92" s="11" t="s">
        <v>188</v>
      </c>
      <c r="D92" s="11" t="s">
        <v>189</v>
      </c>
      <c r="E92" s="11">
        <v>2836.2</v>
      </c>
      <c r="F92" s="11">
        <v>2837</v>
      </c>
      <c r="G92" s="13">
        <v>5228.42</v>
      </c>
      <c r="H92" s="11">
        <f t="shared" si="43"/>
        <v>51.05</v>
      </c>
      <c r="I92" s="11">
        <f t="shared" si="35"/>
        <v>453.792</v>
      </c>
      <c r="J92" s="11">
        <f t="shared" si="36"/>
        <v>19.859</v>
      </c>
      <c r="K92" s="13">
        <f t="shared" si="37"/>
        <v>444.42</v>
      </c>
      <c r="L92" s="13"/>
      <c r="M92" s="13">
        <f t="shared" si="44"/>
        <v>969.121</v>
      </c>
      <c r="N92" s="11">
        <v>0</v>
      </c>
      <c r="O92" s="11">
        <f t="shared" si="38"/>
        <v>226.9</v>
      </c>
      <c r="P92" s="11">
        <f t="shared" si="39"/>
        <v>8.51</v>
      </c>
      <c r="Q92" s="13">
        <f t="shared" si="40"/>
        <v>104.57</v>
      </c>
      <c r="R92" s="13"/>
      <c r="S92" s="11">
        <f t="shared" si="41"/>
        <v>339.98</v>
      </c>
      <c r="T92" s="11">
        <f t="shared" si="45"/>
        <v>1309.101</v>
      </c>
      <c r="U92" s="11"/>
      <c r="V92" s="2" t="str">
        <f>VLOOKUP(D92,[3]汇总!I$2:J$326,2,0)</f>
        <v>√</v>
      </c>
      <c r="W92" s="2">
        <f>VLOOKUP(D92,'[4]2021.05'!$E$5:$F$203,2,0)</f>
        <v>1790</v>
      </c>
      <c r="X92" s="2">
        <f t="shared" si="48"/>
        <v>453.792</v>
      </c>
      <c r="Y92" s="2">
        <f t="shared" si="49"/>
        <v>0</v>
      </c>
      <c r="Z92" s="2">
        <f t="shared" si="46"/>
        <v>226.9</v>
      </c>
      <c r="AA92" s="35" t="str">
        <f>VLOOKUP(C92,[7]export!$B$1:$I$388,8,0)</f>
        <v>226.9</v>
      </c>
      <c r="AB92" s="2">
        <f>VLOOKUP(C92,[8]Sheet1!$B$1:$K$500,9,0)</f>
        <v>8.51</v>
      </c>
      <c r="AC92" s="2">
        <f t="shared" si="47"/>
        <v>0</v>
      </c>
      <c r="AD92" s="2">
        <f>VLOOKUP(C92,'2021.06'!$C$2:$M$500,9,0)</f>
        <v>424.17</v>
      </c>
    </row>
    <row r="93" ht="20" customHeight="1" spans="1:30">
      <c r="A93" s="10">
        <f t="shared" si="42"/>
        <v>90</v>
      </c>
      <c r="B93" s="15"/>
      <c r="C93" s="11" t="s">
        <v>190</v>
      </c>
      <c r="D93" s="11" t="s">
        <v>191</v>
      </c>
      <c r="E93" s="11">
        <v>2836.2</v>
      </c>
      <c r="F93" s="11">
        <v>2837</v>
      </c>
      <c r="G93" s="13">
        <v>5228.42</v>
      </c>
      <c r="H93" s="11">
        <f t="shared" si="43"/>
        <v>51.05</v>
      </c>
      <c r="I93" s="11">
        <f t="shared" si="35"/>
        <v>453.792</v>
      </c>
      <c r="J93" s="11">
        <f t="shared" si="36"/>
        <v>19.859</v>
      </c>
      <c r="K93" s="13">
        <f t="shared" si="37"/>
        <v>444.42</v>
      </c>
      <c r="L93" s="13"/>
      <c r="M93" s="13">
        <f t="shared" si="44"/>
        <v>969.121</v>
      </c>
      <c r="N93" s="11">
        <v>0</v>
      </c>
      <c r="O93" s="11">
        <f t="shared" si="38"/>
        <v>226.9</v>
      </c>
      <c r="P93" s="11">
        <f t="shared" si="39"/>
        <v>8.51</v>
      </c>
      <c r="Q93" s="13">
        <f t="shared" si="40"/>
        <v>104.57</v>
      </c>
      <c r="R93" s="13"/>
      <c r="S93" s="11">
        <f t="shared" si="41"/>
        <v>339.98</v>
      </c>
      <c r="T93" s="11">
        <f t="shared" si="45"/>
        <v>1309.101</v>
      </c>
      <c r="U93" s="11"/>
      <c r="V93" s="2" t="str">
        <f>VLOOKUP(D93,[3]汇总!I$2:J$326,2,0)</f>
        <v>√</v>
      </c>
      <c r="W93" s="2">
        <f>VLOOKUP(D93,'[4]2021.05'!$E$5:$F$203,2,0)</f>
        <v>3180</v>
      </c>
      <c r="X93" s="2">
        <f t="shared" si="48"/>
        <v>453.792</v>
      </c>
      <c r="Y93" s="2">
        <f t="shared" si="49"/>
        <v>0</v>
      </c>
      <c r="Z93" s="2">
        <f t="shared" si="46"/>
        <v>226.9</v>
      </c>
      <c r="AA93" s="35" t="str">
        <f>VLOOKUP(C93,[7]export!$B$1:$I$388,8,0)</f>
        <v>226.9</v>
      </c>
      <c r="AB93" s="2">
        <f>VLOOKUP(C93,[8]Sheet1!$B$1:$K$500,9,0)</f>
        <v>8.51</v>
      </c>
      <c r="AC93" s="2">
        <f t="shared" si="47"/>
        <v>0</v>
      </c>
      <c r="AD93" s="2">
        <f>VLOOKUP(C93,'2021.06'!$C$2:$M$500,9,0)</f>
        <v>424.17</v>
      </c>
    </row>
    <row r="94" ht="20" customHeight="1" spans="1:30">
      <c r="A94" s="10">
        <f t="shared" si="42"/>
        <v>91</v>
      </c>
      <c r="B94" s="15"/>
      <c r="C94" s="11" t="s">
        <v>192</v>
      </c>
      <c r="D94" s="11" t="s">
        <v>193</v>
      </c>
      <c r="E94" s="11">
        <v>3820</v>
      </c>
      <c r="F94" s="11">
        <v>3820</v>
      </c>
      <c r="G94" s="13">
        <v>5228.42</v>
      </c>
      <c r="H94" s="11">
        <f t="shared" si="43"/>
        <v>68.76</v>
      </c>
      <c r="I94" s="11">
        <f t="shared" si="35"/>
        <v>611.2</v>
      </c>
      <c r="J94" s="11">
        <f t="shared" si="36"/>
        <v>26.74</v>
      </c>
      <c r="K94" s="13">
        <f t="shared" si="37"/>
        <v>444.42</v>
      </c>
      <c r="L94" s="13"/>
      <c r="M94" s="13">
        <f t="shared" si="44"/>
        <v>1151.12</v>
      </c>
      <c r="N94" s="11">
        <v>0</v>
      </c>
      <c r="O94" s="11">
        <f t="shared" si="38"/>
        <v>305.6</v>
      </c>
      <c r="P94" s="11">
        <f t="shared" si="39"/>
        <v>11.46</v>
      </c>
      <c r="Q94" s="13">
        <f t="shared" si="40"/>
        <v>104.57</v>
      </c>
      <c r="R94" s="13"/>
      <c r="S94" s="11">
        <f t="shared" si="41"/>
        <v>421.63</v>
      </c>
      <c r="T94" s="11">
        <f t="shared" si="45"/>
        <v>1572.75</v>
      </c>
      <c r="U94" s="11"/>
      <c r="V94" s="2" t="str">
        <f>VLOOKUP(D94,[3]汇总!I$2:J$326,2,0)</f>
        <v>√</v>
      </c>
      <c r="W94" s="2">
        <f>VLOOKUP(D94,'[4]2021.05'!$E$5:$F$203,2,0)</f>
        <v>4180</v>
      </c>
      <c r="X94" s="2">
        <f t="shared" si="48"/>
        <v>611.2</v>
      </c>
      <c r="Y94" s="2">
        <f t="shared" si="49"/>
        <v>0</v>
      </c>
      <c r="Z94" s="2">
        <f t="shared" si="46"/>
        <v>305.6</v>
      </c>
      <c r="AA94" s="35" t="str">
        <f>VLOOKUP(C94,[7]export!$B$1:$I$388,8,0)</f>
        <v>305.6</v>
      </c>
      <c r="AB94" s="2">
        <f>VLOOKUP(C94,[8]Sheet1!$B$1:$K$500,9,0)</f>
        <v>11.46</v>
      </c>
      <c r="AC94" s="2">
        <f t="shared" si="47"/>
        <v>0</v>
      </c>
      <c r="AD94" s="2">
        <f>VLOOKUP(C94,'2021.06'!$C$2:$M$500,9,0)</f>
        <v>424.17</v>
      </c>
    </row>
    <row r="95" ht="20" customHeight="1" spans="1:30">
      <c r="A95" s="10">
        <f t="shared" si="42"/>
        <v>92</v>
      </c>
      <c r="B95" s="15"/>
      <c r="C95" s="11" t="s">
        <v>194</v>
      </c>
      <c r="D95" s="11" t="s">
        <v>195</v>
      </c>
      <c r="E95" s="11">
        <v>3820</v>
      </c>
      <c r="F95" s="11">
        <v>3820</v>
      </c>
      <c r="G95" s="13">
        <v>5228.42</v>
      </c>
      <c r="H95" s="11">
        <f t="shared" si="43"/>
        <v>68.76</v>
      </c>
      <c r="I95" s="11">
        <f t="shared" si="35"/>
        <v>611.2</v>
      </c>
      <c r="J95" s="11">
        <f t="shared" si="36"/>
        <v>26.74</v>
      </c>
      <c r="K95" s="13">
        <f t="shared" si="37"/>
        <v>444.42</v>
      </c>
      <c r="L95" s="13"/>
      <c r="M95" s="13">
        <f t="shared" si="44"/>
        <v>1151.12</v>
      </c>
      <c r="N95" s="11">
        <v>0</v>
      </c>
      <c r="O95" s="11">
        <f t="shared" si="38"/>
        <v>305.6</v>
      </c>
      <c r="P95" s="11">
        <f t="shared" si="39"/>
        <v>11.46</v>
      </c>
      <c r="Q95" s="13">
        <f t="shared" si="40"/>
        <v>104.57</v>
      </c>
      <c r="R95" s="13"/>
      <c r="S95" s="11">
        <f t="shared" si="41"/>
        <v>421.63</v>
      </c>
      <c r="T95" s="11">
        <f t="shared" si="45"/>
        <v>1572.75</v>
      </c>
      <c r="U95" s="11"/>
      <c r="V95" s="2" t="str">
        <f>VLOOKUP(D95,[3]汇总!I$2:J$326,2,0)</f>
        <v>√</v>
      </c>
      <c r="W95" s="2">
        <f>VLOOKUP(D95,'[4]2021.05'!$E$5:$F$203,2,0)</f>
        <v>4180</v>
      </c>
      <c r="X95" s="2">
        <f t="shared" si="48"/>
        <v>611.2</v>
      </c>
      <c r="Y95" s="2">
        <f t="shared" si="49"/>
        <v>0</v>
      </c>
      <c r="Z95" s="2">
        <f t="shared" si="46"/>
        <v>305.6</v>
      </c>
      <c r="AA95" s="35" t="str">
        <f>VLOOKUP(C95,[7]export!$B$1:$I$388,8,0)</f>
        <v>305.6</v>
      </c>
      <c r="AB95" s="2">
        <f>VLOOKUP(C95,[8]Sheet1!$B$1:$K$500,9,0)</f>
        <v>11.46</v>
      </c>
      <c r="AC95" s="2">
        <f t="shared" si="47"/>
        <v>0</v>
      </c>
      <c r="AD95" s="2">
        <f>VLOOKUP(C95,'2021.06'!$C$2:$M$500,9,0)</f>
        <v>424.17</v>
      </c>
    </row>
    <row r="96" ht="20" customHeight="1" spans="1:30">
      <c r="A96" s="10">
        <f t="shared" si="42"/>
        <v>93</v>
      </c>
      <c r="B96" s="15"/>
      <c r="C96" s="11" t="s">
        <v>196</v>
      </c>
      <c r="D96" s="11" t="s">
        <v>197</v>
      </c>
      <c r="E96" s="11">
        <v>2836.2</v>
      </c>
      <c r="F96" s="11">
        <v>2837</v>
      </c>
      <c r="G96" s="13">
        <v>5228.42</v>
      </c>
      <c r="H96" s="11">
        <f t="shared" si="43"/>
        <v>51.05</v>
      </c>
      <c r="I96" s="11">
        <f t="shared" si="35"/>
        <v>453.792</v>
      </c>
      <c r="J96" s="11">
        <f t="shared" si="36"/>
        <v>19.859</v>
      </c>
      <c r="K96" s="13">
        <f t="shared" si="37"/>
        <v>444.42</v>
      </c>
      <c r="L96" s="13"/>
      <c r="M96" s="13">
        <f t="shared" si="44"/>
        <v>969.121</v>
      </c>
      <c r="N96" s="11">
        <v>0</v>
      </c>
      <c r="O96" s="11">
        <f t="shared" si="38"/>
        <v>226.9</v>
      </c>
      <c r="P96" s="11">
        <f t="shared" si="39"/>
        <v>8.51</v>
      </c>
      <c r="Q96" s="13">
        <f t="shared" si="40"/>
        <v>104.57</v>
      </c>
      <c r="R96" s="13"/>
      <c r="S96" s="11">
        <f t="shared" si="41"/>
        <v>339.98</v>
      </c>
      <c r="T96" s="11">
        <f t="shared" si="45"/>
        <v>1309.101</v>
      </c>
      <c r="U96" s="11"/>
      <c r="V96" s="2" t="str">
        <f>VLOOKUP(D96,[3]汇总!I$2:J$326,2,0)</f>
        <v>√</v>
      </c>
      <c r="W96" s="2">
        <f>VLOOKUP(D96,'[4]2021.05'!$E$5:$F$203,2,0)</f>
        <v>3180</v>
      </c>
      <c r="X96" s="2">
        <f t="shared" si="48"/>
        <v>453.792</v>
      </c>
      <c r="Y96" s="2">
        <f t="shared" si="49"/>
        <v>0</v>
      </c>
      <c r="Z96" s="2">
        <f t="shared" si="46"/>
        <v>226.9</v>
      </c>
      <c r="AA96" s="35" t="str">
        <f>VLOOKUP(C96,[7]export!$B$1:$I$388,8,0)</f>
        <v>226.9</v>
      </c>
      <c r="AB96" s="2">
        <f>VLOOKUP(C96,[8]Sheet1!$B$1:$K$500,9,0)</f>
        <v>8.51</v>
      </c>
      <c r="AC96" s="2">
        <f t="shared" si="47"/>
        <v>0</v>
      </c>
      <c r="AD96" s="2">
        <f>VLOOKUP(C96,'2021.06'!$C$2:$M$500,9,0)</f>
        <v>424.17</v>
      </c>
    </row>
    <row r="97" ht="20" customHeight="1" spans="1:30">
      <c r="A97" s="10">
        <f t="shared" si="42"/>
        <v>94</v>
      </c>
      <c r="B97" s="15"/>
      <c r="C97" s="11" t="s">
        <v>198</v>
      </c>
      <c r="D97" s="11" t="s">
        <v>199</v>
      </c>
      <c r="E97" s="11">
        <v>2836.2</v>
      </c>
      <c r="F97" s="11">
        <v>2837</v>
      </c>
      <c r="G97" s="13">
        <v>5228.42</v>
      </c>
      <c r="H97" s="11">
        <f t="shared" si="43"/>
        <v>51.05</v>
      </c>
      <c r="I97" s="11">
        <f t="shared" si="35"/>
        <v>453.792</v>
      </c>
      <c r="J97" s="11">
        <f t="shared" si="36"/>
        <v>19.859</v>
      </c>
      <c r="K97" s="13">
        <f t="shared" si="37"/>
        <v>444.42</v>
      </c>
      <c r="L97" s="13"/>
      <c r="M97" s="13">
        <f t="shared" si="44"/>
        <v>969.121</v>
      </c>
      <c r="N97" s="11">
        <v>0</v>
      </c>
      <c r="O97" s="11">
        <f t="shared" si="38"/>
        <v>226.9</v>
      </c>
      <c r="P97" s="11">
        <f t="shared" si="39"/>
        <v>8.51</v>
      </c>
      <c r="Q97" s="13">
        <f t="shared" si="40"/>
        <v>104.57</v>
      </c>
      <c r="R97" s="13"/>
      <c r="S97" s="11">
        <f t="shared" si="41"/>
        <v>339.98</v>
      </c>
      <c r="T97" s="11">
        <f t="shared" si="45"/>
        <v>1309.101</v>
      </c>
      <c r="U97" s="11"/>
      <c r="V97" s="2" t="str">
        <f>VLOOKUP(D97,[3]汇总!I$2:J$326,2,0)</f>
        <v>√</v>
      </c>
      <c r="W97" s="2">
        <f>VLOOKUP(D97,'[4]2021.05'!$E$5:$F$203,2,0)</f>
        <v>3180</v>
      </c>
      <c r="X97" s="2">
        <f t="shared" si="48"/>
        <v>453.792</v>
      </c>
      <c r="Y97" s="2">
        <f t="shared" si="49"/>
        <v>0</v>
      </c>
      <c r="Z97" s="2">
        <f t="shared" si="46"/>
        <v>226.9</v>
      </c>
      <c r="AA97" s="35" t="str">
        <f>VLOOKUP(C97,[7]export!$B$1:$I$388,8,0)</f>
        <v>226.9</v>
      </c>
      <c r="AB97" s="2">
        <f>VLOOKUP(C97,[8]Sheet1!$B$1:$K$500,9,0)</f>
        <v>8.51</v>
      </c>
      <c r="AC97" s="2">
        <f t="shared" si="47"/>
        <v>0</v>
      </c>
      <c r="AD97" s="2">
        <f>VLOOKUP(C97,'2021.06'!$C$2:$M$500,9,0)</f>
        <v>424.17</v>
      </c>
    </row>
    <row r="98" ht="20" customHeight="1" spans="1:30">
      <c r="A98" s="10">
        <f t="shared" si="42"/>
        <v>95</v>
      </c>
      <c r="B98" s="15"/>
      <c r="C98" s="11" t="s">
        <v>202</v>
      </c>
      <c r="D98" s="11" t="s">
        <v>203</v>
      </c>
      <c r="E98" s="11">
        <v>2836.2</v>
      </c>
      <c r="F98" s="11">
        <v>2837</v>
      </c>
      <c r="G98" s="13">
        <v>5228.42</v>
      </c>
      <c r="H98" s="11">
        <f t="shared" si="43"/>
        <v>51.05</v>
      </c>
      <c r="I98" s="11">
        <f t="shared" si="35"/>
        <v>453.792</v>
      </c>
      <c r="J98" s="11">
        <f t="shared" si="36"/>
        <v>19.859</v>
      </c>
      <c r="K98" s="13">
        <f t="shared" si="37"/>
        <v>444.42</v>
      </c>
      <c r="L98" s="13"/>
      <c r="M98" s="13">
        <f t="shared" si="44"/>
        <v>969.121</v>
      </c>
      <c r="N98" s="11">
        <v>0</v>
      </c>
      <c r="O98" s="11">
        <f t="shared" si="38"/>
        <v>226.9</v>
      </c>
      <c r="P98" s="11">
        <f t="shared" si="39"/>
        <v>8.51</v>
      </c>
      <c r="Q98" s="13">
        <f t="shared" si="40"/>
        <v>104.57</v>
      </c>
      <c r="R98" s="13"/>
      <c r="S98" s="11">
        <f t="shared" si="41"/>
        <v>339.98</v>
      </c>
      <c r="T98" s="11">
        <f t="shared" si="45"/>
        <v>1309.101</v>
      </c>
      <c r="U98" s="11"/>
      <c r="V98" s="2" t="str">
        <f>VLOOKUP(D98,[3]汇总!I$2:J$326,2,0)</f>
        <v>√</v>
      </c>
      <c r="W98" s="2">
        <f>VLOOKUP(D98,'[4]2021.05'!$E$5:$F$203,2,0)</f>
        <v>3180</v>
      </c>
      <c r="X98" s="2">
        <f t="shared" si="48"/>
        <v>453.792</v>
      </c>
      <c r="Y98" s="2">
        <f t="shared" si="49"/>
        <v>0</v>
      </c>
      <c r="Z98" s="2">
        <f t="shared" si="46"/>
        <v>226.9</v>
      </c>
      <c r="AA98" s="35" t="str">
        <f>VLOOKUP(C98,[7]export!$B$1:$I$388,8,0)</f>
        <v>226.9</v>
      </c>
      <c r="AB98" s="2">
        <f>VLOOKUP(C98,[8]Sheet1!$B$1:$K$500,9,0)</f>
        <v>8.51</v>
      </c>
      <c r="AC98" s="2">
        <f t="shared" si="47"/>
        <v>0</v>
      </c>
      <c r="AD98" s="2">
        <f>VLOOKUP(C98,'2021.06'!$C$2:$M$500,9,0)</f>
        <v>424.17</v>
      </c>
    </row>
    <row r="99" ht="20" customHeight="1" spans="1:30">
      <c r="A99" s="10">
        <f t="shared" si="42"/>
        <v>96</v>
      </c>
      <c r="B99" s="15"/>
      <c r="C99" s="11" t="s">
        <v>204</v>
      </c>
      <c r="D99" s="11" t="s">
        <v>205</v>
      </c>
      <c r="E99" s="11">
        <v>2836.2</v>
      </c>
      <c r="F99" s="11">
        <v>2837</v>
      </c>
      <c r="G99" s="13">
        <v>5228.42</v>
      </c>
      <c r="H99" s="11">
        <f t="shared" si="43"/>
        <v>51.05</v>
      </c>
      <c r="I99" s="11">
        <f t="shared" si="35"/>
        <v>453.792</v>
      </c>
      <c r="J99" s="11">
        <f t="shared" si="36"/>
        <v>19.859</v>
      </c>
      <c r="K99" s="13">
        <f t="shared" si="37"/>
        <v>444.42</v>
      </c>
      <c r="L99" s="13"/>
      <c r="M99" s="13">
        <f t="shared" si="44"/>
        <v>969.121</v>
      </c>
      <c r="N99" s="11">
        <v>0</v>
      </c>
      <c r="O99" s="11">
        <f t="shared" si="38"/>
        <v>226.9</v>
      </c>
      <c r="P99" s="11">
        <f t="shared" si="39"/>
        <v>8.51</v>
      </c>
      <c r="Q99" s="13">
        <f t="shared" si="40"/>
        <v>104.57</v>
      </c>
      <c r="R99" s="13"/>
      <c r="S99" s="11">
        <f t="shared" si="41"/>
        <v>339.98</v>
      </c>
      <c r="T99" s="11">
        <f t="shared" si="45"/>
        <v>1309.101</v>
      </c>
      <c r="U99" s="11"/>
      <c r="V99" s="2" t="str">
        <f>VLOOKUP(D99,[3]汇总!I$2:J$326,2,0)</f>
        <v>√</v>
      </c>
      <c r="W99" s="2">
        <f>VLOOKUP(D99,'[4]2021.05'!$E$5:$F$203,2,0)</f>
        <v>3180</v>
      </c>
      <c r="X99" s="2">
        <f t="shared" si="48"/>
        <v>453.792</v>
      </c>
      <c r="Y99" s="2">
        <f t="shared" si="49"/>
        <v>0</v>
      </c>
      <c r="Z99" s="2">
        <f t="shared" si="46"/>
        <v>226.9</v>
      </c>
      <c r="AA99" s="35" t="str">
        <f>VLOOKUP(C99,[7]export!$B$1:$I$388,8,0)</f>
        <v>226.9</v>
      </c>
      <c r="AB99" s="2">
        <f>VLOOKUP(C99,[8]Sheet1!$B$1:$K$500,9,0)</f>
        <v>8.51</v>
      </c>
      <c r="AC99" s="2">
        <f t="shared" si="47"/>
        <v>0</v>
      </c>
      <c r="AD99" s="2">
        <f>VLOOKUP(C99,'2021.06'!$C$2:$M$500,9,0)</f>
        <v>424.17</v>
      </c>
    </row>
    <row r="100" ht="20" customHeight="1" spans="1:30">
      <c r="A100" s="10">
        <f t="shared" si="42"/>
        <v>97</v>
      </c>
      <c r="B100" s="15"/>
      <c r="C100" s="11" t="s">
        <v>206</v>
      </c>
      <c r="D100" s="11" t="s">
        <v>207</v>
      </c>
      <c r="E100" s="11">
        <v>2836.2</v>
      </c>
      <c r="F100" s="11">
        <v>2837</v>
      </c>
      <c r="G100" s="13">
        <v>5228.42</v>
      </c>
      <c r="H100" s="11">
        <f t="shared" si="43"/>
        <v>51.05</v>
      </c>
      <c r="I100" s="11">
        <f t="shared" si="35"/>
        <v>453.792</v>
      </c>
      <c r="J100" s="11">
        <f t="shared" si="36"/>
        <v>19.859</v>
      </c>
      <c r="K100" s="13">
        <f t="shared" si="37"/>
        <v>444.42</v>
      </c>
      <c r="L100" s="13"/>
      <c r="M100" s="13">
        <f t="shared" si="44"/>
        <v>969.121</v>
      </c>
      <c r="N100" s="11">
        <v>0</v>
      </c>
      <c r="O100" s="11">
        <f t="shared" si="38"/>
        <v>226.9</v>
      </c>
      <c r="P100" s="11">
        <f t="shared" si="39"/>
        <v>8.51</v>
      </c>
      <c r="Q100" s="13">
        <f t="shared" si="40"/>
        <v>104.57</v>
      </c>
      <c r="R100" s="13"/>
      <c r="S100" s="11">
        <f t="shared" si="41"/>
        <v>339.98</v>
      </c>
      <c r="T100" s="11">
        <f t="shared" si="45"/>
        <v>1309.101</v>
      </c>
      <c r="U100" s="11"/>
      <c r="V100" s="2" t="str">
        <f>VLOOKUP(D100,[3]汇总!I$2:J$326,2,0)</f>
        <v>√</v>
      </c>
      <c r="W100" s="2">
        <f>VLOOKUP(D100,'[4]2021.05'!$E$5:$F$203,2,0)</f>
        <v>3180</v>
      </c>
      <c r="X100" s="2">
        <f t="shared" si="48"/>
        <v>453.792</v>
      </c>
      <c r="Y100" s="2">
        <f t="shared" si="49"/>
        <v>0</v>
      </c>
      <c r="Z100" s="2">
        <f t="shared" si="46"/>
        <v>226.9</v>
      </c>
      <c r="AA100" s="35" t="str">
        <f>VLOOKUP(C100,[7]export!$B$1:$I$388,8,0)</f>
        <v>226.9</v>
      </c>
      <c r="AB100" s="2">
        <f>VLOOKUP(C100,[8]Sheet1!$B$1:$K$500,9,0)</f>
        <v>8.51</v>
      </c>
      <c r="AC100" s="2">
        <f t="shared" si="47"/>
        <v>0</v>
      </c>
      <c r="AD100" s="2">
        <f>VLOOKUP(C100,'2021.06'!$C$2:$M$500,9,0)</f>
        <v>424.17</v>
      </c>
    </row>
    <row r="101" ht="20" customHeight="1" spans="1:30">
      <c r="A101" s="10">
        <f t="shared" si="42"/>
        <v>98</v>
      </c>
      <c r="B101" s="15"/>
      <c r="C101" s="11" t="s">
        <v>208</v>
      </c>
      <c r="D101" s="11" t="s">
        <v>209</v>
      </c>
      <c r="E101" s="11">
        <v>2836.2</v>
      </c>
      <c r="F101" s="11">
        <v>2837</v>
      </c>
      <c r="G101" s="13">
        <v>5228.42</v>
      </c>
      <c r="H101" s="11">
        <f t="shared" si="43"/>
        <v>51.05</v>
      </c>
      <c r="I101" s="11">
        <f t="shared" si="35"/>
        <v>453.792</v>
      </c>
      <c r="J101" s="11">
        <f t="shared" si="36"/>
        <v>19.859</v>
      </c>
      <c r="K101" s="13">
        <f t="shared" si="37"/>
        <v>444.42</v>
      </c>
      <c r="L101" s="13"/>
      <c r="M101" s="13">
        <f t="shared" si="44"/>
        <v>969.121</v>
      </c>
      <c r="N101" s="11">
        <v>0</v>
      </c>
      <c r="O101" s="11">
        <f t="shared" si="38"/>
        <v>226.9</v>
      </c>
      <c r="P101" s="11">
        <f t="shared" si="39"/>
        <v>8.51</v>
      </c>
      <c r="Q101" s="13">
        <f t="shared" si="40"/>
        <v>104.57</v>
      </c>
      <c r="R101" s="13"/>
      <c r="S101" s="11">
        <f t="shared" si="41"/>
        <v>339.98</v>
      </c>
      <c r="T101" s="11">
        <f t="shared" si="45"/>
        <v>1309.101</v>
      </c>
      <c r="U101" s="11"/>
      <c r="V101" s="2" t="str">
        <f>VLOOKUP(D101,[3]汇总!I$2:J$326,2,0)</f>
        <v>√</v>
      </c>
      <c r="W101" s="2">
        <f>VLOOKUP(D101,'[4]2021.05'!$E$5:$F$203,2,0)</f>
        <v>4180</v>
      </c>
      <c r="X101" s="2">
        <f t="shared" si="48"/>
        <v>453.792</v>
      </c>
      <c r="Y101" s="2">
        <f t="shared" si="49"/>
        <v>0</v>
      </c>
      <c r="Z101" s="2">
        <f t="shared" si="46"/>
        <v>226.9</v>
      </c>
      <c r="AA101" s="35" t="str">
        <f>VLOOKUP(C101,[7]export!$B$1:$I$388,8,0)</f>
        <v>226.9</v>
      </c>
      <c r="AB101" s="2">
        <f>VLOOKUP(C101,[8]Sheet1!$B$1:$K$500,9,0)</f>
        <v>8.51</v>
      </c>
      <c r="AC101" s="2">
        <f t="shared" si="47"/>
        <v>0</v>
      </c>
      <c r="AD101" s="2">
        <f>VLOOKUP(C101,'2021.06'!$C$2:$M$500,9,0)</f>
        <v>424.17</v>
      </c>
    </row>
    <row r="102" ht="20" customHeight="1" spans="1:30">
      <c r="A102" s="10">
        <f t="shared" si="42"/>
        <v>99</v>
      </c>
      <c r="B102" s="15"/>
      <c r="C102" s="11" t="s">
        <v>210</v>
      </c>
      <c r="D102" s="11" t="s">
        <v>211</v>
      </c>
      <c r="E102" s="11">
        <v>2836.2</v>
      </c>
      <c r="F102" s="11">
        <v>2837</v>
      </c>
      <c r="G102" s="13">
        <v>5228.42</v>
      </c>
      <c r="H102" s="11">
        <f t="shared" si="43"/>
        <v>51.05</v>
      </c>
      <c r="I102" s="11">
        <f t="shared" si="35"/>
        <v>453.792</v>
      </c>
      <c r="J102" s="11">
        <f t="shared" si="36"/>
        <v>19.859</v>
      </c>
      <c r="K102" s="13">
        <f t="shared" si="37"/>
        <v>444.42</v>
      </c>
      <c r="L102" s="13"/>
      <c r="M102" s="13">
        <f t="shared" si="44"/>
        <v>969.121</v>
      </c>
      <c r="N102" s="11">
        <v>0</v>
      </c>
      <c r="O102" s="11">
        <f t="shared" si="38"/>
        <v>226.9</v>
      </c>
      <c r="P102" s="11">
        <f t="shared" si="39"/>
        <v>8.51</v>
      </c>
      <c r="Q102" s="13">
        <f t="shared" si="40"/>
        <v>104.57</v>
      </c>
      <c r="R102" s="13"/>
      <c r="S102" s="11">
        <f t="shared" si="41"/>
        <v>339.98</v>
      </c>
      <c r="T102" s="11">
        <f t="shared" si="45"/>
        <v>1309.101</v>
      </c>
      <c r="U102" s="11"/>
      <c r="V102" s="2" t="str">
        <f>VLOOKUP(D102,[3]汇总!I$2:J$326,2,0)</f>
        <v>√</v>
      </c>
      <c r="W102" s="2">
        <f>VLOOKUP(D102,'[4]2021.05'!$E$5:$F$203,2,0)</f>
        <v>4180</v>
      </c>
      <c r="X102" s="2">
        <f t="shared" si="48"/>
        <v>453.792</v>
      </c>
      <c r="Y102" s="2">
        <f t="shared" si="49"/>
        <v>0</v>
      </c>
      <c r="Z102" s="2">
        <f t="shared" si="46"/>
        <v>226.9</v>
      </c>
      <c r="AA102" s="35" t="str">
        <f>VLOOKUP(C102,[7]export!$B$1:$I$388,8,0)</f>
        <v>226.9</v>
      </c>
      <c r="AB102" s="2">
        <f>VLOOKUP(C102,[8]Sheet1!$B$1:$K$500,9,0)</f>
        <v>8.51</v>
      </c>
      <c r="AC102" s="2">
        <f t="shared" si="47"/>
        <v>0</v>
      </c>
      <c r="AD102" s="2">
        <f>VLOOKUP(C102,'2021.06'!$C$2:$M$500,9,0)</f>
        <v>424.17</v>
      </c>
    </row>
    <row r="103" ht="20" customHeight="1" spans="1:30">
      <c r="A103" s="10">
        <f t="shared" si="42"/>
        <v>100</v>
      </c>
      <c r="B103" s="15"/>
      <c r="C103" s="11" t="s">
        <v>218</v>
      </c>
      <c r="D103" s="11" t="s">
        <v>219</v>
      </c>
      <c r="E103" s="11">
        <v>3042.05</v>
      </c>
      <c r="F103" s="11">
        <v>3043</v>
      </c>
      <c r="G103" s="13">
        <v>5228.42</v>
      </c>
      <c r="H103" s="11">
        <f t="shared" si="43"/>
        <v>54.76</v>
      </c>
      <c r="I103" s="11">
        <f t="shared" si="35"/>
        <v>486.728</v>
      </c>
      <c r="J103" s="11">
        <f t="shared" si="36"/>
        <v>21.301</v>
      </c>
      <c r="K103" s="13">
        <f t="shared" si="37"/>
        <v>444.42</v>
      </c>
      <c r="L103" s="13"/>
      <c r="M103" s="13">
        <f t="shared" si="44"/>
        <v>1007.209</v>
      </c>
      <c r="N103" s="11">
        <v>0</v>
      </c>
      <c r="O103" s="11">
        <f t="shared" si="38"/>
        <v>243.36</v>
      </c>
      <c r="P103" s="11">
        <f t="shared" si="39"/>
        <v>9.13</v>
      </c>
      <c r="Q103" s="13">
        <f t="shared" si="40"/>
        <v>104.57</v>
      </c>
      <c r="R103" s="13"/>
      <c r="S103" s="11">
        <f t="shared" si="41"/>
        <v>357.06</v>
      </c>
      <c r="T103" s="11">
        <f t="shared" si="45"/>
        <v>1364.269</v>
      </c>
      <c r="U103" s="11"/>
      <c r="V103" s="2" t="str">
        <f>VLOOKUP(D103,[3]汇总!I$2:J$326,2,0)</f>
        <v>√</v>
      </c>
      <c r="W103" s="2">
        <f>VLOOKUP(D103,'[4]2021.05'!$E$5:$F$203,2,0)</f>
        <v>3180</v>
      </c>
      <c r="X103" s="2">
        <f t="shared" si="48"/>
        <v>486.728</v>
      </c>
      <c r="Y103" s="2">
        <f t="shared" si="49"/>
        <v>0</v>
      </c>
      <c r="Z103" s="2">
        <f t="shared" si="46"/>
        <v>243.36</v>
      </c>
      <c r="AA103" s="35" t="str">
        <f>VLOOKUP(C103,[7]export!$B$1:$I$388,8,0)</f>
        <v>243.36</v>
      </c>
      <c r="AB103" s="2">
        <f>VLOOKUP(C103,[8]Sheet1!$B$1:$K$500,9,0)</f>
        <v>9.13</v>
      </c>
      <c r="AC103" s="2">
        <f t="shared" si="47"/>
        <v>0</v>
      </c>
      <c r="AD103" s="2">
        <f>VLOOKUP(C103,'2021.06'!$C$2:$M$500,9,0)</f>
        <v>424.17</v>
      </c>
    </row>
    <row r="104" ht="20" customHeight="1" spans="1:30">
      <c r="A104" s="10">
        <f t="shared" si="42"/>
        <v>101</v>
      </c>
      <c r="B104" s="15"/>
      <c r="C104" s="11" t="s">
        <v>220</v>
      </c>
      <c r="D104" s="11" t="s">
        <v>221</v>
      </c>
      <c r="E104" s="11">
        <v>3042.05</v>
      </c>
      <c r="F104" s="11">
        <v>3043</v>
      </c>
      <c r="G104" s="13">
        <v>5228.42</v>
      </c>
      <c r="H104" s="11">
        <f t="shared" si="43"/>
        <v>54.76</v>
      </c>
      <c r="I104" s="11">
        <f t="shared" si="35"/>
        <v>486.728</v>
      </c>
      <c r="J104" s="11">
        <f t="shared" si="36"/>
        <v>21.301</v>
      </c>
      <c r="K104" s="13">
        <f t="shared" si="37"/>
        <v>444.42</v>
      </c>
      <c r="L104" s="13"/>
      <c r="M104" s="13">
        <f t="shared" si="44"/>
        <v>1007.209</v>
      </c>
      <c r="N104" s="11">
        <v>0</v>
      </c>
      <c r="O104" s="11">
        <f t="shared" si="38"/>
        <v>243.36</v>
      </c>
      <c r="P104" s="11">
        <f t="shared" si="39"/>
        <v>9.13</v>
      </c>
      <c r="Q104" s="13">
        <f t="shared" si="40"/>
        <v>104.57</v>
      </c>
      <c r="R104" s="13"/>
      <c r="S104" s="11">
        <f t="shared" si="41"/>
        <v>357.06</v>
      </c>
      <c r="T104" s="11">
        <f t="shared" si="45"/>
        <v>1364.269</v>
      </c>
      <c r="U104" s="11"/>
      <c r="V104" s="2" t="str">
        <f>VLOOKUP(D104,[3]汇总!I$2:J$326,2,0)</f>
        <v>√</v>
      </c>
      <c r="W104" s="2" t="e">
        <f>VLOOKUP(D104,'[4]2021.05'!$E$5:$F$203,2,0)</f>
        <v>#N/A</v>
      </c>
      <c r="X104" s="2">
        <f t="shared" si="48"/>
        <v>486.728</v>
      </c>
      <c r="Y104" s="2">
        <f t="shared" si="49"/>
        <v>0</v>
      </c>
      <c r="Z104" s="2">
        <f t="shared" si="46"/>
        <v>243.36</v>
      </c>
      <c r="AA104" s="35" t="str">
        <f>VLOOKUP(C104,[7]export!$B$1:$I$388,8,0)</f>
        <v>243.36</v>
      </c>
      <c r="AB104" s="2">
        <f>VLOOKUP(C104,[8]Sheet1!$B$1:$K$500,9,0)</f>
        <v>9.13</v>
      </c>
      <c r="AC104" s="2">
        <f t="shared" si="47"/>
        <v>0</v>
      </c>
      <c r="AD104" s="2">
        <f>VLOOKUP(C104,'2021.06'!$C$2:$M$500,9,0)</f>
        <v>424.17</v>
      </c>
    </row>
    <row r="105" ht="20" customHeight="1" spans="1:30">
      <c r="A105" s="10">
        <f t="shared" si="42"/>
        <v>102</v>
      </c>
      <c r="B105" s="15"/>
      <c r="C105" s="11" t="s">
        <v>746</v>
      </c>
      <c r="D105" s="11" t="s">
        <v>747</v>
      </c>
      <c r="E105" s="11">
        <v>3042.05</v>
      </c>
      <c r="F105" s="11">
        <v>3043</v>
      </c>
      <c r="G105" s="13">
        <v>5228.42</v>
      </c>
      <c r="H105" s="11">
        <f t="shared" si="43"/>
        <v>54.76</v>
      </c>
      <c r="I105" s="11">
        <f t="shared" si="35"/>
        <v>486.728</v>
      </c>
      <c r="J105" s="11">
        <f t="shared" si="36"/>
        <v>21.301</v>
      </c>
      <c r="K105" s="13">
        <f t="shared" si="37"/>
        <v>444.42</v>
      </c>
      <c r="L105" s="13"/>
      <c r="M105" s="13">
        <f t="shared" si="44"/>
        <v>1007.209</v>
      </c>
      <c r="N105" s="11">
        <v>0</v>
      </c>
      <c r="O105" s="11">
        <f t="shared" si="38"/>
        <v>243.36</v>
      </c>
      <c r="P105" s="11">
        <f t="shared" si="39"/>
        <v>9.13</v>
      </c>
      <c r="Q105" s="13">
        <f t="shared" si="40"/>
        <v>104.57</v>
      </c>
      <c r="R105" s="13"/>
      <c r="S105" s="11">
        <f t="shared" si="41"/>
        <v>357.06</v>
      </c>
      <c r="T105" s="11">
        <f t="shared" si="45"/>
        <v>1364.269</v>
      </c>
      <c r="U105" s="11"/>
      <c r="V105" s="2" t="str">
        <f>VLOOKUP(D105,[3]汇总!I$2:J$326,2,0)</f>
        <v>√</v>
      </c>
      <c r="W105" s="2">
        <f>VLOOKUP(D105,'[4]2021.05'!$E$5:$F$203,2,0)</f>
        <v>4180</v>
      </c>
      <c r="X105" s="2">
        <f t="shared" si="48"/>
        <v>486.728</v>
      </c>
      <c r="Y105" s="2">
        <f t="shared" si="49"/>
        <v>0</v>
      </c>
      <c r="Z105" s="2">
        <f t="shared" si="46"/>
        <v>243.36</v>
      </c>
      <c r="AA105" s="35" t="str">
        <f>VLOOKUP(C105,[7]export!$B$1:$I$388,8,0)</f>
        <v>243.36</v>
      </c>
      <c r="AB105" s="2">
        <f>VLOOKUP(C105,[8]Sheet1!$B$1:$K$500,9,0)</f>
        <v>9.13</v>
      </c>
      <c r="AC105" s="2">
        <f t="shared" si="47"/>
        <v>0</v>
      </c>
      <c r="AD105" s="2">
        <f>VLOOKUP(C105,'2021.06'!$C$2:$M$500,9,0)</f>
        <v>424.17</v>
      </c>
    </row>
    <row r="106" ht="20" customHeight="1" spans="1:30">
      <c r="A106" s="10">
        <f t="shared" si="42"/>
        <v>103</v>
      </c>
      <c r="B106" s="15"/>
      <c r="C106" s="11" t="s">
        <v>748</v>
      </c>
      <c r="D106" s="213" t="s">
        <v>749</v>
      </c>
      <c r="E106" s="11">
        <v>3042.05</v>
      </c>
      <c r="F106" s="11">
        <v>3043</v>
      </c>
      <c r="G106" s="13">
        <v>5228.42</v>
      </c>
      <c r="H106" s="11">
        <f t="shared" si="43"/>
        <v>54.76</v>
      </c>
      <c r="I106" s="11">
        <f t="shared" si="35"/>
        <v>486.728</v>
      </c>
      <c r="J106" s="11">
        <f t="shared" si="36"/>
        <v>21.301</v>
      </c>
      <c r="K106" s="13">
        <f t="shared" si="37"/>
        <v>444.42</v>
      </c>
      <c r="L106" s="13"/>
      <c r="M106" s="13">
        <f t="shared" si="44"/>
        <v>1007.209</v>
      </c>
      <c r="N106" s="11">
        <v>0</v>
      </c>
      <c r="O106" s="11">
        <f t="shared" si="38"/>
        <v>243.36</v>
      </c>
      <c r="P106" s="11">
        <f t="shared" si="39"/>
        <v>9.13</v>
      </c>
      <c r="Q106" s="13">
        <f t="shared" si="40"/>
        <v>104.57</v>
      </c>
      <c r="R106" s="13"/>
      <c r="S106" s="11">
        <f t="shared" si="41"/>
        <v>357.06</v>
      </c>
      <c r="T106" s="11">
        <f t="shared" si="45"/>
        <v>1364.269</v>
      </c>
      <c r="U106" s="11"/>
      <c r="V106" s="2" t="str">
        <f>VLOOKUP(D106,[3]汇总!I$2:J$326,2,0)</f>
        <v>√</v>
      </c>
      <c r="W106" s="2" t="e">
        <f>VLOOKUP(D106,'[4]2021.05'!$E$5:$F$203,2,0)</f>
        <v>#N/A</v>
      </c>
      <c r="X106" s="2">
        <f t="shared" si="48"/>
        <v>486.728</v>
      </c>
      <c r="Y106" s="2">
        <f t="shared" si="49"/>
        <v>0</v>
      </c>
      <c r="Z106" s="2">
        <f t="shared" si="46"/>
        <v>243.36</v>
      </c>
      <c r="AA106" s="35" t="str">
        <f>VLOOKUP(C106,[7]export!$B$1:$I$388,8,0)</f>
        <v>243.36</v>
      </c>
      <c r="AB106" s="2">
        <f>VLOOKUP(C106,[8]Sheet1!$B$1:$K$500,9,0)</f>
        <v>9.13</v>
      </c>
      <c r="AC106" s="2">
        <f t="shared" si="47"/>
        <v>0</v>
      </c>
      <c r="AD106" s="2">
        <f>VLOOKUP(C106,'2021.06'!$C$2:$M$500,9,0)</f>
        <v>424.17</v>
      </c>
    </row>
    <row r="107" ht="20" customHeight="1" spans="1:30">
      <c r="A107" s="10">
        <f t="shared" si="42"/>
        <v>104</v>
      </c>
      <c r="B107" s="15"/>
      <c r="C107" s="11" t="s">
        <v>750</v>
      </c>
      <c r="D107" s="213" t="s">
        <v>751</v>
      </c>
      <c r="E107" s="11">
        <v>3042.05</v>
      </c>
      <c r="F107" s="11">
        <v>3043</v>
      </c>
      <c r="G107" s="13">
        <v>5228.42</v>
      </c>
      <c r="H107" s="11">
        <f t="shared" si="43"/>
        <v>54.76</v>
      </c>
      <c r="I107" s="11">
        <f t="shared" si="35"/>
        <v>486.728</v>
      </c>
      <c r="J107" s="11">
        <f t="shared" si="36"/>
        <v>21.301</v>
      </c>
      <c r="K107" s="13">
        <f t="shared" si="37"/>
        <v>444.42</v>
      </c>
      <c r="L107" s="13"/>
      <c r="M107" s="13">
        <f t="shared" si="44"/>
        <v>1007.209</v>
      </c>
      <c r="N107" s="11">
        <v>0</v>
      </c>
      <c r="O107" s="11">
        <f t="shared" si="38"/>
        <v>243.36</v>
      </c>
      <c r="P107" s="11">
        <f t="shared" si="39"/>
        <v>9.13</v>
      </c>
      <c r="Q107" s="13">
        <f t="shared" si="40"/>
        <v>104.57</v>
      </c>
      <c r="R107" s="13"/>
      <c r="S107" s="11">
        <f t="shared" si="41"/>
        <v>357.06</v>
      </c>
      <c r="T107" s="11">
        <f t="shared" si="45"/>
        <v>1364.269</v>
      </c>
      <c r="U107" s="11"/>
      <c r="V107" s="2" t="str">
        <f>VLOOKUP(D107,[3]汇总!I$2:J$326,2,0)</f>
        <v>√</v>
      </c>
      <c r="W107" s="2" t="e">
        <f>VLOOKUP(D107,'[4]2021.05'!$E$5:$F$203,2,0)</f>
        <v>#N/A</v>
      </c>
      <c r="X107" s="2">
        <f t="shared" si="48"/>
        <v>486.728</v>
      </c>
      <c r="Y107" s="2">
        <f t="shared" si="49"/>
        <v>0</v>
      </c>
      <c r="Z107" s="2">
        <f t="shared" si="46"/>
        <v>243.36</v>
      </c>
      <c r="AA107" s="35" t="str">
        <f>VLOOKUP(C107,[7]export!$B$1:$I$388,8,0)</f>
        <v>243.36</v>
      </c>
      <c r="AB107" s="2">
        <f>VLOOKUP(C107,[8]Sheet1!$B$1:$K$500,9,0)</f>
        <v>9.13</v>
      </c>
      <c r="AC107" s="2">
        <f t="shared" si="47"/>
        <v>0</v>
      </c>
      <c r="AD107" s="2">
        <f>VLOOKUP(C107,'2021.06'!$C$2:$M$500,9,0)</f>
        <v>424.17</v>
      </c>
    </row>
    <row r="108" ht="20" customHeight="1" spans="1:30">
      <c r="A108" s="10">
        <f t="shared" si="42"/>
        <v>105</v>
      </c>
      <c r="B108" s="15"/>
      <c r="C108" s="11" t="s">
        <v>787</v>
      </c>
      <c r="D108" s="11" t="s">
        <v>788</v>
      </c>
      <c r="E108" s="17">
        <v>3042.05</v>
      </c>
      <c r="F108" s="17">
        <v>3043</v>
      </c>
      <c r="G108" s="13">
        <v>5228.42</v>
      </c>
      <c r="H108" s="11">
        <f t="shared" si="43"/>
        <v>54.76</v>
      </c>
      <c r="I108" s="11">
        <f t="shared" si="35"/>
        <v>486.728</v>
      </c>
      <c r="J108" s="11">
        <f t="shared" si="36"/>
        <v>21.301</v>
      </c>
      <c r="K108" s="13">
        <f t="shared" si="37"/>
        <v>444.42</v>
      </c>
      <c r="L108" s="13"/>
      <c r="M108" s="13">
        <f t="shared" si="44"/>
        <v>1007.209</v>
      </c>
      <c r="N108" s="11">
        <v>0</v>
      </c>
      <c r="O108" s="11">
        <f t="shared" si="38"/>
        <v>243.36</v>
      </c>
      <c r="P108" s="11">
        <f t="shared" si="39"/>
        <v>9.13</v>
      </c>
      <c r="Q108" s="13">
        <f t="shared" si="40"/>
        <v>104.57</v>
      </c>
      <c r="R108" s="13"/>
      <c r="S108" s="11">
        <f t="shared" si="41"/>
        <v>357.06</v>
      </c>
      <c r="T108" s="11">
        <f t="shared" si="45"/>
        <v>1364.269</v>
      </c>
      <c r="U108" s="11"/>
      <c r="V108" s="2" t="str">
        <f>VLOOKUP(D108,[3]汇总!I$2:J$326,2,0)</f>
        <v>√</v>
      </c>
      <c r="W108" s="2" t="e">
        <f>VLOOKUP(D108,'[4]2021.05'!$E$5:$F$203,2,0)</f>
        <v>#N/A</v>
      </c>
      <c r="X108" s="2">
        <f t="shared" si="48"/>
        <v>486.728</v>
      </c>
      <c r="Y108" s="2">
        <f t="shared" si="49"/>
        <v>0</v>
      </c>
      <c r="Z108" s="2">
        <f t="shared" si="46"/>
        <v>243.36</v>
      </c>
      <c r="AA108" s="35" t="str">
        <f>VLOOKUP(C108,[7]export!$B$1:$I$388,8,0)</f>
        <v>243.36</v>
      </c>
      <c r="AB108" s="2">
        <f>VLOOKUP(C108,[8]Sheet1!$B$1:$K$500,9,0)</f>
        <v>9.13</v>
      </c>
      <c r="AC108" s="2">
        <f t="shared" si="47"/>
        <v>0</v>
      </c>
      <c r="AD108" s="2">
        <f>VLOOKUP(C108,'2021.06'!$C$2:$M$500,9,0)</f>
        <v>424.17</v>
      </c>
    </row>
    <row r="109" ht="20" customHeight="1" spans="1:30">
      <c r="A109" s="10">
        <f t="shared" si="42"/>
        <v>106</v>
      </c>
      <c r="B109" s="15"/>
      <c r="C109" s="11" t="s">
        <v>789</v>
      </c>
      <c r="D109" s="11" t="s">
        <v>790</v>
      </c>
      <c r="E109" s="17">
        <v>3042.05</v>
      </c>
      <c r="F109" s="17">
        <v>3043</v>
      </c>
      <c r="G109" s="13">
        <v>5228.42</v>
      </c>
      <c r="H109" s="11">
        <f t="shared" si="43"/>
        <v>54.76</v>
      </c>
      <c r="I109" s="11">
        <f t="shared" si="35"/>
        <v>486.728</v>
      </c>
      <c r="J109" s="11">
        <f t="shared" si="36"/>
        <v>21.301</v>
      </c>
      <c r="K109" s="13">
        <f t="shared" si="37"/>
        <v>444.42</v>
      </c>
      <c r="L109" s="13"/>
      <c r="M109" s="13">
        <f t="shared" si="44"/>
        <v>1007.209</v>
      </c>
      <c r="N109" s="11">
        <v>0</v>
      </c>
      <c r="O109" s="11">
        <f t="shared" si="38"/>
        <v>243.36</v>
      </c>
      <c r="P109" s="11">
        <f t="shared" si="39"/>
        <v>9.13</v>
      </c>
      <c r="Q109" s="13">
        <f t="shared" si="40"/>
        <v>104.57</v>
      </c>
      <c r="R109" s="13"/>
      <c r="S109" s="11">
        <f t="shared" si="41"/>
        <v>357.06</v>
      </c>
      <c r="T109" s="11">
        <f t="shared" si="45"/>
        <v>1364.269</v>
      </c>
      <c r="U109" s="11"/>
      <c r="V109" s="2" t="str">
        <f>VLOOKUP(D109,[3]汇总!I$2:J$326,2,0)</f>
        <v>√</v>
      </c>
      <c r="W109" s="2" t="e">
        <f>VLOOKUP(D109,'[4]2021.05'!$E$5:$F$203,2,0)</f>
        <v>#N/A</v>
      </c>
      <c r="X109" s="2">
        <f t="shared" si="48"/>
        <v>486.728</v>
      </c>
      <c r="Y109" s="2">
        <f t="shared" si="49"/>
        <v>0</v>
      </c>
      <c r="Z109" s="2">
        <f t="shared" si="46"/>
        <v>243.36</v>
      </c>
      <c r="AA109" s="35" t="str">
        <f>VLOOKUP(C109,[7]export!$B$1:$I$388,8,0)</f>
        <v>243.36</v>
      </c>
      <c r="AB109" s="2">
        <f>VLOOKUP(C109,[8]Sheet1!$B$1:$K$500,9,0)</f>
        <v>9.13</v>
      </c>
      <c r="AC109" s="2">
        <f t="shared" si="47"/>
        <v>0</v>
      </c>
      <c r="AD109" s="2">
        <f>VLOOKUP(C109,'2021.06'!$C$2:$M$500,9,0)</f>
        <v>424.17</v>
      </c>
    </row>
    <row r="110" ht="20" customHeight="1" spans="1:30">
      <c r="A110" s="10">
        <f t="shared" si="42"/>
        <v>107</v>
      </c>
      <c r="B110" s="15"/>
      <c r="C110" s="11" t="s">
        <v>791</v>
      </c>
      <c r="D110" s="11" t="s">
        <v>792</v>
      </c>
      <c r="E110" s="17">
        <v>3042.05</v>
      </c>
      <c r="F110" s="17">
        <v>3043</v>
      </c>
      <c r="G110" s="13">
        <v>5228.42</v>
      </c>
      <c r="H110" s="11">
        <f t="shared" si="43"/>
        <v>54.76</v>
      </c>
      <c r="I110" s="11">
        <f t="shared" si="35"/>
        <v>486.728</v>
      </c>
      <c r="J110" s="11">
        <f t="shared" si="36"/>
        <v>21.301</v>
      </c>
      <c r="K110" s="13">
        <f t="shared" si="37"/>
        <v>444.42</v>
      </c>
      <c r="L110" s="13"/>
      <c r="M110" s="13">
        <f t="shared" si="44"/>
        <v>1007.209</v>
      </c>
      <c r="N110" s="11">
        <v>0</v>
      </c>
      <c r="O110" s="11">
        <f t="shared" si="38"/>
        <v>243.36</v>
      </c>
      <c r="P110" s="11">
        <f t="shared" si="39"/>
        <v>9.13</v>
      </c>
      <c r="Q110" s="13">
        <f t="shared" si="40"/>
        <v>104.57</v>
      </c>
      <c r="R110" s="13"/>
      <c r="S110" s="11">
        <f t="shared" si="41"/>
        <v>357.06</v>
      </c>
      <c r="T110" s="11">
        <f t="shared" si="45"/>
        <v>1364.269</v>
      </c>
      <c r="U110" s="11"/>
      <c r="V110" s="2" t="str">
        <f>VLOOKUP(D110,[3]汇总!I$2:J$326,2,0)</f>
        <v>√</v>
      </c>
      <c r="W110" s="2" t="e">
        <f>VLOOKUP(D110,'[4]2021.05'!$E$5:$F$203,2,0)</f>
        <v>#N/A</v>
      </c>
      <c r="X110" s="2">
        <f t="shared" si="48"/>
        <v>486.728</v>
      </c>
      <c r="Y110" s="2">
        <f t="shared" si="49"/>
        <v>0</v>
      </c>
      <c r="Z110" s="2">
        <f t="shared" si="46"/>
        <v>243.36</v>
      </c>
      <c r="AA110" s="35" t="str">
        <f>VLOOKUP(C110,[7]export!$B$1:$I$388,8,0)</f>
        <v>243.36</v>
      </c>
      <c r="AB110" s="2">
        <f>VLOOKUP(C110,[8]Sheet1!$B$1:$K$500,9,0)</f>
        <v>9.13</v>
      </c>
      <c r="AC110" s="2">
        <f t="shared" si="47"/>
        <v>0</v>
      </c>
      <c r="AD110" s="2">
        <f>VLOOKUP(C110,'2021.06'!$C$2:$M$500,9,0)</f>
        <v>424.17</v>
      </c>
    </row>
    <row r="111" ht="20" customHeight="1" spans="1:30">
      <c r="A111" s="10">
        <f t="shared" si="42"/>
        <v>108</v>
      </c>
      <c r="B111" s="15"/>
      <c r="C111" s="11" t="s">
        <v>793</v>
      </c>
      <c r="D111" s="11" t="s">
        <v>794</v>
      </c>
      <c r="E111" s="17">
        <v>3042.05</v>
      </c>
      <c r="F111" s="17">
        <v>3043</v>
      </c>
      <c r="G111" s="13">
        <v>5228.42</v>
      </c>
      <c r="H111" s="11">
        <f t="shared" si="43"/>
        <v>54.76</v>
      </c>
      <c r="I111" s="11">
        <f t="shared" si="35"/>
        <v>486.728</v>
      </c>
      <c r="J111" s="11">
        <f t="shared" si="36"/>
        <v>21.301</v>
      </c>
      <c r="K111" s="13">
        <f t="shared" si="37"/>
        <v>444.42</v>
      </c>
      <c r="L111" s="13"/>
      <c r="M111" s="13">
        <f t="shared" si="44"/>
        <v>1007.209</v>
      </c>
      <c r="N111" s="11">
        <v>0</v>
      </c>
      <c r="O111" s="11">
        <f t="shared" si="38"/>
        <v>243.36</v>
      </c>
      <c r="P111" s="11">
        <f t="shared" si="39"/>
        <v>9.13</v>
      </c>
      <c r="Q111" s="13">
        <f t="shared" si="40"/>
        <v>104.57</v>
      </c>
      <c r="R111" s="13"/>
      <c r="S111" s="11">
        <f t="shared" si="41"/>
        <v>357.06</v>
      </c>
      <c r="T111" s="11">
        <f t="shared" si="45"/>
        <v>1364.269</v>
      </c>
      <c r="U111" s="11"/>
      <c r="V111" s="2" t="str">
        <f>VLOOKUP(D111,[3]汇总!I$2:J$326,2,0)</f>
        <v>√</v>
      </c>
      <c r="W111" s="2">
        <f>VLOOKUP(D111,'[4]2021.05'!$E$5:$F$203,2,0)</f>
        <v>4180</v>
      </c>
      <c r="X111" s="2">
        <f t="shared" si="48"/>
        <v>486.728</v>
      </c>
      <c r="Y111" s="2">
        <f t="shared" si="49"/>
        <v>0</v>
      </c>
      <c r="Z111" s="2">
        <f t="shared" si="46"/>
        <v>243.36</v>
      </c>
      <c r="AA111" s="35" t="str">
        <f>VLOOKUP(C111,[7]export!$B$1:$I$388,8,0)</f>
        <v>243.36</v>
      </c>
      <c r="AB111" s="2">
        <f>VLOOKUP(C111,[8]Sheet1!$B$1:$K$500,9,0)</f>
        <v>9.13</v>
      </c>
      <c r="AC111" s="2">
        <f t="shared" si="47"/>
        <v>0</v>
      </c>
      <c r="AD111" s="2">
        <f>VLOOKUP(C111,'2021.06'!$C$2:$M$500,9,0)</f>
        <v>424.17</v>
      </c>
    </row>
    <row r="112" ht="20" customHeight="1" spans="1:30">
      <c r="A112" s="10">
        <f t="shared" si="42"/>
        <v>109</v>
      </c>
      <c r="B112" s="15"/>
      <c r="C112" s="11" t="s">
        <v>795</v>
      </c>
      <c r="D112" s="11" t="s">
        <v>796</v>
      </c>
      <c r="E112" s="17">
        <v>3042.05</v>
      </c>
      <c r="F112" s="17">
        <v>3043</v>
      </c>
      <c r="G112" s="13">
        <v>5228.42</v>
      </c>
      <c r="H112" s="11">
        <f t="shared" si="43"/>
        <v>54.76</v>
      </c>
      <c r="I112" s="11">
        <f t="shared" si="35"/>
        <v>486.728</v>
      </c>
      <c r="J112" s="11">
        <f t="shared" si="36"/>
        <v>21.301</v>
      </c>
      <c r="K112" s="13">
        <f t="shared" si="37"/>
        <v>444.42</v>
      </c>
      <c r="L112" s="13"/>
      <c r="M112" s="13">
        <f t="shared" si="44"/>
        <v>1007.209</v>
      </c>
      <c r="N112" s="11">
        <v>0</v>
      </c>
      <c r="O112" s="11">
        <f t="shared" si="38"/>
        <v>243.36</v>
      </c>
      <c r="P112" s="11">
        <f t="shared" si="39"/>
        <v>9.13</v>
      </c>
      <c r="Q112" s="13">
        <f t="shared" si="40"/>
        <v>104.57</v>
      </c>
      <c r="R112" s="13"/>
      <c r="S112" s="11">
        <f t="shared" si="41"/>
        <v>357.06</v>
      </c>
      <c r="T112" s="11">
        <f t="shared" si="45"/>
        <v>1364.269</v>
      </c>
      <c r="U112" s="11"/>
      <c r="V112" s="2" t="e">
        <f>VLOOKUP(D112,[3]汇总!I$2:J$326,2,0)</f>
        <v>#REF!</v>
      </c>
      <c r="W112" s="2" t="e">
        <f>VLOOKUP(D112,'[4]2021.05'!$E$5:$F$203,2,0)</f>
        <v>#N/A</v>
      </c>
      <c r="X112" s="2">
        <f t="shared" si="48"/>
        <v>486.728</v>
      </c>
      <c r="Y112" s="2">
        <f t="shared" si="49"/>
        <v>0</v>
      </c>
      <c r="Z112" s="2">
        <f t="shared" si="46"/>
        <v>243.36</v>
      </c>
      <c r="AA112" s="35" t="str">
        <f>VLOOKUP(C112,[7]export!$B$1:$I$388,8,0)</f>
        <v>243.36</v>
      </c>
      <c r="AB112" s="2">
        <f>VLOOKUP(C112,[8]Sheet1!$B$1:$K$500,9,0)</f>
        <v>9.13</v>
      </c>
      <c r="AC112" s="2">
        <f t="shared" si="47"/>
        <v>0</v>
      </c>
      <c r="AD112" s="2">
        <f>VLOOKUP(C112,'2021.06'!$C$2:$M$500,9,0)</f>
        <v>424.17</v>
      </c>
    </row>
    <row r="113" ht="20" customHeight="1" spans="1:30">
      <c r="A113" s="10">
        <f t="shared" si="42"/>
        <v>110</v>
      </c>
      <c r="B113" s="15"/>
      <c r="C113" s="11" t="s">
        <v>863</v>
      </c>
      <c r="D113" s="11" t="s">
        <v>864</v>
      </c>
      <c r="E113" s="17">
        <v>3042.05</v>
      </c>
      <c r="F113" s="11">
        <v>3043</v>
      </c>
      <c r="G113" s="13">
        <v>5228.42</v>
      </c>
      <c r="H113" s="11">
        <f t="shared" si="43"/>
        <v>54.76</v>
      </c>
      <c r="I113" s="11">
        <f t="shared" si="35"/>
        <v>486.728</v>
      </c>
      <c r="J113" s="11">
        <f t="shared" si="36"/>
        <v>21.301</v>
      </c>
      <c r="K113" s="13">
        <f t="shared" si="37"/>
        <v>444.42</v>
      </c>
      <c r="L113" s="13"/>
      <c r="M113" s="13">
        <f t="shared" si="44"/>
        <v>1007.209</v>
      </c>
      <c r="N113" s="11">
        <v>0</v>
      </c>
      <c r="O113" s="11">
        <f t="shared" si="38"/>
        <v>243.36</v>
      </c>
      <c r="P113" s="11">
        <f t="shared" si="39"/>
        <v>9.13</v>
      </c>
      <c r="Q113" s="13">
        <f t="shared" si="40"/>
        <v>104.57</v>
      </c>
      <c r="R113" s="13"/>
      <c r="S113" s="11">
        <f t="shared" si="41"/>
        <v>357.06</v>
      </c>
      <c r="T113" s="11">
        <f t="shared" si="45"/>
        <v>1364.269</v>
      </c>
      <c r="U113" s="11"/>
      <c r="W113" s="2" t="e">
        <f>VLOOKUP(D113,'[4]2021.05'!$E$5:$F$203,2,0)</f>
        <v>#N/A</v>
      </c>
      <c r="X113" s="2">
        <f t="shared" si="48"/>
        <v>486.728</v>
      </c>
      <c r="Y113" s="2">
        <f t="shared" si="49"/>
        <v>0</v>
      </c>
      <c r="Z113" s="2">
        <f t="shared" si="46"/>
        <v>243.36</v>
      </c>
      <c r="AA113" s="35" t="str">
        <f>VLOOKUP(C113,[7]export!$B$1:$I$388,8,0)</f>
        <v>243.36</v>
      </c>
      <c r="AB113" s="2">
        <f>VLOOKUP(C113,[8]Sheet1!$B$1:$K$500,9,0)</f>
        <v>9.13</v>
      </c>
      <c r="AC113" s="2">
        <f t="shared" si="47"/>
        <v>0</v>
      </c>
      <c r="AD113" s="2">
        <f>VLOOKUP(C113,'2021.06'!$C$2:$M$500,9,0)</f>
        <v>424.17</v>
      </c>
    </row>
    <row r="114" ht="20" customHeight="1" spans="1:30">
      <c r="A114" s="10">
        <f t="shared" si="42"/>
        <v>111</v>
      </c>
      <c r="B114" s="15"/>
      <c r="C114" s="29" t="s">
        <v>931</v>
      </c>
      <c r="D114" s="29" t="s">
        <v>932</v>
      </c>
      <c r="E114" s="17">
        <v>3042.05</v>
      </c>
      <c r="F114" s="11">
        <v>3043</v>
      </c>
      <c r="G114" s="13">
        <v>5228.42</v>
      </c>
      <c r="H114" s="11">
        <f t="shared" si="43"/>
        <v>54.76</v>
      </c>
      <c r="I114" s="11">
        <f t="shared" si="35"/>
        <v>486.728</v>
      </c>
      <c r="J114" s="11">
        <f t="shared" si="36"/>
        <v>21.301</v>
      </c>
      <c r="K114" s="13">
        <f t="shared" si="37"/>
        <v>444.42</v>
      </c>
      <c r="L114" s="13"/>
      <c r="M114" s="13">
        <f t="shared" si="44"/>
        <v>1007.209</v>
      </c>
      <c r="N114" s="11">
        <v>0</v>
      </c>
      <c r="O114" s="11">
        <f t="shared" si="38"/>
        <v>243.36</v>
      </c>
      <c r="P114" s="11">
        <f t="shared" si="39"/>
        <v>9.13</v>
      </c>
      <c r="Q114" s="13">
        <f t="shared" si="40"/>
        <v>104.57</v>
      </c>
      <c r="R114" s="13"/>
      <c r="S114" s="11">
        <f t="shared" si="41"/>
        <v>357.06</v>
      </c>
      <c r="T114" s="11">
        <f t="shared" si="45"/>
        <v>1364.269</v>
      </c>
      <c r="U114" s="11"/>
      <c r="X114" s="2">
        <f t="shared" si="48"/>
        <v>486.728</v>
      </c>
      <c r="Y114" s="2">
        <f t="shared" si="49"/>
        <v>0</v>
      </c>
      <c r="Z114" s="2">
        <f t="shared" si="46"/>
        <v>243.36</v>
      </c>
      <c r="AA114" s="35" t="str">
        <f>VLOOKUP(C114,[7]export!$B$1:$I$388,8,0)</f>
        <v>243.36</v>
      </c>
      <c r="AB114" s="2">
        <f>VLOOKUP(C114,[8]Sheet1!$B$1:$K$500,9,0)</f>
        <v>9.13</v>
      </c>
      <c r="AC114" s="2">
        <f t="shared" si="47"/>
        <v>0</v>
      </c>
      <c r="AD114" s="2">
        <f>VLOOKUP(C114,'2021.06'!$C$2:$M$500,9,0)</f>
        <v>424.17</v>
      </c>
    </row>
    <row r="115" ht="20" customHeight="1" spans="1:30">
      <c r="A115" s="10">
        <f t="shared" si="42"/>
        <v>112</v>
      </c>
      <c r="B115" s="15"/>
      <c r="C115" s="29" t="s">
        <v>933</v>
      </c>
      <c r="D115" s="29" t="s">
        <v>934</v>
      </c>
      <c r="E115" s="17">
        <v>3042.05</v>
      </c>
      <c r="F115" s="11">
        <v>3043</v>
      </c>
      <c r="G115" s="13">
        <v>0</v>
      </c>
      <c r="H115" s="11">
        <f t="shared" si="43"/>
        <v>54.76</v>
      </c>
      <c r="I115" s="11">
        <f t="shared" si="35"/>
        <v>486.728</v>
      </c>
      <c r="J115" s="11">
        <f t="shared" si="36"/>
        <v>21.301</v>
      </c>
      <c r="K115" s="13">
        <v>0</v>
      </c>
      <c r="L115" s="13"/>
      <c r="M115" s="13">
        <f t="shared" si="44"/>
        <v>562.789</v>
      </c>
      <c r="N115" s="11">
        <v>0</v>
      </c>
      <c r="O115" s="11">
        <f t="shared" si="38"/>
        <v>243.36</v>
      </c>
      <c r="P115" s="11">
        <f t="shared" si="39"/>
        <v>9.13</v>
      </c>
      <c r="Q115" s="13">
        <v>0</v>
      </c>
      <c r="R115" s="13"/>
      <c r="S115" s="11">
        <f t="shared" si="41"/>
        <v>252.49</v>
      </c>
      <c r="T115" s="11">
        <f t="shared" si="45"/>
        <v>815.279</v>
      </c>
      <c r="U115" s="11"/>
      <c r="X115" s="2">
        <f t="shared" si="48"/>
        <v>486.728</v>
      </c>
      <c r="Y115" s="2">
        <f t="shared" si="49"/>
        <v>0</v>
      </c>
      <c r="Z115" s="2">
        <f t="shared" si="46"/>
        <v>243.36</v>
      </c>
      <c r="AA115" s="35" t="str">
        <f>VLOOKUP(C115,[7]export!$B$1:$I$388,8,0)</f>
        <v>243.36</v>
      </c>
      <c r="AB115" s="2">
        <f>VLOOKUP(C115,[8]Sheet1!$B$1:$K$500,9,0)</f>
        <v>9.13</v>
      </c>
      <c r="AC115" s="2">
        <f t="shared" si="47"/>
        <v>0</v>
      </c>
      <c r="AD115" s="2">
        <f>VLOOKUP(C115,'2021.06'!$C$2:$M$500,9,0)</f>
        <v>0</v>
      </c>
    </row>
    <row r="116" ht="20" customHeight="1" spans="1:30">
      <c r="A116" s="10">
        <f t="shared" si="42"/>
        <v>113</v>
      </c>
      <c r="B116" s="15"/>
      <c r="C116" s="29" t="s">
        <v>935</v>
      </c>
      <c r="D116" s="29" t="s">
        <v>936</v>
      </c>
      <c r="E116" s="17">
        <v>3042.05</v>
      </c>
      <c r="F116" s="11">
        <v>3043</v>
      </c>
      <c r="G116" s="13">
        <v>5228.42</v>
      </c>
      <c r="H116" s="11">
        <f t="shared" si="43"/>
        <v>54.76</v>
      </c>
      <c r="I116" s="11">
        <f t="shared" si="35"/>
        <v>486.728</v>
      </c>
      <c r="J116" s="11">
        <f t="shared" si="36"/>
        <v>21.301</v>
      </c>
      <c r="K116" s="13">
        <f t="shared" si="37"/>
        <v>444.42</v>
      </c>
      <c r="L116" s="13"/>
      <c r="M116" s="13">
        <f t="shared" si="44"/>
        <v>1007.209</v>
      </c>
      <c r="N116" s="11">
        <v>0</v>
      </c>
      <c r="O116" s="11">
        <f t="shared" si="38"/>
        <v>243.36</v>
      </c>
      <c r="P116" s="11">
        <f t="shared" si="39"/>
        <v>9.13</v>
      </c>
      <c r="Q116" s="13">
        <f t="shared" si="40"/>
        <v>104.57</v>
      </c>
      <c r="R116" s="13"/>
      <c r="S116" s="11">
        <f t="shared" si="41"/>
        <v>357.06</v>
      </c>
      <c r="T116" s="11">
        <f t="shared" si="45"/>
        <v>1364.269</v>
      </c>
      <c r="U116" s="11"/>
      <c r="X116" s="2">
        <f t="shared" si="48"/>
        <v>486.728</v>
      </c>
      <c r="Y116" s="2">
        <f t="shared" si="49"/>
        <v>0</v>
      </c>
      <c r="Z116" s="2">
        <f t="shared" si="46"/>
        <v>243.36</v>
      </c>
      <c r="AA116" s="35" t="str">
        <f>VLOOKUP(C116,[7]export!$B$1:$I$388,8,0)</f>
        <v>243.36</v>
      </c>
      <c r="AB116" s="2">
        <f>VLOOKUP(C116,[8]Sheet1!$B$1:$K$500,9,0)</f>
        <v>9.13</v>
      </c>
      <c r="AC116" s="2">
        <f t="shared" si="47"/>
        <v>0</v>
      </c>
      <c r="AD116" s="2">
        <f>VLOOKUP(C116,'2021.06'!$C$2:$M$500,9,0)</f>
        <v>424.17</v>
      </c>
    </row>
    <row r="117" s="1" customFormat="1" ht="20" customHeight="1" spans="1:30">
      <c r="A117" s="18"/>
      <c r="B117" s="19"/>
      <c r="C117" s="116" t="s">
        <v>1100</v>
      </c>
      <c r="D117" s="116" t="s">
        <v>1101</v>
      </c>
      <c r="E117" s="21">
        <v>3042.05</v>
      </c>
      <c r="F117" s="12">
        <v>3043</v>
      </c>
      <c r="G117" s="22">
        <v>5228.42</v>
      </c>
      <c r="H117" s="12">
        <f t="shared" si="43"/>
        <v>54.76</v>
      </c>
      <c r="I117" s="12">
        <f t="shared" si="35"/>
        <v>486.728</v>
      </c>
      <c r="J117" s="12">
        <f t="shared" si="36"/>
        <v>21.301</v>
      </c>
      <c r="K117" s="22">
        <f t="shared" si="37"/>
        <v>444.42</v>
      </c>
      <c r="L117" s="22">
        <v>54</v>
      </c>
      <c r="M117" s="22">
        <f t="shared" si="44"/>
        <v>1007.209</v>
      </c>
      <c r="N117" s="12">
        <v>0</v>
      </c>
      <c r="O117" s="12">
        <f t="shared" si="38"/>
        <v>243.36</v>
      </c>
      <c r="P117" s="12">
        <f t="shared" si="39"/>
        <v>9.13</v>
      </c>
      <c r="Q117" s="22">
        <f t="shared" si="40"/>
        <v>104.57</v>
      </c>
      <c r="R117" s="22">
        <v>54</v>
      </c>
      <c r="S117" s="12">
        <f t="shared" si="41"/>
        <v>357.06</v>
      </c>
      <c r="T117" s="12">
        <f t="shared" si="45"/>
        <v>1364.269</v>
      </c>
      <c r="U117" s="12" t="s">
        <v>50</v>
      </c>
      <c r="X117" s="2">
        <f t="shared" si="48"/>
        <v>486.728</v>
      </c>
      <c r="Y117" s="2">
        <f t="shared" si="49"/>
        <v>0</v>
      </c>
      <c r="AA117" s="35" t="str">
        <f>VLOOKUP(C117,[7]export!$B$1:$I$388,8,0)</f>
        <v>243.36</v>
      </c>
      <c r="AB117" s="2">
        <f>VLOOKUP(C117,[8]Sheet1!$B$1:$K$500,9,0)</f>
        <v>9.13</v>
      </c>
      <c r="AC117" s="2">
        <f t="shared" si="47"/>
        <v>0</v>
      </c>
      <c r="AD117" s="2" t="e">
        <f>VLOOKUP(C117,'2021.06'!$C$2:$M$500,9,0)</f>
        <v>#N/A</v>
      </c>
    </row>
    <row r="118" s="1" customFormat="1" ht="20" customHeight="1" spans="1:30">
      <c r="A118" s="18"/>
      <c r="B118" s="19"/>
      <c r="C118" s="116" t="s">
        <v>1102</v>
      </c>
      <c r="D118" s="116" t="s">
        <v>1103</v>
      </c>
      <c r="E118" s="21">
        <v>3042.05</v>
      </c>
      <c r="F118" s="12">
        <v>3043</v>
      </c>
      <c r="G118" s="22">
        <v>5228.42</v>
      </c>
      <c r="H118" s="12">
        <f t="shared" si="43"/>
        <v>54.76</v>
      </c>
      <c r="I118" s="12">
        <f t="shared" si="35"/>
        <v>486.728</v>
      </c>
      <c r="J118" s="12">
        <f t="shared" si="36"/>
        <v>21.301</v>
      </c>
      <c r="K118" s="22">
        <f t="shared" si="37"/>
        <v>444.42</v>
      </c>
      <c r="L118" s="22"/>
      <c r="M118" s="22">
        <f t="shared" si="44"/>
        <v>1007.209</v>
      </c>
      <c r="N118" s="12">
        <v>0</v>
      </c>
      <c r="O118" s="12">
        <f t="shared" si="38"/>
        <v>243.36</v>
      </c>
      <c r="P118" s="12">
        <f t="shared" si="39"/>
        <v>9.13</v>
      </c>
      <c r="Q118" s="22">
        <f t="shared" si="40"/>
        <v>104.57</v>
      </c>
      <c r="R118" s="22"/>
      <c r="S118" s="12">
        <f t="shared" si="41"/>
        <v>357.06</v>
      </c>
      <c r="T118" s="12">
        <f t="shared" si="45"/>
        <v>1364.269</v>
      </c>
      <c r="U118" s="12" t="s">
        <v>50</v>
      </c>
      <c r="X118" s="2">
        <f t="shared" ref="X118:X154" si="50">I118*1</f>
        <v>486.728</v>
      </c>
      <c r="Y118" s="2">
        <f t="shared" ref="Y118:Y154" si="51">I118-X118</f>
        <v>0</v>
      </c>
      <c r="AA118" s="35" t="str">
        <f>VLOOKUP(C118,[7]export!$B$1:$I$388,8,0)</f>
        <v>243.36</v>
      </c>
      <c r="AB118" s="2">
        <f>VLOOKUP(C118,[8]Sheet1!$B$1:$K$500,9,0)</f>
        <v>9.13</v>
      </c>
      <c r="AC118" s="2">
        <f t="shared" si="47"/>
        <v>0</v>
      </c>
      <c r="AD118" s="2" t="e">
        <f>VLOOKUP(C118,'2021.06'!$C$2:$M$500,9,0)</f>
        <v>#N/A</v>
      </c>
    </row>
    <row r="119" s="1" customFormat="1" ht="20" customHeight="1" spans="1:30">
      <c r="A119" s="18"/>
      <c r="B119" s="19"/>
      <c r="C119" s="116" t="s">
        <v>1104</v>
      </c>
      <c r="D119" s="116" t="s">
        <v>1105</v>
      </c>
      <c r="E119" s="21">
        <v>3042.05</v>
      </c>
      <c r="F119" s="12">
        <v>3043</v>
      </c>
      <c r="G119" s="22">
        <v>5228.42</v>
      </c>
      <c r="H119" s="12">
        <f t="shared" si="43"/>
        <v>54.76</v>
      </c>
      <c r="I119" s="12">
        <f t="shared" si="35"/>
        <v>486.728</v>
      </c>
      <c r="J119" s="12">
        <f t="shared" si="36"/>
        <v>21.301</v>
      </c>
      <c r="K119" s="22">
        <f t="shared" si="37"/>
        <v>444.42</v>
      </c>
      <c r="L119" s="22"/>
      <c r="M119" s="22">
        <f t="shared" si="44"/>
        <v>1007.209</v>
      </c>
      <c r="N119" s="12">
        <v>0</v>
      </c>
      <c r="O119" s="12">
        <f t="shared" si="38"/>
        <v>243.36</v>
      </c>
      <c r="P119" s="12">
        <f t="shared" si="39"/>
        <v>9.13</v>
      </c>
      <c r="Q119" s="22">
        <f t="shared" si="40"/>
        <v>104.57</v>
      </c>
      <c r="R119" s="22"/>
      <c r="S119" s="12">
        <f t="shared" si="41"/>
        <v>357.06</v>
      </c>
      <c r="T119" s="12">
        <f t="shared" si="45"/>
        <v>1364.269</v>
      </c>
      <c r="U119" s="12" t="s">
        <v>50</v>
      </c>
      <c r="X119" s="2">
        <f t="shared" si="50"/>
        <v>486.728</v>
      </c>
      <c r="Y119" s="2">
        <f t="shared" si="51"/>
        <v>0</v>
      </c>
      <c r="AA119" s="35" t="str">
        <f>VLOOKUP(C119,[7]export!$B$1:$I$388,8,0)</f>
        <v>243.36</v>
      </c>
      <c r="AB119" s="2">
        <f>VLOOKUP(C119,[8]Sheet1!$B$1:$K$500,9,0)</f>
        <v>9.13</v>
      </c>
      <c r="AC119" s="2">
        <f t="shared" si="47"/>
        <v>0</v>
      </c>
      <c r="AD119" s="2" t="e">
        <f>VLOOKUP(C119,'2021.06'!$C$2:$M$500,9,0)</f>
        <v>#N/A</v>
      </c>
    </row>
    <row r="120" ht="20" customHeight="1" spans="1:30">
      <c r="A120" s="10">
        <f t="shared" ref="A120:A127" si="52">ROW()-3</f>
        <v>117</v>
      </c>
      <c r="B120" s="15" t="s">
        <v>222</v>
      </c>
      <c r="C120" s="11" t="s">
        <v>797</v>
      </c>
      <c r="D120" s="11" t="s">
        <v>798</v>
      </c>
      <c r="E120" s="11">
        <v>3820</v>
      </c>
      <c r="F120" s="11">
        <v>3820</v>
      </c>
      <c r="G120" s="13">
        <v>5228.42</v>
      </c>
      <c r="H120" s="11">
        <f t="shared" si="43"/>
        <v>68.76</v>
      </c>
      <c r="I120" s="11">
        <f t="shared" ref="I120:I129" si="53">E120*0.16</f>
        <v>611.2</v>
      </c>
      <c r="J120" s="11">
        <f t="shared" ref="J120:J129" si="54">F120*0.007</f>
        <v>26.74</v>
      </c>
      <c r="K120" s="13">
        <f t="shared" ref="K120:K129" si="55">ROUND(G120*0.085,2)</f>
        <v>444.42</v>
      </c>
      <c r="L120" s="13"/>
      <c r="M120" s="13">
        <f t="shared" ref="M120:M129" si="56">SUM(H120:K120)</f>
        <v>1151.12</v>
      </c>
      <c r="N120" s="11">
        <v>0</v>
      </c>
      <c r="O120" s="11">
        <f t="shared" ref="O120:O129" si="57">ROUND(E120*0.08,2)</f>
        <v>305.6</v>
      </c>
      <c r="P120" s="11">
        <f t="shared" ref="P120:P129" si="58">ROUND(F120*0.003,2)</f>
        <v>11.46</v>
      </c>
      <c r="Q120" s="13">
        <f t="shared" ref="Q120:Q129" si="59">ROUND(G120*0.02,2)</f>
        <v>104.57</v>
      </c>
      <c r="R120" s="13"/>
      <c r="S120" s="11">
        <f t="shared" ref="S120:S129" si="60">SUM(N120:Q120)</f>
        <v>421.63</v>
      </c>
      <c r="T120" s="11">
        <f t="shared" ref="T120:T129" si="61">M120+S120</f>
        <v>1572.75</v>
      </c>
      <c r="U120" s="11"/>
      <c r="V120" s="2" t="str">
        <f>VLOOKUP(D120,[3]汇总!I$2:J$326,2,0)</f>
        <v>√</v>
      </c>
      <c r="W120" s="2">
        <f>VLOOKUP(D120,'[4]2021.05'!$E$5:$F$203,2,0)</f>
        <v>4180</v>
      </c>
      <c r="X120" s="2">
        <f t="shared" si="50"/>
        <v>611.2</v>
      </c>
      <c r="Y120" s="2">
        <f t="shared" si="51"/>
        <v>0</v>
      </c>
      <c r="Z120" s="2">
        <f t="shared" ref="Z120:Z127" si="62">O120-Y120</f>
        <v>305.6</v>
      </c>
      <c r="AA120" s="35" t="str">
        <f>VLOOKUP(C120,[7]export!$B$1:$I$388,8,0)</f>
        <v>305.6</v>
      </c>
      <c r="AB120" s="2">
        <f>VLOOKUP(C120,[8]Sheet1!$B$1:$K$500,9,0)</f>
        <v>11.46</v>
      </c>
      <c r="AC120" s="2">
        <f t="shared" si="47"/>
        <v>0</v>
      </c>
      <c r="AD120" s="2">
        <f>VLOOKUP(C120,'2021.06'!$C$2:$M$500,9,0)</f>
        <v>424.17</v>
      </c>
    </row>
    <row r="121" ht="20" customHeight="1" spans="1:30">
      <c r="A121" s="10">
        <f t="shared" si="52"/>
        <v>118</v>
      </c>
      <c r="B121" s="15"/>
      <c r="C121" s="11" t="s">
        <v>225</v>
      </c>
      <c r="D121" s="11" t="s">
        <v>226</v>
      </c>
      <c r="E121" s="11">
        <v>2836.2</v>
      </c>
      <c r="F121" s="11">
        <v>2837</v>
      </c>
      <c r="G121" s="13">
        <v>5228.42</v>
      </c>
      <c r="H121" s="11">
        <f t="shared" si="43"/>
        <v>51.05</v>
      </c>
      <c r="I121" s="11">
        <f t="shared" si="53"/>
        <v>453.792</v>
      </c>
      <c r="J121" s="11">
        <f t="shared" si="54"/>
        <v>19.859</v>
      </c>
      <c r="K121" s="13">
        <f t="shared" si="55"/>
        <v>444.42</v>
      </c>
      <c r="L121" s="13"/>
      <c r="M121" s="13">
        <f t="shared" si="56"/>
        <v>969.121</v>
      </c>
      <c r="N121" s="11">
        <v>0</v>
      </c>
      <c r="O121" s="11">
        <f t="shared" si="57"/>
        <v>226.9</v>
      </c>
      <c r="P121" s="11">
        <f t="shared" si="58"/>
        <v>8.51</v>
      </c>
      <c r="Q121" s="13">
        <f t="shared" si="59"/>
        <v>104.57</v>
      </c>
      <c r="R121" s="13"/>
      <c r="S121" s="11">
        <f t="shared" si="60"/>
        <v>339.98</v>
      </c>
      <c r="T121" s="11">
        <f t="shared" si="61"/>
        <v>1309.101</v>
      </c>
      <c r="U121" s="11"/>
      <c r="V121" s="2" t="str">
        <f>VLOOKUP(D121,[3]汇总!I$2:J$326,2,0)</f>
        <v>√</v>
      </c>
      <c r="W121" s="2">
        <f>VLOOKUP(D121,'[4]2021.05'!$E$5:$F$203,2,0)</f>
        <v>3180</v>
      </c>
      <c r="X121" s="2">
        <f t="shared" si="50"/>
        <v>453.792</v>
      </c>
      <c r="Y121" s="2">
        <f t="shared" si="51"/>
        <v>0</v>
      </c>
      <c r="Z121" s="2">
        <f t="shared" si="62"/>
        <v>226.9</v>
      </c>
      <c r="AA121" s="35" t="str">
        <f>VLOOKUP(C121,[7]export!$B$1:$I$388,8,0)</f>
        <v>226.9</v>
      </c>
      <c r="AB121" s="2">
        <f>VLOOKUP(C121,[8]Sheet1!$B$1:$K$500,9,0)</f>
        <v>8.51</v>
      </c>
      <c r="AC121" s="2">
        <f t="shared" si="47"/>
        <v>0</v>
      </c>
      <c r="AD121" s="2">
        <f>VLOOKUP(C121,'2021.06'!$C$2:$M$500,9,0)</f>
        <v>424.17</v>
      </c>
    </row>
    <row r="122" ht="20" customHeight="1" spans="1:30">
      <c r="A122" s="10">
        <f t="shared" si="52"/>
        <v>119</v>
      </c>
      <c r="B122" s="15"/>
      <c r="C122" s="11" t="s">
        <v>229</v>
      </c>
      <c r="D122" s="11" t="s">
        <v>230</v>
      </c>
      <c r="E122" s="11">
        <v>2836.2</v>
      </c>
      <c r="F122" s="11">
        <v>2837</v>
      </c>
      <c r="G122" s="13">
        <v>5228.42</v>
      </c>
      <c r="H122" s="11">
        <f t="shared" si="43"/>
        <v>51.05</v>
      </c>
      <c r="I122" s="11">
        <f t="shared" si="53"/>
        <v>453.792</v>
      </c>
      <c r="J122" s="11">
        <f t="shared" si="54"/>
        <v>19.859</v>
      </c>
      <c r="K122" s="13">
        <f t="shared" si="55"/>
        <v>444.42</v>
      </c>
      <c r="L122" s="13"/>
      <c r="M122" s="13">
        <f t="shared" si="56"/>
        <v>969.121</v>
      </c>
      <c r="N122" s="11">
        <v>0</v>
      </c>
      <c r="O122" s="11">
        <f t="shared" si="57"/>
        <v>226.9</v>
      </c>
      <c r="P122" s="11">
        <f t="shared" si="58"/>
        <v>8.51</v>
      </c>
      <c r="Q122" s="13">
        <f t="shared" si="59"/>
        <v>104.57</v>
      </c>
      <c r="R122" s="13"/>
      <c r="S122" s="11">
        <f t="shared" si="60"/>
        <v>339.98</v>
      </c>
      <c r="T122" s="11">
        <f t="shared" si="61"/>
        <v>1309.101</v>
      </c>
      <c r="U122" s="11"/>
      <c r="V122" s="2" t="str">
        <f>VLOOKUP(D122,[3]汇总!I$2:J$326,2,0)</f>
        <v>√</v>
      </c>
      <c r="W122" s="2">
        <f>VLOOKUP(D122,'[4]2021.05'!$E$5:$F$203,2,0)</f>
        <v>3180</v>
      </c>
      <c r="X122" s="2">
        <f t="shared" si="50"/>
        <v>453.792</v>
      </c>
      <c r="Y122" s="2">
        <f t="shared" si="51"/>
        <v>0</v>
      </c>
      <c r="Z122" s="2">
        <f t="shared" si="62"/>
        <v>226.9</v>
      </c>
      <c r="AA122" s="35" t="str">
        <f>VLOOKUP(C122,[7]export!$B$1:$I$388,8,0)</f>
        <v>226.9</v>
      </c>
      <c r="AB122" s="2">
        <f>VLOOKUP(C122,[8]Sheet1!$B$1:$K$500,9,0)</f>
        <v>8.51</v>
      </c>
      <c r="AC122" s="2">
        <f t="shared" si="47"/>
        <v>0</v>
      </c>
      <c r="AD122" s="2">
        <f>VLOOKUP(C122,'2021.06'!$C$2:$M$500,9,0)</f>
        <v>424.17</v>
      </c>
    </row>
    <row r="123" ht="20" customHeight="1" spans="1:30">
      <c r="A123" s="10">
        <f t="shared" si="52"/>
        <v>120</v>
      </c>
      <c r="B123" s="15"/>
      <c r="C123" s="11" t="s">
        <v>233</v>
      </c>
      <c r="D123" s="11" t="s">
        <v>234</v>
      </c>
      <c r="E123" s="11">
        <v>3820</v>
      </c>
      <c r="F123" s="11">
        <v>3820</v>
      </c>
      <c r="G123" s="13">
        <v>5228.42</v>
      </c>
      <c r="H123" s="11">
        <f t="shared" si="43"/>
        <v>68.76</v>
      </c>
      <c r="I123" s="11">
        <f t="shared" si="53"/>
        <v>611.2</v>
      </c>
      <c r="J123" s="11">
        <f t="shared" si="54"/>
        <v>26.74</v>
      </c>
      <c r="K123" s="13">
        <f t="shared" si="55"/>
        <v>444.42</v>
      </c>
      <c r="L123" s="13"/>
      <c r="M123" s="13">
        <f t="shared" si="56"/>
        <v>1151.12</v>
      </c>
      <c r="N123" s="11">
        <v>0</v>
      </c>
      <c r="O123" s="11">
        <f t="shared" si="57"/>
        <v>305.6</v>
      </c>
      <c r="P123" s="11">
        <f t="shared" si="58"/>
        <v>11.46</v>
      </c>
      <c r="Q123" s="13">
        <f t="shared" si="59"/>
        <v>104.57</v>
      </c>
      <c r="R123" s="13"/>
      <c r="S123" s="11">
        <f t="shared" si="60"/>
        <v>421.63</v>
      </c>
      <c r="T123" s="11">
        <f t="shared" si="61"/>
        <v>1572.75</v>
      </c>
      <c r="U123" s="11"/>
      <c r="V123" s="2" t="str">
        <f>VLOOKUP(D123,[3]汇总!I$2:J$326,2,0)</f>
        <v>√</v>
      </c>
      <c r="W123" s="2">
        <f>VLOOKUP(D123,'[4]2021.05'!$E$5:$F$203,2,0)</f>
        <v>4180</v>
      </c>
      <c r="X123" s="2">
        <f t="shared" si="50"/>
        <v>611.2</v>
      </c>
      <c r="Y123" s="2">
        <f t="shared" si="51"/>
        <v>0</v>
      </c>
      <c r="Z123" s="2">
        <f t="shared" si="62"/>
        <v>305.6</v>
      </c>
      <c r="AA123" s="35" t="str">
        <f>VLOOKUP(C123,[7]export!$B$1:$I$388,8,0)</f>
        <v>305.6</v>
      </c>
      <c r="AB123" s="2">
        <f>VLOOKUP(C123,[8]Sheet1!$B$1:$K$500,9,0)</f>
        <v>11.46</v>
      </c>
      <c r="AC123" s="2">
        <f t="shared" si="47"/>
        <v>0</v>
      </c>
      <c r="AD123" s="2">
        <f>VLOOKUP(C123,'2021.06'!$C$2:$M$500,9,0)</f>
        <v>424.17</v>
      </c>
    </row>
    <row r="124" ht="20" customHeight="1" spans="1:30">
      <c r="A124" s="10">
        <f t="shared" si="52"/>
        <v>121</v>
      </c>
      <c r="B124" s="15"/>
      <c r="C124" s="11" t="s">
        <v>237</v>
      </c>
      <c r="D124" s="11" t="s">
        <v>238</v>
      </c>
      <c r="E124" s="11">
        <v>2836.2</v>
      </c>
      <c r="F124" s="11">
        <v>2837</v>
      </c>
      <c r="G124" s="13">
        <v>5228.42</v>
      </c>
      <c r="H124" s="11">
        <f t="shared" si="43"/>
        <v>51.05</v>
      </c>
      <c r="I124" s="11">
        <f t="shared" si="53"/>
        <v>453.792</v>
      </c>
      <c r="J124" s="11">
        <f t="shared" si="54"/>
        <v>19.859</v>
      </c>
      <c r="K124" s="13">
        <f t="shared" si="55"/>
        <v>444.42</v>
      </c>
      <c r="L124" s="13"/>
      <c r="M124" s="13">
        <f t="shared" si="56"/>
        <v>969.121</v>
      </c>
      <c r="N124" s="11">
        <v>0</v>
      </c>
      <c r="O124" s="11">
        <f t="shared" si="57"/>
        <v>226.9</v>
      </c>
      <c r="P124" s="11">
        <f t="shared" si="58"/>
        <v>8.51</v>
      </c>
      <c r="Q124" s="13">
        <f t="shared" si="59"/>
        <v>104.57</v>
      </c>
      <c r="R124" s="13"/>
      <c r="S124" s="11">
        <f t="shared" si="60"/>
        <v>339.98</v>
      </c>
      <c r="T124" s="11">
        <f t="shared" si="61"/>
        <v>1309.101</v>
      </c>
      <c r="U124" s="11"/>
      <c r="V124" s="2" t="str">
        <f>VLOOKUP(D124,[3]汇总!I$2:J$326,2,0)</f>
        <v>√</v>
      </c>
      <c r="W124" s="2">
        <f>VLOOKUP(D124,'[4]2021.05'!$E$5:$F$203,2,0)</f>
        <v>4180</v>
      </c>
      <c r="X124" s="2">
        <f t="shared" si="50"/>
        <v>453.792</v>
      </c>
      <c r="Y124" s="2">
        <f t="shared" si="51"/>
        <v>0</v>
      </c>
      <c r="Z124" s="2">
        <f t="shared" si="62"/>
        <v>226.9</v>
      </c>
      <c r="AA124" s="35" t="str">
        <f>VLOOKUP(C124,[7]export!$B$1:$I$388,8,0)</f>
        <v>226.9</v>
      </c>
      <c r="AB124" s="2">
        <f>VLOOKUP(C124,[8]Sheet1!$B$1:$K$500,9,0)</f>
        <v>8.51</v>
      </c>
      <c r="AC124" s="2">
        <f t="shared" si="47"/>
        <v>0</v>
      </c>
      <c r="AD124" s="2">
        <f>VLOOKUP(C124,'2021.06'!$C$2:$M$500,9,0)</f>
        <v>424.17</v>
      </c>
    </row>
    <row r="125" ht="20" customHeight="1" spans="1:30">
      <c r="A125" s="10">
        <f t="shared" si="52"/>
        <v>122</v>
      </c>
      <c r="B125" s="15"/>
      <c r="C125" s="11" t="s">
        <v>241</v>
      </c>
      <c r="D125" s="11" t="s">
        <v>242</v>
      </c>
      <c r="E125" s="11">
        <v>3820</v>
      </c>
      <c r="F125" s="11">
        <v>3820</v>
      </c>
      <c r="G125" s="13">
        <v>5228.42</v>
      </c>
      <c r="H125" s="11">
        <f t="shared" si="43"/>
        <v>68.76</v>
      </c>
      <c r="I125" s="11">
        <f t="shared" si="53"/>
        <v>611.2</v>
      </c>
      <c r="J125" s="11">
        <f t="shared" si="54"/>
        <v>26.74</v>
      </c>
      <c r="K125" s="13">
        <f t="shared" si="55"/>
        <v>444.42</v>
      </c>
      <c r="L125" s="13"/>
      <c r="M125" s="13">
        <f t="shared" si="56"/>
        <v>1151.12</v>
      </c>
      <c r="N125" s="11">
        <v>0</v>
      </c>
      <c r="O125" s="11">
        <f t="shared" si="57"/>
        <v>305.6</v>
      </c>
      <c r="P125" s="11">
        <f t="shared" si="58"/>
        <v>11.46</v>
      </c>
      <c r="Q125" s="13">
        <f t="shared" si="59"/>
        <v>104.57</v>
      </c>
      <c r="R125" s="13"/>
      <c r="S125" s="11">
        <f t="shared" si="60"/>
        <v>421.63</v>
      </c>
      <c r="T125" s="11">
        <f t="shared" si="61"/>
        <v>1572.75</v>
      </c>
      <c r="U125" s="11"/>
      <c r="V125" s="2" t="str">
        <f>VLOOKUP(D125,[3]汇总!I$2:J$326,2,0)</f>
        <v>√</v>
      </c>
      <c r="W125" s="2">
        <f>VLOOKUP(D125,'[4]2021.05'!$E$5:$F$203,2,0)</f>
        <v>4180</v>
      </c>
      <c r="X125" s="2">
        <f t="shared" si="50"/>
        <v>611.2</v>
      </c>
      <c r="Y125" s="2">
        <f t="shared" si="51"/>
        <v>0</v>
      </c>
      <c r="Z125" s="2">
        <f t="shared" si="62"/>
        <v>305.6</v>
      </c>
      <c r="AA125" s="35" t="str">
        <f>VLOOKUP(C125,[7]export!$B$1:$I$388,8,0)</f>
        <v>305.6</v>
      </c>
      <c r="AB125" s="2">
        <f>VLOOKUP(C125,[8]Sheet1!$B$1:$K$500,9,0)</f>
        <v>11.46</v>
      </c>
      <c r="AC125" s="2">
        <f t="shared" si="47"/>
        <v>0</v>
      </c>
      <c r="AD125" s="2">
        <f>VLOOKUP(C125,'2021.06'!$C$2:$M$500,9,0)</f>
        <v>424.17</v>
      </c>
    </row>
    <row r="126" ht="20" customHeight="1" spans="1:30">
      <c r="A126" s="10">
        <f t="shared" si="52"/>
        <v>123</v>
      </c>
      <c r="B126" s="15"/>
      <c r="C126" s="29" t="s">
        <v>937</v>
      </c>
      <c r="D126" s="29" t="s">
        <v>938</v>
      </c>
      <c r="E126" s="17">
        <v>3042.05</v>
      </c>
      <c r="F126" s="11">
        <v>3043</v>
      </c>
      <c r="G126" s="13">
        <v>5228.42</v>
      </c>
      <c r="H126" s="11">
        <f t="shared" si="43"/>
        <v>54.76</v>
      </c>
      <c r="I126" s="11">
        <f t="shared" si="53"/>
        <v>486.728</v>
      </c>
      <c r="J126" s="11">
        <f t="shared" si="54"/>
        <v>21.301</v>
      </c>
      <c r="K126" s="13">
        <f t="shared" si="55"/>
        <v>444.42</v>
      </c>
      <c r="L126" s="13"/>
      <c r="M126" s="13">
        <f t="shared" si="56"/>
        <v>1007.209</v>
      </c>
      <c r="N126" s="11">
        <v>0</v>
      </c>
      <c r="O126" s="11">
        <f t="shared" si="57"/>
        <v>243.36</v>
      </c>
      <c r="P126" s="11">
        <f t="shared" si="58"/>
        <v>9.13</v>
      </c>
      <c r="Q126" s="13">
        <f t="shared" si="59"/>
        <v>104.57</v>
      </c>
      <c r="R126" s="13"/>
      <c r="S126" s="11">
        <f t="shared" si="60"/>
        <v>357.06</v>
      </c>
      <c r="T126" s="11">
        <f t="shared" si="61"/>
        <v>1364.269</v>
      </c>
      <c r="U126" s="11"/>
      <c r="X126" s="2">
        <f t="shared" si="50"/>
        <v>486.728</v>
      </c>
      <c r="Y126" s="2">
        <f t="shared" si="51"/>
        <v>0</v>
      </c>
      <c r="Z126" s="2">
        <f t="shared" si="62"/>
        <v>243.36</v>
      </c>
      <c r="AA126" s="35" t="str">
        <f>VLOOKUP(C126,[7]export!$B$1:$I$388,8,0)</f>
        <v>243.36</v>
      </c>
      <c r="AB126" s="2">
        <f>VLOOKUP(C126,[8]Sheet1!$B$1:$K$500,9,0)</f>
        <v>9.13</v>
      </c>
      <c r="AC126" s="2">
        <f t="shared" si="47"/>
        <v>0</v>
      </c>
      <c r="AD126" s="2">
        <f>VLOOKUP(C126,'2021.06'!$C$2:$M$500,9,0)</f>
        <v>0</v>
      </c>
    </row>
    <row r="127" ht="20" customHeight="1" spans="1:30">
      <c r="A127" s="10">
        <f t="shared" si="52"/>
        <v>124</v>
      </c>
      <c r="B127" s="15"/>
      <c r="C127" s="29" t="s">
        <v>939</v>
      </c>
      <c r="D127" s="29" t="s">
        <v>940</v>
      </c>
      <c r="E127" s="17">
        <v>3042.05</v>
      </c>
      <c r="F127" s="11">
        <v>3043</v>
      </c>
      <c r="G127" s="13">
        <v>5228.42</v>
      </c>
      <c r="H127" s="11">
        <f t="shared" si="43"/>
        <v>54.76</v>
      </c>
      <c r="I127" s="11">
        <f t="shared" si="53"/>
        <v>486.728</v>
      </c>
      <c r="J127" s="11">
        <f t="shared" si="54"/>
        <v>21.301</v>
      </c>
      <c r="K127" s="13">
        <f t="shared" si="55"/>
        <v>444.42</v>
      </c>
      <c r="L127" s="13"/>
      <c r="M127" s="13">
        <f t="shared" si="56"/>
        <v>1007.209</v>
      </c>
      <c r="N127" s="11">
        <v>0</v>
      </c>
      <c r="O127" s="11">
        <f t="shared" si="57"/>
        <v>243.36</v>
      </c>
      <c r="P127" s="11">
        <f t="shared" si="58"/>
        <v>9.13</v>
      </c>
      <c r="Q127" s="13">
        <f t="shared" si="59"/>
        <v>104.57</v>
      </c>
      <c r="R127" s="13"/>
      <c r="S127" s="11">
        <f t="shared" si="60"/>
        <v>357.06</v>
      </c>
      <c r="T127" s="11">
        <f t="shared" si="61"/>
        <v>1364.269</v>
      </c>
      <c r="U127" s="11"/>
      <c r="X127" s="2">
        <f t="shared" si="50"/>
        <v>486.728</v>
      </c>
      <c r="Y127" s="2">
        <f t="shared" si="51"/>
        <v>0</v>
      </c>
      <c r="Z127" s="2">
        <f t="shared" si="62"/>
        <v>243.36</v>
      </c>
      <c r="AA127" s="35" t="str">
        <f>VLOOKUP(C127,[7]export!$B$1:$I$388,8,0)</f>
        <v>243.36</v>
      </c>
      <c r="AB127" s="2">
        <f>VLOOKUP(C127,[8]Sheet1!$B$1:$K$500,9,0)</f>
        <v>9.13</v>
      </c>
      <c r="AC127" s="2">
        <f t="shared" si="47"/>
        <v>0</v>
      </c>
      <c r="AD127" s="2">
        <f>VLOOKUP(C127,'2021.06'!$C$2:$M$500,9,0)</f>
        <v>424.17</v>
      </c>
    </row>
    <row r="128" s="1" customFormat="1" ht="20" customHeight="1" spans="1:30">
      <c r="A128" s="18"/>
      <c r="B128" s="19"/>
      <c r="C128" s="116" t="s">
        <v>1106</v>
      </c>
      <c r="D128" s="116" t="s">
        <v>1107</v>
      </c>
      <c r="E128" s="21">
        <v>3042.05</v>
      </c>
      <c r="F128" s="12">
        <v>3043</v>
      </c>
      <c r="G128" s="22">
        <v>5228.42</v>
      </c>
      <c r="H128" s="12">
        <f t="shared" si="43"/>
        <v>54.76</v>
      </c>
      <c r="I128" s="12">
        <f t="shared" si="53"/>
        <v>486.728</v>
      </c>
      <c r="J128" s="12">
        <f t="shared" si="54"/>
        <v>21.301</v>
      </c>
      <c r="K128" s="22">
        <f t="shared" si="55"/>
        <v>444.42</v>
      </c>
      <c r="L128" s="22">
        <v>54</v>
      </c>
      <c r="M128" s="22">
        <f t="shared" si="56"/>
        <v>1007.209</v>
      </c>
      <c r="N128" s="12">
        <v>0</v>
      </c>
      <c r="O128" s="12">
        <f t="shared" si="57"/>
        <v>243.36</v>
      </c>
      <c r="P128" s="12">
        <f t="shared" si="58"/>
        <v>9.13</v>
      </c>
      <c r="Q128" s="22">
        <f t="shared" si="59"/>
        <v>104.57</v>
      </c>
      <c r="R128" s="22">
        <v>54</v>
      </c>
      <c r="S128" s="12">
        <f t="shared" si="60"/>
        <v>357.06</v>
      </c>
      <c r="T128" s="12">
        <f t="shared" si="61"/>
        <v>1364.269</v>
      </c>
      <c r="U128" s="12" t="s">
        <v>50</v>
      </c>
      <c r="X128" s="2">
        <f t="shared" si="50"/>
        <v>486.728</v>
      </c>
      <c r="Y128" s="2">
        <f t="shared" si="51"/>
        <v>0</v>
      </c>
      <c r="AA128" s="35" t="str">
        <f>VLOOKUP(C128,[7]export!$B$1:$I$388,8,0)</f>
        <v>243.36</v>
      </c>
      <c r="AB128" s="2">
        <f>VLOOKUP(C128,[8]Sheet1!$B$1:$K$500,9,0)</f>
        <v>9.13</v>
      </c>
      <c r="AC128" s="2">
        <f t="shared" si="47"/>
        <v>0</v>
      </c>
      <c r="AD128" s="2" t="e">
        <f>VLOOKUP(C128,'2021.06'!$C$2:$M$500,9,0)</f>
        <v>#N/A</v>
      </c>
    </row>
    <row r="129" s="1" customFormat="1" ht="20" customHeight="1" spans="1:30">
      <c r="A129" s="18"/>
      <c r="B129" s="137"/>
      <c r="C129" s="116" t="s">
        <v>1108</v>
      </c>
      <c r="D129" s="116" t="s">
        <v>1109</v>
      </c>
      <c r="E129" s="21">
        <v>3042.05</v>
      </c>
      <c r="F129" s="12">
        <v>3043</v>
      </c>
      <c r="G129" s="22">
        <v>0</v>
      </c>
      <c r="H129" s="12">
        <f t="shared" si="43"/>
        <v>54.76</v>
      </c>
      <c r="I129" s="12">
        <f t="shared" si="53"/>
        <v>486.728</v>
      </c>
      <c r="J129" s="12">
        <f t="shared" si="54"/>
        <v>21.301</v>
      </c>
      <c r="K129" s="22">
        <v>0</v>
      </c>
      <c r="L129" s="22"/>
      <c r="M129" s="22">
        <f t="shared" si="56"/>
        <v>562.789</v>
      </c>
      <c r="N129" s="12">
        <v>0</v>
      </c>
      <c r="O129" s="12">
        <f t="shared" si="57"/>
        <v>243.36</v>
      </c>
      <c r="P129" s="12">
        <f t="shared" si="58"/>
        <v>9.13</v>
      </c>
      <c r="Q129" s="22">
        <v>0</v>
      </c>
      <c r="R129" s="22"/>
      <c r="S129" s="12">
        <f t="shared" si="60"/>
        <v>252.49</v>
      </c>
      <c r="T129" s="12">
        <f t="shared" si="61"/>
        <v>815.279</v>
      </c>
      <c r="U129" s="12" t="s">
        <v>50</v>
      </c>
      <c r="X129" s="2">
        <f t="shared" si="50"/>
        <v>486.728</v>
      </c>
      <c r="Y129" s="2">
        <f t="shared" si="51"/>
        <v>0</v>
      </c>
      <c r="AA129" s="35" t="str">
        <f>VLOOKUP(C129,[7]export!$B$1:$I$388,8,0)</f>
        <v>243.36</v>
      </c>
      <c r="AB129" s="2">
        <f>VLOOKUP(C129,[8]Sheet1!$B$1:$K$500,9,0)</f>
        <v>9.13</v>
      </c>
      <c r="AC129" s="2">
        <f t="shared" si="47"/>
        <v>0</v>
      </c>
      <c r="AD129" s="2" t="e">
        <f>VLOOKUP(C129,'2021.06'!$C$2:$M$500,9,0)</f>
        <v>#N/A</v>
      </c>
    </row>
    <row r="130" ht="20" customHeight="1" spans="1:30">
      <c r="A130" s="10">
        <f t="shared" ref="A130:A135" si="63">ROW()-3</f>
        <v>127</v>
      </c>
      <c r="B130" s="11" t="s">
        <v>243</v>
      </c>
      <c r="C130" s="11" t="s">
        <v>244</v>
      </c>
      <c r="D130" s="11" t="s">
        <v>245</v>
      </c>
      <c r="E130" s="11">
        <v>2836.2</v>
      </c>
      <c r="F130" s="11">
        <v>2837</v>
      </c>
      <c r="G130" s="13">
        <v>5228.42</v>
      </c>
      <c r="H130" s="11">
        <f t="shared" si="43"/>
        <v>51.05</v>
      </c>
      <c r="I130" s="11">
        <f t="shared" ref="I130:I136" si="64">E130*0.16</f>
        <v>453.792</v>
      </c>
      <c r="J130" s="11">
        <f t="shared" ref="J130:J136" si="65">F130*0.007</f>
        <v>19.859</v>
      </c>
      <c r="K130" s="13">
        <f t="shared" ref="K130:K136" si="66">ROUND(G130*0.085,2)</f>
        <v>444.42</v>
      </c>
      <c r="L130" s="13"/>
      <c r="M130" s="13">
        <f t="shared" ref="M130:M136" si="67">SUM(H130:K130)</f>
        <v>969.121</v>
      </c>
      <c r="N130" s="11">
        <v>0</v>
      </c>
      <c r="O130" s="11">
        <f t="shared" ref="O130:O136" si="68">ROUND(E130*0.08,2)</f>
        <v>226.9</v>
      </c>
      <c r="P130" s="11">
        <f t="shared" ref="P130:P136" si="69">ROUND(F130*0.003,2)</f>
        <v>8.51</v>
      </c>
      <c r="Q130" s="13">
        <f t="shared" ref="Q130:Q136" si="70">ROUND(G130*0.02,2)</f>
        <v>104.57</v>
      </c>
      <c r="R130" s="13"/>
      <c r="S130" s="11">
        <f t="shared" ref="S130:S136" si="71">SUM(N130:Q130)</f>
        <v>339.98</v>
      </c>
      <c r="T130" s="11">
        <f t="shared" ref="T130:T136" si="72">M130+S130</f>
        <v>1309.101</v>
      </c>
      <c r="U130" s="11"/>
      <c r="V130" s="2" t="str">
        <f>VLOOKUP(D130,[3]汇总!I$2:J$326,2,0)</f>
        <v>√</v>
      </c>
      <c r="W130" s="2">
        <f>VLOOKUP(D130,'[4]2021.05'!$E$5:$F$203,2,0)</f>
        <v>4180</v>
      </c>
      <c r="X130" s="2">
        <f t="shared" si="50"/>
        <v>453.792</v>
      </c>
      <c r="Y130" s="2">
        <f t="shared" si="51"/>
        <v>0</v>
      </c>
      <c r="Z130" s="2">
        <f t="shared" ref="Z130:Z135" si="73">O130-Y130</f>
        <v>226.9</v>
      </c>
      <c r="AA130" s="35" t="str">
        <f>VLOOKUP(C130,[7]export!$B$1:$I$388,8,0)</f>
        <v>226.9</v>
      </c>
      <c r="AB130" s="2">
        <f>VLOOKUP(C130,[8]Sheet1!$B$1:$K$500,9,0)</f>
        <v>8.51</v>
      </c>
      <c r="AC130" s="2">
        <f t="shared" si="47"/>
        <v>0</v>
      </c>
      <c r="AD130" s="2">
        <f>VLOOKUP(C130,'2021.06'!$C$2:$M$500,9,0)</f>
        <v>424.17</v>
      </c>
    </row>
    <row r="131" ht="20" customHeight="1" spans="1:30">
      <c r="A131" s="10">
        <f t="shared" si="63"/>
        <v>128</v>
      </c>
      <c r="B131" s="11"/>
      <c r="C131" s="11" t="s">
        <v>246</v>
      </c>
      <c r="D131" s="11" t="s">
        <v>247</v>
      </c>
      <c r="E131" s="11">
        <v>2836.2</v>
      </c>
      <c r="F131" s="11">
        <v>2837</v>
      </c>
      <c r="G131" s="13">
        <v>5228.42</v>
      </c>
      <c r="H131" s="11">
        <f t="shared" si="43"/>
        <v>51.05</v>
      </c>
      <c r="I131" s="11">
        <f t="shared" si="64"/>
        <v>453.792</v>
      </c>
      <c r="J131" s="11">
        <f t="shared" si="65"/>
        <v>19.859</v>
      </c>
      <c r="K131" s="13">
        <f t="shared" si="66"/>
        <v>444.42</v>
      </c>
      <c r="L131" s="13"/>
      <c r="M131" s="13">
        <f t="shared" si="67"/>
        <v>969.121</v>
      </c>
      <c r="N131" s="11">
        <v>0</v>
      </c>
      <c r="O131" s="11">
        <f t="shared" si="68"/>
        <v>226.9</v>
      </c>
      <c r="P131" s="11">
        <f t="shared" si="69"/>
        <v>8.51</v>
      </c>
      <c r="Q131" s="13">
        <f t="shared" si="70"/>
        <v>104.57</v>
      </c>
      <c r="R131" s="13"/>
      <c r="S131" s="11">
        <f t="shared" si="71"/>
        <v>339.98</v>
      </c>
      <c r="T131" s="11">
        <f t="shared" si="72"/>
        <v>1309.101</v>
      </c>
      <c r="U131" s="11"/>
      <c r="V131" s="2" t="str">
        <f>VLOOKUP(D131,[3]汇总!I$2:J$326,2,0)</f>
        <v>√</v>
      </c>
      <c r="W131" s="2">
        <f>VLOOKUP(D131,'[4]2021.05'!$E$5:$F$203,2,0)</f>
        <v>4180</v>
      </c>
      <c r="X131" s="2">
        <f t="shared" si="50"/>
        <v>453.792</v>
      </c>
      <c r="Y131" s="2">
        <f t="shared" si="51"/>
        <v>0</v>
      </c>
      <c r="Z131" s="2">
        <f t="shared" si="73"/>
        <v>226.9</v>
      </c>
      <c r="AA131" s="35" t="str">
        <f>VLOOKUP(C131,[7]export!$B$1:$I$388,8,0)</f>
        <v>226.9</v>
      </c>
      <c r="AB131" s="2">
        <f>VLOOKUP(C131,[8]Sheet1!$B$1:$K$500,9,0)</f>
        <v>8.51</v>
      </c>
      <c r="AC131" s="2">
        <f t="shared" si="47"/>
        <v>0</v>
      </c>
      <c r="AD131" s="2">
        <f>VLOOKUP(C131,'2021.06'!$C$2:$M$500,9,0)</f>
        <v>424.17</v>
      </c>
    </row>
    <row r="132" ht="20" customHeight="1" spans="1:30">
      <c r="A132" s="10">
        <f t="shared" si="63"/>
        <v>129</v>
      </c>
      <c r="B132" s="11"/>
      <c r="C132" s="11" t="s">
        <v>248</v>
      </c>
      <c r="D132" s="11" t="s">
        <v>249</v>
      </c>
      <c r="E132" s="11">
        <v>2836.2</v>
      </c>
      <c r="F132" s="11">
        <v>2837</v>
      </c>
      <c r="G132" s="13">
        <v>5228.42</v>
      </c>
      <c r="H132" s="11">
        <f t="shared" si="43"/>
        <v>51.05</v>
      </c>
      <c r="I132" s="11">
        <f t="shared" si="64"/>
        <v>453.792</v>
      </c>
      <c r="J132" s="11">
        <f t="shared" si="65"/>
        <v>19.859</v>
      </c>
      <c r="K132" s="13">
        <f t="shared" si="66"/>
        <v>444.42</v>
      </c>
      <c r="L132" s="13"/>
      <c r="M132" s="13">
        <f t="shared" si="67"/>
        <v>969.121</v>
      </c>
      <c r="N132" s="11">
        <v>0</v>
      </c>
      <c r="O132" s="11">
        <f t="shared" si="68"/>
        <v>226.9</v>
      </c>
      <c r="P132" s="11">
        <f t="shared" si="69"/>
        <v>8.51</v>
      </c>
      <c r="Q132" s="13">
        <f t="shared" si="70"/>
        <v>104.57</v>
      </c>
      <c r="R132" s="13"/>
      <c r="S132" s="11">
        <f t="shared" si="71"/>
        <v>339.98</v>
      </c>
      <c r="T132" s="11">
        <f t="shared" si="72"/>
        <v>1309.101</v>
      </c>
      <c r="U132" s="11"/>
      <c r="V132" s="2" t="str">
        <f>VLOOKUP(D132,[3]汇总!I$2:J$326,2,0)</f>
        <v>√</v>
      </c>
      <c r="W132" s="2">
        <f>VLOOKUP(D132,'[4]2021.05'!$E$5:$F$203,2,0)</f>
        <v>4180</v>
      </c>
      <c r="X132" s="2">
        <f t="shared" si="50"/>
        <v>453.792</v>
      </c>
      <c r="Y132" s="2">
        <f t="shared" si="51"/>
        <v>0</v>
      </c>
      <c r="Z132" s="2">
        <f t="shared" si="73"/>
        <v>226.9</v>
      </c>
      <c r="AA132" s="35" t="str">
        <f>VLOOKUP(C132,[7]export!$B$1:$I$388,8,0)</f>
        <v>226.9</v>
      </c>
      <c r="AB132" s="2">
        <f>VLOOKUP(C132,[8]Sheet1!$B$1:$K$500,9,0)</f>
        <v>8.51</v>
      </c>
      <c r="AC132" s="2">
        <f t="shared" si="47"/>
        <v>0</v>
      </c>
      <c r="AD132" s="2">
        <f>VLOOKUP(C132,'2021.06'!$C$2:$M$500,9,0)</f>
        <v>424.17</v>
      </c>
    </row>
    <row r="133" ht="20" customHeight="1" spans="1:30">
      <c r="A133" s="10">
        <f t="shared" si="63"/>
        <v>130</v>
      </c>
      <c r="B133" s="11"/>
      <c r="C133" s="11" t="s">
        <v>250</v>
      </c>
      <c r="D133" s="11" t="s">
        <v>251</v>
      </c>
      <c r="E133" s="11">
        <v>2836.2</v>
      </c>
      <c r="F133" s="11">
        <v>2837</v>
      </c>
      <c r="G133" s="13">
        <v>5228.42</v>
      </c>
      <c r="H133" s="11">
        <f t="shared" ref="H133:H155" si="74">ROUND(E133*0.018,2)</f>
        <v>51.05</v>
      </c>
      <c r="I133" s="11">
        <f t="shared" si="64"/>
        <v>453.792</v>
      </c>
      <c r="J133" s="11">
        <f t="shared" si="65"/>
        <v>19.859</v>
      </c>
      <c r="K133" s="13">
        <f t="shared" si="66"/>
        <v>444.42</v>
      </c>
      <c r="L133" s="13"/>
      <c r="M133" s="13">
        <f t="shared" si="67"/>
        <v>969.121</v>
      </c>
      <c r="N133" s="11">
        <v>0</v>
      </c>
      <c r="O133" s="11">
        <f t="shared" si="68"/>
        <v>226.9</v>
      </c>
      <c r="P133" s="11">
        <f t="shared" si="69"/>
        <v>8.51</v>
      </c>
      <c r="Q133" s="13">
        <f t="shared" si="70"/>
        <v>104.57</v>
      </c>
      <c r="R133" s="13"/>
      <c r="S133" s="11">
        <f t="shared" si="71"/>
        <v>339.98</v>
      </c>
      <c r="T133" s="11">
        <f t="shared" si="72"/>
        <v>1309.101</v>
      </c>
      <c r="U133" s="11"/>
      <c r="V133" s="2" t="str">
        <f>VLOOKUP(D133,[3]汇总!I$2:J$326,2,0)</f>
        <v>√</v>
      </c>
      <c r="W133" s="2">
        <f>VLOOKUP(D133,'[4]2021.05'!$E$5:$F$203,2,0)</f>
        <v>3180</v>
      </c>
      <c r="X133" s="2">
        <f t="shared" si="50"/>
        <v>453.792</v>
      </c>
      <c r="Y133" s="2">
        <f t="shared" si="51"/>
        <v>0</v>
      </c>
      <c r="Z133" s="2">
        <f t="shared" si="73"/>
        <v>226.9</v>
      </c>
      <c r="AA133" s="35" t="str">
        <f>VLOOKUP(C133,[7]export!$B$1:$I$388,8,0)</f>
        <v>226.9</v>
      </c>
      <c r="AB133" s="2">
        <f>VLOOKUP(C133,[8]Sheet1!$B$1:$K$500,9,0)</f>
        <v>8.51</v>
      </c>
      <c r="AC133" s="2">
        <f t="shared" ref="AC133:AC196" si="75">P133-AB133</f>
        <v>0</v>
      </c>
      <c r="AD133" s="2">
        <f>VLOOKUP(C133,'2021.06'!$C$2:$M$500,9,0)</f>
        <v>424.17</v>
      </c>
    </row>
    <row r="134" ht="20" customHeight="1" spans="1:30">
      <c r="A134" s="10">
        <f t="shared" si="63"/>
        <v>131</v>
      </c>
      <c r="B134" s="11"/>
      <c r="C134" s="11" t="s">
        <v>256</v>
      </c>
      <c r="D134" s="213" t="s">
        <v>257</v>
      </c>
      <c r="E134" s="11">
        <v>3042.05</v>
      </c>
      <c r="F134" s="11">
        <v>3043</v>
      </c>
      <c r="G134" s="13">
        <v>5228.42</v>
      </c>
      <c r="H134" s="11">
        <f t="shared" si="74"/>
        <v>54.76</v>
      </c>
      <c r="I134" s="11">
        <f t="shared" si="64"/>
        <v>486.728</v>
      </c>
      <c r="J134" s="11">
        <f t="shared" si="65"/>
        <v>21.301</v>
      </c>
      <c r="K134" s="13">
        <f t="shared" si="66"/>
        <v>444.42</v>
      </c>
      <c r="L134" s="13"/>
      <c r="M134" s="13">
        <f t="shared" si="67"/>
        <v>1007.209</v>
      </c>
      <c r="N134" s="11">
        <v>0</v>
      </c>
      <c r="O134" s="11">
        <f t="shared" si="68"/>
        <v>243.36</v>
      </c>
      <c r="P134" s="11">
        <f t="shared" si="69"/>
        <v>9.13</v>
      </c>
      <c r="Q134" s="13">
        <f t="shared" si="70"/>
        <v>104.57</v>
      </c>
      <c r="R134" s="13"/>
      <c r="S134" s="11">
        <f t="shared" si="71"/>
        <v>357.06</v>
      </c>
      <c r="T134" s="11">
        <f t="shared" si="72"/>
        <v>1364.269</v>
      </c>
      <c r="U134" s="11"/>
      <c r="V134" s="2" t="str">
        <f>VLOOKUP(D134,[3]汇总!I$2:J$326,2,0)</f>
        <v>√</v>
      </c>
      <c r="W134" s="2">
        <f>VLOOKUP(D134,'[4]2021.05'!$E$5:$F$203,2,0)</f>
        <v>3180</v>
      </c>
      <c r="X134" s="2">
        <f t="shared" si="50"/>
        <v>486.728</v>
      </c>
      <c r="Y134" s="2">
        <f t="shared" si="51"/>
        <v>0</v>
      </c>
      <c r="Z134" s="2">
        <f t="shared" si="73"/>
        <v>243.36</v>
      </c>
      <c r="AA134" s="35" t="str">
        <f>VLOOKUP(C134,[7]export!$B$1:$I$388,8,0)</f>
        <v>243.36</v>
      </c>
      <c r="AB134" s="2">
        <f>VLOOKUP(C134,[8]Sheet1!$B$1:$K$500,9,0)</f>
        <v>9.13</v>
      </c>
      <c r="AC134" s="2">
        <f t="shared" si="75"/>
        <v>0</v>
      </c>
      <c r="AD134" s="2">
        <f>VLOOKUP(C134,'2021.06'!$C$2:$M$500,9,0)</f>
        <v>424.17</v>
      </c>
    </row>
    <row r="135" ht="20" customHeight="1" spans="1:30">
      <c r="A135" s="10">
        <f t="shared" si="63"/>
        <v>132</v>
      </c>
      <c r="B135" s="11"/>
      <c r="C135" s="11" t="s">
        <v>799</v>
      </c>
      <c r="D135" s="213" t="s">
        <v>800</v>
      </c>
      <c r="E135" s="11">
        <v>3820</v>
      </c>
      <c r="F135" s="11">
        <v>3820</v>
      </c>
      <c r="G135" s="13">
        <v>5228.42</v>
      </c>
      <c r="H135" s="11">
        <f t="shared" si="74"/>
        <v>68.76</v>
      </c>
      <c r="I135" s="11">
        <f t="shared" si="64"/>
        <v>611.2</v>
      </c>
      <c r="J135" s="11">
        <f t="shared" si="65"/>
        <v>26.74</v>
      </c>
      <c r="K135" s="13">
        <f t="shared" si="66"/>
        <v>444.42</v>
      </c>
      <c r="L135" s="13"/>
      <c r="M135" s="13">
        <f t="shared" si="67"/>
        <v>1151.12</v>
      </c>
      <c r="N135" s="11">
        <v>0</v>
      </c>
      <c r="O135" s="11">
        <f t="shared" si="68"/>
        <v>305.6</v>
      </c>
      <c r="P135" s="11">
        <f t="shared" si="69"/>
        <v>11.46</v>
      </c>
      <c r="Q135" s="13">
        <f t="shared" si="70"/>
        <v>104.57</v>
      </c>
      <c r="R135" s="13"/>
      <c r="S135" s="11">
        <f t="shared" si="71"/>
        <v>421.63</v>
      </c>
      <c r="T135" s="11">
        <f t="shared" si="72"/>
        <v>1572.75</v>
      </c>
      <c r="U135" s="11"/>
      <c r="V135" s="2" t="str">
        <f>VLOOKUP(D135,[3]汇总!I$2:J$326,2,0)</f>
        <v>√</v>
      </c>
      <c r="W135" s="2">
        <f>VLOOKUP(D135,'[4]2021.05'!$E$5:$F$203,2,0)</f>
        <v>4180</v>
      </c>
      <c r="X135" s="2">
        <f t="shared" si="50"/>
        <v>611.2</v>
      </c>
      <c r="Y135" s="2">
        <f t="shared" si="51"/>
        <v>0</v>
      </c>
      <c r="Z135" s="2">
        <f t="shared" si="73"/>
        <v>305.6</v>
      </c>
      <c r="AA135" s="35" t="str">
        <f>VLOOKUP(C135,[7]export!$B$1:$I$388,8,0)</f>
        <v>305.6</v>
      </c>
      <c r="AB135" s="2">
        <f>VLOOKUP(C135,[8]Sheet1!$B$1:$K$500,9,0)</f>
        <v>11.46</v>
      </c>
      <c r="AC135" s="2">
        <f t="shared" si="75"/>
        <v>0</v>
      </c>
      <c r="AD135" s="2">
        <f>VLOOKUP(C135,'2021.06'!$C$2:$M$500,9,0)</f>
        <v>424.17</v>
      </c>
    </row>
    <row r="136" s="1" customFormat="1" ht="20" customHeight="1" spans="1:30">
      <c r="A136" s="18"/>
      <c r="B136" s="138"/>
      <c r="C136" s="116" t="s">
        <v>1110</v>
      </c>
      <c r="D136" s="116" t="s">
        <v>1111</v>
      </c>
      <c r="E136" s="12">
        <v>3042.05</v>
      </c>
      <c r="F136" s="12">
        <v>3043</v>
      </c>
      <c r="G136" s="22">
        <v>5228.42</v>
      </c>
      <c r="H136" s="12">
        <f t="shared" si="74"/>
        <v>54.76</v>
      </c>
      <c r="I136" s="12">
        <f t="shared" si="64"/>
        <v>486.728</v>
      </c>
      <c r="J136" s="12">
        <f t="shared" si="65"/>
        <v>21.301</v>
      </c>
      <c r="K136" s="22">
        <f t="shared" si="66"/>
        <v>444.42</v>
      </c>
      <c r="L136" s="22">
        <v>54</v>
      </c>
      <c r="M136" s="22">
        <f t="shared" si="67"/>
        <v>1007.209</v>
      </c>
      <c r="N136" s="12">
        <v>0</v>
      </c>
      <c r="O136" s="12">
        <f t="shared" si="68"/>
        <v>243.36</v>
      </c>
      <c r="P136" s="12">
        <f t="shared" si="69"/>
        <v>9.13</v>
      </c>
      <c r="Q136" s="22">
        <f t="shared" si="70"/>
        <v>104.57</v>
      </c>
      <c r="R136" s="22">
        <v>54</v>
      </c>
      <c r="S136" s="12">
        <f t="shared" si="71"/>
        <v>357.06</v>
      </c>
      <c r="T136" s="12">
        <f t="shared" si="72"/>
        <v>1364.269</v>
      </c>
      <c r="U136" s="12" t="s">
        <v>50</v>
      </c>
      <c r="X136" s="2">
        <f t="shared" si="50"/>
        <v>486.728</v>
      </c>
      <c r="Y136" s="2">
        <f t="shared" si="51"/>
        <v>0</v>
      </c>
      <c r="AA136" s="35" t="str">
        <f>VLOOKUP(C136,[7]export!$B$1:$I$388,8,0)</f>
        <v>243.36</v>
      </c>
      <c r="AB136" s="2">
        <f>VLOOKUP(C136,[8]Sheet1!$B$1:$K$500,9,0)</f>
        <v>9.13</v>
      </c>
      <c r="AC136" s="2">
        <f t="shared" si="75"/>
        <v>0</v>
      </c>
      <c r="AD136" s="2" t="e">
        <f>VLOOKUP(C136,'2021.06'!$C$2:$M$500,9,0)</f>
        <v>#N/A</v>
      </c>
    </row>
    <row r="137" ht="20" customHeight="1" spans="1:30">
      <c r="A137" s="10">
        <f t="shared" ref="A137:A151" si="76">ROW()-3</f>
        <v>134</v>
      </c>
      <c r="B137" s="14" t="s">
        <v>258</v>
      </c>
      <c r="C137" s="11" t="s">
        <v>259</v>
      </c>
      <c r="D137" s="11" t="s">
        <v>260</v>
      </c>
      <c r="E137" s="11">
        <v>2836.2</v>
      </c>
      <c r="F137" s="11">
        <v>2837</v>
      </c>
      <c r="G137" s="13">
        <v>5228.42</v>
      </c>
      <c r="H137" s="11">
        <f t="shared" si="74"/>
        <v>51.05</v>
      </c>
      <c r="I137" s="11">
        <f t="shared" ref="I137:I155" si="77">E137*0.16</f>
        <v>453.792</v>
      </c>
      <c r="J137" s="11">
        <f t="shared" ref="J137:J155" si="78">F137*0.007</f>
        <v>19.859</v>
      </c>
      <c r="K137" s="13">
        <f t="shared" ref="K137:K155" si="79">ROUND(G137*0.085,2)</f>
        <v>444.42</v>
      </c>
      <c r="L137" s="13"/>
      <c r="M137" s="13">
        <f t="shared" ref="M137:M155" si="80">SUM(H137:K137)</f>
        <v>969.121</v>
      </c>
      <c r="N137" s="11">
        <v>0</v>
      </c>
      <c r="O137" s="11">
        <f t="shared" ref="O137:O155" si="81">ROUND(E137*0.08,2)</f>
        <v>226.9</v>
      </c>
      <c r="P137" s="11">
        <f t="shared" ref="P137:P155" si="82">ROUND(F137*0.003,2)</f>
        <v>8.51</v>
      </c>
      <c r="Q137" s="13">
        <f t="shared" ref="Q137:Q155" si="83">ROUND(G137*0.02,2)</f>
        <v>104.57</v>
      </c>
      <c r="R137" s="13"/>
      <c r="S137" s="11">
        <f t="shared" ref="S137:S155" si="84">SUM(N137:Q137)</f>
        <v>339.98</v>
      </c>
      <c r="T137" s="11">
        <f t="shared" ref="T137:T155" si="85">M137+S137</f>
        <v>1309.101</v>
      </c>
      <c r="U137" s="11"/>
      <c r="V137" s="2" t="str">
        <f>VLOOKUP(D137,[3]汇总!I$2:J$326,2,0)</f>
        <v>√</v>
      </c>
      <c r="W137" s="2">
        <f>VLOOKUP(D137,'[4]2021.05'!$E$5:$F$203,2,0)</f>
        <v>1790</v>
      </c>
      <c r="X137" s="2">
        <f t="shared" si="50"/>
        <v>453.792</v>
      </c>
      <c r="Y137" s="2">
        <f t="shared" si="51"/>
        <v>0</v>
      </c>
      <c r="Z137" s="2">
        <f t="shared" ref="Z137:Z151" si="86">O137-Y137</f>
        <v>226.9</v>
      </c>
      <c r="AA137" s="35" t="str">
        <f>VLOOKUP(C137,[7]export!$B$1:$I$388,8,0)</f>
        <v>226.9</v>
      </c>
      <c r="AB137" s="2">
        <f>VLOOKUP(C137,[8]Sheet1!$B$1:$K$500,9,0)</f>
        <v>8.51</v>
      </c>
      <c r="AC137" s="2">
        <f t="shared" si="75"/>
        <v>0</v>
      </c>
      <c r="AD137" s="2">
        <f>VLOOKUP(C137,'2021.06'!$C$2:$M$500,9,0)</f>
        <v>424.17</v>
      </c>
    </row>
    <row r="138" ht="20" customHeight="1" spans="1:30">
      <c r="A138" s="10">
        <f t="shared" si="76"/>
        <v>135</v>
      </c>
      <c r="B138" s="15"/>
      <c r="C138" s="11" t="s">
        <v>261</v>
      </c>
      <c r="D138" s="11" t="s">
        <v>262</v>
      </c>
      <c r="E138" s="11">
        <v>2836.2</v>
      </c>
      <c r="F138" s="11">
        <v>2837</v>
      </c>
      <c r="G138" s="13">
        <v>5228.42</v>
      </c>
      <c r="H138" s="11">
        <f t="shared" si="74"/>
        <v>51.05</v>
      </c>
      <c r="I138" s="11">
        <f t="shared" si="77"/>
        <v>453.792</v>
      </c>
      <c r="J138" s="11">
        <f t="shared" si="78"/>
        <v>19.859</v>
      </c>
      <c r="K138" s="13">
        <f t="shared" si="79"/>
        <v>444.42</v>
      </c>
      <c r="L138" s="13"/>
      <c r="M138" s="13">
        <f t="shared" si="80"/>
        <v>969.121</v>
      </c>
      <c r="N138" s="11">
        <v>0</v>
      </c>
      <c r="O138" s="11">
        <f t="shared" si="81"/>
        <v>226.9</v>
      </c>
      <c r="P138" s="11">
        <f t="shared" si="82"/>
        <v>8.51</v>
      </c>
      <c r="Q138" s="13">
        <f t="shared" si="83"/>
        <v>104.57</v>
      </c>
      <c r="R138" s="13"/>
      <c r="S138" s="11">
        <f t="shared" si="84"/>
        <v>339.98</v>
      </c>
      <c r="T138" s="11">
        <f t="shared" si="85"/>
        <v>1309.101</v>
      </c>
      <c r="U138" s="11"/>
      <c r="V138" s="2" t="str">
        <f>VLOOKUP(D138,[3]汇总!I$2:J$326,2,0)</f>
        <v>√</v>
      </c>
      <c r="W138" s="2">
        <f>VLOOKUP(D138,'[4]2021.05'!$E$5:$F$203,2,0)</f>
        <v>1790</v>
      </c>
      <c r="X138" s="2">
        <f t="shared" si="50"/>
        <v>453.792</v>
      </c>
      <c r="Y138" s="2">
        <f t="shared" si="51"/>
        <v>0</v>
      </c>
      <c r="Z138" s="2">
        <f t="shared" si="86"/>
        <v>226.9</v>
      </c>
      <c r="AA138" s="35" t="str">
        <f>VLOOKUP(C138,[7]export!$B$1:$I$388,8,0)</f>
        <v>226.9</v>
      </c>
      <c r="AB138" s="2">
        <f>VLOOKUP(C138,[8]Sheet1!$B$1:$K$500,9,0)</f>
        <v>8.51</v>
      </c>
      <c r="AC138" s="2">
        <f t="shared" si="75"/>
        <v>0</v>
      </c>
      <c r="AD138" s="2">
        <f>VLOOKUP(C138,'2021.06'!$C$2:$M$500,9,0)</f>
        <v>424.17</v>
      </c>
    </row>
    <row r="139" ht="20" customHeight="1" spans="1:30">
      <c r="A139" s="10">
        <f t="shared" si="76"/>
        <v>136</v>
      </c>
      <c r="B139" s="15"/>
      <c r="C139" s="11" t="s">
        <v>263</v>
      </c>
      <c r="D139" s="11" t="s">
        <v>264</v>
      </c>
      <c r="E139" s="11">
        <v>2836.2</v>
      </c>
      <c r="F139" s="11">
        <v>2837</v>
      </c>
      <c r="G139" s="13">
        <v>5228.42</v>
      </c>
      <c r="H139" s="11">
        <f t="shared" si="74"/>
        <v>51.05</v>
      </c>
      <c r="I139" s="11">
        <f t="shared" si="77"/>
        <v>453.792</v>
      </c>
      <c r="J139" s="11">
        <f t="shared" si="78"/>
        <v>19.859</v>
      </c>
      <c r="K139" s="13">
        <f t="shared" si="79"/>
        <v>444.42</v>
      </c>
      <c r="L139" s="13"/>
      <c r="M139" s="13">
        <f t="shared" si="80"/>
        <v>969.121</v>
      </c>
      <c r="N139" s="11">
        <v>0</v>
      </c>
      <c r="O139" s="11">
        <f t="shared" si="81"/>
        <v>226.9</v>
      </c>
      <c r="P139" s="11">
        <f t="shared" si="82"/>
        <v>8.51</v>
      </c>
      <c r="Q139" s="13">
        <f t="shared" si="83"/>
        <v>104.57</v>
      </c>
      <c r="R139" s="13"/>
      <c r="S139" s="11">
        <f t="shared" si="84"/>
        <v>339.98</v>
      </c>
      <c r="T139" s="11">
        <f t="shared" si="85"/>
        <v>1309.101</v>
      </c>
      <c r="U139" s="11"/>
      <c r="V139" s="2" t="str">
        <f>VLOOKUP(D139,[3]汇总!I$2:J$326,2,0)</f>
        <v>√</v>
      </c>
      <c r="W139" s="2">
        <f>VLOOKUP(D139,'[4]2021.05'!$E$5:$F$203,2,0)</f>
        <v>1790</v>
      </c>
      <c r="X139" s="2">
        <f t="shared" si="50"/>
        <v>453.792</v>
      </c>
      <c r="Y139" s="2">
        <f t="shared" si="51"/>
        <v>0</v>
      </c>
      <c r="Z139" s="2">
        <f t="shared" si="86"/>
        <v>226.9</v>
      </c>
      <c r="AA139" s="35" t="str">
        <f>VLOOKUP(C139,[7]export!$B$1:$I$388,8,0)</f>
        <v>226.9</v>
      </c>
      <c r="AB139" s="2">
        <f>VLOOKUP(C139,[8]Sheet1!$B$1:$K$500,9,0)</f>
        <v>8.51</v>
      </c>
      <c r="AC139" s="2">
        <f t="shared" si="75"/>
        <v>0</v>
      </c>
      <c r="AD139" s="2">
        <f>VLOOKUP(C139,'2021.06'!$C$2:$M$500,9,0)</f>
        <v>424.17</v>
      </c>
    </row>
    <row r="140" ht="20" customHeight="1" spans="1:30">
      <c r="A140" s="10">
        <f t="shared" si="76"/>
        <v>137</v>
      </c>
      <c r="B140" s="15"/>
      <c r="C140" s="11" t="s">
        <v>265</v>
      </c>
      <c r="D140" s="11" t="s">
        <v>266</v>
      </c>
      <c r="E140" s="11">
        <v>2836.2</v>
      </c>
      <c r="F140" s="11">
        <v>2837</v>
      </c>
      <c r="G140" s="13">
        <v>5228.42</v>
      </c>
      <c r="H140" s="11">
        <f t="shared" si="74"/>
        <v>51.05</v>
      </c>
      <c r="I140" s="11">
        <f t="shared" si="77"/>
        <v>453.792</v>
      </c>
      <c r="J140" s="11">
        <f t="shared" si="78"/>
        <v>19.859</v>
      </c>
      <c r="K140" s="13">
        <f t="shared" si="79"/>
        <v>444.42</v>
      </c>
      <c r="L140" s="13"/>
      <c r="M140" s="13">
        <f t="shared" si="80"/>
        <v>969.121</v>
      </c>
      <c r="N140" s="11">
        <v>0</v>
      </c>
      <c r="O140" s="11">
        <f t="shared" si="81"/>
        <v>226.9</v>
      </c>
      <c r="P140" s="11">
        <f t="shared" si="82"/>
        <v>8.51</v>
      </c>
      <c r="Q140" s="13">
        <f t="shared" si="83"/>
        <v>104.57</v>
      </c>
      <c r="R140" s="13"/>
      <c r="S140" s="11">
        <f t="shared" si="84"/>
        <v>339.98</v>
      </c>
      <c r="T140" s="11">
        <f t="shared" si="85"/>
        <v>1309.101</v>
      </c>
      <c r="U140" s="11"/>
      <c r="V140" s="2" t="str">
        <f>VLOOKUP(D140,[3]汇总!I$2:J$326,2,0)</f>
        <v>√</v>
      </c>
      <c r="W140" s="2">
        <f>VLOOKUP(D140,'[4]2021.05'!$E$5:$F$203,2,0)</f>
        <v>1790</v>
      </c>
      <c r="X140" s="2">
        <f t="shared" si="50"/>
        <v>453.792</v>
      </c>
      <c r="Y140" s="2">
        <f t="shared" si="51"/>
        <v>0</v>
      </c>
      <c r="Z140" s="2">
        <f t="shared" si="86"/>
        <v>226.9</v>
      </c>
      <c r="AA140" s="35" t="str">
        <f>VLOOKUP(C140,[7]export!$B$1:$I$388,8,0)</f>
        <v>226.9</v>
      </c>
      <c r="AB140" s="2">
        <f>VLOOKUP(C140,[8]Sheet1!$B$1:$K$500,9,0)</f>
        <v>8.51</v>
      </c>
      <c r="AC140" s="2">
        <f t="shared" si="75"/>
        <v>0</v>
      </c>
      <c r="AD140" s="2">
        <f>VLOOKUP(C140,'2021.06'!$C$2:$M$500,9,0)</f>
        <v>424.17</v>
      </c>
    </row>
    <row r="141" ht="20" customHeight="1" spans="1:30">
      <c r="A141" s="10">
        <f t="shared" si="76"/>
        <v>138</v>
      </c>
      <c r="B141" s="15"/>
      <c r="C141" s="11" t="s">
        <v>267</v>
      </c>
      <c r="D141" s="11" t="s">
        <v>268</v>
      </c>
      <c r="E141" s="11">
        <v>2836.2</v>
      </c>
      <c r="F141" s="11">
        <v>2837</v>
      </c>
      <c r="G141" s="13">
        <v>5228.42</v>
      </c>
      <c r="H141" s="11">
        <f t="shared" si="74"/>
        <v>51.05</v>
      </c>
      <c r="I141" s="11">
        <f t="shared" si="77"/>
        <v>453.792</v>
      </c>
      <c r="J141" s="11">
        <f t="shared" si="78"/>
        <v>19.859</v>
      </c>
      <c r="K141" s="13">
        <f t="shared" si="79"/>
        <v>444.42</v>
      </c>
      <c r="L141" s="13"/>
      <c r="M141" s="13">
        <f t="shared" si="80"/>
        <v>969.121</v>
      </c>
      <c r="N141" s="11">
        <v>0</v>
      </c>
      <c r="O141" s="11">
        <f t="shared" si="81"/>
        <v>226.9</v>
      </c>
      <c r="P141" s="11">
        <f t="shared" si="82"/>
        <v>8.51</v>
      </c>
      <c r="Q141" s="13">
        <f t="shared" si="83"/>
        <v>104.57</v>
      </c>
      <c r="R141" s="13"/>
      <c r="S141" s="11">
        <f t="shared" si="84"/>
        <v>339.98</v>
      </c>
      <c r="T141" s="11">
        <f t="shared" si="85"/>
        <v>1309.101</v>
      </c>
      <c r="U141" s="11"/>
      <c r="V141" s="2" t="str">
        <f>VLOOKUP(D141,[3]汇总!I$2:J$326,2,0)</f>
        <v>√</v>
      </c>
      <c r="W141" s="2">
        <f>VLOOKUP(D141,'[4]2021.05'!$E$5:$F$203,2,0)</f>
        <v>1790</v>
      </c>
      <c r="X141" s="2">
        <f t="shared" si="50"/>
        <v>453.792</v>
      </c>
      <c r="Y141" s="2">
        <f t="shared" si="51"/>
        <v>0</v>
      </c>
      <c r="Z141" s="2">
        <f t="shared" si="86"/>
        <v>226.9</v>
      </c>
      <c r="AA141" s="35" t="str">
        <f>VLOOKUP(C141,[7]export!$B$1:$I$388,8,0)</f>
        <v>226.9</v>
      </c>
      <c r="AB141" s="2">
        <f>VLOOKUP(C141,[8]Sheet1!$B$1:$K$500,9,0)</f>
        <v>8.51</v>
      </c>
      <c r="AC141" s="2">
        <f t="shared" si="75"/>
        <v>0</v>
      </c>
      <c r="AD141" s="2">
        <f>VLOOKUP(C141,'2021.06'!$C$2:$M$500,9,0)</f>
        <v>424.17</v>
      </c>
    </row>
    <row r="142" ht="20" customHeight="1" spans="1:30">
      <c r="A142" s="10">
        <f t="shared" si="76"/>
        <v>139</v>
      </c>
      <c r="B142" s="15"/>
      <c r="C142" s="11" t="s">
        <v>269</v>
      </c>
      <c r="D142" s="11" t="s">
        <v>270</v>
      </c>
      <c r="E142" s="11">
        <v>2836.2</v>
      </c>
      <c r="F142" s="11">
        <v>2837</v>
      </c>
      <c r="G142" s="13">
        <v>5228.42</v>
      </c>
      <c r="H142" s="11">
        <f t="shared" si="74"/>
        <v>51.05</v>
      </c>
      <c r="I142" s="11">
        <f t="shared" si="77"/>
        <v>453.792</v>
      </c>
      <c r="J142" s="11">
        <f t="shared" si="78"/>
        <v>19.859</v>
      </c>
      <c r="K142" s="13">
        <f t="shared" si="79"/>
        <v>444.42</v>
      </c>
      <c r="L142" s="13"/>
      <c r="M142" s="13">
        <f t="shared" si="80"/>
        <v>969.121</v>
      </c>
      <c r="N142" s="11">
        <v>0</v>
      </c>
      <c r="O142" s="11">
        <f t="shared" si="81"/>
        <v>226.9</v>
      </c>
      <c r="P142" s="11">
        <f t="shared" si="82"/>
        <v>8.51</v>
      </c>
      <c r="Q142" s="13">
        <f t="shared" si="83"/>
        <v>104.57</v>
      </c>
      <c r="R142" s="13"/>
      <c r="S142" s="11">
        <f t="shared" si="84"/>
        <v>339.98</v>
      </c>
      <c r="T142" s="11">
        <f t="shared" si="85"/>
        <v>1309.101</v>
      </c>
      <c r="U142" s="11"/>
      <c r="V142" s="2" t="str">
        <f>VLOOKUP(D142,[3]汇总!I$2:J$326,2,0)</f>
        <v>√</v>
      </c>
      <c r="W142" s="2">
        <f>VLOOKUP(D142,'[4]2021.05'!$E$5:$F$203,2,0)</f>
        <v>1790</v>
      </c>
      <c r="X142" s="2">
        <f t="shared" si="50"/>
        <v>453.792</v>
      </c>
      <c r="Y142" s="2">
        <f t="shared" si="51"/>
        <v>0</v>
      </c>
      <c r="Z142" s="2">
        <f t="shared" si="86"/>
        <v>226.9</v>
      </c>
      <c r="AA142" s="35" t="str">
        <f>VLOOKUP(C142,[7]export!$B$1:$I$388,8,0)</f>
        <v>226.9</v>
      </c>
      <c r="AB142" s="2">
        <f>VLOOKUP(C142,[8]Sheet1!$B$1:$K$500,9,0)</f>
        <v>8.51</v>
      </c>
      <c r="AC142" s="2">
        <f t="shared" si="75"/>
        <v>0</v>
      </c>
      <c r="AD142" s="2">
        <f>VLOOKUP(C142,'2021.06'!$C$2:$M$500,9,0)</f>
        <v>424.17</v>
      </c>
    </row>
    <row r="143" ht="20" customHeight="1" spans="1:30">
      <c r="A143" s="10">
        <f t="shared" si="76"/>
        <v>140</v>
      </c>
      <c r="B143" s="15"/>
      <c r="C143" s="11" t="s">
        <v>271</v>
      </c>
      <c r="D143" s="11" t="s">
        <v>272</v>
      </c>
      <c r="E143" s="11">
        <v>2836.2</v>
      </c>
      <c r="F143" s="11">
        <v>2837</v>
      </c>
      <c r="G143" s="13">
        <v>5228.42</v>
      </c>
      <c r="H143" s="11">
        <f t="shared" si="74"/>
        <v>51.05</v>
      </c>
      <c r="I143" s="11">
        <f t="shared" si="77"/>
        <v>453.792</v>
      </c>
      <c r="J143" s="11">
        <f t="shared" si="78"/>
        <v>19.859</v>
      </c>
      <c r="K143" s="13">
        <f t="shared" si="79"/>
        <v>444.42</v>
      </c>
      <c r="L143" s="13"/>
      <c r="M143" s="13">
        <f t="shared" si="80"/>
        <v>969.121</v>
      </c>
      <c r="N143" s="11">
        <v>0</v>
      </c>
      <c r="O143" s="11">
        <f t="shared" si="81"/>
        <v>226.9</v>
      </c>
      <c r="P143" s="11">
        <f t="shared" si="82"/>
        <v>8.51</v>
      </c>
      <c r="Q143" s="13">
        <f t="shared" si="83"/>
        <v>104.57</v>
      </c>
      <c r="R143" s="13"/>
      <c r="S143" s="11">
        <f t="shared" si="84"/>
        <v>339.98</v>
      </c>
      <c r="T143" s="11">
        <f t="shared" si="85"/>
        <v>1309.101</v>
      </c>
      <c r="U143" s="11"/>
      <c r="V143" s="2" t="str">
        <f>VLOOKUP(D143,[3]汇总!I$2:J$326,2,0)</f>
        <v>√</v>
      </c>
      <c r="W143" s="2">
        <f>VLOOKUP(D143,'[4]2021.05'!$E$5:$F$203,2,0)</f>
        <v>1790</v>
      </c>
      <c r="X143" s="2">
        <f t="shared" si="50"/>
        <v>453.792</v>
      </c>
      <c r="Y143" s="2">
        <f t="shared" si="51"/>
        <v>0</v>
      </c>
      <c r="Z143" s="2">
        <f t="shared" si="86"/>
        <v>226.9</v>
      </c>
      <c r="AA143" s="35" t="str">
        <f>VLOOKUP(C143,[7]export!$B$1:$I$388,8,0)</f>
        <v>226.9</v>
      </c>
      <c r="AB143" s="2">
        <f>VLOOKUP(C143,[8]Sheet1!$B$1:$K$500,9,0)</f>
        <v>8.51</v>
      </c>
      <c r="AC143" s="2">
        <f t="shared" si="75"/>
        <v>0</v>
      </c>
      <c r="AD143" s="2">
        <f>VLOOKUP(C143,'2021.06'!$C$2:$M$500,9,0)</f>
        <v>424.17</v>
      </c>
    </row>
    <row r="144" ht="20" customHeight="1" spans="1:30">
      <c r="A144" s="10">
        <f t="shared" si="76"/>
        <v>141</v>
      </c>
      <c r="B144" s="15"/>
      <c r="C144" s="11" t="s">
        <v>275</v>
      </c>
      <c r="D144" s="11" t="s">
        <v>276</v>
      </c>
      <c r="E144" s="11">
        <v>2836.2</v>
      </c>
      <c r="F144" s="11">
        <v>2837</v>
      </c>
      <c r="G144" s="13">
        <v>5228.42</v>
      </c>
      <c r="H144" s="11">
        <f t="shared" si="74"/>
        <v>51.05</v>
      </c>
      <c r="I144" s="11">
        <f t="shared" si="77"/>
        <v>453.792</v>
      </c>
      <c r="J144" s="11">
        <f t="shared" si="78"/>
        <v>19.859</v>
      </c>
      <c r="K144" s="13">
        <f t="shared" si="79"/>
        <v>444.42</v>
      </c>
      <c r="L144" s="13"/>
      <c r="M144" s="13">
        <f t="shared" si="80"/>
        <v>969.121</v>
      </c>
      <c r="N144" s="11">
        <v>0</v>
      </c>
      <c r="O144" s="11">
        <f t="shared" si="81"/>
        <v>226.9</v>
      </c>
      <c r="P144" s="11">
        <f t="shared" si="82"/>
        <v>8.51</v>
      </c>
      <c r="Q144" s="13">
        <f t="shared" si="83"/>
        <v>104.57</v>
      </c>
      <c r="R144" s="13"/>
      <c r="S144" s="11">
        <f t="shared" si="84"/>
        <v>339.98</v>
      </c>
      <c r="T144" s="11">
        <f t="shared" si="85"/>
        <v>1309.101</v>
      </c>
      <c r="U144" s="11"/>
      <c r="V144" s="2" t="str">
        <f>VLOOKUP(D144,[3]汇总!I$2:J$326,2,0)</f>
        <v>√</v>
      </c>
      <c r="W144" s="2">
        <f>VLOOKUP(D144,'[4]2021.05'!$E$5:$F$203,2,0)</f>
        <v>1790</v>
      </c>
      <c r="X144" s="2">
        <f t="shared" si="50"/>
        <v>453.792</v>
      </c>
      <c r="Y144" s="2">
        <f t="shared" si="51"/>
        <v>0</v>
      </c>
      <c r="Z144" s="2">
        <f t="shared" si="86"/>
        <v>226.9</v>
      </c>
      <c r="AA144" s="35" t="str">
        <f>VLOOKUP(C144,[7]export!$B$1:$I$388,8,0)</f>
        <v>226.9</v>
      </c>
      <c r="AB144" s="2">
        <f>VLOOKUP(C144,[8]Sheet1!$B$1:$K$500,9,0)</f>
        <v>8.51</v>
      </c>
      <c r="AC144" s="2">
        <f t="shared" si="75"/>
        <v>0</v>
      </c>
      <c r="AD144" s="2">
        <f>VLOOKUP(C144,'2021.06'!$C$2:$M$500,9,0)</f>
        <v>424.17</v>
      </c>
    </row>
    <row r="145" ht="20" customHeight="1" spans="1:30">
      <c r="A145" s="10">
        <f t="shared" si="76"/>
        <v>142</v>
      </c>
      <c r="B145" s="15"/>
      <c r="C145" s="11" t="s">
        <v>277</v>
      </c>
      <c r="D145" s="11" t="s">
        <v>278</v>
      </c>
      <c r="E145" s="11">
        <v>2836.2</v>
      </c>
      <c r="F145" s="11">
        <v>2837</v>
      </c>
      <c r="G145" s="13">
        <v>5228.42</v>
      </c>
      <c r="H145" s="11">
        <f t="shared" si="74"/>
        <v>51.05</v>
      </c>
      <c r="I145" s="11">
        <f t="shared" si="77"/>
        <v>453.792</v>
      </c>
      <c r="J145" s="11">
        <f t="shared" si="78"/>
        <v>19.859</v>
      </c>
      <c r="K145" s="13">
        <f t="shared" si="79"/>
        <v>444.42</v>
      </c>
      <c r="L145" s="13"/>
      <c r="M145" s="13">
        <f t="shared" si="80"/>
        <v>969.121</v>
      </c>
      <c r="N145" s="11">
        <v>0</v>
      </c>
      <c r="O145" s="11">
        <f t="shared" si="81"/>
        <v>226.9</v>
      </c>
      <c r="P145" s="11">
        <f t="shared" si="82"/>
        <v>8.51</v>
      </c>
      <c r="Q145" s="13">
        <f t="shared" si="83"/>
        <v>104.57</v>
      </c>
      <c r="R145" s="13"/>
      <c r="S145" s="11">
        <f t="shared" si="84"/>
        <v>339.98</v>
      </c>
      <c r="T145" s="11">
        <f t="shared" si="85"/>
        <v>1309.101</v>
      </c>
      <c r="U145" s="11"/>
      <c r="V145" s="2" t="str">
        <f>VLOOKUP(D145,[3]汇总!I$2:J$326,2,0)</f>
        <v>√</v>
      </c>
      <c r="W145" s="2">
        <f>VLOOKUP(D145,'[4]2021.05'!$E$5:$F$203,2,0)</f>
        <v>1790</v>
      </c>
      <c r="X145" s="2">
        <f t="shared" si="50"/>
        <v>453.792</v>
      </c>
      <c r="Y145" s="2">
        <f t="shared" si="51"/>
        <v>0</v>
      </c>
      <c r="Z145" s="2">
        <f t="shared" si="86"/>
        <v>226.9</v>
      </c>
      <c r="AA145" s="35" t="str">
        <f>VLOOKUP(C145,[7]export!$B$1:$I$388,8,0)</f>
        <v>226.9</v>
      </c>
      <c r="AB145" s="2">
        <f>VLOOKUP(C145,[8]Sheet1!$B$1:$K$500,9,0)</f>
        <v>8.51</v>
      </c>
      <c r="AC145" s="2">
        <f t="shared" si="75"/>
        <v>0</v>
      </c>
      <c r="AD145" s="2">
        <f>VLOOKUP(C145,'2021.06'!$C$2:$M$500,9,0)</f>
        <v>424.17</v>
      </c>
    </row>
    <row r="146" ht="20" customHeight="1" spans="1:30">
      <c r="A146" s="10">
        <f t="shared" si="76"/>
        <v>143</v>
      </c>
      <c r="B146" s="15"/>
      <c r="C146" s="11" t="s">
        <v>279</v>
      </c>
      <c r="D146" s="11" t="s">
        <v>280</v>
      </c>
      <c r="E146" s="11">
        <v>2836.2</v>
      </c>
      <c r="F146" s="11">
        <v>2837</v>
      </c>
      <c r="G146" s="13">
        <v>5228.42</v>
      </c>
      <c r="H146" s="11">
        <f t="shared" si="74"/>
        <v>51.05</v>
      </c>
      <c r="I146" s="11">
        <f t="shared" si="77"/>
        <v>453.792</v>
      </c>
      <c r="J146" s="11">
        <f t="shared" si="78"/>
        <v>19.859</v>
      </c>
      <c r="K146" s="13">
        <f t="shared" si="79"/>
        <v>444.42</v>
      </c>
      <c r="L146" s="13"/>
      <c r="M146" s="13">
        <f t="shared" si="80"/>
        <v>969.121</v>
      </c>
      <c r="N146" s="11">
        <v>0</v>
      </c>
      <c r="O146" s="11">
        <f t="shared" si="81"/>
        <v>226.9</v>
      </c>
      <c r="P146" s="11">
        <f t="shared" si="82"/>
        <v>8.51</v>
      </c>
      <c r="Q146" s="13">
        <f t="shared" si="83"/>
        <v>104.57</v>
      </c>
      <c r="R146" s="13"/>
      <c r="S146" s="11">
        <f t="shared" si="84"/>
        <v>339.98</v>
      </c>
      <c r="T146" s="11">
        <f t="shared" si="85"/>
        <v>1309.101</v>
      </c>
      <c r="U146" s="11"/>
      <c r="V146" s="2" t="str">
        <f>VLOOKUP(D146,[3]汇总!I$2:J$326,2,0)</f>
        <v>√</v>
      </c>
      <c r="W146" s="2">
        <f>VLOOKUP(D146,'[4]2021.05'!$E$5:$F$203,2,0)</f>
        <v>2544</v>
      </c>
      <c r="X146" s="2">
        <f t="shared" si="50"/>
        <v>453.792</v>
      </c>
      <c r="Y146" s="2">
        <f t="shared" si="51"/>
        <v>0</v>
      </c>
      <c r="Z146" s="2">
        <f t="shared" si="86"/>
        <v>226.9</v>
      </c>
      <c r="AA146" s="35" t="str">
        <f>VLOOKUP(C146,[7]export!$B$1:$I$388,8,0)</f>
        <v>226.9</v>
      </c>
      <c r="AB146" s="2">
        <f>VLOOKUP(C146,[8]Sheet1!$B$1:$K$500,9,0)</f>
        <v>8.51</v>
      </c>
      <c r="AC146" s="2">
        <f t="shared" si="75"/>
        <v>0</v>
      </c>
      <c r="AD146" s="2">
        <f>VLOOKUP(C146,'2021.06'!$C$2:$M$500,9,0)</f>
        <v>424.17</v>
      </c>
    </row>
    <row r="147" ht="20" customHeight="1" spans="1:30">
      <c r="A147" s="10">
        <f t="shared" si="76"/>
        <v>144</v>
      </c>
      <c r="B147" s="15"/>
      <c r="C147" s="11" t="s">
        <v>281</v>
      </c>
      <c r="D147" s="11" t="s">
        <v>282</v>
      </c>
      <c r="E147" s="11">
        <v>2836.2</v>
      </c>
      <c r="F147" s="11">
        <v>2837</v>
      </c>
      <c r="G147" s="13">
        <v>5228.42</v>
      </c>
      <c r="H147" s="11">
        <f t="shared" si="74"/>
        <v>51.05</v>
      </c>
      <c r="I147" s="11">
        <f t="shared" si="77"/>
        <v>453.792</v>
      </c>
      <c r="J147" s="11">
        <f t="shared" si="78"/>
        <v>19.859</v>
      </c>
      <c r="K147" s="13">
        <f t="shared" si="79"/>
        <v>444.42</v>
      </c>
      <c r="L147" s="13"/>
      <c r="M147" s="13">
        <f t="shared" si="80"/>
        <v>969.121</v>
      </c>
      <c r="N147" s="11">
        <v>0</v>
      </c>
      <c r="O147" s="11">
        <f t="shared" si="81"/>
        <v>226.9</v>
      </c>
      <c r="P147" s="11">
        <f t="shared" si="82"/>
        <v>8.51</v>
      </c>
      <c r="Q147" s="13">
        <f t="shared" si="83"/>
        <v>104.57</v>
      </c>
      <c r="R147" s="13"/>
      <c r="S147" s="11">
        <f t="shared" si="84"/>
        <v>339.98</v>
      </c>
      <c r="T147" s="11">
        <f t="shared" si="85"/>
        <v>1309.101</v>
      </c>
      <c r="U147" s="11"/>
      <c r="V147" s="2" t="str">
        <f>VLOOKUP(D147,[3]汇总!I$2:J$326,2,0)</f>
        <v>√</v>
      </c>
      <c r="W147" s="2">
        <f>VLOOKUP(D147,'[4]2021.05'!$E$5:$F$203,2,0)</f>
        <v>1790</v>
      </c>
      <c r="X147" s="2">
        <f t="shared" si="50"/>
        <v>453.792</v>
      </c>
      <c r="Y147" s="2">
        <f t="shared" si="51"/>
        <v>0</v>
      </c>
      <c r="Z147" s="2">
        <f t="shared" si="86"/>
        <v>226.9</v>
      </c>
      <c r="AA147" s="35" t="str">
        <f>VLOOKUP(C147,[7]export!$B$1:$I$388,8,0)</f>
        <v>226.9</v>
      </c>
      <c r="AB147" s="2">
        <f>VLOOKUP(C147,[8]Sheet1!$B$1:$K$500,9,0)</f>
        <v>8.51</v>
      </c>
      <c r="AC147" s="2">
        <f t="shared" si="75"/>
        <v>0</v>
      </c>
      <c r="AD147" s="2">
        <f>VLOOKUP(C147,'2021.06'!$C$2:$M$500,9,0)</f>
        <v>424.17</v>
      </c>
    </row>
    <row r="148" ht="20" customHeight="1" spans="1:30">
      <c r="A148" s="10">
        <f t="shared" si="76"/>
        <v>145</v>
      </c>
      <c r="B148" s="15"/>
      <c r="C148" s="11" t="s">
        <v>289</v>
      </c>
      <c r="D148" s="11" t="s">
        <v>290</v>
      </c>
      <c r="E148" s="11">
        <v>3042.05</v>
      </c>
      <c r="F148" s="11">
        <v>3043</v>
      </c>
      <c r="G148" s="13">
        <v>5228.42</v>
      </c>
      <c r="H148" s="11">
        <f t="shared" si="74"/>
        <v>54.76</v>
      </c>
      <c r="I148" s="11">
        <f t="shared" si="77"/>
        <v>486.728</v>
      </c>
      <c r="J148" s="11">
        <f t="shared" si="78"/>
        <v>21.301</v>
      </c>
      <c r="K148" s="13">
        <f t="shared" si="79"/>
        <v>444.42</v>
      </c>
      <c r="L148" s="13"/>
      <c r="M148" s="13">
        <f t="shared" si="80"/>
        <v>1007.209</v>
      </c>
      <c r="N148" s="11">
        <v>0</v>
      </c>
      <c r="O148" s="11">
        <f t="shared" si="81"/>
        <v>243.36</v>
      </c>
      <c r="P148" s="11">
        <f t="shared" si="82"/>
        <v>9.13</v>
      </c>
      <c r="Q148" s="13">
        <f t="shared" si="83"/>
        <v>104.57</v>
      </c>
      <c r="R148" s="13"/>
      <c r="S148" s="11">
        <f t="shared" si="84"/>
        <v>357.06</v>
      </c>
      <c r="T148" s="11">
        <f t="shared" si="85"/>
        <v>1364.269</v>
      </c>
      <c r="U148" s="11"/>
      <c r="V148" s="2" t="str">
        <f>VLOOKUP(D148,[3]汇总!I$2:J$326,2,0)</f>
        <v>√</v>
      </c>
      <c r="W148" s="2">
        <f>VLOOKUP(D148,'[4]2021.05'!$E$5:$F$203,2,0)</f>
        <v>1790</v>
      </c>
      <c r="X148" s="2">
        <f t="shared" si="50"/>
        <v>486.728</v>
      </c>
      <c r="Y148" s="2">
        <f t="shared" si="51"/>
        <v>0</v>
      </c>
      <c r="Z148" s="2">
        <f t="shared" si="86"/>
        <v>243.36</v>
      </c>
      <c r="AA148" s="35" t="str">
        <f>VLOOKUP(C148,[7]export!$B$1:$I$388,8,0)</f>
        <v>243.36</v>
      </c>
      <c r="AB148" s="2">
        <f>VLOOKUP(C148,[8]Sheet1!$B$1:$K$500,9,0)</f>
        <v>9.13</v>
      </c>
      <c r="AC148" s="2">
        <f t="shared" si="75"/>
        <v>0</v>
      </c>
      <c r="AD148" s="2">
        <f>VLOOKUP(C148,'2021.06'!$C$2:$M$500,9,0)</f>
        <v>424.17</v>
      </c>
    </row>
    <row r="149" ht="20" customHeight="1" spans="1:30">
      <c r="A149" s="10">
        <f t="shared" si="76"/>
        <v>146</v>
      </c>
      <c r="B149" s="15"/>
      <c r="C149" s="11" t="s">
        <v>801</v>
      </c>
      <c r="D149" s="11" t="s">
        <v>802</v>
      </c>
      <c r="E149" s="17">
        <v>3042.05</v>
      </c>
      <c r="F149" s="17">
        <v>3043</v>
      </c>
      <c r="G149" s="13">
        <v>5228.42</v>
      </c>
      <c r="H149" s="11">
        <f t="shared" si="74"/>
        <v>54.76</v>
      </c>
      <c r="I149" s="11">
        <f t="shared" si="77"/>
        <v>486.728</v>
      </c>
      <c r="J149" s="11">
        <f t="shared" si="78"/>
        <v>21.301</v>
      </c>
      <c r="K149" s="13">
        <f t="shared" si="79"/>
        <v>444.42</v>
      </c>
      <c r="L149" s="13"/>
      <c r="M149" s="13">
        <f t="shared" si="80"/>
        <v>1007.209</v>
      </c>
      <c r="N149" s="11">
        <v>0</v>
      </c>
      <c r="O149" s="11">
        <f t="shared" si="81"/>
        <v>243.36</v>
      </c>
      <c r="P149" s="11">
        <f t="shared" si="82"/>
        <v>9.13</v>
      </c>
      <c r="Q149" s="13">
        <f t="shared" si="83"/>
        <v>104.57</v>
      </c>
      <c r="R149" s="13"/>
      <c r="S149" s="11">
        <f t="shared" si="84"/>
        <v>357.06</v>
      </c>
      <c r="T149" s="11">
        <f t="shared" si="85"/>
        <v>1364.269</v>
      </c>
      <c r="U149" s="11"/>
      <c r="V149" s="2" t="str">
        <f>VLOOKUP(D149,[3]汇总!I$2:J$326,2,0)</f>
        <v>√</v>
      </c>
      <c r="W149" s="2" t="e">
        <f>VLOOKUP(D149,'[4]2021.05'!$E$5:$F$203,2,0)</f>
        <v>#N/A</v>
      </c>
      <c r="X149" s="2">
        <f t="shared" si="50"/>
        <v>486.728</v>
      </c>
      <c r="Y149" s="2">
        <f t="shared" si="51"/>
        <v>0</v>
      </c>
      <c r="Z149" s="2">
        <f t="shared" si="86"/>
        <v>243.36</v>
      </c>
      <c r="AA149" s="35" t="str">
        <f>VLOOKUP(C149,[7]export!$B$1:$I$388,8,0)</f>
        <v>243.36</v>
      </c>
      <c r="AB149" s="2">
        <f>VLOOKUP(C149,[8]Sheet1!$B$1:$K$500,9,0)</f>
        <v>9.13</v>
      </c>
      <c r="AC149" s="2">
        <f t="shared" si="75"/>
        <v>0</v>
      </c>
      <c r="AD149" s="2">
        <f>VLOOKUP(C149,'2021.06'!$C$2:$M$500,9,0)</f>
        <v>424.17</v>
      </c>
    </row>
    <row r="150" ht="20" customHeight="1" spans="1:30">
      <c r="A150" s="10">
        <f t="shared" si="76"/>
        <v>147</v>
      </c>
      <c r="B150" s="15"/>
      <c r="C150" s="11" t="s">
        <v>803</v>
      </c>
      <c r="D150" s="11" t="s">
        <v>804</v>
      </c>
      <c r="E150" s="17">
        <v>3042.05</v>
      </c>
      <c r="F150" s="17">
        <v>3043</v>
      </c>
      <c r="G150" s="13">
        <v>5228.42</v>
      </c>
      <c r="H150" s="11">
        <f t="shared" si="74"/>
        <v>54.76</v>
      </c>
      <c r="I150" s="11">
        <f t="shared" si="77"/>
        <v>486.728</v>
      </c>
      <c r="J150" s="11">
        <f t="shared" si="78"/>
        <v>21.301</v>
      </c>
      <c r="K150" s="13">
        <f t="shared" si="79"/>
        <v>444.42</v>
      </c>
      <c r="L150" s="13"/>
      <c r="M150" s="13">
        <f t="shared" si="80"/>
        <v>1007.209</v>
      </c>
      <c r="N150" s="11">
        <v>0</v>
      </c>
      <c r="O150" s="11">
        <f t="shared" si="81"/>
        <v>243.36</v>
      </c>
      <c r="P150" s="11">
        <f t="shared" si="82"/>
        <v>9.13</v>
      </c>
      <c r="Q150" s="13">
        <f t="shared" si="83"/>
        <v>104.57</v>
      </c>
      <c r="R150" s="13"/>
      <c r="S150" s="11">
        <f t="shared" si="84"/>
        <v>357.06</v>
      </c>
      <c r="T150" s="11">
        <f t="shared" si="85"/>
        <v>1364.269</v>
      </c>
      <c r="U150" s="11"/>
      <c r="V150" s="2" t="str">
        <f>VLOOKUP(D150,[3]汇总!I$2:J$326,2,0)</f>
        <v>√</v>
      </c>
      <c r="W150" s="2" t="e">
        <f>VLOOKUP(D150,'[4]2021.05'!$E$5:$F$203,2,0)</f>
        <v>#N/A</v>
      </c>
      <c r="X150" s="2">
        <f t="shared" si="50"/>
        <v>486.728</v>
      </c>
      <c r="Y150" s="2">
        <f t="shared" si="51"/>
        <v>0</v>
      </c>
      <c r="Z150" s="2">
        <f t="shared" si="86"/>
        <v>243.36</v>
      </c>
      <c r="AA150" s="35" t="str">
        <f>VLOOKUP(C150,[7]export!$B$1:$I$388,8,0)</f>
        <v>243.36</v>
      </c>
      <c r="AB150" s="2">
        <f>VLOOKUP(C150,[8]Sheet1!$B$1:$K$500,9,0)</f>
        <v>9.13</v>
      </c>
      <c r="AC150" s="2">
        <f t="shared" si="75"/>
        <v>0</v>
      </c>
      <c r="AD150" s="2">
        <f>VLOOKUP(C150,'2021.06'!$C$2:$M$500,9,0)</f>
        <v>424.17</v>
      </c>
    </row>
    <row r="151" ht="20" customHeight="1" spans="1:30">
      <c r="A151" s="10">
        <f t="shared" si="76"/>
        <v>148</v>
      </c>
      <c r="B151" s="15"/>
      <c r="C151" s="29" t="s">
        <v>941</v>
      </c>
      <c r="D151" s="29" t="s">
        <v>942</v>
      </c>
      <c r="E151" s="17">
        <v>3042.05</v>
      </c>
      <c r="F151" s="11">
        <v>3043</v>
      </c>
      <c r="G151" s="13">
        <v>5228.42</v>
      </c>
      <c r="H151" s="11">
        <f t="shared" si="74"/>
        <v>54.76</v>
      </c>
      <c r="I151" s="11">
        <f t="shared" si="77"/>
        <v>486.728</v>
      </c>
      <c r="J151" s="11">
        <f t="shared" si="78"/>
        <v>21.301</v>
      </c>
      <c r="K151" s="13">
        <f t="shared" si="79"/>
        <v>444.42</v>
      </c>
      <c r="L151" s="13"/>
      <c r="M151" s="13">
        <f t="shared" si="80"/>
        <v>1007.209</v>
      </c>
      <c r="N151" s="11">
        <v>0</v>
      </c>
      <c r="O151" s="11">
        <f t="shared" si="81"/>
        <v>243.36</v>
      </c>
      <c r="P151" s="11">
        <f t="shared" si="82"/>
        <v>9.13</v>
      </c>
      <c r="Q151" s="13">
        <f t="shared" si="83"/>
        <v>104.57</v>
      </c>
      <c r="R151" s="13"/>
      <c r="S151" s="11">
        <f t="shared" si="84"/>
        <v>357.06</v>
      </c>
      <c r="T151" s="11">
        <f t="shared" si="85"/>
        <v>1364.269</v>
      </c>
      <c r="U151" s="11"/>
      <c r="X151" s="2">
        <f t="shared" si="50"/>
        <v>486.728</v>
      </c>
      <c r="Y151" s="2">
        <f t="shared" si="51"/>
        <v>0</v>
      </c>
      <c r="Z151" s="2">
        <f t="shared" si="86"/>
        <v>243.36</v>
      </c>
      <c r="AA151" s="35" t="str">
        <f>VLOOKUP(C151,[7]export!$B$1:$I$388,8,0)</f>
        <v>243.36</v>
      </c>
      <c r="AB151" s="2">
        <f>VLOOKUP(C151,[8]Sheet1!$B$1:$K$500,9,0)</f>
        <v>9.13</v>
      </c>
      <c r="AC151" s="2">
        <f t="shared" si="75"/>
        <v>0</v>
      </c>
      <c r="AD151" s="2">
        <f>VLOOKUP(C151,'2021.06'!$C$2:$M$500,9,0)</f>
        <v>0</v>
      </c>
    </row>
    <row r="152" s="1" customFormat="1" ht="20" customHeight="1" spans="1:30">
      <c r="A152" s="18"/>
      <c r="B152" s="19"/>
      <c r="C152" s="116" t="s">
        <v>652</v>
      </c>
      <c r="D152" s="116" t="s">
        <v>1112</v>
      </c>
      <c r="E152" s="21">
        <v>3042.05</v>
      </c>
      <c r="F152" s="12">
        <v>3043</v>
      </c>
      <c r="G152" s="22">
        <v>5228.42</v>
      </c>
      <c r="H152" s="12">
        <f t="shared" si="74"/>
        <v>54.76</v>
      </c>
      <c r="I152" s="12">
        <f t="shared" si="77"/>
        <v>486.728</v>
      </c>
      <c r="J152" s="12">
        <f t="shared" si="78"/>
        <v>21.301</v>
      </c>
      <c r="K152" s="22">
        <f t="shared" si="79"/>
        <v>444.42</v>
      </c>
      <c r="L152" s="22">
        <v>54</v>
      </c>
      <c r="M152" s="22">
        <f t="shared" si="80"/>
        <v>1007.209</v>
      </c>
      <c r="N152" s="12">
        <v>0</v>
      </c>
      <c r="O152" s="12">
        <f t="shared" si="81"/>
        <v>243.36</v>
      </c>
      <c r="P152" s="12">
        <f t="shared" si="82"/>
        <v>9.13</v>
      </c>
      <c r="Q152" s="22">
        <f t="shared" si="83"/>
        <v>104.57</v>
      </c>
      <c r="R152" s="22">
        <v>54</v>
      </c>
      <c r="S152" s="12">
        <f t="shared" si="84"/>
        <v>357.06</v>
      </c>
      <c r="T152" s="12">
        <f t="shared" si="85"/>
        <v>1364.269</v>
      </c>
      <c r="U152" s="12" t="s">
        <v>50</v>
      </c>
      <c r="X152" s="2">
        <f t="shared" si="50"/>
        <v>486.728</v>
      </c>
      <c r="Y152" s="2">
        <f t="shared" si="51"/>
        <v>0</v>
      </c>
      <c r="AA152" s="35" t="str">
        <f>VLOOKUP(C152,[7]export!$B$1:$I$388,8,0)</f>
        <v>243.36</v>
      </c>
      <c r="AB152" s="2">
        <f>VLOOKUP(C152,[8]Sheet1!$B$1:$K$500,9,0)</f>
        <v>9.13</v>
      </c>
      <c r="AC152" s="2">
        <f t="shared" si="75"/>
        <v>0</v>
      </c>
      <c r="AD152" s="2" t="e">
        <f>VLOOKUP(C152,'2021.06'!$C$2:$M$500,9,0)</f>
        <v>#N/A</v>
      </c>
    </row>
    <row r="153" s="1" customFormat="1" ht="20" customHeight="1" spans="1:30">
      <c r="A153" s="18"/>
      <c r="B153" s="19"/>
      <c r="C153" s="116" t="s">
        <v>1113</v>
      </c>
      <c r="D153" s="116" t="s">
        <v>1114</v>
      </c>
      <c r="E153" s="21">
        <v>3042.05</v>
      </c>
      <c r="F153" s="12">
        <v>3043</v>
      </c>
      <c r="G153" s="22">
        <v>5228.42</v>
      </c>
      <c r="H153" s="12">
        <f t="shared" si="74"/>
        <v>54.76</v>
      </c>
      <c r="I153" s="12">
        <f t="shared" si="77"/>
        <v>486.728</v>
      </c>
      <c r="J153" s="12">
        <f t="shared" si="78"/>
        <v>21.301</v>
      </c>
      <c r="K153" s="22">
        <f t="shared" si="79"/>
        <v>444.42</v>
      </c>
      <c r="L153" s="22"/>
      <c r="M153" s="22">
        <f t="shared" si="80"/>
        <v>1007.209</v>
      </c>
      <c r="N153" s="12">
        <v>0</v>
      </c>
      <c r="O153" s="12">
        <f t="shared" si="81"/>
        <v>243.36</v>
      </c>
      <c r="P153" s="12">
        <f t="shared" si="82"/>
        <v>9.13</v>
      </c>
      <c r="Q153" s="22">
        <f t="shared" si="83"/>
        <v>104.57</v>
      </c>
      <c r="R153" s="22"/>
      <c r="S153" s="12">
        <f t="shared" si="84"/>
        <v>357.06</v>
      </c>
      <c r="T153" s="12">
        <f t="shared" si="85"/>
        <v>1364.269</v>
      </c>
      <c r="U153" s="12" t="s">
        <v>50</v>
      </c>
      <c r="X153" s="2">
        <f t="shared" si="50"/>
        <v>486.728</v>
      </c>
      <c r="Y153" s="2">
        <f t="shared" si="51"/>
        <v>0</v>
      </c>
      <c r="AA153" s="35" t="str">
        <f>VLOOKUP(C153,[7]export!$B$1:$I$388,8,0)</f>
        <v>243.36</v>
      </c>
      <c r="AB153" s="2">
        <f>VLOOKUP(C153,[8]Sheet1!$B$1:$K$500,9,0)</f>
        <v>9.13</v>
      </c>
      <c r="AC153" s="2">
        <f t="shared" si="75"/>
        <v>0</v>
      </c>
      <c r="AD153" s="2" t="e">
        <f>VLOOKUP(C153,'2021.06'!$C$2:$M$500,9,0)</f>
        <v>#N/A</v>
      </c>
    </row>
    <row r="154" s="1" customFormat="1" ht="20" customHeight="1" spans="1:30">
      <c r="A154" s="18"/>
      <c r="B154" s="19"/>
      <c r="C154" s="116" t="s">
        <v>1115</v>
      </c>
      <c r="D154" s="116" t="s">
        <v>1116</v>
      </c>
      <c r="E154" s="21">
        <v>3042.05</v>
      </c>
      <c r="F154" s="12">
        <v>3043</v>
      </c>
      <c r="G154" s="22">
        <v>5228.42</v>
      </c>
      <c r="H154" s="12">
        <f t="shared" si="74"/>
        <v>54.76</v>
      </c>
      <c r="I154" s="12">
        <f t="shared" si="77"/>
        <v>486.728</v>
      </c>
      <c r="J154" s="12">
        <f t="shared" si="78"/>
        <v>21.301</v>
      </c>
      <c r="K154" s="22">
        <f t="shared" si="79"/>
        <v>444.42</v>
      </c>
      <c r="L154" s="22"/>
      <c r="M154" s="22">
        <f t="shared" si="80"/>
        <v>1007.209</v>
      </c>
      <c r="N154" s="12">
        <v>0</v>
      </c>
      <c r="O154" s="12">
        <f t="shared" si="81"/>
        <v>243.36</v>
      </c>
      <c r="P154" s="12">
        <f t="shared" si="82"/>
        <v>9.13</v>
      </c>
      <c r="Q154" s="22">
        <f t="shared" si="83"/>
        <v>104.57</v>
      </c>
      <c r="R154" s="22"/>
      <c r="S154" s="12">
        <f t="shared" si="84"/>
        <v>357.06</v>
      </c>
      <c r="T154" s="12">
        <f t="shared" si="85"/>
        <v>1364.269</v>
      </c>
      <c r="U154" s="12" t="s">
        <v>50</v>
      </c>
      <c r="X154" s="2">
        <f t="shared" si="50"/>
        <v>486.728</v>
      </c>
      <c r="Y154" s="2">
        <f t="shared" si="51"/>
        <v>0</v>
      </c>
      <c r="AA154" s="35" t="str">
        <f>VLOOKUP(C154,[7]export!$B$1:$I$388,8,0)</f>
        <v>243.36</v>
      </c>
      <c r="AB154" s="2">
        <f>VLOOKUP(C154,[8]Sheet1!$B$1:$K$500,9,0)</f>
        <v>9.13</v>
      </c>
      <c r="AC154" s="2">
        <f t="shared" si="75"/>
        <v>0</v>
      </c>
      <c r="AD154" s="2" t="e">
        <f>VLOOKUP(C154,'2021.06'!$C$2:$M$500,9,0)</f>
        <v>#N/A</v>
      </c>
    </row>
    <row r="155" s="1" customFormat="1" ht="20" customHeight="1" spans="1:30">
      <c r="A155" s="18"/>
      <c r="B155" s="19"/>
      <c r="C155" s="116" t="s">
        <v>1117</v>
      </c>
      <c r="D155" s="116" t="s">
        <v>1118</v>
      </c>
      <c r="E155" s="21">
        <v>3042.05</v>
      </c>
      <c r="F155" s="12">
        <v>3043</v>
      </c>
      <c r="G155" s="22">
        <v>0</v>
      </c>
      <c r="H155" s="12">
        <f t="shared" si="74"/>
        <v>54.76</v>
      </c>
      <c r="I155" s="12"/>
      <c r="J155" s="12"/>
      <c r="K155" s="22"/>
      <c r="L155" s="22"/>
      <c r="M155" s="22">
        <f t="shared" si="80"/>
        <v>54.76</v>
      </c>
      <c r="N155" s="12">
        <v>0</v>
      </c>
      <c r="O155" s="12"/>
      <c r="P155" s="12"/>
      <c r="Q155" s="22"/>
      <c r="R155" s="22"/>
      <c r="S155" s="12">
        <f t="shared" si="84"/>
        <v>0</v>
      </c>
      <c r="T155" s="12">
        <f t="shared" si="85"/>
        <v>54.76</v>
      </c>
      <c r="U155" s="12" t="s">
        <v>50</v>
      </c>
      <c r="AA155" s="35" t="e">
        <f>VLOOKUP(C155,[7]export!$B$1:$I$388,8,0)</f>
        <v>#N/A</v>
      </c>
      <c r="AB155" s="2" t="e">
        <f>VLOOKUP(C155,[8]Sheet1!$B$1:$K$500,9,0)</f>
        <v>#N/A</v>
      </c>
      <c r="AC155" s="2" t="e">
        <f t="shared" si="75"/>
        <v>#N/A</v>
      </c>
      <c r="AD155" s="2" t="e">
        <f>VLOOKUP(C155,'2021.06'!$C$2:$M$500,9,0)</f>
        <v>#N/A</v>
      </c>
    </row>
    <row r="156" ht="20" customHeight="1" spans="1:30">
      <c r="A156" s="10">
        <f t="shared" ref="A156:A219" si="87">ROW()-3</f>
        <v>153</v>
      </c>
      <c r="B156" s="14" t="s">
        <v>293</v>
      </c>
      <c r="C156" s="11" t="s">
        <v>294</v>
      </c>
      <c r="D156" s="11" t="s">
        <v>295</v>
      </c>
      <c r="E156" s="11">
        <v>2836.2</v>
      </c>
      <c r="F156" s="11">
        <v>2837</v>
      </c>
      <c r="G156" s="13">
        <v>5228.42</v>
      </c>
      <c r="H156" s="11">
        <f t="shared" ref="H156:H219" si="88">ROUND(E156*0.018,2)</f>
        <v>51.05</v>
      </c>
      <c r="I156" s="11">
        <f t="shared" ref="I156:I189" si="89">E156*0.16</f>
        <v>453.792</v>
      </c>
      <c r="J156" s="11">
        <f t="shared" ref="J156:J189" si="90">F156*0.007</f>
        <v>19.859</v>
      </c>
      <c r="K156" s="13">
        <f t="shared" ref="K156:K189" si="91">ROUND(G156*0.085,2)</f>
        <v>444.42</v>
      </c>
      <c r="L156" s="13"/>
      <c r="M156" s="13">
        <f t="shared" ref="M156:M219" si="92">SUM(H156:K156)</f>
        <v>969.121</v>
      </c>
      <c r="N156" s="11">
        <v>0</v>
      </c>
      <c r="O156" s="11">
        <f t="shared" ref="O156:O189" si="93">ROUND(E156*0.08,2)</f>
        <v>226.9</v>
      </c>
      <c r="P156" s="11">
        <f t="shared" ref="P156:P189" si="94">ROUND(F156*0.003,2)</f>
        <v>8.51</v>
      </c>
      <c r="Q156" s="13">
        <f t="shared" ref="Q156:Q189" si="95">ROUND(G156*0.02,2)</f>
        <v>104.57</v>
      </c>
      <c r="R156" s="13"/>
      <c r="S156" s="11">
        <f t="shared" ref="S156:S189" si="96">SUM(N156:Q156)</f>
        <v>339.98</v>
      </c>
      <c r="T156" s="11">
        <f t="shared" ref="T156:T219" si="97">M156+S156</f>
        <v>1309.101</v>
      </c>
      <c r="U156" s="11"/>
      <c r="V156" s="2" t="str">
        <f>VLOOKUP(D156,[3]汇总!I$2:J$326,2,0)</f>
        <v>√</v>
      </c>
      <c r="W156" s="2">
        <f>VLOOKUP(D156,'[4]2021.05'!$E$5:$F$203,2,0)</f>
        <v>1790</v>
      </c>
      <c r="X156" s="2">
        <f t="shared" ref="X156:X201" si="98">I156*1</f>
        <v>453.792</v>
      </c>
      <c r="Y156" s="2">
        <f t="shared" ref="Y156:Y201" si="99">I156-X156</f>
        <v>0</v>
      </c>
      <c r="Z156" s="2">
        <f t="shared" ref="Z156:Z219" si="100">O156-Y156</f>
        <v>226.9</v>
      </c>
      <c r="AA156" s="35" t="str">
        <f>VLOOKUP(C156,[7]export!$B$1:$I$388,8,0)</f>
        <v>226.9</v>
      </c>
      <c r="AB156" s="2">
        <f>VLOOKUP(C156,[8]Sheet1!$B$1:$K$500,9,0)</f>
        <v>8.51</v>
      </c>
      <c r="AC156" s="2">
        <f t="shared" si="75"/>
        <v>0</v>
      </c>
      <c r="AD156" s="2">
        <f>VLOOKUP(C156,'2021.06'!$C$2:$M$500,9,0)</f>
        <v>424.17</v>
      </c>
    </row>
    <row r="157" ht="20" customHeight="1" spans="1:30">
      <c r="A157" s="10">
        <f t="shared" si="87"/>
        <v>154</v>
      </c>
      <c r="B157" s="15"/>
      <c r="C157" s="11" t="s">
        <v>298</v>
      </c>
      <c r="D157" s="11" t="s">
        <v>299</v>
      </c>
      <c r="E157" s="11">
        <v>2836.2</v>
      </c>
      <c r="F157" s="11">
        <v>2837</v>
      </c>
      <c r="G157" s="13">
        <v>5228.42</v>
      </c>
      <c r="H157" s="11">
        <f t="shared" si="88"/>
        <v>51.05</v>
      </c>
      <c r="I157" s="11">
        <f t="shared" si="89"/>
        <v>453.792</v>
      </c>
      <c r="J157" s="11">
        <f t="shared" si="90"/>
        <v>19.859</v>
      </c>
      <c r="K157" s="13">
        <f t="shared" si="91"/>
        <v>444.42</v>
      </c>
      <c r="L157" s="13"/>
      <c r="M157" s="13">
        <f t="shared" si="92"/>
        <v>969.121</v>
      </c>
      <c r="N157" s="11">
        <v>0</v>
      </c>
      <c r="O157" s="11">
        <f t="shared" si="93"/>
        <v>226.9</v>
      </c>
      <c r="P157" s="11">
        <f t="shared" si="94"/>
        <v>8.51</v>
      </c>
      <c r="Q157" s="13">
        <f t="shared" si="95"/>
        <v>104.57</v>
      </c>
      <c r="R157" s="13"/>
      <c r="S157" s="11">
        <f t="shared" si="96"/>
        <v>339.98</v>
      </c>
      <c r="T157" s="11">
        <f t="shared" si="97"/>
        <v>1309.101</v>
      </c>
      <c r="U157" s="11"/>
      <c r="V157" s="2" t="str">
        <f>VLOOKUP(D157,[3]汇总!I$2:J$326,2,0)</f>
        <v>√</v>
      </c>
      <c r="W157" s="2">
        <f>VLOOKUP(D157,'[4]2021.05'!$E$5:$F$203,2,0)</f>
        <v>2544</v>
      </c>
      <c r="X157" s="2">
        <f t="shared" si="98"/>
        <v>453.792</v>
      </c>
      <c r="Y157" s="2">
        <f t="shared" si="99"/>
        <v>0</v>
      </c>
      <c r="Z157" s="2">
        <f t="shared" si="100"/>
        <v>226.9</v>
      </c>
      <c r="AA157" s="35" t="str">
        <f>VLOOKUP(C157,[7]export!$B$1:$I$388,8,0)</f>
        <v>226.9</v>
      </c>
      <c r="AB157" s="2">
        <f>VLOOKUP(C157,[8]Sheet1!$B$1:$K$500,9,0)</f>
        <v>8.51</v>
      </c>
      <c r="AC157" s="2">
        <f t="shared" si="75"/>
        <v>0</v>
      </c>
      <c r="AD157" s="2">
        <f>VLOOKUP(C157,'2021.06'!$C$2:$M$500,9,0)</f>
        <v>424.17</v>
      </c>
    </row>
    <row r="158" ht="20" customHeight="1" spans="1:30">
      <c r="A158" s="10">
        <f t="shared" si="87"/>
        <v>155</v>
      </c>
      <c r="B158" s="15"/>
      <c r="C158" s="11" t="s">
        <v>302</v>
      </c>
      <c r="D158" s="11" t="s">
        <v>303</v>
      </c>
      <c r="E158" s="11">
        <v>2836.2</v>
      </c>
      <c r="F158" s="11">
        <v>2837</v>
      </c>
      <c r="G158" s="13">
        <v>5228.42</v>
      </c>
      <c r="H158" s="11">
        <f t="shared" si="88"/>
        <v>51.05</v>
      </c>
      <c r="I158" s="11">
        <f t="shared" si="89"/>
        <v>453.792</v>
      </c>
      <c r="J158" s="11">
        <f t="shared" si="90"/>
        <v>19.859</v>
      </c>
      <c r="K158" s="13">
        <f t="shared" si="91"/>
        <v>444.42</v>
      </c>
      <c r="L158" s="13"/>
      <c r="M158" s="13">
        <f t="shared" si="92"/>
        <v>969.121</v>
      </c>
      <c r="N158" s="11">
        <v>0</v>
      </c>
      <c r="O158" s="11">
        <f t="shared" si="93"/>
        <v>226.9</v>
      </c>
      <c r="P158" s="11">
        <f t="shared" si="94"/>
        <v>8.51</v>
      </c>
      <c r="Q158" s="13">
        <f t="shared" si="95"/>
        <v>104.57</v>
      </c>
      <c r="R158" s="13"/>
      <c r="S158" s="11">
        <f t="shared" si="96"/>
        <v>339.98</v>
      </c>
      <c r="T158" s="11">
        <f t="shared" si="97"/>
        <v>1309.101</v>
      </c>
      <c r="U158" s="11"/>
      <c r="V158" s="2" t="str">
        <f>VLOOKUP(D158,[3]汇总!I$2:J$326,2,0)</f>
        <v>√</v>
      </c>
      <c r="W158" s="2">
        <f>VLOOKUP(D158,'[4]2021.05'!$E$5:$F$203,2,0)</f>
        <v>2544</v>
      </c>
      <c r="X158" s="2">
        <f t="shared" si="98"/>
        <v>453.792</v>
      </c>
      <c r="Y158" s="2">
        <f t="shared" si="99"/>
        <v>0</v>
      </c>
      <c r="Z158" s="2">
        <f t="shared" si="100"/>
        <v>226.9</v>
      </c>
      <c r="AA158" s="35" t="str">
        <f>VLOOKUP(C158,[7]export!$B$1:$I$388,8,0)</f>
        <v>226.9</v>
      </c>
      <c r="AB158" s="2">
        <f>VLOOKUP(C158,[8]Sheet1!$B$1:$K$500,9,0)</f>
        <v>8.51</v>
      </c>
      <c r="AC158" s="2">
        <f t="shared" si="75"/>
        <v>0</v>
      </c>
      <c r="AD158" s="2">
        <f>VLOOKUP(C158,'2021.06'!$C$2:$M$500,9,0)</f>
        <v>424.17</v>
      </c>
    </row>
    <row r="159" ht="20" customHeight="1" spans="1:30">
      <c r="A159" s="10">
        <f t="shared" si="87"/>
        <v>156</v>
      </c>
      <c r="B159" s="15"/>
      <c r="C159" s="11" t="s">
        <v>308</v>
      </c>
      <c r="D159" s="11" t="s">
        <v>309</v>
      </c>
      <c r="E159" s="11">
        <v>2836.2</v>
      </c>
      <c r="F159" s="11">
        <v>2837</v>
      </c>
      <c r="G159" s="13">
        <v>5228.42</v>
      </c>
      <c r="H159" s="11">
        <f t="shared" si="88"/>
        <v>51.05</v>
      </c>
      <c r="I159" s="11">
        <f t="shared" si="89"/>
        <v>453.792</v>
      </c>
      <c r="J159" s="11">
        <f t="shared" si="90"/>
        <v>19.859</v>
      </c>
      <c r="K159" s="13">
        <f t="shared" si="91"/>
        <v>444.42</v>
      </c>
      <c r="L159" s="13"/>
      <c r="M159" s="13">
        <f t="shared" si="92"/>
        <v>969.121</v>
      </c>
      <c r="N159" s="11">
        <v>0</v>
      </c>
      <c r="O159" s="11">
        <f t="shared" si="93"/>
        <v>226.9</v>
      </c>
      <c r="P159" s="11">
        <f t="shared" si="94"/>
        <v>8.51</v>
      </c>
      <c r="Q159" s="13">
        <f t="shared" si="95"/>
        <v>104.57</v>
      </c>
      <c r="R159" s="13"/>
      <c r="S159" s="11">
        <f t="shared" si="96"/>
        <v>339.98</v>
      </c>
      <c r="T159" s="11">
        <f t="shared" si="97"/>
        <v>1309.101</v>
      </c>
      <c r="U159" s="11"/>
      <c r="V159" s="2" t="str">
        <f>VLOOKUP(D159,[3]汇总!I$2:J$326,2,0)</f>
        <v>√</v>
      </c>
      <c r="W159" s="2">
        <f>VLOOKUP(D159,'[4]2021.05'!$E$5:$F$203,2,0)</f>
        <v>1790</v>
      </c>
      <c r="X159" s="2">
        <f t="shared" si="98"/>
        <v>453.792</v>
      </c>
      <c r="Y159" s="2">
        <f t="shared" si="99"/>
        <v>0</v>
      </c>
      <c r="Z159" s="2">
        <f t="shared" si="100"/>
        <v>226.9</v>
      </c>
      <c r="AA159" s="35" t="str">
        <f>VLOOKUP(C159,[7]export!$B$1:$I$388,8,0)</f>
        <v>226.9</v>
      </c>
      <c r="AB159" s="2">
        <f>VLOOKUP(C159,[8]Sheet1!$B$1:$K$500,9,0)</f>
        <v>8.51</v>
      </c>
      <c r="AC159" s="2">
        <f t="shared" si="75"/>
        <v>0</v>
      </c>
      <c r="AD159" s="2">
        <f>VLOOKUP(C159,'2021.06'!$C$2:$M$500,9,0)</f>
        <v>424.17</v>
      </c>
    </row>
    <row r="160" ht="20" customHeight="1" spans="1:30">
      <c r="A160" s="10">
        <f t="shared" si="87"/>
        <v>157</v>
      </c>
      <c r="B160" s="15"/>
      <c r="C160" s="11" t="s">
        <v>310</v>
      </c>
      <c r="D160" s="11" t="s">
        <v>311</v>
      </c>
      <c r="E160" s="11">
        <v>2836.2</v>
      </c>
      <c r="F160" s="11">
        <v>2837</v>
      </c>
      <c r="G160" s="13">
        <v>5228.42</v>
      </c>
      <c r="H160" s="11">
        <f t="shared" si="88"/>
        <v>51.05</v>
      </c>
      <c r="I160" s="11">
        <f t="shared" si="89"/>
        <v>453.792</v>
      </c>
      <c r="J160" s="11">
        <f t="shared" si="90"/>
        <v>19.859</v>
      </c>
      <c r="K160" s="13">
        <f t="shared" si="91"/>
        <v>444.42</v>
      </c>
      <c r="L160" s="13"/>
      <c r="M160" s="13">
        <f t="shared" si="92"/>
        <v>969.121</v>
      </c>
      <c r="N160" s="11">
        <v>0</v>
      </c>
      <c r="O160" s="11">
        <f t="shared" si="93"/>
        <v>226.9</v>
      </c>
      <c r="P160" s="11">
        <f t="shared" si="94"/>
        <v>8.51</v>
      </c>
      <c r="Q160" s="13">
        <f t="shared" si="95"/>
        <v>104.57</v>
      </c>
      <c r="R160" s="13"/>
      <c r="S160" s="11">
        <f t="shared" si="96"/>
        <v>339.98</v>
      </c>
      <c r="T160" s="11">
        <f t="shared" si="97"/>
        <v>1309.101</v>
      </c>
      <c r="U160" s="11"/>
      <c r="V160" s="2" t="str">
        <f>VLOOKUP(D160,[3]汇总!I$2:J$326,2,0)</f>
        <v>√</v>
      </c>
      <c r="W160" s="2">
        <f>VLOOKUP(D160,'[4]2021.05'!$E$5:$F$203,2,0)</f>
        <v>2544</v>
      </c>
      <c r="X160" s="2">
        <f t="shared" si="98"/>
        <v>453.792</v>
      </c>
      <c r="Y160" s="2">
        <f t="shared" si="99"/>
        <v>0</v>
      </c>
      <c r="Z160" s="2">
        <f t="shared" si="100"/>
        <v>226.9</v>
      </c>
      <c r="AA160" s="35" t="str">
        <f>VLOOKUP(C160,[7]export!$B$1:$I$388,8,0)</f>
        <v>226.9</v>
      </c>
      <c r="AB160" s="2">
        <f>VLOOKUP(C160,[8]Sheet1!$B$1:$K$500,9,0)</f>
        <v>8.51</v>
      </c>
      <c r="AC160" s="2">
        <f t="shared" si="75"/>
        <v>0</v>
      </c>
      <c r="AD160" s="2">
        <f>VLOOKUP(C160,'2021.06'!$C$2:$M$500,9,0)</f>
        <v>424.17</v>
      </c>
    </row>
    <row r="161" ht="20" customHeight="1" spans="1:30">
      <c r="A161" s="10">
        <f t="shared" si="87"/>
        <v>158</v>
      </c>
      <c r="B161" s="15"/>
      <c r="C161" s="11" t="s">
        <v>312</v>
      </c>
      <c r="D161" s="11" t="s">
        <v>313</v>
      </c>
      <c r="E161" s="11">
        <v>2836.2</v>
      </c>
      <c r="F161" s="11">
        <v>2837</v>
      </c>
      <c r="G161" s="13">
        <v>5228.42</v>
      </c>
      <c r="H161" s="11">
        <f t="shared" si="88"/>
        <v>51.05</v>
      </c>
      <c r="I161" s="11">
        <f t="shared" si="89"/>
        <v>453.792</v>
      </c>
      <c r="J161" s="11">
        <f t="shared" si="90"/>
        <v>19.859</v>
      </c>
      <c r="K161" s="13">
        <f t="shared" si="91"/>
        <v>444.42</v>
      </c>
      <c r="L161" s="13"/>
      <c r="M161" s="13">
        <f t="shared" si="92"/>
        <v>969.121</v>
      </c>
      <c r="N161" s="11">
        <v>0</v>
      </c>
      <c r="O161" s="11">
        <f t="shared" si="93"/>
        <v>226.9</v>
      </c>
      <c r="P161" s="11">
        <f t="shared" si="94"/>
        <v>8.51</v>
      </c>
      <c r="Q161" s="13">
        <f t="shared" si="95"/>
        <v>104.57</v>
      </c>
      <c r="R161" s="13"/>
      <c r="S161" s="11">
        <f t="shared" si="96"/>
        <v>339.98</v>
      </c>
      <c r="T161" s="11">
        <f t="shared" si="97"/>
        <v>1309.101</v>
      </c>
      <c r="U161" s="11"/>
      <c r="V161" s="2" t="str">
        <f>VLOOKUP(D161,[3]汇总!I$2:J$326,2,0)</f>
        <v>√</v>
      </c>
      <c r="W161" s="2">
        <f>VLOOKUP(D161,'[4]2021.05'!$E$5:$F$203,2,0)</f>
        <v>1790</v>
      </c>
      <c r="X161" s="2">
        <f t="shared" si="98"/>
        <v>453.792</v>
      </c>
      <c r="Y161" s="2">
        <f t="shared" si="99"/>
        <v>0</v>
      </c>
      <c r="Z161" s="2">
        <f t="shared" si="100"/>
        <v>226.9</v>
      </c>
      <c r="AA161" s="35" t="str">
        <f>VLOOKUP(C161,[7]export!$B$1:$I$388,8,0)</f>
        <v>226.9</v>
      </c>
      <c r="AB161" s="2">
        <f>VLOOKUP(C161,[8]Sheet1!$B$1:$K$500,9,0)</f>
        <v>8.51</v>
      </c>
      <c r="AC161" s="2">
        <f t="shared" si="75"/>
        <v>0</v>
      </c>
      <c r="AD161" s="2">
        <f>VLOOKUP(C161,'2021.06'!$C$2:$M$500,9,0)</f>
        <v>424.17</v>
      </c>
    </row>
    <row r="162" ht="20" customHeight="1" spans="1:30">
      <c r="A162" s="10">
        <f t="shared" si="87"/>
        <v>159</v>
      </c>
      <c r="B162" s="15"/>
      <c r="C162" s="11" t="s">
        <v>314</v>
      </c>
      <c r="D162" s="11" t="s">
        <v>315</v>
      </c>
      <c r="E162" s="11">
        <v>2836.2</v>
      </c>
      <c r="F162" s="11">
        <v>2837</v>
      </c>
      <c r="G162" s="13">
        <v>5228.42</v>
      </c>
      <c r="H162" s="11">
        <f t="shared" si="88"/>
        <v>51.05</v>
      </c>
      <c r="I162" s="11">
        <f t="shared" si="89"/>
        <v>453.792</v>
      </c>
      <c r="J162" s="11">
        <f t="shared" si="90"/>
        <v>19.859</v>
      </c>
      <c r="K162" s="13">
        <f t="shared" si="91"/>
        <v>444.42</v>
      </c>
      <c r="L162" s="13"/>
      <c r="M162" s="13">
        <f t="shared" si="92"/>
        <v>969.121</v>
      </c>
      <c r="N162" s="11">
        <v>0</v>
      </c>
      <c r="O162" s="11">
        <f t="shared" si="93"/>
        <v>226.9</v>
      </c>
      <c r="P162" s="11">
        <f t="shared" si="94"/>
        <v>8.51</v>
      </c>
      <c r="Q162" s="13">
        <f t="shared" si="95"/>
        <v>104.57</v>
      </c>
      <c r="R162" s="13"/>
      <c r="S162" s="11">
        <f t="shared" si="96"/>
        <v>339.98</v>
      </c>
      <c r="T162" s="11">
        <f t="shared" si="97"/>
        <v>1309.101</v>
      </c>
      <c r="U162" s="11"/>
      <c r="V162" s="2" t="str">
        <f>VLOOKUP(D162,[3]汇总!I$2:J$326,2,0)</f>
        <v>√</v>
      </c>
      <c r="W162" s="2">
        <f>VLOOKUP(D162,'[4]2021.05'!$E$5:$F$203,2,0)</f>
        <v>2544</v>
      </c>
      <c r="X162" s="2">
        <f t="shared" si="98"/>
        <v>453.792</v>
      </c>
      <c r="Y162" s="2">
        <f t="shared" si="99"/>
        <v>0</v>
      </c>
      <c r="Z162" s="2">
        <f t="shared" si="100"/>
        <v>226.9</v>
      </c>
      <c r="AA162" s="35" t="str">
        <f>VLOOKUP(C162,[7]export!$B$1:$I$388,8,0)</f>
        <v>226.9</v>
      </c>
      <c r="AB162" s="2">
        <f>VLOOKUP(C162,[8]Sheet1!$B$1:$K$500,9,0)</f>
        <v>8.51</v>
      </c>
      <c r="AC162" s="2">
        <f t="shared" si="75"/>
        <v>0</v>
      </c>
      <c r="AD162" s="2">
        <f>VLOOKUP(C162,'2021.06'!$C$2:$M$500,9,0)</f>
        <v>424.17</v>
      </c>
    </row>
    <row r="163" ht="20" customHeight="1" spans="1:30">
      <c r="A163" s="10">
        <f t="shared" si="87"/>
        <v>160</v>
      </c>
      <c r="B163" s="15"/>
      <c r="C163" s="11" t="s">
        <v>316</v>
      </c>
      <c r="D163" s="11" t="s">
        <v>317</v>
      </c>
      <c r="E163" s="11">
        <v>2836.2</v>
      </c>
      <c r="F163" s="11">
        <v>2837</v>
      </c>
      <c r="G163" s="13">
        <v>5228.42</v>
      </c>
      <c r="H163" s="11">
        <f t="shared" si="88"/>
        <v>51.05</v>
      </c>
      <c r="I163" s="11">
        <f t="shared" si="89"/>
        <v>453.792</v>
      </c>
      <c r="J163" s="11">
        <f t="shared" si="90"/>
        <v>19.859</v>
      </c>
      <c r="K163" s="13">
        <f t="shared" si="91"/>
        <v>444.42</v>
      </c>
      <c r="L163" s="13"/>
      <c r="M163" s="13">
        <f t="shared" si="92"/>
        <v>969.121</v>
      </c>
      <c r="N163" s="11">
        <v>0</v>
      </c>
      <c r="O163" s="11">
        <f t="shared" si="93"/>
        <v>226.9</v>
      </c>
      <c r="P163" s="11">
        <f t="shared" si="94"/>
        <v>8.51</v>
      </c>
      <c r="Q163" s="13">
        <f t="shared" si="95"/>
        <v>104.57</v>
      </c>
      <c r="R163" s="13"/>
      <c r="S163" s="11">
        <f t="shared" si="96"/>
        <v>339.98</v>
      </c>
      <c r="T163" s="11">
        <f t="shared" si="97"/>
        <v>1309.101</v>
      </c>
      <c r="U163" s="11"/>
      <c r="V163" s="2" t="str">
        <f>VLOOKUP(D163,[3]汇总!I$2:J$326,2,0)</f>
        <v>√</v>
      </c>
      <c r="W163" s="2">
        <f>VLOOKUP(D163,'[4]2021.05'!$E$5:$F$203,2,0)</f>
        <v>2544</v>
      </c>
      <c r="X163" s="2">
        <f t="shared" si="98"/>
        <v>453.792</v>
      </c>
      <c r="Y163" s="2">
        <f t="shared" si="99"/>
        <v>0</v>
      </c>
      <c r="Z163" s="2">
        <f t="shared" si="100"/>
        <v>226.9</v>
      </c>
      <c r="AA163" s="35" t="str">
        <f>VLOOKUP(C163,[7]export!$B$1:$I$388,8,0)</f>
        <v>226.9</v>
      </c>
      <c r="AB163" s="2">
        <f>VLOOKUP(C163,[8]Sheet1!$B$1:$K$500,9,0)</f>
        <v>8.51</v>
      </c>
      <c r="AC163" s="2">
        <f t="shared" si="75"/>
        <v>0</v>
      </c>
      <c r="AD163" s="2">
        <f>VLOOKUP(C163,'2021.06'!$C$2:$M$500,9,0)</f>
        <v>424.17</v>
      </c>
    </row>
    <row r="164" ht="20" customHeight="1" spans="1:30">
      <c r="A164" s="10">
        <f t="shared" si="87"/>
        <v>161</v>
      </c>
      <c r="B164" s="15"/>
      <c r="C164" s="11" t="s">
        <v>320</v>
      </c>
      <c r="D164" s="11" t="s">
        <v>321</v>
      </c>
      <c r="E164" s="11">
        <v>2836.2</v>
      </c>
      <c r="F164" s="11">
        <v>2837</v>
      </c>
      <c r="G164" s="13">
        <v>5228.42</v>
      </c>
      <c r="H164" s="11">
        <f t="shared" si="88"/>
        <v>51.05</v>
      </c>
      <c r="I164" s="11">
        <f t="shared" si="89"/>
        <v>453.792</v>
      </c>
      <c r="J164" s="11">
        <f t="shared" si="90"/>
        <v>19.859</v>
      </c>
      <c r="K164" s="13">
        <f t="shared" si="91"/>
        <v>444.42</v>
      </c>
      <c r="L164" s="13"/>
      <c r="M164" s="13">
        <f t="shared" si="92"/>
        <v>969.121</v>
      </c>
      <c r="N164" s="11">
        <v>0</v>
      </c>
      <c r="O164" s="11">
        <f t="shared" si="93"/>
        <v>226.9</v>
      </c>
      <c r="P164" s="11">
        <f t="shared" si="94"/>
        <v>8.51</v>
      </c>
      <c r="Q164" s="13">
        <f t="shared" si="95"/>
        <v>104.57</v>
      </c>
      <c r="R164" s="13"/>
      <c r="S164" s="11">
        <f t="shared" si="96"/>
        <v>339.98</v>
      </c>
      <c r="T164" s="11">
        <f t="shared" si="97"/>
        <v>1309.101</v>
      </c>
      <c r="U164" s="11"/>
      <c r="V164" s="2" t="str">
        <f>VLOOKUP(D164,[3]汇总!I$2:J$326,2,0)</f>
        <v>√</v>
      </c>
      <c r="W164" s="2" t="e">
        <f>VLOOKUP(D164,'[4]2021.05'!$E$5:$F$203,2,0)</f>
        <v>#N/A</v>
      </c>
      <c r="X164" s="2">
        <f t="shared" si="98"/>
        <v>453.792</v>
      </c>
      <c r="Y164" s="2">
        <f t="shared" si="99"/>
        <v>0</v>
      </c>
      <c r="Z164" s="2">
        <f t="shared" si="100"/>
        <v>226.9</v>
      </c>
      <c r="AA164" s="35" t="str">
        <f>VLOOKUP(C164,[7]export!$B$1:$I$388,8,0)</f>
        <v>226.9</v>
      </c>
      <c r="AB164" s="2">
        <f>VLOOKUP(C164,[8]Sheet1!$B$1:$K$500,9,0)</f>
        <v>8.51</v>
      </c>
      <c r="AC164" s="2">
        <f t="shared" si="75"/>
        <v>0</v>
      </c>
      <c r="AD164" s="2">
        <f>VLOOKUP(C164,'2021.06'!$C$2:$M$500,9,0)</f>
        <v>424.17</v>
      </c>
    </row>
    <row r="165" ht="20" customHeight="1" spans="1:30">
      <c r="A165" s="10">
        <f t="shared" si="87"/>
        <v>162</v>
      </c>
      <c r="B165" s="15"/>
      <c r="C165" s="11" t="s">
        <v>322</v>
      </c>
      <c r="D165" s="11" t="s">
        <v>323</v>
      </c>
      <c r="E165" s="11">
        <v>2836.2</v>
      </c>
      <c r="F165" s="11">
        <v>2837</v>
      </c>
      <c r="G165" s="13">
        <v>5228.42</v>
      </c>
      <c r="H165" s="11">
        <f t="shared" si="88"/>
        <v>51.05</v>
      </c>
      <c r="I165" s="11">
        <f t="shared" si="89"/>
        <v>453.792</v>
      </c>
      <c r="J165" s="11">
        <f t="shared" si="90"/>
        <v>19.859</v>
      </c>
      <c r="K165" s="13">
        <f t="shared" si="91"/>
        <v>444.42</v>
      </c>
      <c r="L165" s="13"/>
      <c r="M165" s="13">
        <f t="shared" si="92"/>
        <v>969.121</v>
      </c>
      <c r="N165" s="11">
        <v>0</v>
      </c>
      <c r="O165" s="11">
        <f t="shared" si="93"/>
        <v>226.9</v>
      </c>
      <c r="P165" s="11">
        <f t="shared" si="94"/>
        <v>8.51</v>
      </c>
      <c r="Q165" s="13">
        <f t="shared" si="95"/>
        <v>104.57</v>
      </c>
      <c r="R165" s="13"/>
      <c r="S165" s="11">
        <f t="shared" si="96"/>
        <v>339.98</v>
      </c>
      <c r="T165" s="11">
        <f t="shared" si="97"/>
        <v>1309.101</v>
      </c>
      <c r="U165" s="11"/>
      <c r="V165" s="2" t="str">
        <f>VLOOKUP(D165,[3]汇总!I$2:J$326,2,0)</f>
        <v>√</v>
      </c>
      <c r="W165" s="2">
        <f>VLOOKUP(D165,'[4]2021.05'!$E$5:$F$203,2,0)</f>
        <v>2544</v>
      </c>
      <c r="X165" s="2">
        <f t="shared" si="98"/>
        <v>453.792</v>
      </c>
      <c r="Y165" s="2">
        <f t="shared" si="99"/>
        <v>0</v>
      </c>
      <c r="Z165" s="2">
        <f t="shared" si="100"/>
        <v>226.9</v>
      </c>
      <c r="AA165" s="35" t="str">
        <f>VLOOKUP(C165,[7]export!$B$1:$I$388,8,0)</f>
        <v>226.9</v>
      </c>
      <c r="AB165" s="2">
        <f>VLOOKUP(C165,[8]Sheet1!$B$1:$K$500,9,0)</f>
        <v>8.51</v>
      </c>
      <c r="AC165" s="2">
        <f t="shared" si="75"/>
        <v>0</v>
      </c>
      <c r="AD165" s="2">
        <f>VLOOKUP(C165,'2021.06'!$C$2:$M$500,9,0)</f>
        <v>424.17</v>
      </c>
    </row>
    <row r="166" ht="20" customHeight="1" spans="1:30">
      <c r="A166" s="10">
        <f t="shared" si="87"/>
        <v>163</v>
      </c>
      <c r="B166" s="15"/>
      <c r="C166" s="11" t="s">
        <v>324</v>
      </c>
      <c r="D166" s="11" t="s">
        <v>325</v>
      </c>
      <c r="E166" s="11">
        <v>2836.2</v>
      </c>
      <c r="F166" s="11">
        <v>2837</v>
      </c>
      <c r="G166" s="13">
        <v>5228.42</v>
      </c>
      <c r="H166" s="11">
        <f t="shared" si="88"/>
        <v>51.05</v>
      </c>
      <c r="I166" s="11">
        <f t="shared" si="89"/>
        <v>453.792</v>
      </c>
      <c r="J166" s="11">
        <f t="shared" si="90"/>
        <v>19.859</v>
      </c>
      <c r="K166" s="13">
        <f t="shared" si="91"/>
        <v>444.42</v>
      </c>
      <c r="L166" s="13"/>
      <c r="M166" s="13">
        <f t="shared" si="92"/>
        <v>969.121</v>
      </c>
      <c r="N166" s="11">
        <v>0</v>
      </c>
      <c r="O166" s="11">
        <f t="shared" si="93"/>
        <v>226.9</v>
      </c>
      <c r="P166" s="11">
        <f t="shared" si="94"/>
        <v>8.51</v>
      </c>
      <c r="Q166" s="13">
        <f t="shared" si="95"/>
        <v>104.57</v>
      </c>
      <c r="R166" s="13"/>
      <c r="S166" s="11">
        <f t="shared" si="96"/>
        <v>339.98</v>
      </c>
      <c r="T166" s="11">
        <f t="shared" si="97"/>
        <v>1309.101</v>
      </c>
      <c r="U166" s="11"/>
      <c r="V166" s="2" t="str">
        <f>VLOOKUP(D166,[3]汇总!I$2:J$326,2,0)</f>
        <v>√</v>
      </c>
      <c r="W166" s="2">
        <f>VLOOKUP(D166,'[4]2021.05'!$E$5:$F$203,2,0)</f>
        <v>1790</v>
      </c>
      <c r="X166" s="2">
        <f t="shared" si="98"/>
        <v>453.792</v>
      </c>
      <c r="Y166" s="2">
        <f t="shared" si="99"/>
        <v>0</v>
      </c>
      <c r="Z166" s="2">
        <f t="shared" si="100"/>
        <v>226.9</v>
      </c>
      <c r="AA166" s="35" t="str">
        <f>VLOOKUP(C166,[7]export!$B$1:$I$388,8,0)</f>
        <v>226.9</v>
      </c>
      <c r="AB166" s="2">
        <f>VLOOKUP(C166,[8]Sheet1!$B$1:$K$500,9,0)</f>
        <v>8.51</v>
      </c>
      <c r="AC166" s="2">
        <f t="shared" si="75"/>
        <v>0</v>
      </c>
      <c r="AD166" s="2">
        <f>VLOOKUP(C166,'2021.06'!$C$2:$M$500,9,0)</f>
        <v>424.17</v>
      </c>
    </row>
    <row r="167" ht="20" customHeight="1" spans="1:30">
      <c r="A167" s="10">
        <f t="shared" si="87"/>
        <v>164</v>
      </c>
      <c r="B167" s="15"/>
      <c r="C167" s="11" t="s">
        <v>328</v>
      </c>
      <c r="D167" s="11" t="s">
        <v>329</v>
      </c>
      <c r="E167" s="11">
        <v>2836.2</v>
      </c>
      <c r="F167" s="11">
        <v>2837</v>
      </c>
      <c r="G167" s="13">
        <v>5228.42</v>
      </c>
      <c r="H167" s="11">
        <f t="shared" si="88"/>
        <v>51.05</v>
      </c>
      <c r="I167" s="11">
        <f t="shared" si="89"/>
        <v>453.792</v>
      </c>
      <c r="J167" s="11">
        <f t="shared" si="90"/>
        <v>19.859</v>
      </c>
      <c r="K167" s="13">
        <f t="shared" si="91"/>
        <v>444.42</v>
      </c>
      <c r="L167" s="13"/>
      <c r="M167" s="13">
        <f t="shared" si="92"/>
        <v>969.121</v>
      </c>
      <c r="N167" s="11">
        <v>0</v>
      </c>
      <c r="O167" s="11">
        <f t="shared" si="93"/>
        <v>226.9</v>
      </c>
      <c r="P167" s="11">
        <f t="shared" si="94"/>
        <v>8.51</v>
      </c>
      <c r="Q167" s="13">
        <f t="shared" si="95"/>
        <v>104.57</v>
      </c>
      <c r="R167" s="13"/>
      <c r="S167" s="11">
        <f t="shared" si="96"/>
        <v>339.98</v>
      </c>
      <c r="T167" s="11">
        <f t="shared" si="97"/>
        <v>1309.101</v>
      </c>
      <c r="U167" s="11"/>
      <c r="V167" s="2" t="str">
        <f>VLOOKUP(D167,[3]汇总!I$2:J$326,2,0)</f>
        <v>√</v>
      </c>
      <c r="W167" s="2">
        <f>VLOOKUP(D167,'[4]2021.05'!$E$5:$F$203,2,0)</f>
        <v>1790</v>
      </c>
      <c r="X167" s="2">
        <f t="shared" si="98"/>
        <v>453.792</v>
      </c>
      <c r="Y167" s="2">
        <f t="shared" si="99"/>
        <v>0</v>
      </c>
      <c r="Z167" s="2">
        <f t="shared" si="100"/>
        <v>226.9</v>
      </c>
      <c r="AA167" s="35" t="str">
        <f>VLOOKUP(C167,[7]export!$B$1:$I$388,8,0)</f>
        <v>226.9</v>
      </c>
      <c r="AB167" s="2">
        <f>VLOOKUP(C167,[8]Sheet1!$B$1:$K$500,9,0)</f>
        <v>8.51</v>
      </c>
      <c r="AC167" s="2">
        <f t="shared" si="75"/>
        <v>0</v>
      </c>
      <c r="AD167" s="2">
        <f>VLOOKUP(C167,'2021.06'!$C$2:$M$500,9,0)</f>
        <v>424.17</v>
      </c>
    </row>
    <row r="168" ht="20" customHeight="1" spans="1:30">
      <c r="A168" s="10">
        <f t="shared" si="87"/>
        <v>165</v>
      </c>
      <c r="B168" s="15"/>
      <c r="C168" s="11" t="s">
        <v>330</v>
      </c>
      <c r="D168" s="11" t="s">
        <v>331</v>
      </c>
      <c r="E168" s="11">
        <v>2836.2</v>
      </c>
      <c r="F168" s="11">
        <v>2837</v>
      </c>
      <c r="G168" s="13">
        <v>5228.42</v>
      </c>
      <c r="H168" s="11">
        <f t="shared" si="88"/>
        <v>51.05</v>
      </c>
      <c r="I168" s="11">
        <f t="shared" si="89"/>
        <v>453.792</v>
      </c>
      <c r="J168" s="11">
        <f t="shared" si="90"/>
        <v>19.859</v>
      </c>
      <c r="K168" s="13">
        <f t="shared" si="91"/>
        <v>444.42</v>
      </c>
      <c r="L168" s="13"/>
      <c r="M168" s="13">
        <f t="shared" si="92"/>
        <v>969.121</v>
      </c>
      <c r="N168" s="11">
        <v>0</v>
      </c>
      <c r="O168" s="11">
        <f t="shared" si="93"/>
        <v>226.9</v>
      </c>
      <c r="P168" s="11">
        <f t="shared" si="94"/>
        <v>8.51</v>
      </c>
      <c r="Q168" s="13">
        <f t="shared" si="95"/>
        <v>104.57</v>
      </c>
      <c r="R168" s="13"/>
      <c r="S168" s="11">
        <f t="shared" si="96"/>
        <v>339.98</v>
      </c>
      <c r="T168" s="11">
        <f t="shared" si="97"/>
        <v>1309.101</v>
      </c>
      <c r="U168" s="11"/>
      <c r="V168" s="2" t="str">
        <f>VLOOKUP(D168,[3]汇总!I$2:J$326,2,0)</f>
        <v>√</v>
      </c>
      <c r="W168" s="2">
        <f>VLOOKUP(D168,'[4]2021.05'!$E$5:$F$203,2,0)</f>
        <v>1790</v>
      </c>
      <c r="X168" s="2">
        <f t="shared" si="98"/>
        <v>453.792</v>
      </c>
      <c r="Y168" s="2">
        <f t="shared" si="99"/>
        <v>0</v>
      </c>
      <c r="Z168" s="2">
        <f t="shared" si="100"/>
        <v>226.9</v>
      </c>
      <c r="AA168" s="35" t="str">
        <f>VLOOKUP(C168,[7]export!$B$1:$I$388,8,0)</f>
        <v>226.9</v>
      </c>
      <c r="AB168" s="2">
        <f>VLOOKUP(C168,[8]Sheet1!$B$1:$K$500,9,0)</f>
        <v>8.51</v>
      </c>
      <c r="AC168" s="2">
        <f t="shared" si="75"/>
        <v>0</v>
      </c>
      <c r="AD168" s="2">
        <f>VLOOKUP(C168,'2021.06'!$C$2:$M$500,9,0)</f>
        <v>424.17</v>
      </c>
    </row>
    <row r="169" ht="20" customHeight="1" spans="1:30">
      <c r="A169" s="10">
        <f t="shared" si="87"/>
        <v>166</v>
      </c>
      <c r="B169" s="15"/>
      <c r="C169" s="11" t="s">
        <v>332</v>
      </c>
      <c r="D169" s="11" t="s">
        <v>333</v>
      </c>
      <c r="E169" s="11">
        <v>2836.2</v>
      </c>
      <c r="F169" s="11">
        <v>2837</v>
      </c>
      <c r="G169" s="13">
        <v>5228.42</v>
      </c>
      <c r="H169" s="11">
        <f t="shared" si="88"/>
        <v>51.05</v>
      </c>
      <c r="I169" s="11">
        <f t="shared" si="89"/>
        <v>453.792</v>
      </c>
      <c r="J169" s="11">
        <f t="shared" si="90"/>
        <v>19.859</v>
      </c>
      <c r="K169" s="13">
        <f t="shared" si="91"/>
        <v>444.42</v>
      </c>
      <c r="L169" s="13"/>
      <c r="M169" s="13">
        <f t="shared" si="92"/>
        <v>969.121</v>
      </c>
      <c r="N169" s="11">
        <v>0</v>
      </c>
      <c r="O169" s="11">
        <f t="shared" si="93"/>
        <v>226.9</v>
      </c>
      <c r="P169" s="11">
        <f t="shared" si="94"/>
        <v>8.51</v>
      </c>
      <c r="Q169" s="13">
        <f t="shared" si="95"/>
        <v>104.57</v>
      </c>
      <c r="R169" s="13"/>
      <c r="S169" s="11">
        <f t="shared" si="96"/>
        <v>339.98</v>
      </c>
      <c r="T169" s="11">
        <f t="shared" si="97"/>
        <v>1309.101</v>
      </c>
      <c r="U169" s="11"/>
      <c r="V169" s="2" t="str">
        <f>VLOOKUP(D169,[3]汇总!I$2:J$326,2,0)</f>
        <v>√</v>
      </c>
      <c r="W169" s="2">
        <f>VLOOKUP(D169,'[4]2021.05'!$E$5:$F$203,2,0)</f>
        <v>1790</v>
      </c>
      <c r="X169" s="2">
        <f t="shared" si="98"/>
        <v>453.792</v>
      </c>
      <c r="Y169" s="2">
        <f t="shared" si="99"/>
        <v>0</v>
      </c>
      <c r="Z169" s="2">
        <f t="shared" si="100"/>
        <v>226.9</v>
      </c>
      <c r="AA169" s="35" t="str">
        <f>VLOOKUP(C169,[7]export!$B$1:$I$388,8,0)</f>
        <v>226.9</v>
      </c>
      <c r="AB169" s="2">
        <f>VLOOKUP(C169,[8]Sheet1!$B$1:$K$500,9,0)</f>
        <v>8.51</v>
      </c>
      <c r="AC169" s="2">
        <f t="shared" si="75"/>
        <v>0</v>
      </c>
      <c r="AD169" s="2">
        <f>VLOOKUP(C169,'2021.06'!$C$2:$M$500,9,0)</f>
        <v>424.17</v>
      </c>
    </row>
    <row r="170" ht="20" customHeight="1" spans="1:30">
      <c r="A170" s="10">
        <f t="shared" si="87"/>
        <v>167</v>
      </c>
      <c r="B170" s="15"/>
      <c r="C170" s="11" t="s">
        <v>336</v>
      </c>
      <c r="D170" s="11" t="s">
        <v>337</v>
      </c>
      <c r="E170" s="11">
        <v>2836.2</v>
      </c>
      <c r="F170" s="11">
        <v>2837</v>
      </c>
      <c r="G170" s="13">
        <v>5228.42</v>
      </c>
      <c r="H170" s="11">
        <f t="shared" si="88"/>
        <v>51.05</v>
      </c>
      <c r="I170" s="11">
        <f t="shared" si="89"/>
        <v>453.792</v>
      </c>
      <c r="J170" s="11">
        <f t="shared" si="90"/>
        <v>19.859</v>
      </c>
      <c r="K170" s="13">
        <f t="shared" si="91"/>
        <v>444.42</v>
      </c>
      <c r="L170" s="13"/>
      <c r="M170" s="13">
        <f t="shared" si="92"/>
        <v>969.121</v>
      </c>
      <c r="N170" s="11">
        <v>0</v>
      </c>
      <c r="O170" s="11">
        <f t="shared" si="93"/>
        <v>226.9</v>
      </c>
      <c r="P170" s="11">
        <f t="shared" si="94"/>
        <v>8.51</v>
      </c>
      <c r="Q170" s="13">
        <f t="shared" si="95"/>
        <v>104.57</v>
      </c>
      <c r="R170" s="13"/>
      <c r="S170" s="11">
        <f t="shared" si="96"/>
        <v>339.98</v>
      </c>
      <c r="T170" s="11">
        <f t="shared" si="97"/>
        <v>1309.101</v>
      </c>
      <c r="U170" s="11"/>
      <c r="V170" s="2" t="str">
        <f>VLOOKUP(D170,[3]汇总!I$2:J$326,2,0)</f>
        <v>√</v>
      </c>
      <c r="W170" s="2">
        <f>VLOOKUP(D170,'[4]2021.05'!$E$5:$F$203,2,0)</f>
        <v>1790</v>
      </c>
      <c r="X170" s="2">
        <f t="shared" si="98"/>
        <v>453.792</v>
      </c>
      <c r="Y170" s="2">
        <f t="shared" si="99"/>
        <v>0</v>
      </c>
      <c r="Z170" s="2">
        <f t="shared" si="100"/>
        <v>226.9</v>
      </c>
      <c r="AA170" s="35" t="str">
        <f>VLOOKUP(C170,[7]export!$B$1:$I$388,8,0)</f>
        <v>226.9</v>
      </c>
      <c r="AB170" s="2">
        <f>VLOOKUP(C170,[8]Sheet1!$B$1:$K$500,9,0)</f>
        <v>8.51</v>
      </c>
      <c r="AC170" s="2">
        <f t="shared" si="75"/>
        <v>0</v>
      </c>
      <c r="AD170" s="2">
        <f>VLOOKUP(C170,'2021.06'!$C$2:$M$500,9,0)</f>
        <v>424.17</v>
      </c>
    </row>
    <row r="171" ht="20" customHeight="1" spans="1:30">
      <c r="A171" s="10">
        <f t="shared" si="87"/>
        <v>168</v>
      </c>
      <c r="B171" s="15"/>
      <c r="C171" s="11" t="s">
        <v>338</v>
      </c>
      <c r="D171" s="11" t="s">
        <v>339</v>
      </c>
      <c r="E171" s="11">
        <v>2836.2</v>
      </c>
      <c r="F171" s="11">
        <v>2837</v>
      </c>
      <c r="G171" s="13">
        <v>5228.42</v>
      </c>
      <c r="H171" s="11">
        <f t="shared" si="88"/>
        <v>51.05</v>
      </c>
      <c r="I171" s="11">
        <f t="shared" si="89"/>
        <v>453.792</v>
      </c>
      <c r="J171" s="11">
        <f t="shared" si="90"/>
        <v>19.859</v>
      </c>
      <c r="K171" s="13">
        <f t="shared" si="91"/>
        <v>444.42</v>
      </c>
      <c r="L171" s="13"/>
      <c r="M171" s="13">
        <f t="shared" si="92"/>
        <v>969.121</v>
      </c>
      <c r="N171" s="11">
        <v>0</v>
      </c>
      <c r="O171" s="11">
        <f t="shared" si="93"/>
        <v>226.9</v>
      </c>
      <c r="P171" s="11">
        <f t="shared" si="94"/>
        <v>8.51</v>
      </c>
      <c r="Q171" s="13">
        <f t="shared" si="95"/>
        <v>104.57</v>
      </c>
      <c r="R171" s="13"/>
      <c r="S171" s="11">
        <f t="shared" si="96"/>
        <v>339.98</v>
      </c>
      <c r="T171" s="11">
        <f t="shared" si="97"/>
        <v>1309.101</v>
      </c>
      <c r="U171" s="11"/>
      <c r="V171" s="2" t="str">
        <f>VLOOKUP(D171,[3]汇总!I$2:J$326,2,0)</f>
        <v>√</v>
      </c>
      <c r="W171" s="2" t="e">
        <f>VLOOKUP(D171,'[4]2021.05'!$E$5:$F$203,2,0)</f>
        <v>#N/A</v>
      </c>
      <c r="X171" s="2">
        <f t="shared" si="98"/>
        <v>453.792</v>
      </c>
      <c r="Y171" s="2">
        <f t="shared" si="99"/>
        <v>0</v>
      </c>
      <c r="Z171" s="2">
        <f t="shared" si="100"/>
        <v>226.9</v>
      </c>
      <c r="AA171" s="35" t="str">
        <f>VLOOKUP(C171,[7]export!$B$1:$I$388,8,0)</f>
        <v>226.9</v>
      </c>
      <c r="AB171" s="2">
        <f>VLOOKUP(C171,[8]Sheet1!$B$1:$K$500,9,0)</f>
        <v>8.51</v>
      </c>
      <c r="AC171" s="2">
        <f t="shared" si="75"/>
        <v>0</v>
      </c>
      <c r="AD171" s="2">
        <f>VLOOKUP(C171,'2021.06'!$C$2:$M$500,9,0)</f>
        <v>424.17</v>
      </c>
    </row>
    <row r="172" ht="20" customHeight="1" spans="1:30">
      <c r="A172" s="10">
        <f t="shared" si="87"/>
        <v>169</v>
      </c>
      <c r="B172" s="15"/>
      <c r="C172" s="11" t="s">
        <v>340</v>
      </c>
      <c r="D172" s="11" t="s">
        <v>341</v>
      </c>
      <c r="E172" s="11">
        <v>2836.2</v>
      </c>
      <c r="F172" s="11">
        <v>2837</v>
      </c>
      <c r="G172" s="13">
        <v>5228.42</v>
      </c>
      <c r="H172" s="11">
        <f t="shared" si="88"/>
        <v>51.05</v>
      </c>
      <c r="I172" s="11">
        <f t="shared" si="89"/>
        <v>453.792</v>
      </c>
      <c r="J172" s="11">
        <f t="shared" si="90"/>
        <v>19.859</v>
      </c>
      <c r="K172" s="13">
        <f t="shared" si="91"/>
        <v>444.42</v>
      </c>
      <c r="L172" s="13"/>
      <c r="M172" s="13">
        <f t="shared" si="92"/>
        <v>969.121</v>
      </c>
      <c r="N172" s="11">
        <v>0</v>
      </c>
      <c r="O172" s="11">
        <f t="shared" si="93"/>
        <v>226.9</v>
      </c>
      <c r="P172" s="11">
        <f t="shared" si="94"/>
        <v>8.51</v>
      </c>
      <c r="Q172" s="13">
        <f t="shared" si="95"/>
        <v>104.57</v>
      </c>
      <c r="R172" s="13"/>
      <c r="S172" s="11">
        <f t="shared" si="96"/>
        <v>339.98</v>
      </c>
      <c r="T172" s="11">
        <f t="shared" si="97"/>
        <v>1309.101</v>
      </c>
      <c r="U172" s="11"/>
      <c r="V172" s="2" t="str">
        <f>VLOOKUP(D172,[3]汇总!I$2:J$326,2,0)</f>
        <v>√</v>
      </c>
      <c r="W172" s="2">
        <f>VLOOKUP(D172,'[4]2021.05'!$E$5:$F$203,2,0)</f>
        <v>1790</v>
      </c>
      <c r="X172" s="2">
        <f t="shared" si="98"/>
        <v>453.792</v>
      </c>
      <c r="Y172" s="2">
        <f t="shared" si="99"/>
        <v>0</v>
      </c>
      <c r="Z172" s="2">
        <f t="shared" si="100"/>
        <v>226.9</v>
      </c>
      <c r="AA172" s="35" t="str">
        <f>VLOOKUP(C172,[7]export!$B$1:$I$388,8,0)</f>
        <v>226.9</v>
      </c>
      <c r="AB172" s="2">
        <f>VLOOKUP(C172,[8]Sheet1!$B$1:$K$500,9,0)</f>
        <v>8.51</v>
      </c>
      <c r="AC172" s="2">
        <f t="shared" si="75"/>
        <v>0</v>
      </c>
      <c r="AD172" s="2">
        <f>VLOOKUP(C172,'2021.06'!$C$2:$M$500,9,0)</f>
        <v>424.17</v>
      </c>
    </row>
    <row r="173" ht="20" customHeight="1" spans="1:30">
      <c r="A173" s="10">
        <f t="shared" si="87"/>
        <v>170</v>
      </c>
      <c r="B173" s="15"/>
      <c r="C173" s="11" t="s">
        <v>342</v>
      </c>
      <c r="D173" s="11" t="s">
        <v>343</v>
      </c>
      <c r="E173" s="11">
        <v>2836.2</v>
      </c>
      <c r="F173" s="11">
        <v>2837</v>
      </c>
      <c r="G173" s="13">
        <v>5228.42</v>
      </c>
      <c r="H173" s="11">
        <f t="shared" si="88"/>
        <v>51.05</v>
      </c>
      <c r="I173" s="11">
        <f t="shared" si="89"/>
        <v>453.792</v>
      </c>
      <c r="J173" s="11">
        <f t="shared" si="90"/>
        <v>19.859</v>
      </c>
      <c r="K173" s="13">
        <f t="shared" si="91"/>
        <v>444.42</v>
      </c>
      <c r="L173" s="13"/>
      <c r="M173" s="13">
        <f t="shared" si="92"/>
        <v>969.121</v>
      </c>
      <c r="N173" s="11">
        <v>0</v>
      </c>
      <c r="O173" s="11">
        <f t="shared" si="93"/>
        <v>226.9</v>
      </c>
      <c r="P173" s="11">
        <f t="shared" si="94"/>
        <v>8.51</v>
      </c>
      <c r="Q173" s="13">
        <f t="shared" si="95"/>
        <v>104.57</v>
      </c>
      <c r="R173" s="13"/>
      <c r="S173" s="11">
        <f t="shared" si="96"/>
        <v>339.98</v>
      </c>
      <c r="T173" s="11">
        <f t="shared" si="97"/>
        <v>1309.101</v>
      </c>
      <c r="U173" s="11"/>
      <c r="V173" s="2" t="str">
        <f>VLOOKUP(D173,[3]汇总!I$2:J$326,2,0)</f>
        <v>√</v>
      </c>
      <c r="W173" s="2">
        <f>VLOOKUP(D173,'[4]2021.05'!$E$5:$F$203,2,0)</f>
        <v>1790</v>
      </c>
      <c r="X173" s="2">
        <f t="shared" si="98"/>
        <v>453.792</v>
      </c>
      <c r="Y173" s="2">
        <f t="shared" si="99"/>
        <v>0</v>
      </c>
      <c r="Z173" s="2">
        <f t="shared" si="100"/>
        <v>226.9</v>
      </c>
      <c r="AA173" s="35" t="str">
        <f>VLOOKUP(C173,[7]export!$B$1:$I$388,8,0)</f>
        <v>226.9</v>
      </c>
      <c r="AB173" s="2">
        <f>VLOOKUP(C173,[8]Sheet1!$B$1:$K$500,9,0)</f>
        <v>8.51</v>
      </c>
      <c r="AC173" s="2">
        <f t="shared" si="75"/>
        <v>0</v>
      </c>
      <c r="AD173" s="2">
        <f>VLOOKUP(C173,'2021.06'!$C$2:$M$500,9,0)</f>
        <v>424.17</v>
      </c>
    </row>
    <row r="174" ht="20" customHeight="1" spans="1:30">
      <c r="A174" s="10">
        <f t="shared" si="87"/>
        <v>171</v>
      </c>
      <c r="B174" s="15"/>
      <c r="C174" s="11" t="s">
        <v>346</v>
      </c>
      <c r="D174" s="11" t="s">
        <v>347</v>
      </c>
      <c r="E174" s="11">
        <v>2836.2</v>
      </c>
      <c r="F174" s="11">
        <v>2837</v>
      </c>
      <c r="G174" s="13">
        <v>5228.42</v>
      </c>
      <c r="H174" s="11">
        <f t="shared" si="88"/>
        <v>51.05</v>
      </c>
      <c r="I174" s="11">
        <f t="shared" si="89"/>
        <v>453.792</v>
      </c>
      <c r="J174" s="11">
        <f t="shared" si="90"/>
        <v>19.859</v>
      </c>
      <c r="K174" s="13">
        <f t="shared" si="91"/>
        <v>444.42</v>
      </c>
      <c r="L174" s="13"/>
      <c r="M174" s="13">
        <f t="shared" si="92"/>
        <v>969.121</v>
      </c>
      <c r="N174" s="11">
        <v>0</v>
      </c>
      <c r="O174" s="11">
        <f t="shared" si="93"/>
        <v>226.9</v>
      </c>
      <c r="P174" s="11">
        <f t="shared" si="94"/>
        <v>8.51</v>
      </c>
      <c r="Q174" s="13">
        <f t="shared" si="95"/>
        <v>104.57</v>
      </c>
      <c r="R174" s="13"/>
      <c r="S174" s="11">
        <f t="shared" si="96"/>
        <v>339.98</v>
      </c>
      <c r="T174" s="11">
        <f t="shared" si="97"/>
        <v>1309.101</v>
      </c>
      <c r="U174" s="11"/>
      <c r="V174" s="2" t="str">
        <f>VLOOKUP(D174,[3]汇总!I$2:J$326,2,0)</f>
        <v>√</v>
      </c>
      <c r="W174" s="2">
        <f>VLOOKUP(D174,'[4]2021.05'!$E$5:$F$203,2,0)</f>
        <v>1790</v>
      </c>
      <c r="X174" s="2">
        <f t="shared" si="98"/>
        <v>453.792</v>
      </c>
      <c r="Y174" s="2">
        <f t="shared" si="99"/>
        <v>0</v>
      </c>
      <c r="Z174" s="2">
        <f t="shared" si="100"/>
        <v>226.9</v>
      </c>
      <c r="AA174" s="35" t="str">
        <f>VLOOKUP(C174,[7]export!$B$1:$I$388,8,0)</f>
        <v>226.9</v>
      </c>
      <c r="AB174" s="2">
        <f>VLOOKUP(C174,[8]Sheet1!$B$1:$K$500,9,0)</f>
        <v>8.51</v>
      </c>
      <c r="AC174" s="2">
        <f t="shared" si="75"/>
        <v>0</v>
      </c>
      <c r="AD174" s="2">
        <f>VLOOKUP(C174,'2021.06'!$C$2:$M$500,9,0)</f>
        <v>424.17</v>
      </c>
    </row>
    <row r="175" ht="20" customHeight="1" spans="1:30">
      <c r="A175" s="10">
        <f t="shared" si="87"/>
        <v>172</v>
      </c>
      <c r="B175" s="15"/>
      <c r="C175" s="11" t="s">
        <v>348</v>
      </c>
      <c r="D175" s="11" t="s">
        <v>349</v>
      </c>
      <c r="E175" s="11">
        <v>2836.2</v>
      </c>
      <c r="F175" s="11">
        <v>2837</v>
      </c>
      <c r="G175" s="13">
        <v>5228.42</v>
      </c>
      <c r="H175" s="11">
        <f t="shared" si="88"/>
        <v>51.05</v>
      </c>
      <c r="I175" s="11">
        <f t="shared" si="89"/>
        <v>453.792</v>
      </c>
      <c r="J175" s="11">
        <f t="shared" si="90"/>
        <v>19.859</v>
      </c>
      <c r="K175" s="13">
        <f t="shared" si="91"/>
        <v>444.42</v>
      </c>
      <c r="L175" s="13"/>
      <c r="M175" s="13">
        <f t="shared" si="92"/>
        <v>969.121</v>
      </c>
      <c r="N175" s="11">
        <v>0</v>
      </c>
      <c r="O175" s="11">
        <f t="shared" si="93"/>
        <v>226.9</v>
      </c>
      <c r="P175" s="11">
        <f t="shared" si="94"/>
        <v>8.51</v>
      </c>
      <c r="Q175" s="13">
        <f t="shared" si="95"/>
        <v>104.57</v>
      </c>
      <c r="R175" s="13"/>
      <c r="S175" s="11">
        <f t="shared" si="96"/>
        <v>339.98</v>
      </c>
      <c r="T175" s="11">
        <f t="shared" si="97"/>
        <v>1309.101</v>
      </c>
      <c r="U175" s="11"/>
      <c r="V175" s="2" t="str">
        <f>VLOOKUP(D175,[3]汇总!I$2:J$326,2,0)</f>
        <v>√</v>
      </c>
      <c r="W175" s="2">
        <f>VLOOKUP(D175,'[4]2021.05'!$E$5:$F$203,2,0)</f>
        <v>1790</v>
      </c>
      <c r="X175" s="2">
        <f t="shared" si="98"/>
        <v>453.792</v>
      </c>
      <c r="Y175" s="2">
        <f t="shared" si="99"/>
        <v>0</v>
      </c>
      <c r="Z175" s="2">
        <f t="shared" si="100"/>
        <v>226.9</v>
      </c>
      <c r="AA175" s="35" t="str">
        <f>VLOOKUP(C175,[7]export!$B$1:$I$388,8,0)</f>
        <v>226.9</v>
      </c>
      <c r="AB175" s="2">
        <f>VLOOKUP(C175,[8]Sheet1!$B$1:$K$500,9,0)</f>
        <v>8.51</v>
      </c>
      <c r="AC175" s="2">
        <f t="shared" si="75"/>
        <v>0</v>
      </c>
      <c r="AD175" s="2">
        <f>VLOOKUP(C175,'2021.06'!$C$2:$M$500,9,0)</f>
        <v>424.17</v>
      </c>
    </row>
    <row r="176" ht="20" customHeight="1" spans="1:30">
      <c r="A176" s="10">
        <f t="shared" si="87"/>
        <v>173</v>
      </c>
      <c r="B176" s="15"/>
      <c r="C176" s="11" t="s">
        <v>350</v>
      </c>
      <c r="D176" s="11" t="s">
        <v>351</v>
      </c>
      <c r="E176" s="11">
        <v>2836.2</v>
      </c>
      <c r="F176" s="11">
        <v>2837</v>
      </c>
      <c r="G176" s="13">
        <v>5228.42</v>
      </c>
      <c r="H176" s="11">
        <f t="shared" si="88"/>
        <v>51.05</v>
      </c>
      <c r="I176" s="11">
        <f t="shared" si="89"/>
        <v>453.792</v>
      </c>
      <c r="J176" s="11">
        <f t="shared" si="90"/>
        <v>19.859</v>
      </c>
      <c r="K176" s="13">
        <f t="shared" si="91"/>
        <v>444.42</v>
      </c>
      <c r="L176" s="13"/>
      <c r="M176" s="13">
        <f t="shared" si="92"/>
        <v>969.121</v>
      </c>
      <c r="N176" s="11">
        <v>0</v>
      </c>
      <c r="O176" s="11">
        <f t="shared" si="93"/>
        <v>226.9</v>
      </c>
      <c r="P176" s="11">
        <f t="shared" si="94"/>
        <v>8.51</v>
      </c>
      <c r="Q176" s="13">
        <f t="shared" si="95"/>
        <v>104.57</v>
      </c>
      <c r="R176" s="13"/>
      <c r="S176" s="11">
        <f t="shared" si="96"/>
        <v>339.98</v>
      </c>
      <c r="T176" s="11">
        <f t="shared" si="97"/>
        <v>1309.101</v>
      </c>
      <c r="U176" s="11"/>
      <c r="V176" s="2" t="str">
        <f>VLOOKUP(D176,[3]汇总!I$2:J$326,2,0)</f>
        <v>√</v>
      </c>
      <c r="W176" s="2">
        <f>VLOOKUP(D176,'[4]2021.05'!$E$5:$F$203,2,0)</f>
        <v>1790</v>
      </c>
      <c r="X176" s="2">
        <f t="shared" si="98"/>
        <v>453.792</v>
      </c>
      <c r="Y176" s="2">
        <f t="shared" si="99"/>
        <v>0</v>
      </c>
      <c r="Z176" s="2">
        <f t="shared" si="100"/>
        <v>226.9</v>
      </c>
      <c r="AA176" s="35" t="str">
        <f>VLOOKUP(C176,[7]export!$B$1:$I$388,8,0)</f>
        <v>226.9</v>
      </c>
      <c r="AB176" s="2">
        <f>VLOOKUP(C176,[8]Sheet1!$B$1:$K$500,9,0)</f>
        <v>8.51</v>
      </c>
      <c r="AC176" s="2">
        <f t="shared" si="75"/>
        <v>0</v>
      </c>
      <c r="AD176" s="2">
        <f>VLOOKUP(C176,'2021.06'!$C$2:$M$500,9,0)</f>
        <v>424.17</v>
      </c>
    </row>
    <row r="177" ht="20" customHeight="1" spans="1:30">
      <c r="A177" s="10">
        <f t="shared" si="87"/>
        <v>174</v>
      </c>
      <c r="B177" s="15"/>
      <c r="C177" s="11" t="s">
        <v>352</v>
      </c>
      <c r="D177" s="11" t="s">
        <v>353</v>
      </c>
      <c r="E177" s="11">
        <v>2836.2</v>
      </c>
      <c r="F177" s="11">
        <v>2837</v>
      </c>
      <c r="G177" s="13">
        <v>5228.42</v>
      </c>
      <c r="H177" s="11">
        <f t="shared" si="88"/>
        <v>51.05</v>
      </c>
      <c r="I177" s="11">
        <f t="shared" si="89"/>
        <v>453.792</v>
      </c>
      <c r="J177" s="11">
        <f t="shared" si="90"/>
        <v>19.859</v>
      </c>
      <c r="K177" s="13">
        <f t="shared" si="91"/>
        <v>444.42</v>
      </c>
      <c r="L177" s="13"/>
      <c r="M177" s="13">
        <f t="shared" si="92"/>
        <v>969.121</v>
      </c>
      <c r="N177" s="11">
        <v>0</v>
      </c>
      <c r="O177" s="11">
        <f t="shared" si="93"/>
        <v>226.9</v>
      </c>
      <c r="P177" s="11">
        <f t="shared" si="94"/>
        <v>8.51</v>
      </c>
      <c r="Q177" s="13">
        <f t="shared" si="95"/>
        <v>104.57</v>
      </c>
      <c r="R177" s="13"/>
      <c r="S177" s="11">
        <f t="shared" si="96"/>
        <v>339.98</v>
      </c>
      <c r="T177" s="11">
        <f t="shared" si="97"/>
        <v>1309.101</v>
      </c>
      <c r="U177" s="11"/>
      <c r="V177" s="2" t="str">
        <f>VLOOKUP(D177,[3]汇总!I$2:J$326,2,0)</f>
        <v>√</v>
      </c>
      <c r="W177" s="2">
        <f>VLOOKUP(D177,'[4]2021.05'!$E$5:$F$203,2,0)</f>
        <v>1790</v>
      </c>
      <c r="X177" s="2">
        <f t="shared" si="98"/>
        <v>453.792</v>
      </c>
      <c r="Y177" s="2">
        <f t="shared" si="99"/>
        <v>0</v>
      </c>
      <c r="Z177" s="2">
        <f t="shared" si="100"/>
        <v>226.9</v>
      </c>
      <c r="AA177" s="35" t="str">
        <f>VLOOKUP(C177,[7]export!$B$1:$I$388,8,0)</f>
        <v>226.9</v>
      </c>
      <c r="AB177" s="2">
        <f>VLOOKUP(C177,[8]Sheet1!$B$1:$K$500,9,0)</f>
        <v>8.51</v>
      </c>
      <c r="AC177" s="2">
        <f t="shared" si="75"/>
        <v>0</v>
      </c>
      <c r="AD177" s="2">
        <f>VLOOKUP(C177,'2021.06'!$C$2:$M$500,9,0)</f>
        <v>424.17</v>
      </c>
    </row>
    <row r="178" ht="20" customHeight="1" spans="1:30">
      <c r="A178" s="10">
        <f t="shared" si="87"/>
        <v>175</v>
      </c>
      <c r="B178" s="15"/>
      <c r="C178" s="11" t="s">
        <v>354</v>
      </c>
      <c r="D178" s="11" t="s">
        <v>355</v>
      </c>
      <c r="E178" s="11">
        <v>2836.2</v>
      </c>
      <c r="F178" s="11">
        <v>2837</v>
      </c>
      <c r="G178" s="13">
        <v>5228.42</v>
      </c>
      <c r="H178" s="11">
        <f t="shared" si="88"/>
        <v>51.05</v>
      </c>
      <c r="I178" s="11">
        <f t="shared" si="89"/>
        <v>453.792</v>
      </c>
      <c r="J178" s="11">
        <f t="shared" si="90"/>
        <v>19.859</v>
      </c>
      <c r="K178" s="13">
        <f t="shared" si="91"/>
        <v>444.42</v>
      </c>
      <c r="L178" s="13"/>
      <c r="M178" s="13">
        <f t="shared" si="92"/>
        <v>969.121</v>
      </c>
      <c r="N178" s="11">
        <v>0</v>
      </c>
      <c r="O178" s="11">
        <f t="shared" si="93"/>
        <v>226.9</v>
      </c>
      <c r="P178" s="11">
        <f t="shared" si="94"/>
        <v>8.51</v>
      </c>
      <c r="Q178" s="13">
        <f t="shared" si="95"/>
        <v>104.57</v>
      </c>
      <c r="R178" s="13"/>
      <c r="S178" s="11">
        <f t="shared" si="96"/>
        <v>339.98</v>
      </c>
      <c r="T178" s="11">
        <f t="shared" si="97"/>
        <v>1309.101</v>
      </c>
      <c r="U178" s="11"/>
      <c r="V178" s="2" t="str">
        <f>VLOOKUP(D178,[3]汇总!I$2:J$326,2,0)</f>
        <v>√</v>
      </c>
      <c r="W178" s="2">
        <f>VLOOKUP(D178,'[4]2021.05'!$E$5:$F$203,2,0)</f>
        <v>1790</v>
      </c>
      <c r="X178" s="2">
        <f t="shared" si="98"/>
        <v>453.792</v>
      </c>
      <c r="Y178" s="2">
        <f t="shared" si="99"/>
        <v>0</v>
      </c>
      <c r="Z178" s="2">
        <f t="shared" si="100"/>
        <v>226.9</v>
      </c>
      <c r="AA178" s="35" t="str">
        <f>VLOOKUP(C178,[7]export!$B$1:$I$388,8,0)</f>
        <v>226.9</v>
      </c>
      <c r="AB178" s="2">
        <f>VLOOKUP(C178,[8]Sheet1!$B$1:$K$500,9,0)</f>
        <v>8.51</v>
      </c>
      <c r="AC178" s="2">
        <f t="shared" si="75"/>
        <v>0</v>
      </c>
      <c r="AD178" s="2">
        <f>VLOOKUP(C178,'2021.06'!$C$2:$M$500,9,0)</f>
        <v>424.17</v>
      </c>
    </row>
    <row r="179" ht="20" customHeight="1" spans="1:30">
      <c r="A179" s="10">
        <f t="shared" si="87"/>
        <v>176</v>
      </c>
      <c r="B179" s="15"/>
      <c r="C179" s="11" t="s">
        <v>356</v>
      </c>
      <c r="D179" s="11" t="s">
        <v>357</v>
      </c>
      <c r="E179" s="11">
        <v>2836.2</v>
      </c>
      <c r="F179" s="11">
        <v>2837</v>
      </c>
      <c r="G179" s="13">
        <v>5228.42</v>
      </c>
      <c r="H179" s="11">
        <f t="shared" si="88"/>
        <v>51.05</v>
      </c>
      <c r="I179" s="11">
        <f t="shared" si="89"/>
        <v>453.792</v>
      </c>
      <c r="J179" s="11">
        <f t="shared" si="90"/>
        <v>19.859</v>
      </c>
      <c r="K179" s="13">
        <f t="shared" si="91"/>
        <v>444.42</v>
      </c>
      <c r="L179" s="13"/>
      <c r="M179" s="13">
        <f t="shared" si="92"/>
        <v>969.121</v>
      </c>
      <c r="N179" s="11">
        <v>0</v>
      </c>
      <c r="O179" s="11">
        <f t="shared" si="93"/>
        <v>226.9</v>
      </c>
      <c r="P179" s="11">
        <f t="shared" si="94"/>
        <v>8.51</v>
      </c>
      <c r="Q179" s="13">
        <f t="shared" si="95"/>
        <v>104.57</v>
      </c>
      <c r="R179" s="13"/>
      <c r="S179" s="11">
        <f t="shared" si="96"/>
        <v>339.98</v>
      </c>
      <c r="T179" s="11">
        <f t="shared" si="97"/>
        <v>1309.101</v>
      </c>
      <c r="U179" s="11"/>
      <c r="V179" s="2" t="str">
        <f>VLOOKUP(D179,[3]汇总!I$2:J$326,2,0)</f>
        <v>√</v>
      </c>
      <c r="W179" s="2">
        <f>VLOOKUP(D179,'[4]2021.05'!$E$5:$F$203,2,0)</f>
        <v>2544</v>
      </c>
      <c r="X179" s="2">
        <f t="shared" si="98"/>
        <v>453.792</v>
      </c>
      <c r="Y179" s="2">
        <f t="shared" si="99"/>
        <v>0</v>
      </c>
      <c r="Z179" s="2">
        <f t="shared" si="100"/>
        <v>226.9</v>
      </c>
      <c r="AA179" s="35" t="str">
        <f>VLOOKUP(C179,[7]export!$B$1:$I$388,8,0)</f>
        <v>226.9</v>
      </c>
      <c r="AB179" s="2">
        <f>VLOOKUP(C179,[8]Sheet1!$B$1:$K$500,9,0)</f>
        <v>8.51</v>
      </c>
      <c r="AC179" s="2">
        <f t="shared" si="75"/>
        <v>0</v>
      </c>
      <c r="AD179" s="2">
        <f>VLOOKUP(C179,'2021.06'!$C$2:$M$500,9,0)</f>
        <v>424.17</v>
      </c>
    </row>
    <row r="180" ht="20" customHeight="1" spans="1:30">
      <c r="A180" s="10">
        <f t="shared" si="87"/>
        <v>177</v>
      </c>
      <c r="B180" s="15"/>
      <c r="C180" s="11" t="s">
        <v>360</v>
      </c>
      <c r="D180" s="11" t="s">
        <v>361</v>
      </c>
      <c r="E180" s="11">
        <v>2836.2</v>
      </c>
      <c r="F180" s="11">
        <v>2837</v>
      </c>
      <c r="G180" s="13">
        <v>5228.42</v>
      </c>
      <c r="H180" s="11">
        <f t="shared" si="88"/>
        <v>51.05</v>
      </c>
      <c r="I180" s="11">
        <f t="shared" si="89"/>
        <v>453.792</v>
      </c>
      <c r="J180" s="11">
        <f t="shared" si="90"/>
        <v>19.859</v>
      </c>
      <c r="K180" s="13">
        <f t="shared" si="91"/>
        <v>444.42</v>
      </c>
      <c r="L180" s="13"/>
      <c r="M180" s="13">
        <f t="shared" si="92"/>
        <v>969.121</v>
      </c>
      <c r="N180" s="11">
        <v>0</v>
      </c>
      <c r="O180" s="11">
        <f t="shared" si="93"/>
        <v>226.9</v>
      </c>
      <c r="P180" s="11">
        <f t="shared" si="94"/>
        <v>8.51</v>
      </c>
      <c r="Q180" s="13">
        <f t="shared" si="95"/>
        <v>104.57</v>
      </c>
      <c r="R180" s="13"/>
      <c r="S180" s="11">
        <f t="shared" si="96"/>
        <v>339.98</v>
      </c>
      <c r="T180" s="11">
        <f t="shared" si="97"/>
        <v>1309.101</v>
      </c>
      <c r="U180" s="11"/>
      <c r="V180" s="2" t="str">
        <f>VLOOKUP(D180,[3]汇总!I$2:J$326,2,0)</f>
        <v>√</v>
      </c>
      <c r="W180" s="2">
        <f>VLOOKUP(D180,'[4]2021.05'!$E$5:$F$203,2,0)</f>
        <v>1790</v>
      </c>
      <c r="X180" s="2">
        <f t="shared" si="98"/>
        <v>453.792</v>
      </c>
      <c r="Y180" s="2">
        <f t="shared" si="99"/>
        <v>0</v>
      </c>
      <c r="Z180" s="2">
        <f t="shared" si="100"/>
        <v>226.9</v>
      </c>
      <c r="AA180" s="35" t="str">
        <f>VLOOKUP(C180,[7]export!$B$1:$I$388,8,0)</f>
        <v>226.9</v>
      </c>
      <c r="AB180" s="2">
        <f>VLOOKUP(C180,[8]Sheet1!$B$1:$K$500,9,0)</f>
        <v>8.51</v>
      </c>
      <c r="AC180" s="2">
        <f t="shared" si="75"/>
        <v>0</v>
      </c>
      <c r="AD180" s="2">
        <f>VLOOKUP(C180,'2021.06'!$C$2:$M$500,9,0)</f>
        <v>424.17</v>
      </c>
    </row>
    <row r="181" ht="20" customHeight="1" spans="1:30">
      <c r="A181" s="10">
        <f t="shared" si="87"/>
        <v>178</v>
      </c>
      <c r="B181" s="15"/>
      <c r="C181" s="11" t="s">
        <v>362</v>
      </c>
      <c r="D181" s="11" t="s">
        <v>363</v>
      </c>
      <c r="E181" s="11">
        <v>2836.2</v>
      </c>
      <c r="F181" s="11">
        <v>2837</v>
      </c>
      <c r="G181" s="13">
        <v>5228.42</v>
      </c>
      <c r="H181" s="11">
        <f t="shared" si="88"/>
        <v>51.05</v>
      </c>
      <c r="I181" s="11">
        <f t="shared" si="89"/>
        <v>453.792</v>
      </c>
      <c r="J181" s="11">
        <f t="shared" si="90"/>
        <v>19.859</v>
      </c>
      <c r="K181" s="13">
        <f t="shared" si="91"/>
        <v>444.42</v>
      </c>
      <c r="L181" s="13"/>
      <c r="M181" s="13">
        <f t="shared" si="92"/>
        <v>969.121</v>
      </c>
      <c r="N181" s="11">
        <v>0</v>
      </c>
      <c r="O181" s="11">
        <f t="shared" si="93"/>
        <v>226.9</v>
      </c>
      <c r="P181" s="11">
        <f t="shared" si="94"/>
        <v>8.51</v>
      </c>
      <c r="Q181" s="13">
        <f t="shared" si="95"/>
        <v>104.57</v>
      </c>
      <c r="R181" s="13"/>
      <c r="S181" s="11">
        <f t="shared" si="96"/>
        <v>339.98</v>
      </c>
      <c r="T181" s="11">
        <f t="shared" si="97"/>
        <v>1309.101</v>
      </c>
      <c r="U181" s="11"/>
      <c r="V181" s="2" t="str">
        <f>VLOOKUP(D181,[3]汇总!I$2:J$326,2,0)</f>
        <v>√</v>
      </c>
      <c r="W181" s="2">
        <f>VLOOKUP(D181,'[4]2021.05'!$E$5:$F$203,2,0)</f>
        <v>1790</v>
      </c>
      <c r="X181" s="2">
        <f t="shared" si="98"/>
        <v>453.792</v>
      </c>
      <c r="Y181" s="2">
        <f t="shared" si="99"/>
        <v>0</v>
      </c>
      <c r="Z181" s="2">
        <f t="shared" si="100"/>
        <v>226.9</v>
      </c>
      <c r="AA181" s="35" t="str">
        <f>VLOOKUP(C181,[7]export!$B$1:$I$388,8,0)</f>
        <v>226.9</v>
      </c>
      <c r="AB181" s="2">
        <f>VLOOKUP(C181,[8]Sheet1!$B$1:$K$500,9,0)</f>
        <v>8.51</v>
      </c>
      <c r="AC181" s="2">
        <f t="shared" si="75"/>
        <v>0</v>
      </c>
      <c r="AD181" s="2">
        <f>VLOOKUP(C181,'2021.06'!$C$2:$M$500,9,0)</f>
        <v>424.17</v>
      </c>
    </row>
    <row r="182" ht="20" customHeight="1" spans="1:30">
      <c r="A182" s="10">
        <f t="shared" si="87"/>
        <v>179</v>
      </c>
      <c r="B182" s="15"/>
      <c r="C182" s="11" t="s">
        <v>364</v>
      </c>
      <c r="D182" s="11" t="s">
        <v>365</v>
      </c>
      <c r="E182" s="11">
        <v>2836.2</v>
      </c>
      <c r="F182" s="11">
        <v>2837</v>
      </c>
      <c r="G182" s="13">
        <v>5228.42</v>
      </c>
      <c r="H182" s="11">
        <f t="shared" si="88"/>
        <v>51.05</v>
      </c>
      <c r="I182" s="11">
        <f t="shared" si="89"/>
        <v>453.792</v>
      </c>
      <c r="J182" s="11">
        <f t="shared" si="90"/>
        <v>19.859</v>
      </c>
      <c r="K182" s="13">
        <f t="shared" si="91"/>
        <v>444.42</v>
      </c>
      <c r="L182" s="13"/>
      <c r="M182" s="13">
        <f t="shared" si="92"/>
        <v>969.121</v>
      </c>
      <c r="N182" s="11">
        <v>0</v>
      </c>
      <c r="O182" s="11">
        <f t="shared" si="93"/>
        <v>226.9</v>
      </c>
      <c r="P182" s="11">
        <f t="shared" si="94"/>
        <v>8.51</v>
      </c>
      <c r="Q182" s="13">
        <f t="shared" si="95"/>
        <v>104.57</v>
      </c>
      <c r="R182" s="13"/>
      <c r="S182" s="11">
        <f t="shared" si="96"/>
        <v>339.98</v>
      </c>
      <c r="T182" s="11">
        <f t="shared" si="97"/>
        <v>1309.101</v>
      </c>
      <c r="U182" s="11"/>
      <c r="V182" s="2" t="str">
        <f>VLOOKUP(D182,[3]汇总!I$2:J$326,2,0)</f>
        <v>√</v>
      </c>
      <c r="W182" s="2">
        <f>VLOOKUP(D182,'[4]2021.05'!$E$5:$F$203,2,0)</f>
        <v>2544</v>
      </c>
      <c r="X182" s="2">
        <f t="shared" si="98"/>
        <v>453.792</v>
      </c>
      <c r="Y182" s="2">
        <f t="shared" si="99"/>
        <v>0</v>
      </c>
      <c r="Z182" s="2">
        <f t="shared" si="100"/>
        <v>226.9</v>
      </c>
      <c r="AA182" s="35" t="str">
        <f>VLOOKUP(C182,[7]export!$B$1:$I$388,8,0)</f>
        <v>226.9</v>
      </c>
      <c r="AB182" s="2">
        <f>VLOOKUP(C182,[8]Sheet1!$B$1:$K$500,9,0)</f>
        <v>8.51</v>
      </c>
      <c r="AC182" s="2">
        <f t="shared" si="75"/>
        <v>0</v>
      </c>
      <c r="AD182" s="2">
        <f>VLOOKUP(C182,'2021.06'!$C$2:$M$500,9,0)</f>
        <v>424.17</v>
      </c>
    </row>
    <row r="183" ht="20" customHeight="1" spans="1:30">
      <c r="A183" s="10">
        <f t="shared" si="87"/>
        <v>180</v>
      </c>
      <c r="B183" s="15"/>
      <c r="C183" s="11" t="s">
        <v>366</v>
      </c>
      <c r="D183" s="11" t="s">
        <v>367</v>
      </c>
      <c r="E183" s="11">
        <v>2836.2</v>
      </c>
      <c r="F183" s="11">
        <v>2837</v>
      </c>
      <c r="G183" s="13">
        <v>5228.42</v>
      </c>
      <c r="H183" s="11">
        <f t="shared" si="88"/>
        <v>51.05</v>
      </c>
      <c r="I183" s="11">
        <f t="shared" si="89"/>
        <v>453.792</v>
      </c>
      <c r="J183" s="11">
        <f t="shared" si="90"/>
        <v>19.859</v>
      </c>
      <c r="K183" s="13">
        <f t="shared" si="91"/>
        <v>444.42</v>
      </c>
      <c r="L183" s="13"/>
      <c r="M183" s="13">
        <f t="shared" si="92"/>
        <v>969.121</v>
      </c>
      <c r="N183" s="11">
        <v>0</v>
      </c>
      <c r="O183" s="11">
        <f t="shared" si="93"/>
        <v>226.9</v>
      </c>
      <c r="P183" s="11">
        <f t="shared" si="94"/>
        <v>8.51</v>
      </c>
      <c r="Q183" s="13">
        <f t="shared" si="95"/>
        <v>104.57</v>
      </c>
      <c r="R183" s="13"/>
      <c r="S183" s="11">
        <f t="shared" si="96"/>
        <v>339.98</v>
      </c>
      <c r="T183" s="11">
        <f t="shared" si="97"/>
        <v>1309.101</v>
      </c>
      <c r="U183" s="11"/>
      <c r="V183" s="2" t="str">
        <f>VLOOKUP(D183,[3]汇总!I$2:J$326,2,0)</f>
        <v>√</v>
      </c>
      <c r="W183" s="2">
        <f>VLOOKUP(D183,'[4]2021.05'!$E$5:$F$203,2,0)</f>
        <v>2544</v>
      </c>
      <c r="X183" s="2">
        <f t="shared" si="98"/>
        <v>453.792</v>
      </c>
      <c r="Y183" s="2">
        <f t="shared" si="99"/>
        <v>0</v>
      </c>
      <c r="Z183" s="2">
        <f t="shared" si="100"/>
        <v>226.9</v>
      </c>
      <c r="AA183" s="35" t="str">
        <f>VLOOKUP(C183,[7]export!$B$1:$I$388,8,0)</f>
        <v>226.9</v>
      </c>
      <c r="AB183" s="2">
        <f>VLOOKUP(C183,[8]Sheet1!$B$1:$K$500,9,0)</f>
        <v>8.51</v>
      </c>
      <c r="AC183" s="2">
        <f t="shared" si="75"/>
        <v>0</v>
      </c>
      <c r="AD183" s="2">
        <f>VLOOKUP(C183,'2021.06'!$C$2:$M$500,9,0)</f>
        <v>424.17</v>
      </c>
    </row>
    <row r="184" ht="20" customHeight="1" spans="1:30">
      <c r="A184" s="10">
        <f t="shared" si="87"/>
        <v>181</v>
      </c>
      <c r="B184" s="15"/>
      <c r="C184" s="11" t="s">
        <v>370</v>
      </c>
      <c r="D184" s="11" t="s">
        <v>371</v>
      </c>
      <c r="E184" s="11">
        <v>2836.2</v>
      </c>
      <c r="F184" s="11">
        <v>2837</v>
      </c>
      <c r="G184" s="13">
        <v>5228.42</v>
      </c>
      <c r="H184" s="11">
        <f t="shared" si="88"/>
        <v>51.05</v>
      </c>
      <c r="I184" s="11">
        <f t="shared" si="89"/>
        <v>453.792</v>
      </c>
      <c r="J184" s="11">
        <f t="shared" si="90"/>
        <v>19.859</v>
      </c>
      <c r="K184" s="13">
        <f t="shared" si="91"/>
        <v>444.42</v>
      </c>
      <c r="L184" s="13"/>
      <c r="M184" s="13">
        <f t="shared" si="92"/>
        <v>969.121</v>
      </c>
      <c r="N184" s="11">
        <v>0</v>
      </c>
      <c r="O184" s="11">
        <f t="shared" si="93"/>
        <v>226.9</v>
      </c>
      <c r="P184" s="11">
        <f t="shared" si="94"/>
        <v>8.51</v>
      </c>
      <c r="Q184" s="13">
        <f t="shared" si="95"/>
        <v>104.57</v>
      </c>
      <c r="R184" s="13"/>
      <c r="S184" s="11">
        <f t="shared" si="96"/>
        <v>339.98</v>
      </c>
      <c r="T184" s="11">
        <f t="shared" si="97"/>
        <v>1309.101</v>
      </c>
      <c r="U184" s="11"/>
      <c r="V184" s="2" t="str">
        <f>VLOOKUP(D184,[3]汇总!I$2:J$326,2,0)</f>
        <v>√</v>
      </c>
      <c r="W184" s="2">
        <f>VLOOKUP(D184,'[4]2021.05'!$E$5:$F$203,2,0)</f>
        <v>2544</v>
      </c>
      <c r="X184" s="2">
        <f t="shared" si="98"/>
        <v>453.792</v>
      </c>
      <c r="Y184" s="2">
        <f t="shared" si="99"/>
        <v>0</v>
      </c>
      <c r="Z184" s="2">
        <f t="shared" si="100"/>
        <v>226.9</v>
      </c>
      <c r="AA184" s="35" t="str">
        <f>VLOOKUP(C184,[7]export!$B$1:$I$388,8,0)</f>
        <v>226.9</v>
      </c>
      <c r="AB184" s="2">
        <f>VLOOKUP(C184,[8]Sheet1!$B$1:$K$500,9,0)</f>
        <v>8.51</v>
      </c>
      <c r="AC184" s="2">
        <f t="shared" si="75"/>
        <v>0</v>
      </c>
      <c r="AD184" s="2">
        <f>VLOOKUP(C184,'2021.06'!$C$2:$M$500,9,0)</f>
        <v>424.17</v>
      </c>
    </row>
    <row r="185" ht="20" customHeight="1" spans="1:30">
      <c r="A185" s="10">
        <f t="shared" si="87"/>
        <v>182</v>
      </c>
      <c r="B185" s="15"/>
      <c r="C185" s="11" t="s">
        <v>372</v>
      </c>
      <c r="D185" s="11" t="s">
        <v>373</v>
      </c>
      <c r="E185" s="11">
        <v>2836.2</v>
      </c>
      <c r="F185" s="11">
        <v>2837</v>
      </c>
      <c r="G185" s="13">
        <v>5228.42</v>
      </c>
      <c r="H185" s="11">
        <f t="shared" si="88"/>
        <v>51.05</v>
      </c>
      <c r="I185" s="11">
        <f t="shared" si="89"/>
        <v>453.792</v>
      </c>
      <c r="J185" s="11">
        <f t="shared" si="90"/>
        <v>19.859</v>
      </c>
      <c r="K185" s="13">
        <f t="shared" si="91"/>
        <v>444.42</v>
      </c>
      <c r="L185" s="13"/>
      <c r="M185" s="13">
        <f t="shared" si="92"/>
        <v>969.121</v>
      </c>
      <c r="N185" s="11">
        <v>0</v>
      </c>
      <c r="O185" s="11">
        <f t="shared" si="93"/>
        <v>226.9</v>
      </c>
      <c r="P185" s="11">
        <f t="shared" si="94"/>
        <v>8.51</v>
      </c>
      <c r="Q185" s="13">
        <f t="shared" si="95"/>
        <v>104.57</v>
      </c>
      <c r="R185" s="13"/>
      <c r="S185" s="11">
        <f t="shared" si="96"/>
        <v>339.98</v>
      </c>
      <c r="T185" s="11">
        <f t="shared" si="97"/>
        <v>1309.101</v>
      </c>
      <c r="U185" s="11"/>
      <c r="V185" s="2" t="str">
        <f>VLOOKUP(D185,[3]汇总!I$2:J$326,2,0)</f>
        <v>√</v>
      </c>
      <c r="W185" s="2">
        <f>VLOOKUP(D185,'[4]2021.05'!$E$5:$F$203,2,0)</f>
        <v>2544</v>
      </c>
      <c r="X185" s="2">
        <f t="shared" si="98"/>
        <v>453.792</v>
      </c>
      <c r="Y185" s="2">
        <f t="shared" si="99"/>
        <v>0</v>
      </c>
      <c r="Z185" s="2">
        <f t="shared" si="100"/>
        <v>226.9</v>
      </c>
      <c r="AA185" s="35" t="str">
        <f>VLOOKUP(C185,[7]export!$B$1:$I$388,8,0)</f>
        <v>226.9</v>
      </c>
      <c r="AB185" s="2">
        <f>VLOOKUP(C185,[8]Sheet1!$B$1:$K$500,9,0)</f>
        <v>8.51</v>
      </c>
      <c r="AC185" s="2">
        <f t="shared" si="75"/>
        <v>0</v>
      </c>
      <c r="AD185" s="2">
        <f>VLOOKUP(C185,'2021.06'!$C$2:$M$500,9,0)</f>
        <v>424.17</v>
      </c>
    </row>
    <row r="186" ht="20" customHeight="1" spans="1:30">
      <c r="A186" s="10">
        <f t="shared" si="87"/>
        <v>183</v>
      </c>
      <c r="B186" s="15"/>
      <c r="C186" s="11" t="s">
        <v>378</v>
      </c>
      <c r="D186" s="11" t="s">
        <v>379</v>
      </c>
      <c r="E186" s="11">
        <v>2836.2</v>
      </c>
      <c r="F186" s="11">
        <v>2837</v>
      </c>
      <c r="G186" s="13">
        <v>5228.42</v>
      </c>
      <c r="H186" s="11">
        <f t="shared" si="88"/>
        <v>51.05</v>
      </c>
      <c r="I186" s="11">
        <f t="shared" si="89"/>
        <v>453.792</v>
      </c>
      <c r="J186" s="11">
        <f t="shared" si="90"/>
        <v>19.859</v>
      </c>
      <c r="K186" s="13">
        <f t="shared" si="91"/>
        <v>444.42</v>
      </c>
      <c r="L186" s="13"/>
      <c r="M186" s="13">
        <f t="shared" si="92"/>
        <v>969.121</v>
      </c>
      <c r="N186" s="11">
        <v>0</v>
      </c>
      <c r="O186" s="11">
        <f t="shared" si="93"/>
        <v>226.9</v>
      </c>
      <c r="P186" s="11">
        <f t="shared" si="94"/>
        <v>8.51</v>
      </c>
      <c r="Q186" s="13">
        <f t="shared" si="95"/>
        <v>104.57</v>
      </c>
      <c r="R186" s="13"/>
      <c r="S186" s="11">
        <f t="shared" si="96"/>
        <v>339.98</v>
      </c>
      <c r="T186" s="11">
        <f t="shared" si="97"/>
        <v>1309.101</v>
      </c>
      <c r="U186" s="11"/>
      <c r="V186" s="2" t="str">
        <f>VLOOKUP(D186,[3]汇总!I$2:J$326,2,0)</f>
        <v>√</v>
      </c>
      <c r="W186" s="2">
        <f>VLOOKUP(D186,'[4]2021.05'!$E$5:$F$203,2,0)</f>
        <v>1790</v>
      </c>
      <c r="X186" s="2">
        <f t="shared" si="98"/>
        <v>453.792</v>
      </c>
      <c r="Y186" s="2">
        <f t="shared" si="99"/>
        <v>0</v>
      </c>
      <c r="Z186" s="2">
        <f t="shared" si="100"/>
        <v>226.9</v>
      </c>
      <c r="AA186" s="35" t="str">
        <f>VLOOKUP(C186,[7]export!$B$1:$I$388,8,0)</f>
        <v>226.9</v>
      </c>
      <c r="AB186" s="2">
        <f>VLOOKUP(C186,[8]Sheet1!$B$1:$K$500,9,0)</f>
        <v>8.51</v>
      </c>
      <c r="AC186" s="2">
        <f t="shared" si="75"/>
        <v>0</v>
      </c>
      <c r="AD186" s="2">
        <f>VLOOKUP(C186,'2021.06'!$C$2:$M$500,9,0)</f>
        <v>424.17</v>
      </c>
    </row>
    <row r="187" ht="20" customHeight="1" spans="1:30">
      <c r="A187" s="10">
        <f t="shared" si="87"/>
        <v>184</v>
      </c>
      <c r="B187" s="15"/>
      <c r="C187" s="11" t="s">
        <v>389</v>
      </c>
      <c r="D187" s="11" t="s">
        <v>390</v>
      </c>
      <c r="E187" s="11">
        <v>3042.05</v>
      </c>
      <c r="F187" s="11">
        <v>3043</v>
      </c>
      <c r="G187" s="13">
        <v>5228.42</v>
      </c>
      <c r="H187" s="11">
        <f t="shared" si="88"/>
        <v>54.76</v>
      </c>
      <c r="I187" s="11">
        <f t="shared" si="89"/>
        <v>486.728</v>
      </c>
      <c r="J187" s="11">
        <f t="shared" si="90"/>
        <v>21.301</v>
      </c>
      <c r="K187" s="13">
        <f t="shared" si="91"/>
        <v>444.42</v>
      </c>
      <c r="L187" s="13"/>
      <c r="M187" s="13">
        <f t="shared" si="92"/>
        <v>1007.209</v>
      </c>
      <c r="N187" s="11">
        <v>0</v>
      </c>
      <c r="O187" s="11">
        <f t="shared" si="93"/>
        <v>243.36</v>
      </c>
      <c r="P187" s="11">
        <f t="shared" si="94"/>
        <v>9.13</v>
      </c>
      <c r="Q187" s="13">
        <f t="shared" si="95"/>
        <v>104.57</v>
      </c>
      <c r="R187" s="13"/>
      <c r="S187" s="11">
        <f t="shared" si="96"/>
        <v>357.06</v>
      </c>
      <c r="T187" s="11">
        <f t="shared" si="97"/>
        <v>1364.269</v>
      </c>
      <c r="U187" s="11"/>
      <c r="V187" s="2" t="str">
        <f>VLOOKUP(D187,[3]汇总!I$2:J$326,2,0)</f>
        <v>√</v>
      </c>
      <c r="W187" s="2">
        <f>VLOOKUP(D187,'[4]2021.05'!$E$5:$F$203,2,0)</f>
        <v>3180</v>
      </c>
      <c r="X187" s="2">
        <f t="shared" si="98"/>
        <v>486.728</v>
      </c>
      <c r="Y187" s="2">
        <f t="shared" si="99"/>
        <v>0</v>
      </c>
      <c r="Z187" s="2">
        <f t="shared" si="100"/>
        <v>243.36</v>
      </c>
      <c r="AA187" s="35" t="str">
        <f>VLOOKUP(C187,[7]export!$B$1:$I$388,8,0)</f>
        <v>243.36</v>
      </c>
      <c r="AB187" s="2">
        <f>VLOOKUP(C187,[8]Sheet1!$B$1:$K$500,9,0)</f>
        <v>9.13</v>
      </c>
      <c r="AC187" s="2">
        <f t="shared" si="75"/>
        <v>0</v>
      </c>
      <c r="AD187" s="2">
        <f>VLOOKUP(C187,'2021.06'!$C$2:$M$500,9,0)</f>
        <v>424.17</v>
      </c>
    </row>
    <row r="188" ht="20" customHeight="1" spans="1:30">
      <c r="A188" s="10">
        <f t="shared" si="87"/>
        <v>185</v>
      </c>
      <c r="B188" s="15"/>
      <c r="C188" s="11" t="s">
        <v>805</v>
      </c>
      <c r="D188" s="11" t="s">
        <v>806</v>
      </c>
      <c r="E188" s="17">
        <v>3042.05</v>
      </c>
      <c r="F188" s="17">
        <v>3043</v>
      </c>
      <c r="G188" s="13">
        <v>5228.42</v>
      </c>
      <c r="H188" s="11">
        <f t="shared" si="88"/>
        <v>54.76</v>
      </c>
      <c r="I188" s="11">
        <f t="shared" si="89"/>
        <v>486.728</v>
      </c>
      <c r="J188" s="11">
        <f t="shared" si="90"/>
        <v>21.301</v>
      </c>
      <c r="K188" s="13">
        <f t="shared" si="91"/>
        <v>444.42</v>
      </c>
      <c r="L188" s="13"/>
      <c r="M188" s="13">
        <f t="shared" si="92"/>
        <v>1007.209</v>
      </c>
      <c r="N188" s="11">
        <v>0</v>
      </c>
      <c r="O188" s="11">
        <f t="shared" si="93"/>
        <v>243.36</v>
      </c>
      <c r="P188" s="11">
        <f t="shared" si="94"/>
        <v>9.13</v>
      </c>
      <c r="Q188" s="13">
        <f t="shared" si="95"/>
        <v>104.57</v>
      </c>
      <c r="R188" s="13"/>
      <c r="S188" s="11">
        <f t="shared" si="96"/>
        <v>357.06</v>
      </c>
      <c r="T188" s="11">
        <f t="shared" si="97"/>
        <v>1364.269</v>
      </c>
      <c r="U188" s="11"/>
      <c r="V188" s="2" t="str">
        <f>VLOOKUP(D188,[3]汇总!I$2:J$326,2,0)</f>
        <v>√</v>
      </c>
      <c r="W188" s="2" t="e">
        <f>VLOOKUP(D188,'[4]2021.05'!$E$5:$F$203,2,0)</f>
        <v>#N/A</v>
      </c>
      <c r="X188" s="2">
        <f t="shared" si="98"/>
        <v>486.728</v>
      </c>
      <c r="Y188" s="2">
        <f t="shared" si="99"/>
        <v>0</v>
      </c>
      <c r="Z188" s="2">
        <f t="shared" si="100"/>
        <v>243.36</v>
      </c>
      <c r="AA188" s="35" t="str">
        <f>VLOOKUP(C188,[7]export!$B$1:$I$388,8,0)</f>
        <v>243.36</v>
      </c>
      <c r="AB188" s="2">
        <f>VLOOKUP(C188,[8]Sheet1!$B$1:$K$500,9,0)</f>
        <v>9.13</v>
      </c>
      <c r="AC188" s="2">
        <f t="shared" si="75"/>
        <v>0</v>
      </c>
      <c r="AD188" s="2">
        <f>VLOOKUP(C188,'2021.06'!$C$2:$M$500,9,0)</f>
        <v>424.17</v>
      </c>
    </row>
    <row r="189" ht="20" customHeight="1" spans="1:30">
      <c r="A189" s="10">
        <f t="shared" si="87"/>
        <v>186</v>
      </c>
      <c r="B189" s="15"/>
      <c r="C189" s="11" t="s">
        <v>807</v>
      </c>
      <c r="D189" s="37" t="s">
        <v>808</v>
      </c>
      <c r="E189" s="17">
        <v>3042.05</v>
      </c>
      <c r="F189" s="17">
        <v>3043</v>
      </c>
      <c r="G189" s="13">
        <v>5228.42</v>
      </c>
      <c r="H189" s="11">
        <f t="shared" si="88"/>
        <v>54.76</v>
      </c>
      <c r="I189" s="11">
        <f t="shared" si="89"/>
        <v>486.728</v>
      </c>
      <c r="J189" s="11">
        <f t="shared" si="90"/>
        <v>21.301</v>
      </c>
      <c r="K189" s="13">
        <f t="shared" si="91"/>
        <v>444.42</v>
      </c>
      <c r="L189" s="13"/>
      <c r="M189" s="13">
        <f t="shared" si="92"/>
        <v>1007.209</v>
      </c>
      <c r="N189" s="11">
        <v>0</v>
      </c>
      <c r="O189" s="11">
        <f t="shared" si="93"/>
        <v>243.36</v>
      </c>
      <c r="P189" s="11">
        <f t="shared" si="94"/>
        <v>9.13</v>
      </c>
      <c r="Q189" s="13">
        <f t="shared" si="95"/>
        <v>104.57</v>
      </c>
      <c r="R189" s="13"/>
      <c r="S189" s="11">
        <f t="shared" si="96"/>
        <v>357.06</v>
      </c>
      <c r="T189" s="11">
        <f t="shared" si="97"/>
        <v>1364.269</v>
      </c>
      <c r="U189" s="11"/>
      <c r="V189" s="2" t="str">
        <f>VLOOKUP(D189,[3]汇总!I$2:J$326,2,0)</f>
        <v>√</v>
      </c>
      <c r="W189" s="2" t="e">
        <f>VLOOKUP(D189,'[4]2021.05'!$E$5:$F$203,2,0)</f>
        <v>#N/A</v>
      </c>
      <c r="X189" s="2">
        <f t="shared" si="98"/>
        <v>486.728</v>
      </c>
      <c r="Y189" s="2">
        <f t="shared" si="99"/>
        <v>0</v>
      </c>
      <c r="Z189" s="2">
        <f t="shared" si="100"/>
        <v>243.36</v>
      </c>
      <c r="AA189" s="35" t="str">
        <f>VLOOKUP(C189,[7]export!$B$1:$I$388,8,0)</f>
        <v>243.36</v>
      </c>
      <c r="AB189" s="2">
        <f>VLOOKUP(C189,[8]Sheet1!$B$1:$K$500,9,0)</f>
        <v>9.13</v>
      </c>
      <c r="AC189" s="2">
        <f t="shared" si="75"/>
        <v>0</v>
      </c>
      <c r="AD189" s="2">
        <f>VLOOKUP(C189,'2021.06'!$C$2:$M$500,9,0)</f>
        <v>424.17</v>
      </c>
    </row>
    <row r="190" ht="20" customHeight="1" spans="1:30">
      <c r="A190" s="10">
        <f t="shared" si="87"/>
        <v>187</v>
      </c>
      <c r="B190" s="15"/>
      <c r="C190" s="11" t="s">
        <v>869</v>
      </c>
      <c r="D190" s="37" t="s">
        <v>870</v>
      </c>
      <c r="E190" s="17">
        <v>3042.05</v>
      </c>
      <c r="F190" s="11">
        <v>3043</v>
      </c>
      <c r="G190" s="13">
        <v>5228.42</v>
      </c>
      <c r="H190" s="11">
        <f t="shared" si="88"/>
        <v>54.76</v>
      </c>
      <c r="I190" s="11">
        <f t="shared" ref="I190:I201" si="101">E190*0.16</f>
        <v>486.728</v>
      </c>
      <c r="J190" s="11">
        <f t="shared" ref="J190:J201" si="102">F190*0.007</f>
        <v>21.301</v>
      </c>
      <c r="K190" s="13">
        <f t="shared" ref="K190:K201" si="103">ROUND(G190*0.085,2)</f>
        <v>444.42</v>
      </c>
      <c r="L190" s="13"/>
      <c r="M190" s="13">
        <f t="shared" si="92"/>
        <v>1007.209</v>
      </c>
      <c r="N190" s="11">
        <v>0</v>
      </c>
      <c r="O190" s="11">
        <f t="shared" ref="O190:O201" si="104">ROUND(E190*0.08,2)</f>
        <v>243.36</v>
      </c>
      <c r="P190" s="11">
        <f t="shared" ref="P190:P201" si="105">ROUND(F190*0.003,2)</f>
        <v>9.13</v>
      </c>
      <c r="Q190" s="13">
        <f t="shared" ref="Q190:Q201" si="106">ROUND(G190*0.02,2)</f>
        <v>104.57</v>
      </c>
      <c r="R190" s="13"/>
      <c r="S190" s="11">
        <f t="shared" ref="S190:S201" si="107">SUM(N190:Q190)</f>
        <v>357.06</v>
      </c>
      <c r="T190" s="11">
        <f t="shared" si="97"/>
        <v>1364.269</v>
      </c>
      <c r="U190" s="11"/>
      <c r="W190" s="2" t="e">
        <f>VLOOKUP(D190,'[4]2021.05'!$E$5:$F$203,2,0)</f>
        <v>#N/A</v>
      </c>
      <c r="X190" s="2">
        <f t="shared" si="98"/>
        <v>486.728</v>
      </c>
      <c r="Y190" s="2">
        <f t="shared" si="99"/>
        <v>0</v>
      </c>
      <c r="Z190" s="2">
        <f t="shared" si="100"/>
        <v>243.36</v>
      </c>
      <c r="AA190" s="35" t="str">
        <f>VLOOKUP(C190,[7]export!$B$1:$I$388,8,0)</f>
        <v>243.36</v>
      </c>
      <c r="AB190" s="2">
        <f>VLOOKUP(C190,[8]Sheet1!$B$1:$K$500,9,0)</f>
        <v>9.13</v>
      </c>
      <c r="AC190" s="2">
        <f t="shared" si="75"/>
        <v>0</v>
      </c>
      <c r="AD190" s="2">
        <f>VLOOKUP(C190,'2021.06'!$C$2:$M$500,9,0)</f>
        <v>424.17</v>
      </c>
    </row>
    <row r="191" ht="20" customHeight="1" spans="1:30">
      <c r="A191" s="10">
        <f t="shared" si="87"/>
        <v>188</v>
      </c>
      <c r="B191" s="15"/>
      <c r="C191" s="11" t="s">
        <v>871</v>
      </c>
      <c r="D191" s="37" t="s">
        <v>872</v>
      </c>
      <c r="E191" s="17">
        <v>3042.05</v>
      </c>
      <c r="F191" s="11">
        <v>3043</v>
      </c>
      <c r="G191" s="13">
        <v>5228.42</v>
      </c>
      <c r="H191" s="11">
        <f t="shared" si="88"/>
        <v>54.76</v>
      </c>
      <c r="I191" s="11">
        <f t="shared" si="101"/>
        <v>486.728</v>
      </c>
      <c r="J191" s="11">
        <f t="shared" si="102"/>
        <v>21.301</v>
      </c>
      <c r="K191" s="13">
        <f t="shared" si="103"/>
        <v>444.42</v>
      </c>
      <c r="L191" s="13"/>
      <c r="M191" s="13">
        <f t="shared" si="92"/>
        <v>1007.209</v>
      </c>
      <c r="N191" s="11">
        <v>0</v>
      </c>
      <c r="O191" s="11">
        <f t="shared" si="104"/>
        <v>243.36</v>
      </c>
      <c r="P191" s="11">
        <f t="shared" si="105"/>
        <v>9.13</v>
      </c>
      <c r="Q191" s="13">
        <f t="shared" si="106"/>
        <v>104.57</v>
      </c>
      <c r="R191" s="13"/>
      <c r="S191" s="11">
        <f t="shared" si="107"/>
        <v>357.06</v>
      </c>
      <c r="T191" s="11">
        <f t="shared" si="97"/>
        <v>1364.269</v>
      </c>
      <c r="U191" s="11"/>
      <c r="W191" s="2" t="e">
        <f>VLOOKUP(D191,'[4]2021.05'!$E$5:$F$203,2,0)</f>
        <v>#N/A</v>
      </c>
      <c r="X191" s="2">
        <f t="shared" si="98"/>
        <v>486.728</v>
      </c>
      <c r="Y191" s="2">
        <f t="shared" si="99"/>
        <v>0</v>
      </c>
      <c r="Z191" s="2">
        <f t="shared" si="100"/>
        <v>243.36</v>
      </c>
      <c r="AA191" s="35" t="str">
        <f>VLOOKUP(C191,[7]export!$B$1:$I$388,8,0)</f>
        <v>243.36</v>
      </c>
      <c r="AB191" s="2">
        <f>VLOOKUP(C191,[8]Sheet1!$B$1:$K$500,9,0)</f>
        <v>9.13</v>
      </c>
      <c r="AC191" s="2">
        <f t="shared" si="75"/>
        <v>0</v>
      </c>
      <c r="AD191" s="2">
        <f>VLOOKUP(C191,'2021.06'!$C$2:$M$500,9,0)</f>
        <v>424.17</v>
      </c>
    </row>
    <row r="192" ht="20" customHeight="1" spans="1:30">
      <c r="A192" s="10">
        <f t="shared" si="87"/>
        <v>189</v>
      </c>
      <c r="B192" s="15"/>
      <c r="C192" s="11" t="s">
        <v>873</v>
      </c>
      <c r="D192" s="37" t="s">
        <v>874</v>
      </c>
      <c r="E192" s="17">
        <v>3042.05</v>
      </c>
      <c r="F192" s="11">
        <v>3043</v>
      </c>
      <c r="G192" s="13">
        <v>5228.42</v>
      </c>
      <c r="H192" s="11">
        <f t="shared" si="88"/>
        <v>54.76</v>
      </c>
      <c r="I192" s="11">
        <f t="shared" si="101"/>
        <v>486.728</v>
      </c>
      <c r="J192" s="11">
        <f t="shared" si="102"/>
        <v>21.301</v>
      </c>
      <c r="K192" s="13">
        <f t="shared" si="103"/>
        <v>444.42</v>
      </c>
      <c r="L192" s="13"/>
      <c r="M192" s="13">
        <f t="shared" si="92"/>
        <v>1007.209</v>
      </c>
      <c r="N192" s="11">
        <v>0</v>
      </c>
      <c r="O192" s="11">
        <f t="shared" si="104"/>
        <v>243.36</v>
      </c>
      <c r="P192" s="11">
        <f t="shared" si="105"/>
        <v>9.13</v>
      </c>
      <c r="Q192" s="13">
        <f t="shared" si="106"/>
        <v>104.57</v>
      </c>
      <c r="R192" s="13"/>
      <c r="S192" s="11">
        <f t="shared" si="107"/>
        <v>357.06</v>
      </c>
      <c r="T192" s="11">
        <f t="shared" si="97"/>
        <v>1364.269</v>
      </c>
      <c r="U192" s="11"/>
      <c r="W192" s="2" t="e">
        <f>VLOOKUP(D192,'[4]2021.05'!$E$5:$F$203,2,0)</f>
        <v>#N/A</v>
      </c>
      <c r="X192" s="2">
        <f t="shared" si="98"/>
        <v>486.728</v>
      </c>
      <c r="Y192" s="2">
        <f t="shared" si="99"/>
        <v>0</v>
      </c>
      <c r="Z192" s="2">
        <f t="shared" si="100"/>
        <v>243.36</v>
      </c>
      <c r="AA192" s="35" t="str">
        <f>VLOOKUP(C192,[7]export!$B$1:$I$388,8,0)</f>
        <v>243.36</v>
      </c>
      <c r="AB192" s="2">
        <f>VLOOKUP(C192,[8]Sheet1!$B$1:$K$500,9,0)</f>
        <v>9.13</v>
      </c>
      <c r="AC192" s="2">
        <f t="shared" si="75"/>
        <v>0</v>
      </c>
      <c r="AD192" s="2">
        <f>VLOOKUP(C192,'2021.06'!$C$2:$M$500,9,0)</f>
        <v>424.17</v>
      </c>
    </row>
    <row r="193" ht="20" customHeight="1" spans="1:30">
      <c r="A193" s="10">
        <f t="shared" si="87"/>
        <v>190</v>
      </c>
      <c r="B193" s="15"/>
      <c r="C193" s="11" t="s">
        <v>875</v>
      </c>
      <c r="D193" s="210" t="s">
        <v>876</v>
      </c>
      <c r="E193" s="17">
        <v>3042.05</v>
      </c>
      <c r="F193" s="11">
        <v>3043</v>
      </c>
      <c r="G193" s="13">
        <v>5228.42</v>
      </c>
      <c r="H193" s="11">
        <f t="shared" si="88"/>
        <v>54.76</v>
      </c>
      <c r="I193" s="11">
        <f t="shared" si="101"/>
        <v>486.728</v>
      </c>
      <c r="J193" s="11">
        <f t="shared" si="102"/>
        <v>21.301</v>
      </c>
      <c r="K193" s="13">
        <f t="shared" si="103"/>
        <v>444.42</v>
      </c>
      <c r="L193" s="13"/>
      <c r="M193" s="13">
        <f t="shared" si="92"/>
        <v>1007.209</v>
      </c>
      <c r="N193" s="11">
        <v>0</v>
      </c>
      <c r="O193" s="11">
        <f t="shared" si="104"/>
        <v>243.36</v>
      </c>
      <c r="P193" s="11">
        <f t="shared" si="105"/>
        <v>9.13</v>
      </c>
      <c r="Q193" s="13">
        <f t="shared" si="106"/>
        <v>104.57</v>
      </c>
      <c r="R193" s="13"/>
      <c r="S193" s="11">
        <f t="shared" si="107"/>
        <v>357.06</v>
      </c>
      <c r="T193" s="11">
        <f t="shared" si="97"/>
        <v>1364.269</v>
      </c>
      <c r="U193" s="11"/>
      <c r="W193" s="2" t="e">
        <f>VLOOKUP(D193,'[4]2021.05'!$E$5:$F$203,2,0)</f>
        <v>#N/A</v>
      </c>
      <c r="X193" s="2">
        <f t="shared" si="98"/>
        <v>486.728</v>
      </c>
      <c r="Y193" s="2">
        <f t="shared" si="99"/>
        <v>0</v>
      </c>
      <c r="Z193" s="2">
        <f t="shared" si="100"/>
        <v>243.36</v>
      </c>
      <c r="AA193" s="35" t="str">
        <f>VLOOKUP(C193,[7]export!$B$1:$I$388,8,0)</f>
        <v>243.36</v>
      </c>
      <c r="AB193" s="2">
        <f>VLOOKUP(C193,[8]Sheet1!$B$1:$K$500,9,0)</f>
        <v>9.13</v>
      </c>
      <c r="AC193" s="2">
        <f t="shared" si="75"/>
        <v>0</v>
      </c>
      <c r="AD193" s="2">
        <f>VLOOKUP(C193,'2021.06'!$C$2:$M$500,9,0)</f>
        <v>424.17</v>
      </c>
    </row>
    <row r="194" ht="20" customHeight="1" spans="1:30">
      <c r="A194" s="10">
        <f t="shared" si="87"/>
        <v>191</v>
      </c>
      <c r="B194" s="15"/>
      <c r="C194" s="11" t="s">
        <v>877</v>
      </c>
      <c r="D194" s="210" t="s">
        <v>878</v>
      </c>
      <c r="E194" s="17">
        <v>3042.05</v>
      </c>
      <c r="F194" s="11">
        <v>3043</v>
      </c>
      <c r="G194" s="13">
        <v>0</v>
      </c>
      <c r="H194" s="11">
        <f t="shared" si="88"/>
        <v>54.76</v>
      </c>
      <c r="I194" s="11">
        <f t="shared" si="101"/>
        <v>486.728</v>
      </c>
      <c r="J194" s="11">
        <f t="shared" si="102"/>
        <v>21.301</v>
      </c>
      <c r="K194" s="13">
        <f t="shared" si="103"/>
        <v>0</v>
      </c>
      <c r="L194" s="13"/>
      <c r="M194" s="13">
        <f t="shared" si="92"/>
        <v>562.789</v>
      </c>
      <c r="N194" s="11">
        <v>0</v>
      </c>
      <c r="O194" s="11">
        <f t="shared" si="104"/>
        <v>243.36</v>
      </c>
      <c r="P194" s="11">
        <f t="shared" si="105"/>
        <v>9.13</v>
      </c>
      <c r="Q194" s="13">
        <f t="shared" si="106"/>
        <v>0</v>
      </c>
      <c r="R194" s="13"/>
      <c r="S194" s="11">
        <f t="shared" si="107"/>
        <v>252.49</v>
      </c>
      <c r="T194" s="11">
        <f t="shared" si="97"/>
        <v>815.279</v>
      </c>
      <c r="U194" s="11"/>
      <c r="W194" s="2" t="e">
        <f>VLOOKUP(D194,'[4]2021.05'!$E$5:$F$203,2,0)</f>
        <v>#N/A</v>
      </c>
      <c r="X194" s="2">
        <f t="shared" si="98"/>
        <v>486.728</v>
      </c>
      <c r="Y194" s="2">
        <f t="shared" si="99"/>
        <v>0</v>
      </c>
      <c r="Z194" s="2">
        <f t="shared" si="100"/>
        <v>243.36</v>
      </c>
      <c r="AA194" s="35" t="str">
        <f>VLOOKUP(C194,[7]export!$B$1:$I$388,8,0)</f>
        <v>243.36</v>
      </c>
      <c r="AB194" s="2">
        <f>VLOOKUP(C194,[8]Sheet1!$B$1:$K$500,9,0)</f>
        <v>9.13</v>
      </c>
      <c r="AC194" s="2">
        <f t="shared" si="75"/>
        <v>0</v>
      </c>
      <c r="AD194" s="2">
        <f>VLOOKUP(C194,'2021.06'!$C$2:$M$500,9,0)</f>
        <v>0</v>
      </c>
    </row>
    <row r="195" ht="20" customHeight="1" spans="1:30">
      <c r="A195" s="10">
        <f t="shared" si="87"/>
        <v>192</v>
      </c>
      <c r="B195" s="15"/>
      <c r="C195" s="11" t="s">
        <v>374</v>
      </c>
      <c r="D195" s="37" t="s">
        <v>375</v>
      </c>
      <c r="E195" s="17">
        <v>3042.05</v>
      </c>
      <c r="F195" s="11">
        <v>3043</v>
      </c>
      <c r="G195" s="13">
        <v>5228.42</v>
      </c>
      <c r="H195" s="11">
        <f t="shared" si="88"/>
        <v>54.76</v>
      </c>
      <c r="I195" s="11">
        <f t="shared" si="101"/>
        <v>486.728</v>
      </c>
      <c r="J195" s="11">
        <f t="shared" si="102"/>
        <v>21.301</v>
      </c>
      <c r="K195" s="13">
        <f t="shared" si="103"/>
        <v>444.42</v>
      </c>
      <c r="L195" s="13"/>
      <c r="M195" s="13">
        <f t="shared" si="92"/>
        <v>1007.209</v>
      </c>
      <c r="N195" s="11">
        <v>0</v>
      </c>
      <c r="O195" s="11">
        <f t="shared" si="104"/>
        <v>243.36</v>
      </c>
      <c r="P195" s="11">
        <f t="shared" si="105"/>
        <v>9.13</v>
      </c>
      <c r="Q195" s="13">
        <f t="shared" si="106"/>
        <v>104.57</v>
      </c>
      <c r="R195" s="13"/>
      <c r="S195" s="11">
        <f t="shared" si="107"/>
        <v>357.06</v>
      </c>
      <c r="T195" s="11">
        <f t="shared" si="97"/>
        <v>1364.269</v>
      </c>
      <c r="U195" s="11"/>
      <c r="W195" s="2" t="e">
        <f>VLOOKUP(D195,'[4]2021.05'!$E$5:$F$203,2,0)</f>
        <v>#N/A</v>
      </c>
      <c r="X195" s="2">
        <f t="shared" si="98"/>
        <v>486.728</v>
      </c>
      <c r="Y195" s="2">
        <f t="shared" si="99"/>
        <v>0</v>
      </c>
      <c r="Z195" s="2">
        <f t="shared" si="100"/>
        <v>243.36</v>
      </c>
      <c r="AA195" s="35" t="str">
        <f>VLOOKUP(C195,[7]export!$B$1:$I$388,8,0)</f>
        <v>243.36</v>
      </c>
      <c r="AB195" s="2">
        <f>VLOOKUP(C195,[8]Sheet1!$B$1:$K$500,9,0)</f>
        <v>9.13</v>
      </c>
      <c r="AC195" s="2">
        <f t="shared" si="75"/>
        <v>0</v>
      </c>
      <c r="AD195" s="2">
        <f>VLOOKUP(C195,'2021.06'!$C$2:$M$500,9,0)</f>
        <v>424.17</v>
      </c>
    </row>
    <row r="196" ht="20" customHeight="1" spans="1:30">
      <c r="A196" s="10">
        <f t="shared" si="87"/>
        <v>193</v>
      </c>
      <c r="B196" s="15"/>
      <c r="C196" s="11" t="s">
        <v>296</v>
      </c>
      <c r="D196" s="37" t="s">
        <v>297</v>
      </c>
      <c r="E196" s="17">
        <v>3042.05</v>
      </c>
      <c r="F196" s="11">
        <v>3043</v>
      </c>
      <c r="G196" s="13">
        <v>5228.42</v>
      </c>
      <c r="H196" s="11">
        <f t="shared" si="88"/>
        <v>54.76</v>
      </c>
      <c r="I196" s="11">
        <f t="shared" si="101"/>
        <v>486.728</v>
      </c>
      <c r="J196" s="11">
        <f t="shared" si="102"/>
        <v>21.301</v>
      </c>
      <c r="K196" s="13">
        <f t="shared" si="103"/>
        <v>444.42</v>
      </c>
      <c r="L196" s="13"/>
      <c r="M196" s="13">
        <f t="shared" si="92"/>
        <v>1007.209</v>
      </c>
      <c r="N196" s="11">
        <v>0</v>
      </c>
      <c r="O196" s="11">
        <f t="shared" si="104"/>
        <v>243.36</v>
      </c>
      <c r="P196" s="11">
        <f t="shared" si="105"/>
        <v>9.13</v>
      </c>
      <c r="Q196" s="13">
        <f t="shared" si="106"/>
        <v>104.57</v>
      </c>
      <c r="R196" s="13"/>
      <c r="S196" s="11">
        <f t="shared" si="107"/>
        <v>357.06</v>
      </c>
      <c r="T196" s="11">
        <f t="shared" si="97"/>
        <v>1364.269</v>
      </c>
      <c r="U196" s="11"/>
      <c r="W196" s="2" t="e">
        <f>VLOOKUP(D196,'[4]2021.05'!$E$5:$F$203,2,0)</f>
        <v>#N/A</v>
      </c>
      <c r="X196" s="2">
        <f t="shared" si="98"/>
        <v>486.728</v>
      </c>
      <c r="Y196" s="2">
        <f t="shared" si="99"/>
        <v>0</v>
      </c>
      <c r="Z196" s="2">
        <f t="shared" si="100"/>
        <v>243.36</v>
      </c>
      <c r="AA196" s="35" t="str">
        <f>VLOOKUP(C196,[7]export!$B$1:$I$388,8,0)</f>
        <v>243.36</v>
      </c>
      <c r="AB196" s="2">
        <f>VLOOKUP(C196,[8]Sheet1!$B$1:$K$500,9,0)</f>
        <v>9.13</v>
      </c>
      <c r="AC196" s="2">
        <f t="shared" si="75"/>
        <v>0</v>
      </c>
      <c r="AD196" s="2">
        <f>VLOOKUP(C196,'2021.06'!$C$2:$M$500,9,0)</f>
        <v>424.17</v>
      </c>
    </row>
    <row r="197" ht="20" customHeight="1" spans="1:30">
      <c r="A197" s="10">
        <f t="shared" si="87"/>
        <v>194</v>
      </c>
      <c r="B197" s="15"/>
      <c r="C197" s="11" t="s">
        <v>879</v>
      </c>
      <c r="D197" s="37" t="s">
        <v>880</v>
      </c>
      <c r="E197" s="17">
        <v>3042.05</v>
      </c>
      <c r="F197" s="11">
        <v>3043</v>
      </c>
      <c r="G197" s="13">
        <v>5228.42</v>
      </c>
      <c r="H197" s="11">
        <f t="shared" si="88"/>
        <v>54.76</v>
      </c>
      <c r="I197" s="11">
        <f t="shared" si="101"/>
        <v>486.728</v>
      </c>
      <c r="J197" s="11">
        <f t="shared" si="102"/>
        <v>21.301</v>
      </c>
      <c r="K197" s="13">
        <f t="shared" si="103"/>
        <v>444.42</v>
      </c>
      <c r="L197" s="13"/>
      <c r="M197" s="13">
        <f t="shared" si="92"/>
        <v>1007.209</v>
      </c>
      <c r="N197" s="11">
        <v>0</v>
      </c>
      <c r="O197" s="11">
        <f t="shared" si="104"/>
        <v>243.36</v>
      </c>
      <c r="P197" s="11">
        <f t="shared" si="105"/>
        <v>9.13</v>
      </c>
      <c r="Q197" s="13">
        <f t="shared" si="106"/>
        <v>104.57</v>
      </c>
      <c r="R197" s="13"/>
      <c r="S197" s="11">
        <f t="shared" si="107"/>
        <v>357.06</v>
      </c>
      <c r="T197" s="11">
        <f t="shared" si="97"/>
        <v>1364.269</v>
      </c>
      <c r="U197" s="11"/>
      <c r="W197" s="2" t="e">
        <f>VLOOKUP(D197,'[4]2021.05'!$E$5:$F$203,2,0)</f>
        <v>#N/A</v>
      </c>
      <c r="X197" s="2">
        <f t="shared" si="98"/>
        <v>486.728</v>
      </c>
      <c r="Y197" s="2">
        <f t="shared" si="99"/>
        <v>0</v>
      </c>
      <c r="Z197" s="2">
        <f t="shared" si="100"/>
        <v>243.36</v>
      </c>
      <c r="AA197" s="35" t="str">
        <f>VLOOKUP(C197,[7]export!$B$1:$I$388,8,0)</f>
        <v>243.36</v>
      </c>
      <c r="AB197" s="2">
        <f>VLOOKUP(C197,[8]Sheet1!$B$1:$K$500,9,0)</f>
        <v>9.13</v>
      </c>
      <c r="AC197" s="2">
        <f t="shared" ref="AC197:AC260" si="108">P197-AB197</f>
        <v>0</v>
      </c>
      <c r="AD197" s="2">
        <f>VLOOKUP(C197,'2021.06'!$C$2:$M$500,9,0)</f>
        <v>424.17</v>
      </c>
    </row>
    <row r="198" ht="20" customHeight="1" spans="1:30">
      <c r="A198" s="10">
        <f t="shared" si="87"/>
        <v>195</v>
      </c>
      <c r="B198" s="15"/>
      <c r="C198" s="29" t="s">
        <v>943</v>
      </c>
      <c r="D198" s="29" t="s">
        <v>944</v>
      </c>
      <c r="E198" s="17">
        <v>3042.05</v>
      </c>
      <c r="F198" s="11">
        <v>3043</v>
      </c>
      <c r="G198" s="13">
        <v>5228.42</v>
      </c>
      <c r="H198" s="11">
        <f t="shared" si="88"/>
        <v>54.76</v>
      </c>
      <c r="I198" s="11">
        <f t="shared" si="101"/>
        <v>486.728</v>
      </c>
      <c r="J198" s="11">
        <f t="shared" si="102"/>
        <v>21.301</v>
      </c>
      <c r="K198" s="13">
        <f t="shared" si="103"/>
        <v>444.42</v>
      </c>
      <c r="L198" s="13"/>
      <c r="M198" s="13">
        <f t="shared" si="92"/>
        <v>1007.209</v>
      </c>
      <c r="N198" s="11">
        <v>0</v>
      </c>
      <c r="O198" s="11">
        <f t="shared" si="104"/>
        <v>243.36</v>
      </c>
      <c r="P198" s="11">
        <f t="shared" si="105"/>
        <v>9.13</v>
      </c>
      <c r="Q198" s="13">
        <f t="shared" si="106"/>
        <v>104.57</v>
      </c>
      <c r="R198" s="13"/>
      <c r="S198" s="11">
        <f t="shared" si="107"/>
        <v>357.06</v>
      </c>
      <c r="T198" s="11">
        <f t="shared" si="97"/>
        <v>1364.269</v>
      </c>
      <c r="U198" s="11"/>
      <c r="X198" s="2">
        <f t="shared" si="98"/>
        <v>486.728</v>
      </c>
      <c r="Y198" s="2">
        <f t="shared" si="99"/>
        <v>0</v>
      </c>
      <c r="Z198" s="2">
        <f t="shared" si="100"/>
        <v>243.36</v>
      </c>
      <c r="AA198" s="35" t="str">
        <f>VLOOKUP(C198,[7]export!$B$1:$I$388,8,0)</f>
        <v>243.36</v>
      </c>
      <c r="AB198" s="2">
        <f>VLOOKUP(C198,[8]Sheet1!$B$1:$K$500,9,0)</f>
        <v>9.13</v>
      </c>
      <c r="AC198" s="2">
        <f t="shared" si="108"/>
        <v>0</v>
      </c>
      <c r="AD198" s="2">
        <f>VLOOKUP(C198,'2021.06'!$C$2:$M$500,9,0)</f>
        <v>0</v>
      </c>
    </row>
    <row r="199" ht="20" customHeight="1" spans="1:30">
      <c r="A199" s="10">
        <f t="shared" si="87"/>
        <v>196</v>
      </c>
      <c r="B199" s="15"/>
      <c r="C199" s="29" t="s">
        <v>945</v>
      </c>
      <c r="D199" s="29" t="s">
        <v>946</v>
      </c>
      <c r="E199" s="17">
        <v>3042.05</v>
      </c>
      <c r="F199" s="11">
        <v>3043</v>
      </c>
      <c r="G199" s="13">
        <v>5228.42</v>
      </c>
      <c r="H199" s="11">
        <f t="shared" si="88"/>
        <v>54.76</v>
      </c>
      <c r="I199" s="11">
        <f t="shared" si="101"/>
        <v>486.728</v>
      </c>
      <c r="J199" s="11">
        <f t="shared" si="102"/>
        <v>21.301</v>
      </c>
      <c r="K199" s="13">
        <f t="shared" si="103"/>
        <v>444.42</v>
      </c>
      <c r="L199" s="13"/>
      <c r="M199" s="13">
        <f t="shared" si="92"/>
        <v>1007.209</v>
      </c>
      <c r="N199" s="11">
        <v>0</v>
      </c>
      <c r="O199" s="11">
        <f t="shared" si="104"/>
        <v>243.36</v>
      </c>
      <c r="P199" s="11">
        <f t="shared" si="105"/>
        <v>9.13</v>
      </c>
      <c r="Q199" s="13">
        <f t="shared" si="106"/>
        <v>104.57</v>
      </c>
      <c r="R199" s="13"/>
      <c r="S199" s="11">
        <f t="shared" si="107"/>
        <v>357.06</v>
      </c>
      <c r="T199" s="11">
        <f t="shared" si="97"/>
        <v>1364.269</v>
      </c>
      <c r="U199" s="11"/>
      <c r="X199" s="2">
        <f t="shared" si="98"/>
        <v>486.728</v>
      </c>
      <c r="Y199" s="2">
        <f t="shared" si="99"/>
        <v>0</v>
      </c>
      <c r="Z199" s="2">
        <f t="shared" si="100"/>
        <v>243.36</v>
      </c>
      <c r="AA199" s="35" t="str">
        <f>VLOOKUP(C199,[7]export!$B$1:$I$388,8,0)</f>
        <v>243.36</v>
      </c>
      <c r="AB199" s="2">
        <f>VLOOKUP(C199,[8]Sheet1!$B$1:$K$500,9,0)</f>
        <v>9.13</v>
      </c>
      <c r="AC199" s="2">
        <f t="shared" si="108"/>
        <v>0</v>
      </c>
      <c r="AD199" s="2">
        <f>VLOOKUP(C199,'2021.06'!$C$2:$M$500,9,0)</f>
        <v>0</v>
      </c>
    </row>
    <row r="200" ht="20" customHeight="1" spans="1:30">
      <c r="A200" s="10">
        <f t="shared" si="87"/>
        <v>197</v>
      </c>
      <c r="B200" s="15"/>
      <c r="C200" s="29" t="s">
        <v>947</v>
      </c>
      <c r="D200" s="214" t="s">
        <v>948</v>
      </c>
      <c r="E200" s="17">
        <v>3042.05</v>
      </c>
      <c r="F200" s="11">
        <v>3043</v>
      </c>
      <c r="G200" s="13">
        <v>5228.42</v>
      </c>
      <c r="H200" s="11">
        <f t="shared" si="88"/>
        <v>54.76</v>
      </c>
      <c r="I200" s="11">
        <f t="shared" si="101"/>
        <v>486.728</v>
      </c>
      <c r="J200" s="11">
        <f t="shared" si="102"/>
        <v>21.301</v>
      </c>
      <c r="K200" s="13">
        <f t="shared" si="103"/>
        <v>444.42</v>
      </c>
      <c r="L200" s="13"/>
      <c r="M200" s="13">
        <f t="shared" si="92"/>
        <v>1007.209</v>
      </c>
      <c r="N200" s="11">
        <v>0</v>
      </c>
      <c r="O200" s="11">
        <f t="shared" si="104"/>
        <v>243.36</v>
      </c>
      <c r="P200" s="11">
        <f t="shared" si="105"/>
        <v>9.13</v>
      </c>
      <c r="Q200" s="13">
        <f t="shared" si="106"/>
        <v>104.57</v>
      </c>
      <c r="R200" s="13"/>
      <c r="S200" s="11">
        <f t="shared" si="107"/>
        <v>357.06</v>
      </c>
      <c r="T200" s="11">
        <f t="shared" si="97"/>
        <v>1364.269</v>
      </c>
      <c r="U200" s="11"/>
      <c r="X200" s="2">
        <f t="shared" si="98"/>
        <v>486.728</v>
      </c>
      <c r="Y200" s="2">
        <f t="shared" si="99"/>
        <v>0</v>
      </c>
      <c r="Z200" s="2">
        <f t="shared" si="100"/>
        <v>243.36</v>
      </c>
      <c r="AA200" s="35" t="str">
        <f>VLOOKUP(C200,[7]export!$B$1:$I$388,8,0)</f>
        <v>243.36</v>
      </c>
      <c r="AB200" s="2">
        <f>VLOOKUP(C200,[8]Sheet1!$B$1:$K$500,9,0)</f>
        <v>9.13</v>
      </c>
      <c r="AC200" s="2">
        <f t="shared" si="108"/>
        <v>0</v>
      </c>
      <c r="AD200" s="2">
        <f>VLOOKUP(C200,'2021.06'!$C$2:$M$500,9,0)</f>
        <v>0</v>
      </c>
    </row>
    <row r="201" ht="20" customHeight="1" spans="1:30">
      <c r="A201" s="10">
        <f t="shared" si="87"/>
        <v>198</v>
      </c>
      <c r="B201" s="15"/>
      <c r="C201" s="29" t="s">
        <v>949</v>
      </c>
      <c r="D201" s="214" t="s">
        <v>950</v>
      </c>
      <c r="E201" s="17">
        <v>3042.05</v>
      </c>
      <c r="F201" s="11">
        <v>3043</v>
      </c>
      <c r="G201" s="13">
        <v>0</v>
      </c>
      <c r="H201" s="11">
        <f t="shared" si="88"/>
        <v>54.76</v>
      </c>
      <c r="I201" s="11">
        <f t="shared" si="101"/>
        <v>486.728</v>
      </c>
      <c r="J201" s="11">
        <f t="shared" si="102"/>
        <v>21.301</v>
      </c>
      <c r="K201" s="13">
        <f t="shared" si="103"/>
        <v>0</v>
      </c>
      <c r="L201" s="13"/>
      <c r="M201" s="13">
        <f t="shared" si="92"/>
        <v>562.789</v>
      </c>
      <c r="N201" s="11">
        <v>0</v>
      </c>
      <c r="O201" s="11">
        <f t="shared" si="104"/>
        <v>243.36</v>
      </c>
      <c r="P201" s="11">
        <f t="shared" si="105"/>
        <v>9.13</v>
      </c>
      <c r="Q201" s="13">
        <f t="shared" si="106"/>
        <v>0</v>
      </c>
      <c r="R201" s="13"/>
      <c r="S201" s="11">
        <f t="shared" si="107"/>
        <v>252.49</v>
      </c>
      <c r="T201" s="11">
        <f t="shared" si="97"/>
        <v>815.279</v>
      </c>
      <c r="U201" s="11"/>
      <c r="X201" s="2">
        <f t="shared" si="98"/>
        <v>486.728</v>
      </c>
      <c r="Y201" s="2">
        <f t="shared" si="99"/>
        <v>0</v>
      </c>
      <c r="Z201" s="2">
        <f t="shared" si="100"/>
        <v>243.36</v>
      </c>
      <c r="AA201" s="35" t="str">
        <f>VLOOKUP(C201,[7]export!$B$1:$I$388,8,0)</f>
        <v>243.36</v>
      </c>
      <c r="AB201" s="2">
        <f>VLOOKUP(C201,[8]Sheet1!$B$1:$K$500,9,0)</f>
        <v>9.13</v>
      </c>
      <c r="AC201" s="2">
        <f t="shared" si="108"/>
        <v>0</v>
      </c>
      <c r="AD201" s="2">
        <f>VLOOKUP(C201,'2021.06'!$C$2:$M$500,9,0)</f>
        <v>0</v>
      </c>
    </row>
    <row r="202" ht="20" customHeight="1" spans="1:30">
      <c r="A202" s="10">
        <f t="shared" si="87"/>
        <v>199</v>
      </c>
      <c r="B202" s="15"/>
      <c r="C202" s="29" t="s">
        <v>951</v>
      </c>
      <c r="D202" s="29" t="s">
        <v>952</v>
      </c>
      <c r="E202" s="17">
        <v>3042.05</v>
      </c>
      <c r="F202" s="11">
        <v>3043</v>
      </c>
      <c r="G202" s="13">
        <v>0</v>
      </c>
      <c r="H202" s="11">
        <f t="shared" si="88"/>
        <v>54.76</v>
      </c>
      <c r="I202" s="11">
        <v>0</v>
      </c>
      <c r="J202" s="11">
        <v>0</v>
      </c>
      <c r="K202" s="11">
        <v>0</v>
      </c>
      <c r="L202" s="11"/>
      <c r="M202" s="13">
        <f t="shared" si="92"/>
        <v>54.76</v>
      </c>
      <c r="N202" s="11">
        <v>0</v>
      </c>
      <c r="O202" s="11">
        <v>0</v>
      </c>
      <c r="P202" s="11">
        <v>0</v>
      </c>
      <c r="Q202" s="11">
        <v>0</v>
      </c>
      <c r="R202" s="11"/>
      <c r="S202" s="11">
        <v>0</v>
      </c>
      <c r="T202" s="11">
        <f t="shared" si="97"/>
        <v>54.76</v>
      </c>
      <c r="U202" s="11"/>
      <c r="Y202" s="2" t="e">
        <f>VLOOKUP(C202,'[5]6月养老保险明细导'!$B$1:$R$500,17,0)</f>
        <v>#N/A</v>
      </c>
      <c r="Z202" s="2" t="e">
        <f t="shared" si="100"/>
        <v>#N/A</v>
      </c>
      <c r="AA202" s="35" t="e">
        <f>VLOOKUP(C202,[7]export!$B$1:$I$388,8,0)</f>
        <v>#N/A</v>
      </c>
      <c r="AB202" s="2" t="e">
        <f>VLOOKUP(C202,[8]Sheet1!$B$1:$K$500,9,0)</f>
        <v>#N/A</v>
      </c>
      <c r="AC202" s="2" t="e">
        <f t="shared" si="108"/>
        <v>#N/A</v>
      </c>
      <c r="AD202" s="2">
        <f>VLOOKUP(C202,'2021.06'!$C$2:$M$500,9,0)</f>
        <v>0</v>
      </c>
    </row>
    <row r="203" ht="20" customHeight="1" spans="1:30">
      <c r="A203" s="10">
        <f t="shared" si="87"/>
        <v>200</v>
      </c>
      <c r="B203" s="15"/>
      <c r="C203" s="29" t="s">
        <v>953</v>
      </c>
      <c r="D203" s="29" t="s">
        <v>954</v>
      </c>
      <c r="E203" s="17">
        <v>3042.05</v>
      </c>
      <c r="F203" s="11">
        <v>3043</v>
      </c>
      <c r="G203" s="13">
        <v>0</v>
      </c>
      <c r="H203" s="11">
        <f t="shared" si="88"/>
        <v>54.76</v>
      </c>
      <c r="I203" s="11">
        <v>0</v>
      </c>
      <c r="J203" s="11">
        <v>0</v>
      </c>
      <c r="K203" s="11">
        <v>0</v>
      </c>
      <c r="L203" s="11"/>
      <c r="M203" s="13">
        <f t="shared" si="92"/>
        <v>54.76</v>
      </c>
      <c r="N203" s="11">
        <v>0</v>
      </c>
      <c r="O203" s="11">
        <v>0</v>
      </c>
      <c r="P203" s="11">
        <v>0</v>
      </c>
      <c r="Q203" s="11">
        <v>0</v>
      </c>
      <c r="R203" s="11"/>
      <c r="S203" s="11">
        <v>0</v>
      </c>
      <c r="T203" s="11">
        <f t="shared" si="97"/>
        <v>54.76</v>
      </c>
      <c r="U203" s="11"/>
      <c r="Y203" s="2" t="e">
        <f>VLOOKUP(C203,'[5]6月养老保险明细导'!$B$1:$R$500,17,0)</f>
        <v>#N/A</v>
      </c>
      <c r="Z203" s="2" t="e">
        <f t="shared" si="100"/>
        <v>#N/A</v>
      </c>
      <c r="AA203" s="35" t="e">
        <f>VLOOKUP(C203,[7]export!$B$1:$I$388,8,0)</f>
        <v>#N/A</v>
      </c>
      <c r="AB203" s="2" t="e">
        <f>VLOOKUP(C203,[8]Sheet1!$B$1:$K$500,9,0)</f>
        <v>#N/A</v>
      </c>
      <c r="AC203" s="2" t="e">
        <f t="shared" si="108"/>
        <v>#N/A</v>
      </c>
      <c r="AD203" s="2">
        <f>VLOOKUP(C203,'2021.06'!$C$2:$M$500,9,0)</f>
        <v>0</v>
      </c>
    </row>
    <row r="204" ht="20" customHeight="1" spans="1:30">
      <c r="A204" s="10">
        <f t="shared" si="87"/>
        <v>201</v>
      </c>
      <c r="B204" s="15"/>
      <c r="C204" s="29" t="s">
        <v>957</v>
      </c>
      <c r="D204" s="29" t="s">
        <v>958</v>
      </c>
      <c r="E204" s="17">
        <v>3042.05</v>
      </c>
      <c r="F204" s="11">
        <v>3043</v>
      </c>
      <c r="G204" s="13">
        <v>0</v>
      </c>
      <c r="H204" s="11">
        <f t="shared" si="88"/>
        <v>54.76</v>
      </c>
      <c r="I204" s="11">
        <v>0</v>
      </c>
      <c r="J204" s="11">
        <v>0</v>
      </c>
      <c r="K204" s="11">
        <v>0</v>
      </c>
      <c r="L204" s="11"/>
      <c r="M204" s="13">
        <f t="shared" si="92"/>
        <v>54.76</v>
      </c>
      <c r="N204" s="11">
        <v>0</v>
      </c>
      <c r="O204" s="11">
        <v>0</v>
      </c>
      <c r="P204" s="11">
        <v>0</v>
      </c>
      <c r="Q204" s="11">
        <v>0</v>
      </c>
      <c r="R204" s="11"/>
      <c r="S204" s="11">
        <v>0</v>
      </c>
      <c r="T204" s="11">
        <f t="shared" si="97"/>
        <v>54.76</v>
      </c>
      <c r="U204" s="11"/>
      <c r="Y204" s="2" t="e">
        <f>VLOOKUP(C204,'[5]6月养老保险明细导'!$B$1:$R$500,17,0)</f>
        <v>#N/A</v>
      </c>
      <c r="Z204" s="2" t="e">
        <f t="shared" si="100"/>
        <v>#N/A</v>
      </c>
      <c r="AA204" s="35" t="e">
        <f>VLOOKUP(C204,[7]export!$B$1:$I$388,8,0)</f>
        <v>#N/A</v>
      </c>
      <c r="AB204" s="2" t="e">
        <f>VLOOKUP(C204,[8]Sheet1!$B$1:$K$500,9,0)</f>
        <v>#N/A</v>
      </c>
      <c r="AC204" s="2" t="e">
        <f t="shared" si="108"/>
        <v>#N/A</v>
      </c>
      <c r="AD204" s="2">
        <f>VLOOKUP(C204,'2021.06'!$C$2:$M$500,9,0)</f>
        <v>0</v>
      </c>
    </row>
    <row r="205" ht="20" customHeight="1" spans="1:30">
      <c r="A205" s="10">
        <f t="shared" si="87"/>
        <v>202</v>
      </c>
      <c r="B205" s="15"/>
      <c r="C205" s="29" t="s">
        <v>959</v>
      </c>
      <c r="D205" s="29" t="s">
        <v>960</v>
      </c>
      <c r="E205" s="17">
        <v>3042.05</v>
      </c>
      <c r="F205" s="11">
        <v>3043</v>
      </c>
      <c r="G205" s="13">
        <v>0</v>
      </c>
      <c r="H205" s="11">
        <f t="shared" si="88"/>
        <v>54.76</v>
      </c>
      <c r="I205" s="11">
        <v>0</v>
      </c>
      <c r="J205" s="11">
        <v>0</v>
      </c>
      <c r="K205" s="11">
        <v>0</v>
      </c>
      <c r="L205" s="11"/>
      <c r="M205" s="13">
        <f t="shared" si="92"/>
        <v>54.76</v>
      </c>
      <c r="N205" s="11">
        <v>0</v>
      </c>
      <c r="O205" s="11">
        <v>0</v>
      </c>
      <c r="P205" s="11">
        <v>0</v>
      </c>
      <c r="Q205" s="11">
        <v>0</v>
      </c>
      <c r="R205" s="11"/>
      <c r="S205" s="11">
        <v>0</v>
      </c>
      <c r="T205" s="11">
        <f t="shared" si="97"/>
        <v>54.76</v>
      </c>
      <c r="U205" s="11"/>
      <c r="Y205" s="2" t="e">
        <f>VLOOKUP(C205,'[5]6月养老保险明细导'!$B$1:$R$500,17,0)</f>
        <v>#N/A</v>
      </c>
      <c r="Z205" s="2" t="e">
        <f t="shared" si="100"/>
        <v>#N/A</v>
      </c>
      <c r="AA205" s="35" t="e">
        <f>VLOOKUP(C205,[7]export!$B$1:$I$388,8,0)</f>
        <v>#N/A</v>
      </c>
      <c r="AB205" s="2" t="e">
        <f>VLOOKUP(C205,[8]Sheet1!$B$1:$K$500,9,0)</f>
        <v>#N/A</v>
      </c>
      <c r="AC205" s="2" t="e">
        <f t="shared" si="108"/>
        <v>#N/A</v>
      </c>
      <c r="AD205" s="2">
        <f>VLOOKUP(C205,'2021.06'!$C$2:$M$500,9,0)</f>
        <v>0</v>
      </c>
    </row>
    <row r="206" ht="20" customHeight="1" spans="1:30">
      <c r="A206" s="10">
        <f t="shared" si="87"/>
        <v>203</v>
      </c>
      <c r="B206" s="14" t="s">
        <v>391</v>
      </c>
      <c r="C206" s="11" t="s">
        <v>392</v>
      </c>
      <c r="D206" s="11" t="s">
        <v>393</v>
      </c>
      <c r="E206" s="11">
        <v>2836.2</v>
      </c>
      <c r="F206" s="11">
        <v>2837</v>
      </c>
      <c r="G206" s="13">
        <v>5228.42</v>
      </c>
      <c r="H206" s="11">
        <f t="shared" si="88"/>
        <v>51.05</v>
      </c>
      <c r="I206" s="11">
        <f t="shared" ref="I206:I228" si="109">E206*0.16</f>
        <v>453.792</v>
      </c>
      <c r="J206" s="11">
        <f t="shared" ref="J206:J228" si="110">F206*0.007</f>
        <v>19.859</v>
      </c>
      <c r="K206" s="13">
        <f t="shared" ref="K206:K227" si="111">ROUND(G206*0.085,2)</f>
        <v>444.42</v>
      </c>
      <c r="L206" s="13"/>
      <c r="M206" s="13">
        <f t="shared" si="92"/>
        <v>969.121</v>
      </c>
      <c r="N206" s="11">
        <v>0</v>
      </c>
      <c r="O206" s="11">
        <f t="shared" ref="O206:O228" si="112">ROUND(E206*0.08,2)</f>
        <v>226.9</v>
      </c>
      <c r="P206" s="11">
        <f t="shared" ref="P206:P228" si="113">ROUND(F206*0.003,2)</f>
        <v>8.51</v>
      </c>
      <c r="Q206" s="13">
        <f t="shared" ref="Q206:Q228" si="114">ROUND(G206*0.02,2)</f>
        <v>104.57</v>
      </c>
      <c r="R206" s="13"/>
      <c r="S206" s="11">
        <f t="shared" ref="S206:S227" si="115">SUM(N206:Q206)</f>
        <v>339.98</v>
      </c>
      <c r="T206" s="11">
        <f t="shared" si="97"/>
        <v>1309.101</v>
      </c>
      <c r="U206" s="11"/>
      <c r="V206" s="2" t="str">
        <f>VLOOKUP(D206,[3]汇总!I$2:J$326,2,0)</f>
        <v>√</v>
      </c>
      <c r="W206" s="2">
        <f>VLOOKUP(D206,'[4]2021.05'!$E$5:$F$203,2,0)</f>
        <v>1790</v>
      </c>
      <c r="X206" s="2">
        <f t="shared" ref="X206:X227" si="116">I206*1</f>
        <v>453.792</v>
      </c>
      <c r="Y206" s="2">
        <f t="shared" ref="Y206:Y227" si="117">I206-X206</f>
        <v>0</v>
      </c>
      <c r="Z206" s="2">
        <f t="shared" si="100"/>
        <v>226.9</v>
      </c>
      <c r="AA206" s="35" t="str">
        <f>VLOOKUP(C206,[7]export!$B$1:$I$388,8,0)</f>
        <v>226.9</v>
      </c>
      <c r="AB206" s="2">
        <f>VLOOKUP(C206,[8]Sheet1!$B$1:$K$500,9,0)</f>
        <v>8.51</v>
      </c>
      <c r="AC206" s="2">
        <f t="shared" si="108"/>
        <v>0</v>
      </c>
      <c r="AD206" s="2">
        <f>VLOOKUP(C206,'2021.06'!$C$2:$M$500,9,0)</f>
        <v>424.17</v>
      </c>
    </row>
    <row r="207" ht="20" customHeight="1" spans="1:30">
      <c r="A207" s="10">
        <f t="shared" si="87"/>
        <v>204</v>
      </c>
      <c r="B207" s="15"/>
      <c r="C207" s="11" t="s">
        <v>394</v>
      </c>
      <c r="D207" s="11" t="s">
        <v>395</v>
      </c>
      <c r="E207" s="11">
        <v>2836.2</v>
      </c>
      <c r="F207" s="11">
        <v>2837</v>
      </c>
      <c r="G207" s="13">
        <v>5228.42</v>
      </c>
      <c r="H207" s="11">
        <f t="shared" si="88"/>
        <v>51.05</v>
      </c>
      <c r="I207" s="11">
        <f t="shared" si="109"/>
        <v>453.792</v>
      </c>
      <c r="J207" s="11">
        <f t="shared" si="110"/>
        <v>19.859</v>
      </c>
      <c r="K207" s="13">
        <f t="shared" si="111"/>
        <v>444.42</v>
      </c>
      <c r="L207" s="13"/>
      <c r="M207" s="13">
        <f t="shared" si="92"/>
        <v>969.121</v>
      </c>
      <c r="N207" s="11">
        <v>0</v>
      </c>
      <c r="O207" s="11">
        <f t="shared" si="112"/>
        <v>226.9</v>
      </c>
      <c r="P207" s="11">
        <f t="shared" si="113"/>
        <v>8.51</v>
      </c>
      <c r="Q207" s="13">
        <f t="shared" si="114"/>
        <v>104.57</v>
      </c>
      <c r="R207" s="13"/>
      <c r="S207" s="11">
        <f t="shared" si="115"/>
        <v>339.98</v>
      </c>
      <c r="T207" s="11">
        <f t="shared" si="97"/>
        <v>1309.101</v>
      </c>
      <c r="U207" s="11"/>
      <c r="V207" s="2" t="str">
        <f>VLOOKUP(D207,[3]汇总!I$2:J$326,2,0)</f>
        <v>√</v>
      </c>
      <c r="W207" s="2">
        <f>VLOOKUP(D207,'[4]2021.05'!$E$5:$F$203,2,0)</f>
        <v>1790</v>
      </c>
      <c r="X207" s="2">
        <f t="shared" si="116"/>
        <v>453.792</v>
      </c>
      <c r="Y207" s="2">
        <f t="shared" si="117"/>
        <v>0</v>
      </c>
      <c r="Z207" s="2">
        <f t="shared" si="100"/>
        <v>226.9</v>
      </c>
      <c r="AA207" s="35" t="str">
        <f>VLOOKUP(C207,[7]export!$B$1:$I$388,8,0)</f>
        <v>226.9</v>
      </c>
      <c r="AB207" s="2">
        <f>VLOOKUP(C207,[8]Sheet1!$B$1:$K$500,9,0)</f>
        <v>8.51</v>
      </c>
      <c r="AC207" s="2">
        <f t="shared" si="108"/>
        <v>0</v>
      </c>
      <c r="AD207" s="2">
        <f>VLOOKUP(C207,'2021.06'!$C$2:$M$500,9,0)</f>
        <v>424.17</v>
      </c>
    </row>
    <row r="208" ht="20" customHeight="1" spans="1:30">
      <c r="A208" s="10">
        <f t="shared" si="87"/>
        <v>205</v>
      </c>
      <c r="B208" s="15"/>
      <c r="C208" s="11" t="s">
        <v>396</v>
      </c>
      <c r="D208" s="11" t="s">
        <v>397</v>
      </c>
      <c r="E208" s="11">
        <v>2836.2</v>
      </c>
      <c r="F208" s="11">
        <v>2837</v>
      </c>
      <c r="G208" s="13">
        <v>5228.42</v>
      </c>
      <c r="H208" s="11">
        <f t="shared" si="88"/>
        <v>51.05</v>
      </c>
      <c r="I208" s="11">
        <f t="shared" si="109"/>
        <v>453.792</v>
      </c>
      <c r="J208" s="11">
        <f t="shared" si="110"/>
        <v>19.859</v>
      </c>
      <c r="K208" s="13">
        <f t="shared" si="111"/>
        <v>444.42</v>
      </c>
      <c r="L208" s="13"/>
      <c r="M208" s="13">
        <f t="shared" si="92"/>
        <v>969.121</v>
      </c>
      <c r="N208" s="11">
        <v>0</v>
      </c>
      <c r="O208" s="11">
        <f t="shared" si="112"/>
        <v>226.9</v>
      </c>
      <c r="P208" s="11">
        <f t="shared" si="113"/>
        <v>8.51</v>
      </c>
      <c r="Q208" s="13">
        <f t="shared" si="114"/>
        <v>104.57</v>
      </c>
      <c r="R208" s="13"/>
      <c r="S208" s="11">
        <f t="shared" si="115"/>
        <v>339.98</v>
      </c>
      <c r="T208" s="11">
        <f t="shared" si="97"/>
        <v>1309.101</v>
      </c>
      <c r="U208" s="11"/>
      <c r="V208" s="2" t="str">
        <f>VLOOKUP(D208,[3]汇总!I$2:J$326,2,0)</f>
        <v>√</v>
      </c>
      <c r="W208" s="2">
        <f>VLOOKUP(D208,'[4]2021.05'!$E$5:$F$203,2,0)</f>
        <v>1790</v>
      </c>
      <c r="X208" s="2">
        <f t="shared" si="116"/>
        <v>453.792</v>
      </c>
      <c r="Y208" s="2">
        <f t="shared" si="117"/>
        <v>0</v>
      </c>
      <c r="Z208" s="2">
        <f t="shared" si="100"/>
        <v>226.9</v>
      </c>
      <c r="AA208" s="35" t="str">
        <f>VLOOKUP(C208,[7]export!$B$1:$I$388,8,0)</f>
        <v>226.9</v>
      </c>
      <c r="AB208" s="2">
        <f>VLOOKUP(C208,[8]Sheet1!$B$1:$K$500,9,0)</f>
        <v>8.51</v>
      </c>
      <c r="AC208" s="2">
        <f t="shared" si="108"/>
        <v>0</v>
      </c>
      <c r="AD208" s="2">
        <f>VLOOKUP(C208,'2021.06'!$C$2:$M$500,9,0)</f>
        <v>424.17</v>
      </c>
    </row>
    <row r="209" ht="20" customHeight="1" spans="1:30">
      <c r="A209" s="10">
        <f t="shared" si="87"/>
        <v>206</v>
      </c>
      <c r="B209" s="15"/>
      <c r="C209" s="11" t="s">
        <v>398</v>
      </c>
      <c r="D209" s="11" t="s">
        <v>399</v>
      </c>
      <c r="E209" s="11">
        <v>2836.2</v>
      </c>
      <c r="F209" s="11">
        <v>2837</v>
      </c>
      <c r="G209" s="13">
        <v>5228.42</v>
      </c>
      <c r="H209" s="11">
        <f t="shared" si="88"/>
        <v>51.05</v>
      </c>
      <c r="I209" s="11">
        <f t="shared" si="109"/>
        <v>453.792</v>
      </c>
      <c r="J209" s="11">
        <f t="shared" si="110"/>
        <v>19.859</v>
      </c>
      <c r="K209" s="13">
        <f t="shared" si="111"/>
        <v>444.42</v>
      </c>
      <c r="L209" s="13"/>
      <c r="M209" s="13">
        <f t="shared" si="92"/>
        <v>969.121</v>
      </c>
      <c r="N209" s="11">
        <v>0</v>
      </c>
      <c r="O209" s="11">
        <f t="shared" si="112"/>
        <v>226.9</v>
      </c>
      <c r="P209" s="11">
        <f t="shared" si="113"/>
        <v>8.51</v>
      </c>
      <c r="Q209" s="13">
        <f t="shared" si="114"/>
        <v>104.57</v>
      </c>
      <c r="R209" s="13"/>
      <c r="S209" s="11">
        <f t="shared" si="115"/>
        <v>339.98</v>
      </c>
      <c r="T209" s="11">
        <f t="shared" si="97"/>
        <v>1309.101</v>
      </c>
      <c r="U209" s="11"/>
      <c r="V209" s="2" t="str">
        <f>VLOOKUP(D209,[3]汇总!I$2:J$326,2,0)</f>
        <v>√</v>
      </c>
      <c r="W209" s="2">
        <f>VLOOKUP(D209,'[4]2021.05'!$E$5:$F$203,2,0)</f>
        <v>1790</v>
      </c>
      <c r="X209" s="2">
        <f t="shared" si="116"/>
        <v>453.792</v>
      </c>
      <c r="Y209" s="2">
        <f t="shared" si="117"/>
        <v>0</v>
      </c>
      <c r="Z209" s="2">
        <f t="shared" si="100"/>
        <v>226.9</v>
      </c>
      <c r="AA209" s="35" t="str">
        <f>VLOOKUP(C209,[7]export!$B$1:$I$388,8,0)</f>
        <v>226.9</v>
      </c>
      <c r="AB209" s="2">
        <f>VLOOKUP(C209,[8]Sheet1!$B$1:$K$500,9,0)</f>
        <v>8.51</v>
      </c>
      <c r="AC209" s="2">
        <f t="shared" si="108"/>
        <v>0</v>
      </c>
      <c r="AD209" s="2">
        <f>VLOOKUP(C209,'2021.06'!$C$2:$M$500,9,0)</f>
        <v>424.17</v>
      </c>
    </row>
    <row r="210" ht="20" customHeight="1" spans="1:30">
      <c r="A210" s="10">
        <f t="shared" si="87"/>
        <v>207</v>
      </c>
      <c r="B210" s="15"/>
      <c r="C210" s="11" t="s">
        <v>402</v>
      </c>
      <c r="D210" s="11" t="s">
        <v>403</v>
      </c>
      <c r="E210" s="11">
        <v>2836.2</v>
      </c>
      <c r="F210" s="11">
        <v>2837</v>
      </c>
      <c r="G210" s="13">
        <v>5228.42</v>
      </c>
      <c r="H210" s="11">
        <f t="shared" si="88"/>
        <v>51.05</v>
      </c>
      <c r="I210" s="11">
        <f t="shared" si="109"/>
        <v>453.792</v>
      </c>
      <c r="J210" s="11">
        <f t="shared" si="110"/>
        <v>19.859</v>
      </c>
      <c r="K210" s="13">
        <f t="shared" si="111"/>
        <v>444.42</v>
      </c>
      <c r="L210" s="13"/>
      <c r="M210" s="13">
        <f t="shared" si="92"/>
        <v>969.121</v>
      </c>
      <c r="N210" s="11">
        <v>0</v>
      </c>
      <c r="O210" s="11">
        <f t="shared" si="112"/>
        <v>226.9</v>
      </c>
      <c r="P210" s="11">
        <f t="shared" si="113"/>
        <v>8.51</v>
      </c>
      <c r="Q210" s="13">
        <f t="shared" si="114"/>
        <v>104.57</v>
      </c>
      <c r="R210" s="13"/>
      <c r="S210" s="11">
        <f t="shared" si="115"/>
        <v>339.98</v>
      </c>
      <c r="T210" s="11">
        <f t="shared" si="97"/>
        <v>1309.101</v>
      </c>
      <c r="U210" s="11"/>
      <c r="V210" s="2" t="str">
        <f>VLOOKUP(D210,[3]汇总!I$2:J$326,2,0)</f>
        <v>√</v>
      </c>
      <c r="W210" s="2">
        <f>VLOOKUP(D210,'[4]2021.05'!$E$5:$F$203,2,0)</f>
        <v>1790</v>
      </c>
      <c r="X210" s="2">
        <f t="shared" si="116"/>
        <v>453.792</v>
      </c>
      <c r="Y210" s="2">
        <f t="shared" si="117"/>
        <v>0</v>
      </c>
      <c r="Z210" s="2">
        <f t="shared" si="100"/>
        <v>226.9</v>
      </c>
      <c r="AA210" s="35" t="str">
        <f>VLOOKUP(C210,[7]export!$B$1:$I$388,8,0)</f>
        <v>226.9</v>
      </c>
      <c r="AB210" s="2">
        <f>VLOOKUP(C210,[8]Sheet1!$B$1:$K$500,9,0)</f>
        <v>8.51</v>
      </c>
      <c r="AC210" s="2">
        <f t="shared" si="108"/>
        <v>0</v>
      </c>
      <c r="AD210" s="2">
        <f>VLOOKUP(C210,'2021.06'!$C$2:$M$500,9,0)</f>
        <v>424.17</v>
      </c>
    </row>
    <row r="211" ht="20" customHeight="1" spans="1:30">
      <c r="A211" s="10">
        <f t="shared" si="87"/>
        <v>208</v>
      </c>
      <c r="B211" s="15"/>
      <c r="C211" s="11" t="s">
        <v>404</v>
      </c>
      <c r="D211" s="11" t="s">
        <v>405</v>
      </c>
      <c r="E211" s="11">
        <v>2836.2</v>
      </c>
      <c r="F211" s="11">
        <v>2837</v>
      </c>
      <c r="G211" s="13">
        <v>5228.42</v>
      </c>
      <c r="H211" s="11">
        <f t="shared" si="88"/>
        <v>51.05</v>
      </c>
      <c r="I211" s="11">
        <f t="shared" si="109"/>
        <v>453.792</v>
      </c>
      <c r="J211" s="11">
        <f t="shared" si="110"/>
        <v>19.859</v>
      </c>
      <c r="K211" s="13">
        <f t="shared" si="111"/>
        <v>444.42</v>
      </c>
      <c r="L211" s="13"/>
      <c r="M211" s="13">
        <f t="shared" si="92"/>
        <v>969.121</v>
      </c>
      <c r="N211" s="11">
        <v>0</v>
      </c>
      <c r="O211" s="11">
        <f t="shared" si="112"/>
        <v>226.9</v>
      </c>
      <c r="P211" s="11">
        <f t="shared" si="113"/>
        <v>8.51</v>
      </c>
      <c r="Q211" s="13">
        <f t="shared" si="114"/>
        <v>104.57</v>
      </c>
      <c r="R211" s="13"/>
      <c r="S211" s="11">
        <f t="shared" si="115"/>
        <v>339.98</v>
      </c>
      <c r="T211" s="11">
        <f t="shared" si="97"/>
        <v>1309.101</v>
      </c>
      <c r="U211" s="11"/>
      <c r="V211" s="2" t="str">
        <f>VLOOKUP(D211,[3]汇总!I$2:J$326,2,0)</f>
        <v>√</v>
      </c>
      <c r="W211" s="2">
        <f>VLOOKUP(D211,'[4]2021.05'!$E$5:$F$203,2,0)</f>
        <v>1790</v>
      </c>
      <c r="X211" s="2">
        <f t="shared" si="116"/>
        <v>453.792</v>
      </c>
      <c r="Y211" s="2">
        <f t="shared" si="117"/>
        <v>0</v>
      </c>
      <c r="Z211" s="2">
        <f t="shared" si="100"/>
        <v>226.9</v>
      </c>
      <c r="AA211" s="35" t="str">
        <f>VLOOKUP(C211,[7]export!$B$1:$I$388,8,0)</f>
        <v>226.9</v>
      </c>
      <c r="AB211" s="2">
        <f>VLOOKUP(C211,[8]Sheet1!$B$1:$K$500,9,0)</f>
        <v>8.51</v>
      </c>
      <c r="AC211" s="2">
        <f t="shared" si="108"/>
        <v>0</v>
      </c>
      <c r="AD211" s="2">
        <f>VLOOKUP(C211,'2021.06'!$C$2:$M$500,9,0)</f>
        <v>424.17</v>
      </c>
    </row>
    <row r="212" ht="20" customHeight="1" spans="1:30">
      <c r="A212" s="10">
        <f t="shared" si="87"/>
        <v>209</v>
      </c>
      <c r="B212" s="15"/>
      <c r="C212" s="11" t="s">
        <v>408</v>
      </c>
      <c r="D212" s="11" t="s">
        <v>409</v>
      </c>
      <c r="E212" s="11">
        <v>2836.2</v>
      </c>
      <c r="F212" s="11">
        <v>2837</v>
      </c>
      <c r="G212" s="13">
        <v>5228.42</v>
      </c>
      <c r="H212" s="11">
        <f t="shared" si="88"/>
        <v>51.05</v>
      </c>
      <c r="I212" s="11">
        <f t="shared" si="109"/>
        <v>453.792</v>
      </c>
      <c r="J212" s="11">
        <f t="shared" si="110"/>
        <v>19.859</v>
      </c>
      <c r="K212" s="13">
        <f t="shared" si="111"/>
        <v>444.42</v>
      </c>
      <c r="L212" s="13"/>
      <c r="M212" s="13">
        <f t="shared" si="92"/>
        <v>969.121</v>
      </c>
      <c r="N212" s="11">
        <v>0</v>
      </c>
      <c r="O212" s="11">
        <f t="shared" si="112"/>
        <v>226.9</v>
      </c>
      <c r="P212" s="11">
        <f t="shared" si="113"/>
        <v>8.51</v>
      </c>
      <c r="Q212" s="13">
        <f t="shared" si="114"/>
        <v>104.57</v>
      </c>
      <c r="R212" s="13"/>
      <c r="S212" s="11">
        <f t="shared" si="115"/>
        <v>339.98</v>
      </c>
      <c r="T212" s="11">
        <f t="shared" si="97"/>
        <v>1309.101</v>
      </c>
      <c r="U212" s="11"/>
      <c r="V212" s="2" t="str">
        <f>VLOOKUP(D212,[3]汇总!I$2:J$326,2,0)</f>
        <v>√</v>
      </c>
      <c r="W212" s="2">
        <f>VLOOKUP(D212,'[4]2021.05'!$E$5:$F$203,2,0)</f>
        <v>1790</v>
      </c>
      <c r="X212" s="2">
        <f t="shared" si="116"/>
        <v>453.792</v>
      </c>
      <c r="Y212" s="2">
        <f t="shared" si="117"/>
        <v>0</v>
      </c>
      <c r="Z212" s="2">
        <f t="shared" si="100"/>
        <v>226.9</v>
      </c>
      <c r="AA212" s="35" t="str">
        <f>VLOOKUP(C212,[7]export!$B$1:$I$388,8,0)</f>
        <v>226.9</v>
      </c>
      <c r="AB212" s="2">
        <f>VLOOKUP(C212,[8]Sheet1!$B$1:$K$500,9,0)</f>
        <v>8.51</v>
      </c>
      <c r="AC212" s="2">
        <f t="shared" si="108"/>
        <v>0</v>
      </c>
      <c r="AD212" s="2">
        <f>VLOOKUP(C212,'2021.06'!$C$2:$M$500,9,0)</f>
        <v>424.17</v>
      </c>
    </row>
    <row r="213" ht="20" customHeight="1" spans="1:30">
      <c r="A213" s="10">
        <f t="shared" si="87"/>
        <v>210</v>
      </c>
      <c r="B213" s="15"/>
      <c r="C213" s="11" t="s">
        <v>410</v>
      </c>
      <c r="D213" s="11" t="s">
        <v>411</v>
      </c>
      <c r="E213" s="11">
        <v>2836.2</v>
      </c>
      <c r="F213" s="11">
        <v>2837</v>
      </c>
      <c r="G213" s="13">
        <v>5228.42</v>
      </c>
      <c r="H213" s="11">
        <f t="shared" si="88"/>
        <v>51.05</v>
      </c>
      <c r="I213" s="11">
        <f t="shared" si="109"/>
        <v>453.792</v>
      </c>
      <c r="J213" s="11">
        <f t="shared" si="110"/>
        <v>19.859</v>
      </c>
      <c r="K213" s="13">
        <f t="shared" si="111"/>
        <v>444.42</v>
      </c>
      <c r="L213" s="13"/>
      <c r="M213" s="13">
        <f t="shared" si="92"/>
        <v>969.121</v>
      </c>
      <c r="N213" s="11">
        <v>0</v>
      </c>
      <c r="O213" s="11">
        <f t="shared" si="112"/>
        <v>226.9</v>
      </c>
      <c r="P213" s="11">
        <f t="shared" si="113"/>
        <v>8.51</v>
      </c>
      <c r="Q213" s="13">
        <f t="shared" si="114"/>
        <v>104.57</v>
      </c>
      <c r="R213" s="13"/>
      <c r="S213" s="11">
        <f t="shared" si="115"/>
        <v>339.98</v>
      </c>
      <c r="T213" s="11">
        <f t="shared" si="97"/>
        <v>1309.101</v>
      </c>
      <c r="U213" s="11"/>
      <c r="V213" s="2" t="str">
        <f>VLOOKUP(D213,[3]汇总!I$2:J$326,2,0)</f>
        <v>√</v>
      </c>
      <c r="W213" s="2">
        <f>VLOOKUP(D213,'[4]2021.05'!$E$5:$F$203,2,0)</f>
        <v>1790</v>
      </c>
      <c r="X213" s="2">
        <f t="shared" si="116"/>
        <v>453.792</v>
      </c>
      <c r="Y213" s="2">
        <f t="shared" si="117"/>
        <v>0</v>
      </c>
      <c r="Z213" s="2">
        <f t="shared" si="100"/>
        <v>226.9</v>
      </c>
      <c r="AA213" s="35" t="str">
        <f>VLOOKUP(C213,[7]export!$B$1:$I$388,8,0)</f>
        <v>226.9</v>
      </c>
      <c r="AB213" s="2">
        <f>VLOOKUP(C213,[8]Sheet1!$B$1:$K$500,9,0)</f>
        <v>8.51</v>
      </c>
      <c r="AC213" s="2">
        <f t="shared" si="108"/>
        <v>0</v>
      </c>
      <c r="AD213" s="2">
        <f>VLOOKUP(C213,'2021.06'!$C$2:$M$500,9,0)</f>
        <v>424.17</v>
      </c>
    </row>
    <row r="214" ht="20" customHeight="1" spans="1:30">
      <c r="A214" s="10">
        <f t="shared" si="87"/>
        <v>211</v>
      </c>
      <c r="B214" s="15"/>
      <c r="C214" s="11" t="s">
        <v>412</v>
      </c>
      <c r="D214" s="11" t="s">
        <v>413</v>
      </c>
      <c r="E214" s="11">
        <v>2836.2</v>
      </c>
      <c r="F214" s="11">
        <v>2837</v>
      </c>
      <c r="G214" s="13">
        <v>5228.42</v>
      </c>
      <c r="H214" s="11">
        <f t="shared" si="88"/>
        <v>51.05</v>
      </c>
      <c r="I214" s="11">
        <f t="shared" si="109"/>
        <v>453.792</v>
      </c>
      <c r="J214" s="11">
        <f t="shared" si="110"/>
        <v>19.859</v>
      </c>
      <c r="K214" s="13">
        <f t="shared" si="111"/>
        <v>444.42</v>
      </c>
      <c r="L214" s="13"/>
      <c r="M214" s="13">
        <f t="shared" si="92"/>
        <v>969.121</v>
      </c>
      <c r="N214" s="11">
        <v>0</v>
      </c>
      <c r="O214" s="11">
        <f t="shared" si="112"/>
        <v>226.9</v>
      </c>
      <c r="P214" s="11">
        <f t="shared" si="113"/>
        <v>8.51</v>
      </c>
      <c r="Q214" s="13">
        <f t="shared" si="114"/>
        <v>104.57</v>
      </c>
      <c r="R214" s="13"/>
      <c r="S214" s="11">
        <f t="shared" si="115"/>
        <v>339.98</v>
      </c>
      <c r="T214" s="11">
        <f t="shared" si="97"/>
        <v>1309.101</v>
      </c>
      <c r="U214" s="11"/>
      <c r="V214" s="2" t="str">
        <f>VLOOKUP(D214,[3]汇总!I$2:J$326,2,0)</f>
        <v>√</v>
      </c>
      <c r="W214" s="2">
        <f>VLOOKUP(D214,'[4]2021.05'!$E$5:$F$203,2,0)</f>
        <v>1790</v>
      </c>
      <c r="X214" s="2">
        <f t="shared" si="116"/>
        <v>453.792</v>
      </c>
      <c r="Y214" s="2">
        <f t="shared" si="117"/>
        <v>0</v>
      </c>
      <c r="Z214" s="2">
        <f t="shared" si="100"/>
        <v>226.9</v>
      </c>
      <c r="AA214" s="35" t="str">
        <f>VLOOKUP(C214,[7]export!$B$1:$I$388,8,0)</f>
        <v>226.9</v>
      </c>
      <c r="AB214" s="2">
        <f>VLOOKUP(C214,[8]Sheet1!$B$1:$K$500,9,0)</f>
        <v>8.51</v>
      </c>
      <c r="AC214" s="2">
        <f t="shared" si="108"/>
        <v>0</v>
      </c>
      <c r="AD214" s="2">
        <f>VLOOKUP(C214,'2021.06'!$C$2:$M$500,9,0)</f>
        <v>424.17</v>
      </c>
    </row>
    <row r="215" ht="20" customHeight="1" spans="1:30">
      <c r="A215" s="10">
        <f t="shared" si="87"/>
        <v>212</v>
      </c>
      <c r="B215" s="15"/>
      <c r="C215" s="11" t="s">
        <v>414</v>
      </c>
      <c r="D215" s="11" t="s">
        <v>415</v>
      </c>
      <c r="E215" s="11">
        <v>2836.2</v>
      </c>
      <c r="F215" s="11">
        <v>2837</v>
      </c>
      <c r="G215" s="13">
        <v>5228.42</v>
      </c>
      <c r="H215" s="11">
        <f t="shared" si="88"/>
        <v>51.05</v>
      </c>
      <c r="I215" s="11">
        <f t="shared" si="109"/>
        <v>453.792</v>
      </c>
      <c r="J215" s="11">
        <f t="shared" si="110"/>
        <v>19.859</v>
      </c>
      <c r="K215" s="13">
        <f t="shared" si="111"/>
        <v>444.42</v>
      </c>
      <c r="L215" s="13"/>
      <c r="M215" s="13">
        <f t="shared" si="92"/>
        <v>969.121</v>
      </c>
      <c r="N215" s="11">
        <v>0</v>
      </c>
      <c r="O215" s="11">
        <f t="shared" si="112"/>
        <v>226.9</v>
      </c>
      <c r="P215" s="11">
        <f t="shared" si="113"/>
        <v>8.51</v>
      </c>
      <c r="Q215" s="13">
        <f t="shared" si="114"/>
        <v>104.57</v>
      </c>
      <c r="R215" s="13"/>
      <c r="S215" s="11">
        <f t="shared" si="115"/>
        <v>339.98</v>
      </c>
      <c r="T215" s="11">
        <f t="shared" si="97"/>
        <v>1309.101</v>
      </c>
      <c r="U215" s="11"/>
      <c r="V215" s="2" t="str">
        <f>VLOOKUP(D215,[3]汇总!I$2:J$326,2,0)</f>
        <v>√</v>
      </c>
      <c r="W215" s="2">
        <f>VLOOKUP(D215,'[4]2021.05'!$E$5:$F$203,2,0)</f>
        <v>1790</v>
      </c>
      <c r="X215" s="2">
        <f t="shared" si="116"/>
        <v>453.792</v>
      </c>
      <c r="Y215" s="2">
        <f t="shared" si="117"/>
        <v>0</v>
      </c>
      <c r="Z215" s="2">
        <f t="shared" si="100"/>
        <v>226.9</v>
      </c>
      <c r="AA215" s="35" t="str">
        <f>VLOOKUP(C215,[7]export!$B$1:$I$388,8,0)</f>
        <v>226.9</v>
      </c>
      <c r="AB215" s="2">
        <f>VLOOKUP(C215,[8]Sheet1!$B$1:$K$500,9,0)</f>
        <v>8.51</v>
      </c>
      <c r="AC215" s="2">
        <f t="shared" si="108"/>
        <v>0</v>
      </c>
      <c r="AD215" s="2">
        <f>VLOOKUP(C215,'2021.06'!$C$2:$M$500,9,0)</f>
        <v>424.17</v>
      </c>
    </row>
    <row r="216" ht="20" customHeight="1" spans="1:30">
      <c r="A216" s="10">
        <f t="shared" si="87"/>
        <v>213</v>
      </c>
      <c r="B216" s="15"/>
      <c r="C216" s="11" t="s">
        <v>416</v>
      </c>
      <c r="D216" s="11" t="s">
        <v>417</v>
      </c>
      <c r="E216" s="11">
        <v>2836.2</v>
      </c>
      <c r="F216" s="11">
        <v>2837</v>
      </c>
      <c r="G216" s="13">
        <v>5228.42</v>
      </c>
      <c r="H216" s="11">
        <f t="shared" si="88"/>
        <v>51.05</v>
      </c>
      <c r="I216" s="11">
        <f t="shared" si="109"/>
        <v>453.792</v>
      </c>
      <c r="J216" s="11">
        <f t="shared" si="110"/>
        <v>19.859</v>
      </c>
      <c r="K216" s="13">
        <f t="shared" si="111"/>
        <v>444.42</v>
      </c>
      <c r="L216" s="13"/>
      <c r="M216" s="13">
        <f t="shared" si="92"/>
        <v>969.121</v>
      </c>
      <c r="N216" s="11">
        <v>0</v>
      </c>
      <c r="O216" s="11">
        <f t="shared" si="112"/>
        <v>226.9</v>
      </c>
      <c r="P216" s="11">
        <f t="shared" si="113"/>
        <v>8.51</v>
      </c>
      <c r="Q216" s="13">
        <f t="shared" si="114"/>
        <v>104.57</v>
      </c>
      <c r="R216" s="13"/>
      <c r="S216" s="11">
        <f t="shared" si="115"/>
        <v>339.98</v>
      </c>
      <c r="T216" s="11">
        <f t="shared" si="97"/>
        <v>1309.101</v>
      </c>
      <c r="U216" s="11"/>
      <c r="V216" s="2" t="str">
        <f>VLOOKUP(D216,[3]汇总!I$2:J$326,2,0)</f>
        <v>√</v>
      </c>
      <c r="W216" s="2">
        <f>VLOOKUP(D216,'[4]2021.05'!$E$5:$F$203,2,0)</f>
        <v>1790</v>
      </c>
      <c r="X216" s="2">
        <f t="shared" si="116"/>
        <v>453.792</v>
      </c>
      <c r="Y216" s="2">
        <f t="shared" si="117"/>
        <v>0</v>
      </c>
      <c r="Z216" s="2">
        <f t="shared" si="100"/>
        <v>226.9</v>
      </c>
      <c r="AA216" s="35" t="str">
        <f>VLOOKUP(C216,[7]export!$B$1:$I$388,8,0)</f>
        <v>226.9</v>
      </c>
      <c r="AB216" s="2">
        <f>VLOOKUP(C216,[8]Sheet1!$B$1:$K$500,9,0)</f>
        <v>8.51</v>
      </c>
      <c r="AC216" s="2">
        <f t="shared" si="108"/>
        <v>0</v>
      </c>
      <c r="AD216" s="2">
        <f>VLOOKUP(C216,'2021.06'!$C$2:$M$500,9,0)</f>
        <v>424.17</v>
      </c>
    </row>
    <row r="217" ht="20" customHeight="1" spans="1:30">
      <c r="A217" s="10">
        <f t="shared" si="87"/>
        <v>214</v>
      </c>
      <c r="B217" s="15"/>
      <c r="C217" s="11" t="s">
        <v>418</v>
      </c>
      <c r="D217" s="11" t="s">
        <v>419</v>
      </c>
      <c r="E217" s="11">
        <v>2836.2</v>
      </c>
      <c r="F217" s="11">
        <v>2837</v>
      </c>
      <c r="G217" s="13">
        <v>5228.42</v>
      </c>
      <c r="H217" s="11">
        <f t="shared" si="88"/>
        <v>51.05</v>
      </c>
      <c r="I217" s="11">
        <f t="shared" si="109"/>
        <v>453.792</v>
      </c>
      <c r="J217" s="11">
        <f t="shared" si="110"/>
        <v>19.859</v>
      </c>
      <c r="K217" s="13">
        <f t="shared" si="111"/>
        <v>444.42</v>
      </c>
      <c r="L217" s="13"/>
      <c r="M217" s="13">
        <f t="shared" si="92"/>
        <v>969.121</v>
      </c>
      <c r="N217" s="11">
        <v>0</v>
      </c>
      <c r="O217" s="11">
        <f t="shared" si="112"/>
        <v>226.9</v>
      </c>
      <c r="P217" s="11">
        <f t="shared" si="113"/>
        <v>8.51</v>
      </c>
      <c r="Q217" s="13">
        <f t="shared" si="114"/>
        <v>104.57</v>
      </c>
      <c r="R217" s="13"/>
      <c r="S217" s="11">
        <f t="shared" si="115"/>
        <v>339.98</v>
      </c>
      <c r="T217" s="11">
        <f t="shared" si="97"/>
        <v>1309.101</v>
      </c>
      <c r="U217" s="11"/>
      <c r="V217" s="2" t="str">
        <f>VLOOKUP(D217,[3]汇总!I$2:J$326,2,0)</f>
        <v>√</v>
      </c>
      <c r="W217" s="2">
        <f>VLOOKUP(D217,'[4]2021.05'!$E$5:$F$203,2,0)</f>
        <v>1790</v>
      </c>
      <c r="X217" s="2">
        <f t="shared" si="116"/>
        <v>453.792</v>
      </c>
      <c r="Y217" s="2">
        <f t="shared" si="117"/>
        <v>0</v>
      </c>
      <c r="Z217" s="2">
        <f t="shared" si="100"/>
        <v>226.9</v>
      </c>
      <c r="AA217" s="35" t="str">
        <f>VLOOKUP(C217,[7]export!$B$1:$I$388,8,0)</f>
        <v>226.9</v>
      </c>
      <c r="AB217" s="2">
        <f>VLOOKUP(C217,[8]Sheet1!$B$1:$K$500,9,0)</f>
        <v>8.51</v>
      </c>
      <c r="AC217" s="2">
        <f t="shared" si="108"/>
        <v>0</v>
      </c>
      <c r="AD217" s="2">
        <f>VLOOKUP(C217,'2021.06'!$C$2:$M$500,9,0)</f>
        <v>424.17</v>
      </c>
    </row>
    <row r="218" ht="20" customHeight="1" spans="1:30">
      <c r="A218" s="10">
        <f t="shared" si="87"/>
        <v>215</v>
      </c>
      <c r="B218" s="15"/>
      <c r="C218" s="11" t="s">
        <v>420</v>
      </c>
      <c r="D218" s="11" t="s">
        <v>421</v>
      </c>
      <c r="E218" s="11">
        <v>2836.2</v>
      </c>
      <c r="F218" s="11">
        <v>2837</v>
      </c>
      <c r="G218" s="13">
        <v>5228.42</v>
      </c>
      <c r="H218" s="11">
        <f t="shared" si="88"/>
        <v>51.05</v>
      </c>
      <c r="I218" s="11">
        <f t="shared" si="109"/>
        <v>453.792</v>
      </c>
      <c r="J218" s="11">
        <f t="shared" si="110"/>
        <v>19.859</v>
      </c>
      <c r="K218" s="13">
        <f t="shared" si="111"/>
        <v>444.42</v>
      </c>
      <c r="L218" s="13"/>
      <c r="M218" s="13">
        <f t="shared" si="92"/>
        <v>969.121</v>
      </c>
      <c r="N218" s="11">
        <v>0</v>
      </c>
      <c r="O218" s="11">
        <f t="shared" si="112"/>
        <v>226.9</v>
      </c>
      <c r="P218" s="11">
        <f t="shared" si="113"/>
        <v>8.51</v>
      </c>
      <c r="Q218" s="13">
        <f t="shared" si="114"/>
        <v>104.57</v>
      </c>
      <c r="R218" s="13"/>
      <c r="S218" s="11">
        <f t="shared" si="115"/>
        <v>339.98</v>
      </c>
      <c r="T218" s="11">
        <f t="shared" si="97"/>
        <v>1309.101</v>
      </c>
      <c r="U218" s="11"/>
      <c r="V218" s="2" t="str">
        <f>VLOOKUP(D218,[3]汇总!I$2:J$326,2,0)</f>
        <v>√</v>
      </c>
      <c r="W218" s="2">
        <f>VLOOKUP(D218,'[4]2021.05'!$E$5:$F$203,2,0)</f>
        <v>1790</v>
      </c>
      <c r="X218" s="2">
        <f t="shared" si="116"/>
        <v>453.792</v>
      </c>
      <c r="Y218" s="2">
        <f t="shared" si="117"/>
        <v>0</v>
      </c>
      <c r="Z218" s="2">
        <f t="shared" si="100"/>
        <v>226.9</v>
      </c>
      <c r="AA218" s="35" t="str">
        <f>VLOOKUP(C218,[7]export!$B$1:$I$388,8,0)</f>
        <v>226.9</v>
      </c>
      <c r="AB218" s="2">
        <f>VLOOKUP(C218,[8]Sheet1!$B$1:$K$500,9,0)</f>
        <v>8.51</v>
      </c>
      <c r="AC218" s="2">
        <f t="shared" si="108"/>
        <v>0</v>
      </c>
      <c r="AD218" s="2">
        <f>VLOOKUP(C218,'2021.06'!$C$2:$M$500,9,0)</f>
        <v>424.17</v>
      </c>
    </row>
    <row r="219" ht="20" customHeight="1" spans="1:30">
      <c r="A219" s="10">
        <f t="shared" si="87"/>
        <v>216</v>
      </c>
      <c r="B219" s="15"/>
      <c r="C219" s="11" t="s">
        <v>422</v>
      </c>
      <c r="D219" s="11" t="s">
        <v>423</v>
      </c>
      <c r="E219" s="11">
        <v>2836.2</v>
      </c>
      <c r="F219" s="11">
        <v>2837</v>
      </c>
      <c r="G219" s="13">
        <v>5228.42</v>
      </c>
      <c r="H219" s="11">
        <f t="shared" si="88"/>
        <v>51.05</v>
      </c>
      <c r="I219" s="11">
        <f t="shared" si="109"/>
        <v>453.792</v>
      </c>
      <c r="J219" s="11">
        <f t="shared" si="110"/>
        <v>19.859</v>
      </c>
      <c r="K219" s="13">
        <f t="shared" si="111"/>
        <v>444.42</v>
      </c>
      <c r="L219" s="13"/>
      <c r="M219" s="13">
        <f t="shared" si="92"/>
        <v>969.121</v>
      </c>
      <c r="N219" s="11">
        <v>0</v>
      </c>
      <c r="O219" s="11">
        <f t="shared" si="112"/>
        <v>226.9</v>
      </c>
      <c r="P219" s="11">
        <f t="shared" si="113"/>
        <v>8.51</v>
      </c>
      <c r="Q219" s="13">
        <f t="shared" si="114"/>
        <v>104.57</v>
      </c>
      <c r="R219" s="13"/>
      <c r="S219" s="11">
        <f t="shared" si="115"/>
        <v>339.98</v>
      </c>
      <c r="T219" s="11">
        <f t="shared" si="97"/>
        <v>1309.101</v>
      </c>
      <c r="U219" s="11"/>
      <c r="V219" s="2" t="str">
        <f>VLOOKUP(D219,[3]汇总!I$2:J$326,2,0)</f>
        <v>√</v>
      </c>
      <c r="W219" s="2" t="e">
        <f>VLOOKUP(D219,'[4]2021.05'!$E$5:$F$203,2,0)</f>
        <v>#N/A</v>
      </c>
      <c r="X219" s="2">
        <f t="shared" si="116"/>
        <v>453.792</v>
      </c>
      <c r="Y219" s="2">
        <f t="shared" si="117"/>
        <v>0</v>
      </c>
      <c r="Z219" s="2">
        <f t="shared" si="100"/>
        <v>226.9</v>
      </c>
      <c r="AA219" s="35" t="str">
        <f>VLOOKUP(C219,[7]export!$B$1:$I$388,8,0)</f>
        <v>226.9</v>
      </c>
      <c r="AB219" s="2">
        <f>VLOOKUP(C219,[8]Sheet1!$B$1:$K$500,9,0)</f>
        <v>8.51</v>
      </c>
      <c r="AC219" s="2">
        <f t="shared" si="108"/>
        <v>0</v>
      </c>
      <c r="AD219" s="2">
        <f>VLOOKUP(C219,'2021.06'!$C$2:$M$500,9,0)</f>
        <v>424.17</v>
      </c>
    </row>
    <row r="220" ht="20" customHeight="1" spans="1:30">
      <c r="A220" s="10">
        <f t="shared" ref="A220:A227" si="118">ROW()-3</f>
        <v>217</v>
      </c>
      <c r="B220" s="15"/>
      <c r="C220" s="11" t="s">
        <v>424</v>
      </c>
      <c r="D220" s="11" t="s">
        <v>425</v>
      </c>
      <c r="E220" s="11">
        <v>2836.2</v>
      </c>
      <c r="F220" s="11">
        <v>2837</v>
      </c>
      <c r="G220" s="13">
        <v>5228.42</v>
      </c>
      <c r="H220" s="11">
        <f t="shared" ref="H220:H227" si="119">ROUND(E220*0.018,2)</f>
        <v>51.05</v>
      </c>
      <c r="I220" s="11">
        <f t="shared" si="109"/>
        <v>453.792</v>
      </c>
      <c r="J220" s="11">
        <f t="shared" si="110"/>
        <v>19.859</v>
      </c>
      <c r="K220" s="13">
        <f t="shared" si="111"/>
        <v>444.42</v>
      </c>
      <c r="L220" s="13"/>
      <c r="M220" s="13">
        <f t="shared" ref="M220:M248" si="120">SUM(H220:K220)</f>
        <v>969.121</v>
      </c>
      <c r="N220" s="11">
        <v>0</v>
      </c>
      <c r="O220" s="11">
        <f t="shared" si="112"/>
        <v>226.9</v>
      </c>
      <c r="P220" s="11">
        <f t="shared" si="113"/>
        <v>8.51</v>
      </c>
      <c r="Q220" s="13">
        <f t="shared" si="114"/>
        <v>104.57</v>
      </c>
      <c r="R220" s="13"/>
      <c r="S220" s="11">
        <f t="shared" si="115"/>
        <v>339.98</v>
      </c>
      <c r="T220" s="11">
        <f t="shared" ref="T220:T248" si="121">M220+S220</f>
        <v>1309.101</v>
      </c>
      <c r="U220" s="11"/>
      <c r="V220" s="2" t="str">
        <f>VLOOKUP(D220,[3]汇总!I$2:J$326,2,0)</f>
        <v>√</v>
      </c>
      <c r="W220" s="2" t="e">
        <f>VLOOKUP(D220,'[4]2021.05'!$E$5:$F$203,2,0)</f>
        <v>#N/A</v>
      </c>
      <c r="X220" s="2">
        <f t="shared" si="116"/>
        <v>453.792</v>
      </c>
      <c r="Y220" s="2">
        <f t="shared" si="117"/>
        <v>0</v>
      </c>
      <c r="Z220" s="2">
        <f t="shared" ref="Z220:Z234" si="122">O220-Y220</f>
        <v>226.9</v>
      </c>
      <c r="AA220" s="35" t="str">
        <f>VLOOKUP(C220,[7]export!$B$1:$I$388,8,0)</f>
        <v>226.9</v>
      </c>
      <c r="AB220" s="2">
        <f>VLOOKUP(C220,[8]Sheet1!$B$1:$K$500,9,0)</f>
        <v>8.51</v>
      </c>
      <c r="AC220" s="2">
        <f t="shared" si="108"/>
        <v>0</v>
      </c>
      <c r="AD220" s="2">
        <f>VLOOKUP(C220,'2021.06'!$C$2:$M$500,9,0)</f>
        <v>424.17</v>
      </c>
    </row>
    <row r="221" ht="20" customHeight="1" spans="1:30">
      <c r="A221" s="10">
        <f t="shared" si="118"/>
        <v>218</v>
      </c>
      <c r="B221" s="15"/>
      <c r="C221" s="11" t="s">
        <v>809</v>
      </c>
      <c r="D221" s="11" t="s">
        <v>810</v>
      </c>
      <c r="E221" s="17">
        <v>3042.05</v>
      </c>
      <c r="F221" s="17">
        <v>3043</v>
      </c>
      <c r="G221" s="13">
        <v>5228.42</v>
      </c>
      <c r="H221" s="11">
        <f t="shared" si="119"/>
        <v>54.76</v>
      </c>
      <c r="I221" s="11">
        <f t="shared" si="109"/>
        <v>486.728</v>
      </c>
      <c r="J221" s="11">
        <f t="shared" si="110"/>
        <v>21.301</v>
      </c>
      <c r="K221" s="13">
        <f t="shared" si="111"/>
        <v>444.42</v>
      </c>
      <c r="L221" s="13"/>
      <c r="M221" s="13">
        <f t="shared" si="120"/>
        <v>1007.209</v>
      </c>
      <c r="N221" s="11">
        <v>0</v>
      </c>
      <c r="O221" s="11">
        <f t="shared" si="112"/>
        <v>243.36</v>
      </c>
      <c r="P221" s="11">
        <f t="shared" si="113"/>
        <v>9.13</v>
      </c>
      <c r="Q221" s="13">
        <f t="shared" si="114"/>
        <v>104.57</v>
      </c>
      <c r="R221" s="13"/>
      <c r="S221" s="11">
        <f t="shared" si="115"/>
        <v>357.06</v>
      </c>
      <c r="T221" s="11">
        <f t="shared" si="121"/>
        <v>1364.269</v>
      </c>
      <c r="U221" s="11"/>
      <c r="V221" s="2" t="str">
        <f>VLOOKUP(D221,[3]汇总!I$2:J$326,2,0)</f>
        <v>√</v>
      </c>
      <c r="W221" s="2" t="e">
        <f>VLOOKUP(D221,'[4]2021.05'!$E$5:$F$203,2,0)</f>
        <v>#N/A</v>
      </c>
      <c r="X221" s="2">
        <f t="shared" si="116"/>
        <v>486.728</v>
      </c>
      <c r="Y221" s="2">
        <f t="shared" si="117"/>
        <v>0</v>
      </c>
      <c r="Z221" s="2">
        <f t="shared" si="122"/>
        <v>243.36</v>
      </c>
      <c r="AA221" s="35" t="str">
        <f>VLOOKUP(C221,[7]export!$B$1:$I$388,8,0)</f>
        <v>243.36</v>
      </c>
      <c r="AB221" s="2">
        <f>VLOOKUP(C221,[8]Sheet1!$B$1:$K$500,9,0)</f>
        <v>9.13</v>
      </c>
      <c r="AC221" s="2">
        <f t="shared" si="108"/>
        <v>0</v>
      </c>
      <c r="AD221" s="2">
        <f>VLOOKUP(C221,'2021.06'!$C$2:$M$500,9,0)</f>
        <v>424.17</v>
      </c>
    </row>
    <row r="222" ht="20" customHeight="1" spans="1:30">
      <c r="A222" s="10">
        <f t="shared" si="118"/>
        <v>219</v>
      </c>
      <c r="B222" s="15"/>
      <c r="C222" s="11" t="s">
        <v>881</v>
      </c>
      <c r="D222" s="11" t="s">
        <v>882</v>
      </c>
      <c r="E222" s="17">
        <v>3042.05</v>
      </c>
      <c r="F222" s="11">
        <v>3043</v>
      </c>
      <c r="G222" s="13">
        <v>5228.42</v>
      </c>
      <c r="H222" s="11">
        <f t="shared" si="119"/>
        <v>54.76</v>
      </c>
      <c r="I222" s="11">
        <f t="shared" si="109"/>
        <v>486.728</v>
      </c>
      <c r="J222" s="11">
        <f t="shared" si="110"/>
        <v>21.301</v>
      </c>
      <c r="K222" s="13">
        <f t="shared" si="111"/>
        <v>444.42</v>
      </c>
      <c r="L222" s="13"/>
      <c r="M222" s="13">
        <f t="shared" si="120"/>
        <v>1007.209</v>
      </c>
      <c r="N222" s="11">
        <v>0</v>
      </c>
      <c r="O222" s="11">
        <f t="shared" si="112"/>
        <v>243.36</v>
      </c>
      <c r="P222" s="11">
        <f t="shared" si="113"/>
        <v>9.13</v>
      </c>
      <c r="Q222" s="13">
        <f t="shared" si="114"/>
        <v>104.57</v>
      </c>
      <c r="R222" s="13"/>
      <c r="S222" s="11">
        <f t="shared" si="115"/>
        <v>357.06</v>
      </c>
      <c r="T222" s="11">
        <f t="shared" si="121"/>
        <v>1364.269</v>
      </c>
      <c r="U222" s="11"/>
      <c r="W222" s="2" t="e">
        <f>VLOOKUP(D222,'[4]2021.05'!$E$5:$F$203,2,0)</f>
        <v>#N/A</v>
      </c>
      <c r="X222" s="2">
        <f t="shared" si="116"/>
        <v>486.728</v>
      </c>
      <c r="Y222" s="2">
        <f t="shared" si="117"/>
        <v>0</v>
      </c>
      <c r="Z222" s="2">
        <f t="shared" si="122"/>
        <v>243.36</v>
      </c>
      <c r="AA222" s="35" t="str">
        <f>VLOOKUP(C222,[7]export!$B$1:$I$388,8,0)</f>
        <v>243.36</v>
      </c>
      <c r="AB222" s="2">
        <f>VLOOKUP(C222,[8]Sheet1!$B$1:$K$500,9,0)</f>
        <v>9.13</v>
      </c>
      <c r="AC222" s="2">
        <f t="shared" si="108"/>
        <v>0</v>
      </c>
      <c r="AD222" s="2">
        <f>VLOOKUP(C222,'2021.06'!$C$2:$M$500,9,0)</f>
        <v>424.17</v>
      </c>
    </row>
    <row r="223" ht="20" customHeight="1" spans="1:30">
      <c r="A223" s="10">
        <f t="shared" si="118"/>
        <v>220</v>
      </c>
      <c r="B223" s="15"/>
      <c r="C223" s="11" t="s">
        <v>883</v>
      </c>
      <c r="D223" s="213" t="s">
        <v>884</v>
      </c>
      <c r="E223" s="17">
        <v>3042.05</v>
      </c>
      <c r="F223" s="11">
        <v>3043</v>
      </c>
      <c r="G223" s="13">
        <v>5228.42</v>
      </c>
      <c r="H223" s="11">
        <f t="shared" si="119"/>
        <v>54.76</v>
      </c>
      <c r="I223" s="11">
        <f t="shared" si="109"/>
        <v>486.728</v>
      </c>
      <c r="J223" s="11">
        <f t="shared" si="110"/>
        <v>21.301</v>
      </c>
      <c r="K223" s="13">
        <f t="shared" si="111"/>
        <v>444.42</v>
      </c>
      <c r="L223" s="13"/>
      <c r="M223" s="13">
        <f t="shared" si="120"/>
        <v>1007.209</v>
      </c>
      <c r="N223" s="11">
        <v>0</v>
      </c>
      <c r="O223" s="11">
        <f t="shared" si="112"/>
        <v>243.36</v>
      </c>
      <c r="P223" s="11">
        <f t="shared" si="113"/>
        <v>9.13</v>
      </c>
      <c r="Q223" s="13">
        <f t="shared" si="114"/>
        <v>104.57</v>
      </c>
      <c r="R223" s="13"/>
      <c r="S223" s="11">
        <f t="shared" si="115"/>
        <v>357.06</v>
      </c>
      <c r="T223" s="11">
        <f t="shared" si="121"/>
        <v>1364.269</v>
      </c>
      <c r="U223" s="11"/>
      <c r="W223" s="2" t="e">
        <f>VLOOKUP(D223,'[4]2021.05'!$E$5:$F$203,2,0)</f>
        <v>#N/A</v>
      </c>
      <c r="X223" s="2">
        <f t="shared" si="116"/>
        <v>486.728</v>
      </c>
      <c r="Y223" s="2">
        <f t="shared" si="117"/>
        <v>0</v>
      </c>
      <c r="Z223" s="2">
        <f t="shared" si="122"/>
        <v>243.36</v>
      </c>
      <c r="AA223" s="35" t="str">
        <f>VLOOKUP(C223,[7]export!$B$1:$I$388,8,0)</f>
        <v>243.36</v>
      </c>
      <c r="AB223" s="2">
        <f>VLOOKUP(C223,[8]Sheet1!$B$1:$K$500,9,0)</f>
        <v>9.13</v>
      </c>
      <c r="AC223" s="2">
        <f t="shared" si="108"/>
        <v>0</v>
      </c>
      <c r="AD223" s="2">
        <f>VLOOKUP(C223,'2021.06'!$C$2:$M$500,9,0)</f>
        <v>424.17</v>
      </c>
    </row>
    <row r="224" ht="20" customHeight="1" spans="1:30">
      <c r="A224" s="10">
        <f t="shared" si="118"/>
        <v>221</v>
      </c>
      <c r="B224" s="15"/>
      <c r="C224" s="11" t="s">
        <v>885</v>
      </c>
      <c r="D224" s="11" t="s">
        <v>886</v>
      </c>
      <c r="E224" s="17">
        <v>3042.05</v>
      </c>
      <c r="F224" s="11">
        <v>3043</v>
      </c>
      <c r="G224" s="13">
        <v>0</v>
      </c>
      <c r="H224" s="11">
        <f t="shared" si="119"/>
        <v>54.76</v>
      </c>
      <c r="I224" s="11">
        <f t="shared" si="109"/>
        <v>486.728</v>
      </c>
      <c r="J224" s="11">
        <f t="shared" si="110"/>
        <v>21.301</v>
      </c>
      <c r="K224" s="13">
        <f t="shared" si="111"/>
        <v>0</v>
      </c>
      <c r="L224" s="13"/>
      <c r="M224" s="13">
        <f t="shared" si="120"/>
        <v>562.789</v>
      </c>
      <c r="N224" s="11">
        <v>0</v>
      </c>
      <c r="O224" s="11">
        <f t="shared" si="112"/>
        <v>243.36</v>
      </c>
      <c r="P224" s="11">
        <f t="shared" si="113"/>
        <v>9.13</v>
      </c>
      <c r="Q224" s="13">
        <f t="shared" si="114"/>
        <v>0</v>
      </c>
      <c r="R224" s="13"/>
      <c r="S224" s="11">
        <f t="shared" si="115"/>
        <v>252.49</v>
      </c>
      <c r="T224" s="11">
        <f t="shared" si="121"/>
        <v>815.279</v>
      </c>
      <c r="U224" s="11"/>
      <c r="W224" s="2" t="e">
        <f>VLOOKUP(D224,'[4]2021.05'!$E$5:$F$203,2,0)</f>
        <v>#N/A</v>
      </c>
      <c r="X224" s="2">
        <f t="shared" si="116"/>
        <v>486.728</v>
      </c>
      <c r="Y224" s="2">
        <f t="shared" si="117"/>
        <v>0</v>
      </c>
      <c r="Z224" s="2">
        <f t="shared" si="122"/>
        <v>243.36</v>
      </c>
      <c r="AA224" s="35" t="str">
        <f>VLOOKUP(C224,[7]export!$B$1:$I$388,8,0)</f>
        <v>243.36</v>
      </c>
      <c r="AB224" s="2">
        <f>VLOOKUP(C224,[8]Sheet1!$B$1:$K$500,9,0)</f>
        <v>9.13</v>
      </c>
      <c r="AC224" s="2">
        <f t="shared" si="108"/>
        <v>0</v>
      </c>
      <c r="AD224" s="2">
        <f>VLOOKUP(C224,'2021.06'!$C$2:$M$500,9,0)</f>
        <v>0</v>
      </c>
    </row>
    <row r="225" ht="20" customHeight="1" spans="1:30">
      <c r="A225" s="10">
        <f t="shared" si="118"/>
        <v>222</v>
      </c>
      <c r="B225" s="15"/>
      <c r="C225" s="29" t="s">
        <v>963</v>
      </c>
      <c r="D225" s="29" t="s">
        <v>964</v>
      </c>
      <c r="E225" s="17">
        <v>3042.05</v>
      </c>
      <c r="F225" s="11">
        <v>3043</v>
      </c>
      <c r="G225" s="13">
        <v>0</v>
      </c>
      <c r="H225" s="11">
        <f t="shared" si="119"/>
        <v>54.76</v>
      </c>
      <c r="I225" s="11">
        <f t="shared" si="109"/>
        <v>486.728</v>
      </c>
      <c r="J225" s="11">
        <f t="shared" si="110"/>
        <v>21.301</v>
      </c>
      <c r="K225" s="13">
        <f t="shared" si="111"/>
        <v>0</v>
      </c>
      <c r="L225" s="13"/>
      <c r="M225" s="13">
        <f t="shared" si="120"/>
        <v>562.789</v>
      </c>
      <c r="N225" s="11">
        <v>0</v>
      </c>
      <c r="O225" s="11">
        <f t="shared" si="112"/>
        <v>243.36</v>
      </c>
      <c r="P225" s="11">
        <f t="shared" si="113"/>
        <v>9.13</v>
      </c>
      <c r="Q225" s="13">
        <f t="shared" si="114"/>
        <v>0</v>
      </c>
      <c r="R225" s="13"/>
      <c r="S225" s="11">
        <f t="shared" si="115"/>
        <v>252.49</v>
      </c>
      <c r="T225" s="11">
        <f t="shared" si="121"/>
        <v>815.279</v>
      </c>
      <c r="X225" s="2">
        <f t="shared" si="116"/>
        <v>486.728</v>
      </c>
      <c r="Y225" s="2">
        <f t="shared" si="117"/>
        <v>0</v>
      </c>
      <c r="Z225" s="2">
        <f t="shared" si="122"/>
        <v>243.36</v>
      </c>
      <c r="AA225" s="35" t="str">
        <f>VLOOKUP(C225,[7]export!$B$1:$I$388,8,0)</f>
        <v>243.36</v>
      </c>
      <c r="AB225" s="2">
        <f>VLOOKUP(C225,[8]Sheet1!$B$1:$K$500,9,0)</f>
        <v>9.13</v>
      </c>
      <c r="AC225" s="2">
        <f t="shared" si="108"/>
        <v>0</v>
      </c>
      <c r="AD225" s="2">
        <f>VLOOKUP(C225,'2021.06'!$C$2:$M$500,9,0)</f>
        <v>0</v>
      </c>
    </row>
    <row r="226" ht="20" customHeight="1" spans="1:30">
      <c r="A226" s="10">
        <f t="shared" si="118"/>
        <v>223</v>
      </c>
      <c r="B226" s="15"/>
      <c r="C226" s="29" t="s">
        <v>965</v>
      </c>
      <c r="D226" s="29" t="s">
        <v>966</v>
      </c>
      <c r="E226" s="17">
        <v>3042.05</v>
      </c>
      <c r="F226" s="11">
        <v>3043</v>
      </c>
      <c r="G226" s="13">
        <v>5228.42</v>
      </c>
      <c r="H226" s="11">
        <f t="shared" si="119"/>
        <v>54.76</v>
      </c>
      <c r="I226" s="11">
        <f t="shared" si="109"/>
        <v>486.728</v>
      </c>
      <c r="J226" s="11">
        <f t="shared" si="110"/>
        <v>21.301</v>
      </c>
      <c r="K226" s="13">
        <f t="shared" si="111"/>
        <v>444.42</v>
      </c>
      <c r="L226" s="13"/>
      <c r="M226" s="13">
        <f t="shared" si="120"/>
        <v>1007.209</v>
      </c>
      <c r="N226" s="11">
        <v>0</v>
      </c>
      <c r="O226" s="11">
        <f t="shared" si="112"/>
        <v>243.36</v>
      </c>
      <c r="P226" s="11">
        <f t="shared" si="113"/>
        <v>9.13</v>
      </c>
      <c r="Q226" s="13">
        <f t="shared" si="114"/>
        <v>104.57</v>
      </c>
      <c r="R226" s="13"/>
      <c r="S226" s="11">
        <f t="shared" si="115"/>
        <v>357.06</v>
      </c>
      <c r="T226" s="11">
        <f t="shared" si="121"/>
        <v>1364.269</v>
      </c>
      <c r="X226" s="2">
        <f t="shared" si="116"/>
        <v>486.728</v>
      </c>
      <c r="Y226" s="2">
        <f t="shared" si="117"/>
        <v>0</v>
      </c>
      <c r="Z226" s="2">
        <f t="shared" si="122"/>
        <v>243.36</v>
      </c>
      <c r="AA226" s="35" t="str">
        <f>VLOOKUP(C226,[7]export!$B$1:$I$388,8,0)</f>
        <v>243.36</v>
      </c>
      <c r="AB226" s="2">
        <f>VLOOKUP(C226,[8]Sheet1!$B$1:$K$500,9,0)</f>
        <v>9.13</v>
      </c>
      <c r="AC226" s="2">
        <f t="shared" si="108"/>
        <v>0</v>
      </c>
      <c r="AD226" s="2">
        <f>VLOOKUP(C226,'2021.06'!$C$2:$M$500,9,0)</f>
        <v>424.17</v>
      </c>
    </row>
    <row r="227" ht="20" customHeight="1" spans="1:30">
      <c r="A227" s="10">
        <f t="shared" si="118"/>
        <v>224</v>
      </c>
      <c r="B227" s="15"/>
      <c r="C227" s="29" t="s">
        <v>967</v>
      </c>
      <c r="D227" s="29" t="s">
        <v>968</v>
      </c>
      <c r="E227" s="17">
        <v>3042.05</v>
      </c>
      <c r="F227" s="11">
        <v>3043</v>
      </c>
      <c r="G227" s="13">
        <v>5228.42</v>
      </c>
      <c r="H227" s="11">
        <f t="shared" si="119"/>
        <v>54.76</v>
      </c>
      <c r="I227" s="11">
        <f t="shared" si="109"/>
        <v>486.728</v>
      </c>
      <c r="J227" s="11">
        <f t="shared" si="110"/>
        <v>21.301</v>
      </c>
      <c r="K227" s="13">
        <f t="shared" si="111"/>
        <v>444.42</v>
      </c>
      <c r="L227" s="13"/>
      <c r="M227" s="13">
        <f t="shared" si="120"/>
        <v>1007.209</v>
      </c>
      <c r="N227" s="11">
        <v>0</v>
      </c>
      <c r="O227" s="11">
        <f t="shared" si="112"/>
        <v>243.36</v>
      </c>
      <c r="P227" s="11">
        <f t="shared" si="113"/>
        <v>9.13</v>
      </c>
      <c r="Q227" s="13">
        <f t="shared" si="114"/>
        <v>104.57</v>
      </c>
      <c r="R227" s="13"/>
      <c r="S227" s="11">
        <f t="shared" si="115"/>
        <v>357.06</v>
      </c>
      <c r="T227" s="11">
        <f t="shared" si="121"/>
        <v>1364.269</v>
      </c>
      <c r="X227" s="2">
        <f t="shared" si="116"/>
        <v>486.728</v>
      </c>
      <c r="Y227" s="2">
        <f t="shared" si="117"/>
        <v>0</v>
      </c>
      <c r="Z227" s="2">
        <f t="shared" si="122"/>
        <v>243.36</v>
      </c>
      <c r="AA227" s="35" t="str">
        <f>VLOOKUP(C227,[7]export!$B$1:$I$388,8,0)</f>
        <v>243.36</v>
      </c>
      <c r="AB227" s="2">
        <f>VLOOKUP(C227,[8]Sheet1!$B$1:$K$500,9,0)</f>
        <v>9.13</v>
      </c>
      <c r="AC227" s="2">
        <f t="shared" si="108"/>
        <v>0</v>
      </c>
      <c r="AD227" s="2">
        <f>VLOOKUP(C227,'2021.06'!$C$2:$M$500,9,0)</f>
        <v>424.17</v>
      </c>
    </row>
    <row r="228" ht="20" customHeight="1" spans="1:30">
      <c r="A228" s="10">
        <f t="shared" ref="A228:A255" si="123">ROW()-3</f>
        <v>225</v>
      </c>
      <c r="B228" s="15"/>
      <c r="C228" s="29" t="s">
        <v>971</v>
      </c>
      <c r="D228" s="29" t="s">
        <v>972</v>
      </c>
      <c r="E228" s="17">
        <v>3042.05</v>
      </c>
      <c r="F228" s="11">
        <v>3043</v>
      </c>
      <c r="G228" s="13">
        <v>0</v>
      </c>
      <c r="H228" s="11">
        <f t="shared" ref="H228:H250" si="124">ROUND(E228*0.018,2)</f>
        <v>54.76</v>
      </c>
      <c r="I228" s="11">
        <v>0</v>
      </c>
      <c r="J228" s="11">
        <v>0</v>
      </c>
      <c r="K228" s="11">
        <v>0</v>
      </c>
      <c r="L228" s="11"/>
      <c r="M228" s="13">
        <f t="shared" si="120"/>
        <v>54.76</v>
      </c>
      <c r="N228" s="11">
        <v>0</v>
      </c>
      <c r="O228" s="11">
        <v>0</v>
      </c>
      <c r="P228" s="11">
        <v>0</v>
      </c>
      <c r="Q228" s="11">
        <v>0</v>
      </c>
      <c r="R228" s="11"/>
      <c r="S228" s="11">
        <v>0</v>
      </c>
      <c r="T228" s="11">
        <f t="shared" si="121"/>
        <v>54.76</v>
      </c>
      <c r="Y228" s="2" t="e">
        <f>VLOOKUP(C228,'[5]6月养老保险明细导'!$B$1:$R$500,17,0)</f>
        <v>#N/A</v>
      </c>
      <c r="Z228" s="2" t="e">
        <f t="shared" si="122"/>
        <v>#N/A</v>
      </c>
      <c r="AA228" s="35" t="e">
        <f>VLOOKUP(C228,[7]export!$B$1:$I$388,8,0)</f>
        <v>#N/A</v>
      </c>
      <c r="AB228" s="2" t="e">
        <f>VLOOKUP(C228,[8]Sheet1!$B$1:$K$500,9,0)</f>
        <v>#N/A</v>
      </c>
      <c r="AC228" s="2" t="e">
        <f t="shared" si="108"/>
        <v>#N/A</v>
      </c>
      <c r="AD228" s="2">
        <f>VLOOKUP(C228,'2021.06'!$C$2:$M$500,9,0)</f>
        <v>0</v>
      </c>
    </row>
    <row r="229" ht="20" customHeight="1" spans="1:30">
      <c r="A229" s="10">
        <f t="shared" si="123"/>
        <v>226</v>
      </c>
      <c r="B229" s="15"/>
      <c r="C229" s="29" t="s">
        <v>977</v>
      </c>
      <c r="D229" s="29" t="s">
        <v>978</v>
      </c>
      <c r="E229" s="17">
        <v>3042.05</v>
      </c>
      <c r="F229" s="11">
        <v>3043</v>
      </c>
      <c r="G229" s="13">
        <v>0</v>
      </c>
      <c r="H229" s="11">
        <f t="shared" si="124"/>
        <v>54.76</v>
      </c>
      <c r="I229" s="11">
        <v>0</v>
      </c>
      <c r="J229" s="11">
        <v>0</v>
      </c>
      <c r="K229" s="11">
        <v>0</v>
      </c>
      <c r="L229" s="11"/>
      <c r="M229" s="13">
        <f t="shared" si="120"/>
        <v>54.76</v>
      </c>
      <c r="N229" s="11">
        <v>0</v>
      </c>
      <c r="O229" s="11">
        <v>0</v>
      </c>
      <c r="P229" s="11">
        <v>0</v>
      </c>
      <c r="Q229" s="11">
        <v>0</v>
      </c>
      <c r="R229" s="11"/>
      <c r="S229" s="11">
        <v>0</v>
      </c>
      <c r="T229" s="11">
        <f t="shared" si="121"/>
        <v>54.76</v>
      </c>
      <c r="Y229" s="2" t="e">
        <f>VLOOKUP(C229,'[5]6月养老保险明细导'!$B$1:$R$500,17,0)</f>
        <v>#N/A</v>
      </c>
      <c r="Z229" s="2" t="e">
        <f t="shared" si="122"/>
        <v>#N/A</v>
      </c>
      <c r="AA229" s="35" t="e">
        <f>VLOOKUP(C229,[7]export!$B$1:$I$388,8,0)</f>
        <v>#N/A</v>
      </c>
      <c r="AB229" s="2" t="e">
        <f>VLOOKUP(C229,[8]Sheet1!$B$1:$K$500,9,0)</f>
        <v>#N/A</v>
      </c>
      <c r="AC229" s="2" t="e">
        <f t="shared" si="108"/>
        <v>#N/A</v>
      </c>
      <c r="AD229" s="2">
        <f>VLOOKUP(C229,'2021.06'!$C$2:$M$500,9,0)</f>
        <v>0</v>
      </c>
    </row>
    <row r="230" ht="20" customHeight="1" spans="1:30">
      <c r="A230" s="10">
        <f t="shared" si="123"/>
        <v>227</v>
      </c>
      <c r="B230" s="15"/>
      <c r="C230" s="29" t="s">
        <v>979</v>
      </c>
      <c r="D230" s="29" t="s">
        <v>980</v>
      </c>
      <c r="E230" s="17">
        <v>3042.05</v>
      </c>
      <c r="F230" s="11">
        <v>3043</v>
      </c>
      <c r="G230" s="13">
        <v>0</v>
      </c>
      <c r="H230" s="11">
        <f t="shared" si="124"/>
        <v>54.76</v>
      </c>
      <c r="I230" s="11">
        <v>0</v>
      </c>
      <c r="J230" s="11">
        <v>0</v>
      </c>
      <c r="K230" s="11">
        <v>0</v>
      </c>
      <c r="L230" s="11"/>
      <c r="M230" s="13">
        <f t="shared" si="120"/>
        <v>54.76</v>
      </c>
      <c r="N230" s="11">
        <v>0</v>
      </c>
      <c r="O230" s="11">
        <v>0</v>
      </c>
      <c r="P230" s="11">
        <v>0</v>
      </c>
      <c r="Q230" s="11">
        <v>0</v>
      </c>
      <c r="R230" s="11"/>
      <c r="S230" s="11">
        <v>0</v>
      </c>
      <c r="T230" s="11">
        <f t="shared" si="121"/>
        <v>54.76</v>
      </c>
      <c r="Y230" s="2" t="e">
        <f>VLOOKUP(C230,'[5]6月养老保险明细导'!$B$1:$R$500,17,0)</f>
        <v>#N/A</v>
      </c>
      <c r="Z230" s="2" t="e">
        <f t="shared" si="122"/>
        <v>#N/A</v>
      </c>
      <c r="AA230" s="35" t="e">
        <f>VLOOKUP(C230,[7]export!$B$1:$I$388,8,0)</f>
        <v>#N/A</v>
      </c>
      <c r="AB230" s="2" t="e">
        <f>VLOOKUP(C230,[8]Sheet1!$B$1:$K$500,9,0)</f>
        <v>#N/A</v>
      </c>
      <c r="AC230" s="2" t="e">
        <f t="shared" si="108"/>
        <v>#N/A</v>
      </c>
      <c r="AD230" s="2">
        <f>VLOOKUP(C230,'2021.06'!$C$2:$M$500,9,0)</f>
        <v>0</v>
      </c>
    </row>
    <row r="231" ht="20" customHeight="1" spans="1:30">
      <c r="A231" s="10">
        <f t="shared" si="123"/>
        <v>228</v>
      </c>
      <c r="B231" s="15"/>
      <c r="C231" s="29" t="s">
        <v>981</v>
      </c>
      <c r="D231" s="29" t="s">
        <v>982</v>
      </c>
      <c r="E231" s="17">
        <v>3042.05</v>
      </c>
      <c r="F231" s="11">
        <v>3043</v>
      </c>
      <c r="G231" s="13">
        <v>0</v>
      </c>
      <c r="H231" s="11">
        <f t="shared" si="124"/>
        <v>54.76</v>
      </c>
      <c r="I231" s="11">
        <v>0</v>
      </c>
      <c r="J231" s="11">
        <v>0</v>
      </c>
      <c r="K231" s="11">
        <v>0</v>
      </c>
      <c r="L231" s="11"/>
      <c r="M231" s="13">
        <f t="shared" si="120"/>
        <v>54.76</v>
      </c>
      <c r="N231" s="11">
        <v>0</v>
      </c>
      <c r="O231" s="11">
        <v>0</v>
      </c>
      <c r="P231" s="11">
        <v>0</v>
      </c>
      <c r="Q231" s="11">
        <v>0</v>
      </c>
      <c r="R231" s="11"/>
      <c r="S231" s="11">
        <v>0</v>
      </c>
      <c r="T231" s="11">
        <f t="shared" si="121"/>
        <v>54.76</v>
      </c>
      <c r="Y231" s="2" t="e">
        <f>VLOOKUP(C231,'[5]6月养老保险明细导'!$B$1:$R$500,17,0)</f>
        <v>#N/A</v>
      </c>
      <c r="Z231" s="2" t="e">
        <f t="shared" si="122"/>
        <v>#N/A</v>
      </c>
      <c r="AA231" s="35" t="e">
        <f>VLOOKUP(C231,[7]export!$B$1:$I$388,8,0)</f>
        <v>#N/A</v>
      </c>
      <c r="AB231" s="2" t="e">
        <f>VLOOKUP(C231,[8]Sheet1!$B$1:$K$500,9,0)</f>
        <v>#N/A</v>
      </c>
      <c r="AC231" s="2" t="e">
        <f t="shared" si="108"/>
        <v>#N/A</v>
      </c>
      <c r="AD231" s="2">
        <f>VLOOKUP(C231,'2021.06'!$C$2:$M$500,9,0)</f>
        <v>0</v>
      </c>
    </row>
    <row r="232" ht="20" customHeight="1" spans="1:30">
      <c r="A232" s="10">
        <f t="shared" si="123"/>
        <v>229</v>
      </c>
      <c r="B232" s="15"/>
      <c r="C232" s="29" t="s">
        <v>983</v>
      </c>
      <c r="D232" s="29" t="s">
        <v>984</v>
      </c>
      <c r="E232" s="17">
        <v>3042.05</v>
      </c>
      <c r="F232" s="11">
        <v>3043</v>
      </c>
      <c r="G232" s="13">
        <v>0</v>
      </c>
      <c r="H232" s="11">
        <f t="shared" si="124"/>
        <v>54.76</v>
      </c>
      <c r="I232" s="11">
        <v>0</v>
      </c>
      <c r="J232" s="11">
        <v>0</v>
      </c>
      <c r="K232" s="11">
        <v>0</v>
      </c>
      <c r="L232" s="11"/>
      <c r="M232" s="13">
        <f t="shared" si="120"/>
        <v>54.76</v>
      </c>
      <c r="N232" s="11">
        <v>0</v>
      </c>
      <c r="O232" s="11">
        <v>0</v>
      </c>
      <c r="P232" s="11">
        <v>0</v>
      </c>
      <c r="Q232" s="11">
        <v>0</v>
      </c>
      <c r="R232" s="11"/>
      <c r="S232" s="11">
        <v>0</v>
      </c>
      <c r="T232" s="11">
        <f t="shared" si="121"/>
        <v>54.76</v>
      </c>
      <c r="Y232" s="2" t="e">
        <f>VLOOKUP(C232,'[5]6月养老保险明细导'!$B$1:$R$500,17,0)</f>
        <v>#N/A</v>
      </c>
      <c r="Z232" s="2" t="e">
        <f t="shared" si="122"/>
        <v>#N/A</v>
      </c>
      <c r="AA232" s="35" t="e">
        <f>VLOOKUP(C232,[7]export!$B$1:$I$388,8,0)</f>
        <v>#N/A</v>
      </c>
      <c r="AB232" s="2" t="e">
        <f>VLOOKUP(C232,[8]Sheet1!$B$1:$K$500,9,0)</f>
        <v>#N/A</v>
      </c>
      <c r="AC232" s="2" t="e">
        <f t="shared" si="108"/>
        <v>#N/A</v>
      </c>
      <c r="AD232" s="2">
        <f>VLOOKUP(C232,'2021.06'!$C$2:$M$500,9,0)</f>
        <v>0</v>
      </c>
    </row>
    <row r="233" ht="20" customHeight="1" spans="1:30">
      <c r="A233" s="10">
        <f t="shared" si="123"/>
        <v>230</v>
      </c>
      <c r="B233" s="16"/>
      <c r="C233" s="29" t="s">
        <v>985</v>
      </c>
      <c r="D233" s="29" t="s">
        <v>986</v>
      </c>
      <c r="E233" s="17">
        <v>3042.05</v>
      </c>
      <c r="F233" s="11">
        <v>3043</v>
      </c>
      <c r="G233" s="13">
        <v>0</v>
      </c>
      <c r="H233" s="11">
        <f t="shared" si="124"/>
        <v>54.76</v>
      </c>
      <c r="I233" s="11">
        <v>0</v>
      </c>
      <c r="J233" s="11">
        <v>0</v>
      </c>
      <c r="K233" s="11">
        <v>0</v>
      </c>
      <c r="L233" s="11"/>
      <c r="M233" s="13">
        <f t="shared" si="120"/>
        <v>54.76</v>
      </c>
      <c r="N233" s="11">
        <v>0</v>
      </c>
      <c r="O233" s="11">
        <v>0</v>
      </c>
      <c r="P233" s="11">
        <v>0</v>
      </c>
      <c r="Q233" s="11">
        <v>0</v>
      </c>
      <c r="R233" s="11"/>
      <c r="S233" s="11">
        <v>0</v>
      </c>
      <c r="T233" s="11">
        <f t="shared" si="121"/>
        <v>54.76</v>
      </c>
      <c r="Y233" s="2" t="e">
        <f>VLOOKUP(C233,'[5]6月养老保险明细导'!$B$1:$R$500,17,0)</f>
        <v>#N/A</v>
      </c>
      <c r="Z233" s="2" t="e">
        <f t="shared" si="122"/>
        <v>#N/A</v>
      </c>
      <c r="AA233" s="35" t="e">
        <f>VLOOKUP(C233,[7]export!$B$1:$I$388,8,0)</f>
        <v>#N/A</v>
      </c>
      <c r="AB233" s="2" t="e">
        <f>VLOOKUP(C233,[8]Sheet1!$B$1:$K$500,9,0)</f>
        <v>#N/A</v>
      </c>
      <c r="AC233" s="2" t="e">
        <f t="shared" si="108"/>
        <v>#N/A</v>
      </c>
      <c r="AD233" s="2">
        <f>VLOOKUP(C233,'2021.06'!$C$2:$M$500,9,0)</f>
        <v>0</v>
      </c>
    </row>
    <row r="234" s="1" customFormat="1" ht="20" customHeight="1" spans="1:30">
      <c r="A234" s="18">
        <f t="shared" si="123"/>
        <v>231</v>
      </c>
      <c r="B234" s="137"/>
      <c r="C234" s="116" t="s">
        <v>1119</v>
      </c>
      <c r="D234" s="116" t="s">
        <v>1120</v>
      </c>
      <c r="E234" s="21">
        <v>3042.05</v>
      </c>
      <c r="F234" s="12">
        <v>3043</v>
      </c>
      <c r="G234" s="22">
        <v>0</v>
      </c>
      <c r="H234" s="12">
        <f t="shared" si="124"/>
        <v>54.76</v>
      </c>
      <c r="I234" s="12">
        <f>E234*0.16</f>
        <v>486.728</v>
      </c>
      <c r="J234" s="12">
        <f>F234*0.007</f>
        <v>21.301</v>
      </c>
      <c r="K234" s="22">
        <v>0</v>
      </c>
      <c r="L234" s="22"/>
      <c r="M234" s="22">
        <f t="shared" si="120"/>
        <v>562.789</v>
      </c>
      <c r="N234" s="12">
        <v>0</v>
      </c>
      <c r="O234" s="12">
        <f>ROUND(E234*0.08,2)</f>
        <v>243.36</v>
      </c>
      <c r="P234" s="12">
        <f>ROUND(F234*0.003,2)</f>
        <v>9.13</v>
      </c>
      <c r="Q234" s="22">
        <v>0</v>
      </c>
      <c r="R234" s="22"/>
      <c r="S234" s="12">
        <f>SUM(N234:Q234)</f>
        <v>252.49</v>
      </c>
      <c r="T234" s="12">
        <f t="shared" si="121"/>
        <v>815.279</v>
      </c>
      <c r="U234" s="1" t="s">
        <v>50</v>
      </c>
      <c r="X234" s="1">
        <f>I234*1</f>
        <v>486.728</v>
      </c>
      <c r="Y234" s="1">
        <f>I234-X234</f>
        <v>0</v>
      </c>
      <c r="AA234" s="36" t="str">
        <f>VLOOKUP(C234,[7]export!$B$1:$I$388,8,0)</f>
        <v>243.36</v>
      </c>
      <c r="AB234" s="1">
        <f>VLOOKUP(C234,[8]Sheet1!$B$1:$K$500,9,0)</f>
        <v>9.13</v>
      </c>
      <c r="AC234" s="1">
        <f t="shared" si="108"/>
        <v>0</v>
      </c>
      <c r="AD234" s="1" t="e">
        <f>VLOOKUP(C234,'2021.06'!$C$2:$M$500,9,0)</f>
        <v>#N/A</v>
      </c>
    </row>
    <row r="235" s="1" customFormat="1" ht="20" customHeight="1" spans="1:30">
      <c r="A235" s="18">
        <f t="shared" si="123"/>
        <v>232</v>
      </c>
      <c r="B235" s="137"/>
      <c r="C235" s="116" t="s">
        <v>1121</v>
      </c>
      <c r="D235" s="116" t="s">
        <v>1122</v>
      </c>
      <c r="E235" s="21">
        <v>3042.05</v>
      </c>
      <c r="F235" s="12">
        <v>3043</v>
      </c>
      <c r="G235" s="22">
        <v>5228.42</v>
      </c>
      <c r="H235" s="12">
        <f t="shared" si="124"/>
        <v>54.76</v>
      </c>
      <c r="I235" s="12">
        <f>E235*0.16</f>
        <v>486.728</v>
      </c>
      <c r="J235" s="12">
        <f>F235*0.007</f>
        <v>21.301</v>
      </c>
      <c r="K235" s="22">
        <f>ROUND(G235*0.085,2)</f>
        <v>444.42</v>
      </c>
      <c r="L235" s="22">
        <v>54</v>
      </c>
      <c r="M235" s="22">
        <f t="shared" si="120"/>
        <v>1007.209</v>
      </c>
      <c r="N235" s="12">
        <v>0</v>
      </c>
      <c r="O235" s="12">
        <f>ROUND(E235*0.08,2)</f>
        <v>243.36</v>
      </c>
      <c r="P235" s="12">
        <f>ROUND(F235*0.003,2)</f>
        <v>9.13</v>
      </c>
      <c r="Q235" s="22">
        <f>ROUND(G235*0.02,2)</f>
        <v>104.57</v>
      </c>
      <c r="R235" s="22">
        <v>54</v>
      </c>
      <c r="S235" s="12">
        <f>SUM(N235:Q235)</f>
        <v>357.06</v>
      </c>
      <c r="T235" s="12">
        <f t="shared" si="121"/>
        <v>1364.269</v>
      </c>
      <c r="U235" s="1" t="s">
        <v>50</v>
      </c>
      <c r="X235" s="1">
        <f>I235*1</f>
        <v>486.728</v>
      </c>
      <c r="Y235" s="1">
        <f>I235-X235</f>
        <v>0</v>
      </c>
      <c r="AA235" s="36" t="str">
        <f>VLOOKUP(C235,[7]export!$B$1:$I$388,8,0)</f>
        <v>243.36</v>
      </c>
      <c r="AB235" s="1">
        <f>VLOOKUP(C235,[8]Sheet1!$B$1:$K$500,9,0)</f>
        <v>9.13</v>
      </c>
      <c r="AC235" s="1">
        <f t="shared" si="108"/>
        <v>0</v>
      </c>
      <c r="AD235" s="1" t="e">
        <f>VLOOKUP(C235,'2021.06'!$C$2:$M$500,9,0)</f>
        <v>#N/A</v>
      </c>
    </row>
    <row r="236" s="1" customFormat="1" ht="20" customHeight="1" spans="1:30">
      <c r="A236" s="18">
        <f t="shared" si="123"/>
        <v>233</v>
      </c>
      <c r="B236" s="137"/>
      <c r="C236" s="116" t="s">
        <v>1123</v>
      </c>
      <c r="D236" s="215" t="s">
        <v>1124</v>
      </c>
      <c r="E236" s="21">
        <v>3042.05</v>
      </c>
      <c r="F236" s="12">
        <v>3043</v>
      </c>
      <c r="G236" s="22">
        <v>5228.42</v>
      </c>
      <c r="H236" s="12">
        <f t="shared" si="124"/>
        <v>54.76</v>
      </c>
      <c r="I236" s="12"/>
      <c r="J236" s="12"/>
      <c r="K236" s="22"/>
      <c r="L236" s="22"/>
      <c r="M236" s="22">
        <f t="shared" si="120"/>
        <v>54.76</v>
      </c>
      <c r="N236" s="12">
        <v>0</v>
      </c>
      <c r="O236" s="12"/>
      <c r="P236" s="12"/>
      <c r="Q236" s="22"/>
      <c r="R236" s="22"/>
      <c r="S236" s="12">
        <f>SUM(N236:Q236)</f>
        <v>0</v>
      </c>
      <c r="T236" s="12">
        <f t="shared" si="121"/>
        <v>54.76</v>
      </c>
      <c r="U236" s="1" t="s">
        <v>50</v>
      </c>
      <c r="AA236" s="36" t="e">
        <f>VLOOKUP(C236,[7]export!$B$1:$I$388,8,0)</f>
        <v>#N/A</v>
      </c>
      <c r="AB236" s="1" t="e">
        <f>VLOOKUP(C236,[8]Sheet1!$B$1:$K$500,9,0)</f>
        <v>#N/A</v>
      </c>
      <c r="AC236" s="1" t="e">
        <f t="shared" si="108"/>
        <v>#N/A</v>
      </c>
      <c r="AD236" s="1" t="e">
        <f>VLOOKUP(C236,'2021.06'!$C$2:$M$500,9,0)</f>
        <v>#N/A</v>
      </c>
    </row>
    <row r="237" ht="20" customHeight="1" spans="1:30">
      <c r="A237" s="10">
        <f t="shared" si="123"/>
        <v>234</v>
      </c>
      <c r="B237" s="11" t="s">
        <v>426</v>
      </c>
      <c r="C237" s="11" t="s">
        <v>427</v>
      </c>
      <c r="D237" s="11" t="s">
        <v>428</v>
      </c>
      <c r="E237" s="11">
        <v>2836.2</v>
      </c>
      <c r="F237" s="11">
        <v>2837</v>
      </c>
      <c r="G237" s="13">
        <v>5228.42</v>
      </c>
      <c r="H237" s="11">
        <f t="shared" si="124"/>
        <v>51.05</v>
      </c>
      <c r="I237" s="11">
        <f t="shared" ref="I237:I251" si="125">E237*0.16</f>
        <v>453.792</v>
      </c>
      <c r="J237" s="11">
        <f t="shared" ref="J237:J251" si="126">F237*0.007</f>
        <v>19.859</v>
      </c>
      <c r="K237" s="13">
        <f t="shared" ref="K237:K250" si="127">ROUND(G237*0.085,2)</f>
        <v>444.42</v>
      </c>
      <c r="L237" s="13"/>
      <c r="M237" s="13">
        <f t="shared" si="120"/>
        <v>969.121</v>
      </c>
      <c r="N237" s="11">
        <v>0</v>
      </c>
      <c r="O237" s="11">
        <f t="shared" ref="O237:O251" si="128">ROUND(E237*0.08,2)</f>
        <v>226.9</v>
      </c>
      <c r="P237" s="11">
        <f t="shared" ref="P237:P251" si="129">ROUND(F237*0.003,2)</f>
        <v>8.51</v>
      </c>
      <c r="Q237" s="13">
        <f t="shared" ref="Q237:Q250" si="130">ROUND(G237*0.02,2)</f>
        <v>104.57</v>
      </c>
      <c r="R237" s="13"/>
      <c r="S237" s="11">
        <f t="shared" ref="S237:S251" si="131">SUM(N237:Q237)</f>
        <v>339.98</v>
      </c>
      <c r="T237" s="11">
        <f t="shared" si="121"/>
        <v>1309.101</v>
      </c>
      <c r="U237" s="11"/>
      <c r="V237" s="2" t="str">
        <f>VLOOKUP(D237,[3]汇总!I$2:J$326,2,0)</f>
        <v>√</v>
      </c>
      <c r="W237" s="2">
        <f>VLOOKUP(D237,'[4]2021.05'!$E$5:$F$203,2,0)</f>
        <v>1790</v>
      </c>
      <c r="X237" s="2">
        <f t="shared" ref="X237:X250" si="132">I237*1</f>
        <v>453.792</v>
      </c>
      <c r="Y237" s="2">
        <f t="shared" ref="Y237:Y250" si="133">I237-X237</f>
        <v>0</v>
      </c>
      <c r="Z237" s="2">
        <f t="shared" ref="Z237:Z252" si="134">O237-Y237</f>
        <v>226.9</v>
      </c>
      <c r="AA237" s="35" t="str">
        <f>VLOOKUP(C237,[7]export!$B$1:$I$388,8,0)</f>
        <v>226.9</v>
      </c>
      <c r="AB237" s="2">
        <f>VLOOKUP(C237,[8]Sheet1!$B$1:$K$500,9,0)</f>
        <v>8.51</v>
      </c>
      <c r="AC237" s="2">
        <f t="shared" si="108"/>
        <v>0</v>
      </c>
      <c r="AD237" s="2">
        <f>VLOOKUP(C237,'2021.06'!$C$2:$M$500,9,0)</f>
        <v>424.17</v>
      </c>
    </row>
    <row r="238" ht="20" customHeight="1" spans="1:30">
      <c r="A238" s="10">
        <f t="shared" si="123"/>
        <v>235</v>
      </c>
      <c r="B238" s="11"/>
      <c r="C238" s="11" t="s">
        <v>429</v>
      </c>
      <c r="D238" s="11" t="s">
        <v>430</v>
      </c>
      <c r="E238" s="11">
        <v>2836.2</v>
      </c>
      <c r="F238" s="11">
        <v>2837</v>
      </c>
      <c r="G238" s="13">
        <v>5228.42</v>
      </c>
      <c r="H238" s="11">
        <f t="shared" si="124"/>
        <v>51.05</v>
      </c>
      <c r="I238" s="11">
        <f t="shared" si="125"/>
        <v>453.792</v>
      </c>
      <c r="J238" s="11">
        <f t="shared" si="126"/>
        <v>19.859</v>
      </c>
      <c r="K238" s="13">
        <f t="shared" si="127"/>
        <v>444.42</v>
      </c>
      <c r="L238" s="13"/>
      <c r="M238" s="13">
        <f t="shared" si="120"/>
        <v>969.121</v>
      </c>
      <c r="N238" s="11">
        <v>0</v>
      </c>
      <c r="O238" s="11">
        <f t="shared" si="128"/>
        <v>226.9</v>
      </c>
      <c r="P238" s="11">
        <f t="shared" si="129"/>
        <v>8.51</v>
      </c>
      <c r="Q238" s="13">
        <f t="shared" si="130"/>
        <v>104.57</v>
      </c>
      <c r="R238" s="13"/>
      <c r="S238" s="11">
        <f t="shared" si="131"/>
        <v>339.98</v>
      </c>
      <c r="T238" s="11">
        <f t="shared" si="121"/>
        <v>1309.101</v>
      </c>
      <c r="U238" s="11"/>
      <c r="V238" s="2" t="str">
        <f>VLOOKUP(D238,[3]汇总!I$2:J$326,2,0)</f>
        <v>√</v>
      </c>
      <c r="W238" s="2">
        <f>VLOOKUP(D238,'[4]2021.05'!$E$5:$F$203,2,0)</f>
        <v>1790</v>
      </c>
      <c r="X238" s="2">
        <f t="shared" si="132"/>
        <v>453.792</v>
      </c>
      <c r="Y238" s="2">
        <f t="shared" si="133"/>
        <v>0</v>
      </c>
      <c r="Z238" s="2">
        <f t="shared" si="134"/>
        <v>226.9</v>
      </c>
      <c r="AA238" s="35" t="str">
        <f>VLOOKUP(C238,[7]export!$B$1:$I$388,8,0)</f>
        <v>226.9</v>
      </c>
      <c r="AB238" s="2">
        <f>VLOOKUP(C238,[8]Sheet1!$B$1:$K$500,9,0)</f>
        <v>8.51</v>
      </c>
      <c r="AC238" s="2">
        <f t="shared" si="108"/>
        <v>0</v>
      </c>
      <c r="AD238" s="2">
        <f>VLOOKUP(C238,'2021.06'!$C$2:$M$500,9,0)</f>
        <v>424.17</v>
      </c>
    </row>
    <row r="239" ht="20" customHeight="1" spans="1:30">
      <c r="A239" s="10">
        <f t="shared" si="123"/>
        <v>236</v>
      </c>
      <c r="B239" s="11"/>
      <c r="C239" s="11" t="s">
        <v>431</v>
      </c>
      <c r="D239" s="11" t="s">
        <v>432</v>
      </c>
      <c r="E239" s="11">
        <v>2836.2</v>
      </c>
      <c r="F239" s="11">
        <v>2837</v>
      </c>
      <c r="G239" s="13">
        <v>5228.42</v>
      </c>
      <c r="H239" s="11">
        <f t="shared" si="124"/>
        <v>51.05</v>
      </c>
      <c r="I239" s="11">
        <f t="shared" si="125"/>
        <v>453.792</v>
      </c>
      <c r="J239" s="11">
        <f t="shared" si="126"/>
        <v>19.859</v>
      </c>
      <c r="K239" s="13">
        <f t="shared" si="127"/>
        <v>444.42</v>
      </c>
      <c r="L239" s="13"/>
      <c r="M239" s="13">
        <f t="shared" si="120"/>
        <v>969.121</v>
      </c>
      <c r="N239" s="11">
        <v>0</v>
      </c>
      <c r="O239" s="11">
        <f t="shared" si="128"/>
        <v>226.9</v>
      </c>
      <c r="P239" s="11">
        <f t="shared" si="129"/>
        <v>8.51</v>
      </c>
      <c r="Q239" s="13">
        <f t="shared" si="130"/>
        <v>104.57</v>
      </c>
      <c r="R239" s="13"/>
      <c r="S239" s="11">
        <f t="shared" si="131"/>
        <v>339.98</v>
      </c>
      <c r="T239" s="11">
        <f t="shared" si="121"/>
        <v>1309.101</v>
      </c>
      <c r="U239" s="11"/>
      <c r="V239" s="2" t="str">
        <f>VLOOKUP(D239,[3]汇总!I$2:J$326,2,0)</f>
        <v>√</v>
      </c>
      <c r="W239" s="2">
        <f>VLOOKUP(D239,'[4]2021.05'!$E$5:$F$203,2,0)</f>
        <v>1790</v>
      </c>
      <c r="X239" s="2">
        <f t="shared" si="132"/>
        <v>453.792</v>
      </c>
      <c r="Y239" s="2">
        <f t="shared" si="133"/>
        <v>0</v>
      </c>
      <c r="Z239" s="2">
        <f t="shared" si="134"/>
        <v>226.9</v>
      </c>
      <c r="AA239" s="35" t="str">
        <f>VLOOKUP(C239,[7]export!$B$1:$I$388,8,0)</f>
        <v>226.9</v>
      </c>
      <c r="AB239" s="2">
        <f>VLOOKUP(C239,[8]Sheet1!$B$1:$K$500,9,0)</f>
        <v>8.51</v>
      </c>
      <c r="AC239" s="2">
        <f t="shared" si="108"/>
        <v>0</v>
      </c>
      <c r="AD239" s="2">
        <f>VLOOKUP(C239,'2021.06'!$C$2:$M$500,9,0)</f>
        <v>424.17</v>
      </c>
    </row>
    <row r="240" ht="20" customHeight="1" spans="1:30">
      <c r="A240" s="10">
        <f t="shared" si="123"/>
        <v>237</v>
      </c>
      <c r="B240" s="11"/>
      <c r="C240" s="11" t="s">
        <v>433</v>
      </c>
      <c r="D240" s="11" t="s">
        <v>434</v>
      </c>
      <c r="E240" s="11">
        <v>2836.2</v>
      </c>
      <c r="F240" s="11">
        <v>2837</v>
      </c>
      <c r="G240" s="13">
        <v>5228.42</v>
      </c>
      <c r="H240" s="11">
        <f t="shared" si="124"/>
        <v>51.05</v>
      </c>
      <c r="I240" s="11">
        <f t="shared" si="125"/>
        <v>453.792</v>
      </c>
      <c r="J240" s="11">
        <f t="shared" si="126"/>
        <v>19.859</v>
      </c>
      <c r="K240" s="13">
        <f t="shared" si="127"/>
        <v>444.42</v>
      </c>
      <c r="L240" s="13"/>
      <c r="M240" s="13">
        <f t="shared" si="120"/>
        <v>969.121</v>
      </c>
      <c r="N240" s="11">
        <v>0</v>
      </c>
      <c r="O240" s="11">
        <f t="shared" si="128"/>
        <v>226.9</v>
      </c>
      <c r="P240" s="11">
        <f t="shared" si="129"/>
        <v>8.51</v>
      </c>
      <c r="Q240" s="13">
        <f t="shared" si="130"/>
        <v>104.57</v>
      </c>
      <c r="R240" s="13"/>
      <c r="S240" s="11">
        <f t="shared" si="131"/>
        <v>339.98</v>
      </c>
      <c r="T240" s="11">
        <f t="shared" si="121"/>
        <v>1309.101</v>
      </c>
      <c r="U240" s="11"/>
      <c r="V240" s="2" t="str">
        <f>VLOOKUP(D240,[3]汇总!I$2:J$326,2,0)</f>
        <v>√</v>
      </c>
      <c r="W240" s="2">
        <f>VLOOKUP(D240,'[4]2021.05'!$E$5:$F$203,2,0)</f>
        <v>1790</v>
      </c>
      <c r="X240" s="2">
        <f t="shared" si="132"/>
        <v>453.792</v>
      </c>
      <c r="Y240" s="2">
        <f t="shared" si="133"/>
        <v>0</v>
      </c>
      <c r="Z240" s="2">
        <f t="shared" si="134"/>
        <v>226.9</v>
      </c>
      <c r="AA240" s="35" t="str">
        <f>VLOOKUP(C240,[7]export!$B$1:$I$388,8,0)</f>
        <v>226.9</v>
      </c>
      <c r="AB240" s="2">
        <f>VLOOKUP(C240,[8]Sheet1!$B$1:$K$500,9,0)</f>
        <v>8.51</v>
      </c>
      <c r="AC240" s="2">
        <f t="shared" si="108"/>
        <v>0</v>
      </c>
      <c r="AD240" s="2">
        <f>VLOOKUP(C240,'2021.06'!$C$2:$M$500,9,0)</f>
        <v>424.17</v>
      </c>
    </row>
    <row r="241" ht="20" customHeight="1" spans="1:30">
      <c r="A241" s="10">
        <f t="shared" si="123"/>
        <v>238</v>
      </c>
      <c r="B241" s="11"/>
      <c r="C241" s="11" t="s">
        <v>435</v>
      </c>
      <c r="D241" s="11" t="s">
        <v>436</v>
      </c>
      <c r="E241" s="11">
        <v>2836.2</v>
      </c>
      <c r="F241" s="11">
        <v>2837</v>
      </c>
      <c r="G241" s="13">
        <v>5228.42</v>
      </c>
      <c r="H241" s="11">
        <f t="shared" si="124"/>
        <v>51.05</v>
      </c>
      <c r="I241" s="11">
        <f t="shared" si="125"/>
        <v>453.792</v>
      </c>
      <c r="J241" s="11">
        <f t="shared" si="126"/>
        <v>19.859</v>
      </c>
      <c r="K241" s="13">
        <f t="shared" si="127"/>
        <v>444.42</v>
      </c>
      <c r="L241" s="13"/>
      <c r="M241" s="13">
        <f t="shared" si="120"/>
        <v>969.121</v>
      </c>
      <c r="N241" s="11">
        <v>0</v>
      </c>
      <c r="O241" s="11">
        <f t="shared" si="128"/>
        <v>226.9</v>
      </c>
      <c r="P241" s="11">
        <f t="shared" si="129"/>
        <v>8.51</v>
      </c>
      <c r="Q241" s="13">
        <f t="shared" si="130"/>
        <v>104.57</v>
      </c>
      <c r="R241" s="13"/>
      <c r="S241" s="11">
        <f t="shared" si="131"/>
        <v>339.98</v>
      </c>
      <c r="T241" s="11">
        <f t="shared" si="121"/>
        <v>1309.101</v>
      </c>
      <c r="U241" s="11"/>
      <c r="V241" s="2" t="str">
        <f>VLOOKUP(D241,[3]汇总!I$2:J$326,2,0)</f>
        <v>√</v>
      </c>
      <c r="W241" s="2">
        <f>VLOOKUP(D241,'[4]2021.05'!$E$5:$F$203,2,0)</f>
        <v>1790</v>
      </c>
      <c r="X241" s="2">
        <f t="shared" si="132"/>
        <v>453.792</v>
      </c>
      <c r="Y241" s="2">
        <f t="shared" si="133"/>
        <v>0</v>
      </c>
      <c r="Z241" s="2">
        <f t="shared" si="134"/>
        <v>226.9</v>
      </c>
      <c r="AA241" s="35" t="str">
        <f>VLOOKUP(C241,[7]export!$B$1:$I$388,8,0)</f>
        <v>226.9</v>
      </c>
      <c r="AB241" s="2">
        <f>VLOOKUP(C241,[8]Sheet1!$B$1:$K$500,9,0)</f>
        <v>8.51</v>
      </c>
      <c r="AC241" s="2">
        <f t="shared" si="108"/>
        <v>0</v>
      </c>
      <c r="AD241" s="2">
        <f>VLOOKUP(C241,'2021.06'!$C$2:$M$500,9,0)</f>
        <v>424.17</v>
      </c>
    </row>
    <row r="242" ht="20" customHeight="1" spans="1:30">
      <c r="A242" s="10">
        <f t="shared" si="123"/>
        <v>239</v>
      </c>
      <c r="B242" s="11"/>
      <c r="C242" s="11" t="s">
        <v>811</v>
      </c>
      <c r="D242" s="11" t="s">
        <v>812</v>
      </c>
      <c r="E242" s="17">
        <v>3042.05</v>
      </c>
      <c r="F242" s="17">
        <v>3043</v>
      </c>
      <c r="G242" s="13">
        <v>5228.42</v>
      </c>
      <c r="H242" s="11">
        <f t="shared" si="124"/>
        <v>54.76</v>
      </c>
      <c r="I242" s="11">
        <f t="shared" si="125"/>
        <v>486.728</v>
      </c>
      <c r="J242" s="11">
        <f t="shared" si="126"/>
        <v>21.301</v>
      </c>
      <c r="K242" s="13">
        <f t="shared" si="127"/>
        <v>444.42</v>
      </c>
      <c r="L242" s="13"/>
      <c r="M242" s="13">
        <f t="shared" si="120"/>
        <v>1007.209</v>
      </c>
      <c r="N242" s="11">
        <v>0</v>
      </c>
      <c r="O242" s="11">
        <f t="shared" si="128"/>
        <v>243.36</v>
      </c>
      <c r="P242" s="11">
        <f t="shared" si="129"/>
        <v>9.13</v>
      </c>
      <c r="Q242" s="13">
        <f t="shared" si="130"/>
        <v>104.57</v>
      </c>
      <c r="R242" s="13"/>
      <c r="S242" s="11">
        <f t="shared" si="131"/>
        <v>357.06</v>
      </c>
      <c r="T242" s="11">
        <f t="shared" si="121"/>
        <v>1364.269</v>
      </c>
      <c r="U242" s="11"/>
      <c r="V242" s="2" t="str">
        <f>VLOOKUP(D242,[3]汇总!I$2:J$326,2,0)</f>
        <v>√</v>
      </c>
      <c r="W242" s="2" t="e">
        <f>VLOOKUP(D242,'[4]2021.05'!$E$5:$F$203,2,0)</f>
        <v>#N/A</v>
      </c>
      <c r="X242" s="2">
        <f t="shared" si="132"/>
        <v>486.728</v>
      </c>
      <c r="Y242" s="2">
        <f t="shared" si="133"/>
        <v>0</v>
      </c>
      <c r="Z242" s="2">
        <f t="shared" si="134"/>
        <v>243.36</v>
      </c>
      <c r="AA242" s="35" t="str">
        <f>VLOOKUP(C242,[7]export!$B$1:$I$388,8,0)</f>
        <v>243.36</v>
      </c>
      <c r="AB242" s="2">
        <f>VLOOKUP(C242,[8]Sheet1!$B$1:$K$500,9,0)</f>
        <v>9.13</v>
      </c>
      <c r="AC242" s="2">
        <f t="shared" si="108"/>
        <v>0</v>
      </c>
      <c r="AD242" s="2">
        <f>VLOOKUP(C242,'2021.06'!$C$2:$M$500,9,0)</f>
        <v>424.17</v>
      </c>
    </row>
    <row r="243" ht="20" customHeight="1" spans="1:30">
      <c r="A243" s="10">
        <f t="shared" si="123"/>
        <v>240</v>
      </c>
      <c r="B243" s="11"/>
      <c r="C243" s="11" t="s">
        <v>813</v>
      </c>
      <c r="D243" s="17" t="s">
        <v>814</v>
      </c>
      <c r="E243" s="17">
        <v>3042.05</v>
      </c>
      <c r="F243" s="17">
        <v>3043</v>
      </c>
      <c r="G243" s="13">
        <v>5228.42</v>
      </c>
      <c r="H243" s="11">
        <f t="shared" si="124"/>
        <v>54.76</v>
      </c>
      <c r="I243" s="11">
        <f t="shared" si="125"/>
        <v>486.728</v>
      </c>
      <c r="J243" s="11">
        <f t="shared" si="126"/>
        <v>21.301</v>
      </c>
      <c r="K243" s="13">
        <f t="shared" si="127"/>
        <v>444.42</v>
      </c>
      <c r="L243" s="13"/>
      <c r="M243" s="13">
        <f t="shared" si="120"/>
        <v>1007.209</v>
      </c>
      <c r="N243" s="11">
        <v>0</v>
      </c>
      <c r="O243" s="11">
        <f t="shared" si="128"/>
        <v>243.36</v>
      </c>
      <c r="P243" s="11">
        <f t="shared" si="129"/>
        <v>9.13</v>
      </c>
      <c r="Q243" s="13">
        <f t="shared" si="130"/>
        <v>104.57</v>
      </c>
      <c r="R243" s="13"/>
      <c r="S243" s="11">
        <f t="shared" si="131"/>
        <v>357.06</v>
      </c>
      <c r="T243" s="11">
        <f t="shared" si="121"/>
        <v>1364.269</v>
      </c>
      <c r="U243" s="11"/>
      <c r="V243" s="2" t="str">
        <f>VLOOKUP(D243,[3]汇总!I$2:J$326,2,0)</f>
        <v>√</v>
      </c>
      <c r="W243" s="2" t="e">
        <f>VLOOKUP(D243,'[4]2021.05'!$E$5:$F$203,2,0)</f>
        <v>#N/A</v>
      </c>
      <c r="X243" s="2">
        <f t="shared" si="132"/>
        <v>486.728</v>
      </c>
      <c r="Y243" s="2">
        <f t="shared" si="133"/>
        <v>0</v>
      </c>
      <c r="Z243" s="2">
        <f t="shared" si="134"/>
        <v>243.36</v>
      </c>
      <c r="AA243" s="35" t="str">
        <f>VLOOKUP(C243,[7]export!$B$1:$I$388,8,0)</f>
        <v>243.36</v>
      </c>
      <c r="AB243" s="2">
        <f>VLOOKUP(C243,[8]Sheet1!$B$1:$K$500,9,0)</f>
        <v>9.13</v>
      </c>
      <c r="AC243" s="2">
        <f t="shared" si="108"/>
        <v>0</v>
      </c>
      <c r="AD243" s="2">
        <f>VLOOKUP(C243,'2021.06'!$C$2:$M$500,9,0)</f>
        <v>424.17</v>
      </c>
    </row>
    <row r="244" ht="20" customHeight="1" spans="1:30">
      <c r="A244" s="10">
        <f t="shared" si="123"/>
        <v>241</v>
      </c>
      <c r="B244" s="14" t="s">
        <v>439</v>
      </c>
      <c r="C244" s="11" t="s">
        <v>440</v>
      </c>
      <c r="D244" s="11" t="s">
        <v>441</v>
      </c>
      <c r="E244" s="11">
        <v>2836.2</v>
      </c>
      <c r="F244" s="11">
        <v>2837</v>
      </c>
      <c r="G244" s="13">
        <v>5228.42</v>
      </c>
      <c r="H244" s="11">
        <f t="shared" si="124"/>
        <v>51.05</v>
      </c>
      <c r="I244" s="11">
        <f t="shared" si="125"/>
        <v>453.792</v>
      </c>
      <c r="J244" s="11">
        <f t="shared" si="126"/>
        <v>19.859</v>
      </c>
      <c r="K244" s="13">
        <f t="shared" si="127"/>
        <v>444.42</v>
      </c>
      <c r="L244" s="13"/>
      <c r="M244" s="13">
        <f t="shared" si="120"/>
        <v>969.121</v>
      </c>
      <c r="N244" s="11">
        <v>0</v>
      </c>
      <c r="O244" s="11">
        <f t="shared" si="128"/>
        <v>226.9</v>
      </c>
      <c r="P244" s="11">
        <f t="shared" si="129"/>
        <v>8.51</v>
      </c>
      <c r="Q244" s="13">
        <f t="shared" si="130"/>
        <v>104.57</v>
      </c>
      <c r="R244" s="13"/>
      <c r="S244" s="11">
        <f t="shared" si="131"/>
        <v>339.98</v>
      </c>
      <c r="T244" s="11">
        <f t="shared" si="121"/>
        <v>1309.101</v>
      </c>
      <c r="U244" s="11"/>
      <c r="V244" s="2" t="str">
        <f>VLOOKUP(D244,[3]汇总!I$2:J$326,2,0)</f>
        <v>√</v>
      </c>
      <c r="W244" s="2">
        <f>VLOOKUP(D244,'[4]2021.05'!$E$5:$F$203,2,0)</f>
        <v>1790</v>
      </c>
      <c r="X244" s="2">
        <f t="shared" si="132"/>
        <v>453.792</v>
      </c>
      <c r="Y244" s="2">
        <f t="shared" si="133"/>
        <v>0</v>
      </c>
      <c r="Z244" s="2">
        <f t="shared" si="134"/>
        <v>226.9</v>
      </c>
      <c r="AA244" s="35" t="str">
        <f>VLOOKUP(C244,[7]export!$B$1:$I$388,8,0)</f>
        <v>226.9</v>
      </c>
      <c r="AB244" s="2">
        <f>VLOOKUP(C244,[8]Sheet1!$B$1:$K$500,9,0)</f>
        <v>8.51</v>
      </c>
      <c r="AC244" s="2">
        <f t="shared" si="108"/>
        <v>0</v>
      </c>
      <c r="AD244" s="2">
        <f>VLOOKUP(C244,'2021.06'!$C$2:$M$500,9,0)</f>
        <v>424.17</v>
      </c>
    </row>
    <row r="245" ht="20" customHeight="1" spans="1:30">
      <c r="A245" s="10">
        <f t="shared" si="123"/>
        <v>242</v>
      </c>
      <c r="B245" s="15"/>
      <c r="C245" s="11" t="s">
        <v>442</v>
      </c>
      <c r="D245" s="11" t="s">
        <v>443</v>
      </c>
      <c r="E245" s="11">
        <v>2836.2</v>
      </c>
      <c r="F245" s="11">
        <v>2837</v>
      </c>
      <c r="G245" s="13">
        <v>5228.42</v>
      </c>
      <c r="H245" s="11">
        <f t="shared" si="124"/>
        <v>51.05</v>
      </c>
      <c r="I245" s="11">
        <f t="shared" si="125"/>
        <v>453.792</v>
      </c>
      <c r="J245" s="11">
        <f t="shared" si="126"/>
        <v>19.859</v>
      </c>
      <c r="K245" s="13">
        <f t="shared" si="127"/>
        <v>444.42</v>
      </c>
      <c r="L245" s="13"/>
      <c r="M245" s="13">
        <f t="shared" si="120"/>
        <v>969.121</v>
      </c>
      <c r="N245" s="11">
        <v>0</v>
      </c>
      <c r="O245" s="11">
        <f t="shared" si="128"/>
        <v>226.9</v>
      </c>
      <c r="P245" s="11">
        <f t="shared" si="129"/>
        <v>8.51</v>
      </c>
      <c r="Q245" s="13">
        <f t="shared" si="130"/>
        <v>104.57</v>
      </c>
      <c r="R245" s="13"/>
      <c r="S245" s="11">
        <f t="shared" si="131"/>
        <v>339.98</v>
      </c>
      <c r="T245" s="11">
        <f t="shared" si="121"/>
        <v>1309.101</v>
      </c>
      <c r="U245" s="11"/>
      <c r="V245" s="2" t="str">
        <f>VLOOKUP(D245,[3]汇总!I$2:J$326,2,0)</f>
        <v>√</v>
      </c>
      <c r="W245" s="2">
        <f>VLOOKUP(D245,'[4]2021.05'!$E$5:$F$203,2,0)</f>
        <v>1790</v>
      </c>
      <c r="X245" s="2">
        <f t="shared" si="132"/>
        <v>453.792</v>
      </c>
      <c r="Y245" s="2">
        <f t="shared" si="133"/>
        <v>0</v>
      </c>
      <c r="Z245" s="2">
        <f t="shared" si="134"/>
        <v>226.9</v>
      </c>
      <c r="AA245" s="35" t="str">
        <f>VLOOKUP(C245,[7]export!$B$1:$I$388,8,0)</f>
        <v>226.9</v>
      </c>
      <c r="AB245" s="2">
        <f>VLOOKUP(C245,[8]Sheet1!$B$1:$K$500,9,0)</f>
        <v>8.51</v>
      </c>
      <c r="AC245" s="2">
        <f t="shared" si="108"/>
        <v>0</v>
      </c>
      <c r="AD245" s="2">
        <f>VLOOKUP(C245,'2021.06'!$C$2:$M$500,9,0)</f>
        <v>424.17</v>
      </c>
    </row>
    <row r="246" ht="20" customHeight="1" spans="1:30">
      <c r="A246" s="10">
        <f t="shared" si="123"/>
        <v>243</v>
      </c>
      <c r="B246" s="15"/>
      <c r="C246" s="11" t="s">
        <v>444</v>
      </c>
      <c r="D246" s="11" t="s">
        <v>445</v>
      </c>
      <c r="E246" s="11">
        <v>2836.2</v>
      </c>
      <c r="F246" s="11">
        <v>2837</v>
      </c>
      <c r="G246" s="13">
        <v>5228.42</v>
      </c>
      <c r="H246" s="11">
        <f t="shared" si="124"/>
        <v>51.05</v>
      </c>
      <c r="I246" s="11">
        <f t="shared" si="125"/>
        <v>453.792</v>
      </c>
      <c r="J246" s="11">
        <f t="shared" si="126"/>
        <v>19.859</v>
      </c>
      <c r="K246" s="13">
        <f t="shared" si="127"/>
        <v>444.42</v>
      </c>
      <c r="L246" s="13"/>
      <c r="M246" s="13">
        <f t="shared" si="120"/>
        <v>969.121</v>
      </c>
      <c r="N246" s="11">
        <v>0</v>
      </c>
      <c r="O246" s="11">
        <f t="shared" si="128"/>
        <v>226.9</v>
      </c>
      <c r="P246" s="11">
        <f t="shared" si="129"/>
        <v>8.51</v>
      </c>
      <c r="Q246" s="13">
        <f t="shared" si="130"/>
        <v>104.57</v>
      </c>
      <c r="R246" s="13"/>
      <c r="S246" s="11">
        <f t="shared" si="131"/>
        <v>339.98</v>
      </c>
      <c r="T246" s="11">
        <f t="shared" si="121"/>
        <v>1309.101</v>
      </c>
      <c r="U246" s="11"/>
      <c r="V246" s="2" t="str">
        <f>VLOOKUP(D246,[3]汇总!I$2:J$326,2,0)</f>
        <v>√</v>
      </c>
      <c r="W246" s="2">
        <f>VLOOKUP(D246,'[4]2021.05'!$E$5:$F$203,2,0)</f>
        <v>1790</v>
      </c>
      <c r="X246" s="2">
        <f t="shared" si="132"/>
        <v>453.792</v>
      </c>
      <c r="Y246" s="2">
        <f t="shared" si="133"/>
        <v>0</v>
      </c>
      <c r="Z246" s="2">
        <f t="shared" si="134"/>
        <v>226.9</v>
      </c>
      <c r="AA246" s="35" t="str">
        <f>VLOOKUP(C246,[7]export!$B$1:$I$388,8,0)</f>
        <v>226.9</v>
      </c>
      <c r="AB246" s="2">
        <f>VLOOKUP(C246,[8]Sheet1!$B$1:$K$500,9,0)</f>
        <v>8.51</v>
      </c>
      <c r="AC246" s="2">
        <f t="shared" si="108"/>
        <v>0</v>
      </c>
      <c r="AD246" s="2">
        <f>VLOOKUP(C246,'2021.06'!$C$2:$M$500,9,0)</f>
        <v>424.17</v>
      </c>
    </row>
    <row r="247" ht="20" customHeight="1" spans="1:30">
      <c r="A247" s="10">
        <f t="shared" si="123"/>
        <v>244</v>
      </c>
      <c r="B247" s="15"/>
      <c r="C247" s="11" t="s">
        <v>446</v>
      </c>
      <c r="D247" s="11" t="s">
        <v>447</v>
      </c>
      <c r="E247" s="11">
        <v>2836.2</v>
      </c>
      <c r="F247" s="11">
        <v>2837</v>
      </c>
      <c r="G247" s="13">
        <v>5228.42</v>
      </c>
      <c r="H247" s="11">
        <f t="shared" si="124"/>
        <v>51.05</v>
      </c>
      <c r="I247" s="11">
        <f t="shared" si="125"/>
        <v>453.792</v>
      </c>
      <c r="J247" s="11">
        <f t="shared" si="126"/>
        <v>19.859</v>
      </c>
      <c r="K247" s="13">
        <f t="shared" si="127"/>
        <v>444.42</v>
      </c>
      <c r="L247" s="13"/>
      <c r="M247" s="13">
        <f t="shared" si="120"/>
        <v>969.121</v>
      </c>
      <c r="N247" s="11">
        <v>0</v>
      </c>
      <c r="O247" s="11">
        <f t="shared" si="128"/>
        <v>226.9</v>
      </c>
      <c r="P247" s="11">
        <f t="shared" si="129"/>
        <v>8.51</v>
      </c>
      <c r="Q247" s="13">
        <f t="shared" si="130"/>
        <v>104.57</v>
      </c>
      <c r="R247" s="13"/>
      <c r="S247" s="11">
        <f t="shared" si="131"/>
        <v>339.98</v>
      </c>
      <c r="T247" s="11">
        <f t="shared" si="121"/>
        <v>1309.101</v>
      </c>
      <c r="U247" s="11"/>
      <c r="V247" s="2" t="str">
        <f>VLOOKUP(D247,[3]汇总!I$2:J$326,2,0)</f>
        <v>√</v>
      </c>
      <c r="W247" s="2">
        <f>VLOOKUP(D247,'[4]2021.05'!$E$5:$F$203,2,0)</f>
        <v>1790</v>
      </c>
      <c r="X247" s="2">
        <f t="shared" si="132"/>
        <v>453.792</v>
      </c>
      <c r="Y247" s="2">
        <f t="shared" si="133"/>
        <v>0</v>
      </c>
      <c r="Z247" s="2">
        <f t="shared" si="134"/>
        <v>226.9</v>
      </c>
      <c r="AA247" s="35" t="str">
        <f>VLOOKUP(C247,[7]export!$B$1:$I$388,8,0)</f>
        <v>226.9</v>
      </c>
      <c r="AB247" s="2">
        <f>VLOOKUP(C247,[8]Sheet1!$B$1:$K$500,9,0)</f>
        <v>8.51</v>
      </c>
      <c r="AC247" s="2">
        <f t="shared" si="108"/>
        <v>0</v>
      </c>
      <c r="AD247" s="2">
        <f>VLOOKUP(C247,'2021.06'!$C$2:$M$500,9,0)</f>
        <v>424.17</v>
      </c>
    </row>
    <row r="248" ht="20" customHeight="1" spans="1:30">
      <c r="A248" s="10">
        <f t="shared" si="123"/>
        <v>245</v>
      </c>
      <c r="B248" s="15"/>
      <c r="C248" s="11" t="s">
        <v>450</v>
      </c>
      <c r="D248" s="11" t="s">
        <v>451</v>
      </c>
      <c r="E248" s="11">
        <v>2836.2</v>
      </c>
      <c r="F248" s="11">
        <v>2837</v>
      </c>
      <c r="G248" s="13">
        <v>5228.42</v>
      </c>
      <c r="H248" s="11">
        <f t="shared" si="124"/>
        <v>51.05</v>
      </c>
      <c r="I248" s="11">
        <f t="shared" si="125"/>
        <v>453.792</v>
      </c>
      <c r="J248" s="11">
        <f t="shared" si="126"/>
        <v>19.859</v>
      </c>
      <c r="K248" s="13">
        <f t="shared" si="127"/>
        <v>444.42</v>
      </c>
      <c r="L248" s="13"/>
      <c r="M248" s="13">
        <f t="shared" si="120"/>
        <v>969.121</v>
      </c>
      <c r="N248" s="11">
        <v>0</v>
      </c>
      <c r="O248" s="11">
        <f t="shared" si="128"/>
        <v>226.9</v>
      </c>
      <c r="P248" s="11">
        <f t="shared" si="129"/>
        <v>8.51</v>
      </c>
      <c r="Q248" s="13">
        <f t="shared" si="130"/>
        <v>104.57</v>
      </c>
      <c r="R248" s="13"/>
      <c r="S248" s="11">
        <f t="shared" si="131"/>
        <v>339.98</v>
      </c>
      <c r="T248" s="11">
        <f t="shared" si="121"/>
        <v>1309.101</v>
      </c>
      <c r="U248" s="11"/>
      <c r="V248" s="2" t="str">
        <f>VLOOKUP(D248,[3]汇总!I$2:J$326,2,0)</f>
        <v>√</v>
      </c>
      <c r="W248" s="2">
        <f>VLOOKUP(D248,'[4]2021.05'!$E$5:$F$203,2,0)</f>
        <v>1790</v>
      </c>
      <c r="X248" s="2">
        <f t="shared" si="132"/>
        <v>453.792</v>
      </c>
      <c r="Y248" s="2">
        <f t="shared" si="133"/>
        <v>0</v>
      </c>
      <c r="Z248" s="2">
        <f t="shared" si="134"/>
        <v>226.9</v>
      </c>
      <c r="AA248" s="35" t="str">
        <f>VLOOKUP(C248,[7]export!$B$1:$I$388,8,0)</f>
        <v>226.9</v>
      </c>
      <c r="AB248" s="2">
        <f>VLOOKUP(C248,[8]Sheet1!$B$1:$K$500,9,0)</f>
        <v>8.51</v>
      </c>
      <c r="AC248" s="2">
        <f t="shared" si="108"/>
        <v>0</v>
      </c>
      <c r="AD248" s="2">
        <f>VLOOKUP(C248,'2021.06'!$C$2:$M$500,9,0)</f>
        <v>424.17</v>
      </c>
    </row>
    <row r="249" ht="20" customHeight="1" spans="1:30">
      <c r="A249" s="10">
        <f t="shared" si="123"/>
        <v>246</v>
      </c>
      <c r="B249" s="15"/>
      <c r="C249" s="11" t="s">
        <v>452</v>
      </c>
      <c r="D249" s="11" t="s">
        <v>453</v>
      </c>
      <c r="E249" s="11">
        <v>2836.2</v>
      </c>
      <c r="F249" s="11">
        <v>2837</v>
      </c>
      <c r="G249" s="13">
        <v>5228.42</v>
      </c>
      <c r="H249" s="11">
        <f t="shared" si="124"/>
        <v>51.05</v>
      </c>
      <c r="I249" s="11">
        <f t="shared" si="125"/>
        <v>453.792</v>
      </c>
      <c r="J249" s="11">
        <f t="shared" si="126"/>
        <v>19.859</v>
      </c>
      <c r="K249" s="13">
        <f t="shared" si="127"/>
        <v>444.42</v>
      </c>
      <c r="L249" s="13"/>
      <c r="M249" s="13">
        <f t="shared" ref="M249:M255" si="135">SUM(H249:K249)</f>
        <v>969.121</v>
      </c>
      <c r="N249" s="11">
        <v>0</v>
      </c>
      <c r="O249" s="11">
        <f t="shared" si="128"/>
        <v>226.9</v>
      </c>
      <c r="P249" s="11">
        <f t="shared" si="129"/>
        <v>8.51</v>
      </c>
      <c r="Q249" s="13">
        <f t="shared" si="130"/>
        <v>104.57</v>
      </c>
      <c r="R249" s="13"/>
      <c r="S249" s="11">
        <f t="shared" si="131"/>
        <v>339.98</v>
      </c>
      <c r="T249" s="11">
        <f t="shared" ref="T249:T255" si="136">M249+S249</f>
        <v>1309.101</v>
      </c>
      <c r="U249" s="11"/>
      <c r="V249" s="2" t="str">
        <f>VLOOKUP(D249,[3]汇总!I$2:J$326,2,0)</f>
        <v>√</v>
      </c>
      <c r="W249" s="2" t="e">
        <f>VLOOKUP(D249,'[4]2021.05'!$E$5:$F$203,2,0)</f>
        <v>#N/A</v>
      </c>
      <c r="X249" s="2">
        <f t="shared" si="132"/>
        <v>453.792</v>
      </c>
      <c r="Y249" s="2">
        <f t="shared" si="133"/>
        <v>0</v>
      </c>
      <c r="Z249" s="2">
        <f t="shared" si="134"/>
        <v>226.9</v>
      </c>
      <c r="AA249" s="35" t="str">
        <f>VLOOKUP(C249,[7]export!$B$1:$I$388,8,0)</f>
        <v>226.9</v>
      </c>
      <c r="AB249" s="2">
        <f>VLOOKUP(C249,[8]Sheet1!$B$1:$K$500,9,0)</f>
        <v>8.51</v>
      </c>
      <c r="AC249" s="2">
        <f t="shared" si="108"/>
        <v>0</v>
      </c>
      <c r="AD249" s="2">
        <f>VLOOKUP(C249,'2021.06'!$C$2:$M$500,9,0)</f>
        <v>424.17</v>
      </c>
    </row>
    <row r="250" ht="20" customHeight="1" spans="1:30">
      <c r="A250" s="10">
        <f t="shared" si="123"/>
        <v>247</v>
      </c>
      <c r="B250" s="15"/>
      <c r="C250" s="29" t="s">
        <v>987</v>
      </c>
      <c r="D250" s="214" t="s">
        <v>988</v>
      </c>
      <c r="E250" s="17">
        <v>3042.05</v>
      </c>
      <c r="F250" s="11">
        <v>3043</v>
      </c>
      <c r="G250" s="13">
        <v>0</v>
      </c>
      <c r="H250" s="11">
        <f t="shared" si="124"/>
        <v>54.76</v>
      </c>
      <c r="I250" s="11">
        <f t="shared" si="125"/>
        <v>486.728</v>
      </c>
      <c r="J250" s="11">
        <f t="shared" si="126"/>
        <v>21.301</v>
      </c>
      <c r="K250" s="13">
        <v>0</v>
      </c>
      <c r="L250" s="13"/>
      <c r="M250" s="13">
        <f t="shared" si="135"/>
        <v>562.789</v>
      </c>
      <c r="N250" s="11">
        <v>0</v>
      </c>
      <c r="O250" s="11">
        <f t="shared" si="128"/>
        <v>243.36</v>
      </c>
      <c r="P250" s="11">
        <f t="shared" si="129"/>
        <v>9.13</v>
      </c>
      <c r="Q250" s="13">
        <v>0</v>
      </c>
      <c r="R250" s="13"/>
      <c r="S250" s="11">
        <f t="shared" si="131"/>
        <v>252.49</v>
      </c>
      <c r="T250" s="11">
        <f t="shared" si="136"/>
        <v>815.279</v>
      </c>
      <c r="U250" s="11"/>
      <c r="X250" s="2">
        <f t="shared" si="132"/>
        <v>486.728</v>
      </c>
      <c r="Y250" s="2">
        <f t="shared" si="133"/>
        <v>0</v>
      </c>
      <c r="Z250" s="2">
        <f t="shared" si="134"/>
        <v>243.36</v>
      </c>
      <c r="AA250" s="35" t="str">
        <f>VLOOKUP(C250,[7]export!$B$1:$I$388,8,0)</f>
        <v>243.36</v>
      </c>
      <c r="AB250" s="2">
        <f>VLOOKUP(C250,[8]Sheet1!$B$1:$K$500,9,0)</f>
        <v>9.13</v>
      </c>
      <c r="AC250" s="2">
        <f t="shared" si="108"/>
        <v>0</v>
      </c>
      <c r="AD250" s="2">
        <f>VLOOKUP(C250,'2021.06'!$C$2:$M$500,9,0)</f>
        <v>0</v>
      </c>
    </row>
    <row r="251" ht="20" customHeight="1" spans="1:30">
      <c r="A251" s="10">
        <f t="shared" ref="A251:A255" si="137">ROW()-3</f>
        <v>248</v>
      </c>
      <c r="B251" s="15"/>
      <c r="C251" s="29" t="s">
        <v>991</v>
      </c>
      <c r="D251" s="29" t="s">
        <v>992</v>
      </c>
      <c r="E251" s="17">
        <v>3042.05</v>
      </c>
      <c r="F251" s="11">
        <v>3043</v>
      </c>
      <c r="G251" s="13">
        <v>0</v>
      </c>
      <c r="H251" s="11">
        <f t="shared" ref="H251:H256" si="138">ROUND(E251*0.018,2)</f>
        <v>54.76</v>
      </c>
      <c r="I251" s="11">
        <v>0</v>
      </c>
      <c r="J251" s="11">
        <v>0</v>
      </c>
      <c r="K251" s="13">
        <v>0</v>
      </c>
      <c r="L251" s="13"/>
      <c r="M251" s="13">
        <f t="shared" si="135"/>
        <v>54.76</v>
      </c>
      <c r="N251" s="11">
        <v>0</v>
      </c>
      <c r="O251" s="11">
        <v>0</v>
      </c>
      <c r="P251" s="11">
        <v>0</v>
      </c>
      <c r="Q251" s="13">
        <v>0</v>
      </c>
      <c r="R251" s="13"/>
      <c r="S251" s="11">
        <v>0</v>
      </c>
      <c r="T251" s="11">
        <f t="shared" si="136"/>
        <v>54.76</v>
      </c>
      <c r="U251" s="11"/>
      <c r="Y251" s="2" t="e">
        <f>VLOOKUP(C251,'[5]6月养老保险明细导'!$B$1:$R$500,17,0)</f>
        <v>#N/A</v>
      </c>
      <c r="Z251" s="2" t="e">
        <f t="shared" si="134"/>
        <v>#N/A</v>
      </c>
      <c r="AA251" s="35" t="e">
        <f>VLOOKUP(C251,[7]export!$B$1:$I$388,8,0)</f>
        <v>#N/A</v>
      </c>
      <c r="AB251" s="2" t="e">
        <f>VLOOKUP(C251,[8]Sheet1!$B$1:$K$500,9,0)</f>
        <v>#N/A</v>
      </c>
      <c r="AC251" s="2" t="e">
        <f t="shared" si="108"/>
        <v>#N/A</v>
      </c>
      <c r="AD251" s="2">
        <f>VLOOKUP(C251,'2021.06'!$C$2:$M$500,9,0)</f>
        <v>0</v>
      </c>
    </row>
    <row r="252" ht="20" customHeight="1" spans="1:30">
      <c r="A252" s="10">
        <f t="shared" si="137"/>
        <v>249</v>
      </c>
      <c r="B252" s="15"/>
      <c r="C252" s="29" t="s">
        <v>993</v>
      </c>
      <c r="D252" s="29" t="s">
        <v>994</v>
      </c>
      <c r="E252" s="17">
        <v>3042.05</v>
      </c>
      <c r="F252" s="11">
        <v>3043</v>
      </c>
      <c r="G252" s="13">
        <v>0</v>
      </c>
      <c r="H252" s="11">
        <f t="shared" si="138"/>
        <v>54.76</v>
      </c>
      <c r="I252" s="11">
        <v>0</v>
      </c>
      <c r="J252" s="11">
        <v>0</v>
      </c>
      <c r="K252" s="13">
        <v>0</v>
      </c>
      <c r="L252" s="13"/>
      <c r="M252" s="13">
        <f t="shared" si="135"/>
        <v>54.76</v>
      </c>
      <c r="N252" s="11">
        <v>0</v>
      </c>
      <c r="O252" s="11">
        <v>0</v>
      </c>
      <c r="P252" s="13">
        <v>0</v>
      </c>
      <c r="Q252" s="11">
        <v>0</v>
      </c>
      <c r="R252" s="11"/>
      <c r="S252" s="11">
        <v>0</v>
      </c>
      <c r="T252" s="11">
        <f t="shared" si="136"/>
        <v>54.76</v>
      </c>
      <c r="U252" s="11"/>
      <c r="Y252" s="2" t="e">
        <f>VLOOKUP(C252,'[5]6月养老保险明细导'!$B$1:$R$500,17,0)</f>
        <v>#N/A</v>
      </c>
      <c r="Z252" s="2" t="e">
        <f t="shared" si="134"/>
        <v>#N/A</v>
      </c>
      <c r="AA252" s="35" t="e">
        <f>VLOOKUP(C252,[7]export!$B$1:$I$388,8,0)</f>
        <v>#N/A</v>
      </c>
      <c r="AB252" s="2" t="e">
        <f>VLOOKUP(C252,[8]Sheet1!$B$1:$K$500,9,0)</f>
        <v>#N/A</v>
      </c>
      <c r="AC252" s="2" t="e">
        <f t="shared" si="108"/>
        <v>#N/A</v>
      </c>
      <c r="AD252" s="2">
        <f>VLOOKUP(C252,'2021.06'!$C$2:$M$500,9,0)</f>
        <v>0</v>
      </c>
    </row>
    <row r="253" customFormat="1" ht="20" customHeight="1" spans="1:30">
      <c r="A253" s="10">
        <v>248</v>
      </c>
      <c r="B253" s="15"/>
      <c r="C253" s="29" t="s">
        <v>989</v>
      </c>
      <c r="D253" s="214" t="s">
        <v>990</v>
      </c>
      <c r="E253" s="17">
        <v>3042.05</v>
      </c>
      <c r="F253" s="11">
        <v>3043</v>
      </c>
      <c r="G253" s="13">
        <v>5228.42</v>
      </c>
      <c r="H253" s="11">
        <v>54.76</v>
      </c>
      <c r="I253" s="11"/>
      <c r="J253" s="11"/>
      <c r="K253" s="13"/>
      <c r="L253" s="13"/>
      <c r="M253" s="13">
        <v>562.789</v>
      </c>
      <c r="N253" s="11">
        <v>0</v>
      </c>
      <c r="O253" s="11"/>
      <c r="P253" s="11"/>
      <c r="Q253" s="13"/>
      <c r="R253" s="13"/>
      <c r="S253" s="11">
        <v>252.49</v>
      </c>
      <c r="T253" s="11">
        <v>815.279</v>
      </c>
      <c r="U253" s="11"/>
      <c r="V253" s="2"/>
      <c r="W253" s="2"/>
      <c r="X253" s="2"/>
      <c r="Y253" s="2">
        <v>0</v>
      </c>
      <c r="Z253" s="2">
        <v>243.36</v>
      </c>
      <c r="AA253" s="35" t="e">
        <f>VLOOKUP(C253,[7]export!$B$1:$I$388,8,0)</f>
        <v>#N/A</v>
      </c>
      <c r="AB253" s="2" t="e">
        <f>VLOOKUP(C253,[8]Sheet1!$B$1:$K$500,9,0)</f>
        <v>#N/A</v>
      </c>
      <c r="AC253" s="2" t="e">
        <f t="shared" si="108"/>
        <v>#N/A</v>
      </c>
      <c r="AD253" s="2">
        <f>VLOOKUP(C253,'2021.06'!$C$2:$M$500,9,0)</f>
        <v>0</v>
      </c>
    </row>
    <row r="254" s="1" customFormat="1" ht="20" customHeight="1" spans="1:30">
      <c r="A254" s="18">
        <f t="shared" si="137"/>
        <v>251</v>
      </c>
      <c r="B254" s="19"/>
      <c r="C254" s="116" t="s">
        <v>1125</v>
      </c>
      <c r="D254" s="116" t="s">
        <v>1126</v>
      </c>
      <c r="E254" s="21">
        <v>3042.05</v>
      </c>
      <c r="F254" s="12">
        <v>3043</v>
      </c>
      <c r="G254" s="22">
        <v>0</v>
      </c>
      <c r="H254" s="12">
        <f t="shared" si="138"/>
        <v>54.76</v>
      </c>
      <c r="I254" s="12">
        <v>0</v>
      </c>
      <c r="J254" s="12">
        <v>0</v>
      </c>
      <c r="K254" s="22">
        <v>0</v>
      </c>
      <c r="L254" s="22"/>
      <c r="M254" s="22">
        <f t="shared" si="135"/>
        <v>54.76</v>
      </c>
      <c r="N254" s="12">
        <v>0</v>
      </c>
      <c r="O254" s="12">
        <v>0</v>
      </c>
      <c r="P254" s="22">
        <v>0</v>
      </c>
      <c r="Q254" s="12">
        <v>0</v>
      </c>
      <c r="R254" s="12"/>
      <c r="S254" s="12">
        <v>0</v>
      </c>
      <c r="T254" s="12">
        <f t="shared" si="136"/>
        <v>54.76</v>
      </c>
      <c r="U254" s="12" t="s">
        <v>50</v>
      </c>
      <c r="AA254" s="35" t="e">
        <f>VLOOKUP(C254,[7]export!$B$1:$I$388,8,0)</f>
        <v>#N/A</v>
      </c>
      <c r="AB254" s="2" t="e">
        <f>VLOOKUP(C254,[8]Sheet1!$B$1:$K$500,9,0)</f>
        <v>#N/A</v>
      </c>
      <c r="AC254" s="2" t="e">
        <f t="shared" si="108"/>
        <v>#N/A</v>
      </c>
      <c r="AD254" s="2" t="e">
        <f>VLOOKUP(C254,'2021.06'!$C$2:$M$500,9,0)</f>
        <v>#N/A</v>
      </c>
    </row>
    <row r="255" s="1" customFormat="1" ht="20" customHeight="1" spans="1:30">
      <c r="A255" s="18">
        <f t="shared" si="137"/>
        <v>252</v>
      </c>
      <c r="B255" s="19"/>
      <c r="C255" s="116" t="s">
        <v>1127</v>
      </c>
      <c r="D255" s="116" t="s">
        <v>1128</v>
      </c>
      <c r="E255" s="21">
        <v>3042.05</v>
      </c>
      <c r="F255" s="12">
        <v>3043</v>
      </c>
      <c r="G255" s="22">
        <v>0</v>
      </c>
      <c r="H255" s="12">
        <f t="shared" si="138"/>
        <v>54.76</v>
      </c>
      <c r="I255" s="12">
        <v>0</v>
      </c>
      <c r="J255" s="12">
        <v>0</v>
      </c>
      <c r="K255" s="22">
        <v>0</v>
      </c>
      <c r="L255" s="22"/>
      <c r="M255" s="22">
        <f t="shared" si="135"/>
        <v>54.76</v>
      </c>
      <c r="N255" s="12">
        <v>0</v>
      </c>
      <c r="O255" s="12">
        <v>0</v>
      </c>
      <c r="P255" s="22">
        <v>0</v>
      </c>
      <c r="Q255" s="12">
        <v>0</v>
      </c>
      <c r="R255" s="12"/>
      <c r="S255" s="12">
        <v>0</v>
      </c>
      <c r="T255" s="12">
        <f t="shared" si="136"/>
        <v>54.76</v>
      </c>
      <c r="U255" s="12" t="s">
        <v>50</v>
      </c>
      <c r="AA255" s="35" t="e">
        <f>VLOOKUP(C255,[7]export!$B$1:$I$388,8,0)</f>
        <v>#N/A</v>
      </c>
      <c r="AB255" s="2" t="e">
        <f>VLOOKUP(C255,[8]Sheet1!$B$1:$K$500,9,0)</f>
        <v>#N/A</v>
      </c>
      <c r="AC255" s="2" t="e">
        <f t="shared" si="108"/>
        <v>#N/A</v>
      </c>
      <c r="AD255" s="2" t="e">
        <f>VLOOKUP(C255,'2021.06'!$C$2:$M$500,9,0)</f>
        <v>#N/A</v>
      </c>
    </row>
    <row r="256" s="1" customFormat="1" ht="20" customHeight="1" spans="1:30">
      <c r="A256" s="18"/>
      <c r="B256" s="19"/>
      <c r="C256" s="116" t="s">
        <v>1129</v>
      </c>
      <c r="D256" s="33" t="s">
        <v>1130</v>
      </c>
      <c r="E256" s="21">
        <v>3042.05</v>
      </c>
      <c r="F256" s="12">
        <v>3043</v>
      </c>
      <c r="G256" s="22">
        <v>5228.42</v>
      </c>
      <c r="H256" s="12">
        <f t="shared" si="138"/>
        <v>54.76</v>
      </c>
      <c r="I256" s="12">
        <f t="shared" ref="I256:I286" si="139">E256*0.16</f>
        <v>486.728</v>
      </c>
      <c r="J256" s="12">
        <f t="shared" ref="J256:J286" si="140">F256*0.007</f>
        <v>21.301</v>
      </c>
      <c r="K256" s="22">
        <f t="shared" ref="K256:K286" si="141">ROUND(G256*0.085,2)</f>
        <v>444.42</v>
      </c>
      <c r="L256" s="22">
        <v>54</v>
      </c>
      <c r="M256" s="22">
        <f t="shared" ref="M256:M266" si="142">SUM(H256:K256)</f>
        <v>1007.209</v>
      </c>
      <c r="N256" s="12">
        <v>0</v>
      </c>
      <c r="O256" s="12">
        <f t="shared" ref="O256:O286" si="143">ROUND(E256*0.08,2)</f>
        <v>243.36</v>
      </c>
      <c r="P256" s="22">
        <f t="shared" ref="P256:P286" si="144">ROUND(F256*0.003,2)</f>
        <v>9.13</v>
      </c>
      <c r="Q256" s="12">
        <f t="shared" ref="Q256:Q286" si="145">ROUND(G256*0.02,2)</f>
        <v>104.57</v>
      </c>
      <c r="R256" s="12">
        <v>54</v>
      </c>
      <c r="S256" s="12">
        <f t="shared" ref="S256:S286" si="146">SUM(N256:Q256)</f>
        <v>357.06</v>
      </c>
      <c r="T256" s="12">
        <f t="shared" ref="T256:T266" si="147">M256+S256</f>
        <v>1364.269</v>
      </c>
      <c r="U256" s="12" t="s">
        <v>50</v>
      </c>
      <c r="X256" s="2">
        <f t="shared" ref="X256:X287" si="148">I256*1</f>
        <v>486.728</v>
      </c>
      <c r="Y256" s="2">
        <f t="shared" ref="Y256:Y287" si="149">I256-X256</f>
        <v>0</v>
      </c>
      <c r="AA256" s="35" t="str">
        <f>VLOOKUP(C256,[7]export!$B$1:$I$388,8,0)</f>
        <v>243.36</v>
      </c>
      <c r="AB256" s="2">
        <f>VLOOKUP(C256,[8]Sheet1!$B$1:$K$500,9,0)</f>
        <v>9.13</v>
      </c>
      <c r="AC256" s="2">
        <f t="shared" si="108"/>
        <v>0</v>
      </c>
      <c r="AD256" s="2" t="e">
        <f>VLOOKUP(C256,'2021.06'!$C$2:$M$500,9,0)</f>
        <v>#N/A</v>
      </c>
    </row>
    <row r="257" ht="20" customHeight="1" spans="1:30">
      <c r="A257" s="10">
        <f t="shared" ref="A257:A301" si="150">ROW()-3</f>
        <v>254</v>
      </c>
      <c r="B257" s="14" t="s">
        <v>456</v>
      </c>
      <c r="C257" s="11" t="s">
        <v>457</v>
      </c>
      <c r="D257" s="11" t="s">
        <v>458</v>
      </c>
      <c r="E257" s="11">
        <v>2836.2</v>
      </c>
      <c r="F257" s="11">
        <v>2837</v>
      </c>
      <c r="G257" s="13">
        <v>5228.42</v>
      </c>
      <c r="H257" s="11">
        <f t="shared" ref="H257:H302" si="151">ROUND(E257*0.018,2)</f>
        <v>51.05</v>
      </c>
      <c r="I257" s="11">
        <f t="shared" si="139"/>
        <v>453.792</v>
      </c>
      <c r="J257" s="11">
        <f t="shared" si="140"/>
        <v>19.859</v>
      </c>
      <c r="K257" s="13">
        <f t="shared" si="141"/>
        <v>444.42</v>
      </c>
      <c r="L257" s="13"/>
      <c r="M257" s="13">
        <f t="shared" ref="M257:M315" si="152">SUM(H257:K257)</f>
        <v>969.121</v>
      </c>
      <c r="N257" s="11">
        <v>0</v>
      </c>
      <c r="O257" s="11">
        <f t="shared" si="143"/>
        <v>226.9</v>
      </c>
      <c r="P257" s="11">
        <f t="shared" si="144"/>
        <v>8.51</v>
      </c>
      <c r="Q257" s="13">
        <f t="shared" si="145"/>
        <v>104.57</v>
      </c>
      <c r="R257" s="13"/>
      <c r="S257" s="11">
        <f t="shared" si="146"/>
        <v>339.98</v>
      </c>
      <c r="T257" s="11">
        <f t="shared" ref="T257:T315" si="153">M257+S257</f>
        <v>1309.101</v>
      </c>
      <c r="U257" s="11"/>
      <c r="V257" s="2" t="str">
        <f>VLOOKUP(D257,[3]汇总!I$2:J$326,2,0)</f>
        <v>√</v>
      </c>
      <c r="W257" s="2">
        <f>VLOOKUP(D257,'[4]2021.05'!$E$5:$F$203,2,0)</f>
        <v>1790</v>
      </c>
      <c r="X257" s="2">
        <f t="shared" si="148"/>
        <v>453.792</v>
      </c>
      <c r="Y257" s="2">
        <f t="shared" si="149"/>
        <v>0</v>
      </c>
      <c r="Z257" s="2">
        <f t="shared" ref="Z257:Z314" si="154">O257-Y257</f>
        <v>226.9</v>
      </c>
      <c r="AA257" s="35" t="str">
        <f>VLOOKUP(C257,[7]export!$B$1:$I$388,8,0)</f>
        <v>226.9</v>
      </c>
      <c r="AB257" s="2">
        <f>VLOOKUP(C257,[8]Sheet1!$B$1:$K$500,9,0)</f>
        <v>8.51</v>
      </c>
      <c r="AC257" s="2">
        <f t="shared" si="108"/>
        <v>0</v>
      </c>
      <c r="AD257" s="2">
        <f>VLOOKUP(C257,'2021.06'!$C$2:$M$500,9,0)</f>
        <v>424.17</v>
      </c>
    </row>
    <row r="258" ht="20" customHeight="1" spans="1:30">
      <c r="A258" s="10">
        <f t="shared" si="150"/>
        <v>255</v>
      </c>
      <c r="B258" s="15"/>
      <c r="C258" s="11" t="s">
        <v>459</v>
      </c>
      <c r="D258" s="11" t="s">
        <v>460</v>
      </c>
      <c r="E258" s="11">
        <v>2836.2</v>
      </c>
      <c r="F258" s="11">
        <v>2837</v>
      </c>
      <c r="G258" s="13">
        <v>5228.42</v>
      </c>
      <c r="H258" s="11">
        <f t="shared" si="151"/>
        <v>51.05</v>
      </c>
      <c r="I258" s="11">
        <f t="shared" si="139"/>
        <v>453.792</v>
      </c>
      <c r="J258" s="11">
        <f t="shared" si="140"/>
        <v>19.859</v>
      </c>
      <c r="K258" s="13">
        <f t="shared" si="141"/>
        <v>444.42</v>
      </c>
      <c r="L258" s="13"/>
      <c r="M258" s="13">
        <f t="shared" si="152"/>
        <v>969.121</v>
      </c>
      <c r="N258" s="11">
        <v>0</v>
      </c>
      <c r="O258" s="11">
        <f t="shared" si="143"/>
        <v>226.9</v>
      </c>
      <c r="P258" s="11">
        <f t="shared" si="144"/>
        <v>8.51</v>
      </c>
      <c r="Q258" s="13">
        <f t="shared" si="145"/>
        <v>104.57</v>
      </c>
      <c r="R258" s="13"/>
      <c r="S258" s="11">
        <f t="shared" si="146"/>
        <v>339.98</v>
      </c>
      <c r="T258" s="11">
        <f t="shared" si="153"/>
        <v>1309.101</v>
      </c>
      <c r="U258" s="11"/>
      <c r="V258" s="2" t="str">
        <f>VLOOKUP(D258,[3]汇总!I$2:J$326,2,0)</f>
        <v>√</v>
      </c>
      <c r="W258" s="2">
        <f>VLOOKUP(D258,'[4]2021.05'!$E$5:$F$203,2,0)</f>
        <v>1790</v>
      </c>
      <c r="X258" s="2">
        <f t="shared" si="148"/>
        <v>453.792</v>
      </c>
      <c r="Y258" s="2">
        <f t="shared" si="149"/>
        <v>0</v>
      </c>
      <c r="Z258" s="2">
        <f t="shared" si="154"/>
        <v>226.9</v>
      </c>
      <c r="AA258" s="35" t="str">
        <f>VLOOKUP(C258,[7]export!$B$1:$I$388,8,0)</f>
        <v>226.9</v>
      </c>
      <c r="AB258" s="2">
        <f>VLOOKUP(C258,[8]Sheet1!$B$1:$K$500,9,0)</f>
        <v>8.51</v>
      </c>
      <c r="AC258" s="2">
        <f t="shared" si="108"/>
        <v>0</v>
      </c>
      <c r="AD258" s="2">
        <f>VLOOKUP(C258,'2021.06'!$C$2:$M$500,9,0)</f>
        <v>424.17</v>
      </c>
    </row>
    <row r="259" ht="20" customHeight="1" spans="1:30">
      <c r="A259" s="10">
        <f t="shared" si="150"/>
        <v>256</v>
      </c>
      <c r="B259" s="15"/>
      <c r="C259" s="11" t="s">
        <v>461</v>
      </c>
      <c r="D259" s="11" t="s">
        <v>462</v>
      </c>
      <c r="E259" s="11">
        <v>2836.2</v>
      </c>
      <c r="F259" s="11">
        <v>2837</v>
      </c>
      <c r="G259" s="13">
        <v>5228.42</v>
      </c>
      <c r="H259" s="11">
        <f t="shared" si="151"/>
        <v>51.05</v>
      </c>
      <c r="I259" s="11">
        <f t="shared" si="139"/>
        <v>453.792</v>
      </c>
      <c r="J259" s="11">
        <f t="shared" si="140"/>
        <v>19.859</v>
      </c>
      <c r="K259" s="13">
        <f t="shared" si="141"/>
        <v>444.42</v>
      </c>
      <c r="L259" s="13"/>
      <c r="M259" s="13">
        <f t="shared" si="152"/>
        <v>969.121</v>
      </c>
      <c r="N259" s="11">
        <v>0</v>
      </c>
      <c r="O259" s="11">
        <f t="shared" si="143"/>
        <v>226.9</v>
      </c>
      <c r="P259" s="11">
        <f t="shared" si="144"/>
        <v>8.51</v>
      </c>
      <c r="Q259" s="13">
        <f t="shared" si="145"/>
        <v>104.57</v>
      </c>
      <c r="R259" s="13"/>
      <c r="S259" s="11">
        <f t="shared" si="146"/>
        <v>339.98</v>
      </c>
      <c r="T259" s="11">
        <f t="shared" si="153"/>
        <v>1309.101</v>
      </c>
      <c r="U259" s="11"/>
      <c r="V259" s="2" t="str">
        <f>VLOOKUP(D259,[3]汇总!I$2:J$326,2,0)</f>
        <v>√</v>
      </c>
      <c r="W259" s="2">
        <f>VLOOKUP(D259,'[4]2021.05'!$E$5:$F$203,2,0)</f>
        <v>1790</v>
      </c>
      <c r="X259" s="2">
        <f t="shared" si="148"/>
        <v>453.792</v>
      </c>
      <c r="Y259" s="2">
        <f t="shared" si="149"/>
        <v>0</v>
      </c>
      <c r="Z259" s="2">
        <f t="shared" si="154"/>
        <v>226.9</v>
      </c>
      <c r="AA259" s="35" t="str">
        <f>VLOOKUP(C259,[7]export!$B$1:$I$388,8,0)</f>
        <v>226.9</v>
      </c>
      <c r="AB259" s="2">
        <f>VLOOKUP(C259,[8]Sheet1!$B$1:$K$500,9,0)</f>
        <v>8.51</v>
      </c>
      <c r="AC259" s="2">
        <f t="shared" si="108"/>
        <v>0</v>
      </c>
      <c r="AD259" s="2">
        <f>VLOOKUP(C259,'2021.06'!$C$2:$M$500,9,0)</f>
        <v>424.17</v>
      </c>
    </row>
    <row r="260" ht="20" customHeight="1" spans="1:30">
      <c r="A260" s="10">
        <f t="shared" si="150"/>
        <v>257</v>
      </c>
      <c r="B260" s="15"/>
      <c r="C260" s="11" t="s">
        <v>463</v>
      </c>
      <c r="D260" s="11" t="s">
        <v>464</v>
      </c>
      <c r="E260" s="11">
        <v>2836.2</v>
      </c>
      <c r="F260" s="11">
        <v>2837</v>
      </c>
      <c r="G260" s="13">
        <v>5228.42</v>
      </c>
      <c r="H260" s="11">
        <f t="shared" si="151"/>
        <v>51.05</v>
      </c>
      <c r="I260" s="11">
        <f t="shared" si="139"/>
        <v>453.792</v>
      </c>
      <c r="J260" s="11">
        <f t="shared" si="140"/>
        <v>19.859</v>
      </c>
      <c r="K260" s="13">
        <f t="shared" si="141"/>
        <v>444.42</v>
      </c>
      <c r="L260" s="13"/>
      <c r="M260" s="13">
        <f t="shared" si="152"/>
        <v>969.121</v>
      </c>
      <c r="N260" s="11">
        <v>0</v>
      </c>
      <c r="O260" s="11">
        <f t="shared" si="143"/>
        <v>226.9</v>
      </c>
      <c r="P260" s="11">
        <f t="shared" si="144"/>
        <v>8.51</v>
      </c>
      <c r="Q260" s="13">
        <f t="shared" si="145"/>
        <v>104.57</v>
      </c>
      <c r="R260" s="13"/>
      <c r="S260" s="11">
        <f t="shared" si="146"/>
        <v>339.98</v>
      </c>
      <c r="T260" s="11">
        <f t="shared" si="153"/>
        <v>1309.101</v>
      </c>
      <c r="U260" s="11"/>
      <c r="V260" s="2" t="str">
        <f>VLOOKUP(D260,[3]汇总!I$2:J$326,2,0)</f>
        <v>√</v>
      </c>
      <c r="W260" s="2">
        <f>VLOOKUP(D260,'[4]2021.05'!$E$5:$F$203,2,0)</f>
        <v>1790</v>
      </c>
      <c r="X260" s="2">
        <f t="shared" si="148"/>
        <v>453.792</v>
      </c>
      <c r="Y260" s="2">
        <f t="shared" si="149"/>
        <v>0</v>
      </c>
      <c r="Z260" s="2">
        <f t="shared" si="154"/>
        <v>226.9</v>
      </c>
      <c r="AA260" s="35" t="str">
        <f>VLOOKUP(C260,[7]export!$B$1:$I$388,8,0)</f>
        <v>226.9</v>
      </c>
      <c r="AB260" s="2">
        <f>VLOOKUP(C260,[8]Sheet1!$B$1:$K$500,9,0)</f>
        <v>8.51</v>
      </c>
      <c r="AC260" s="2">
        <f t="shared" si="108"/>
        <v>0</v>
      </c>
      <c r="AD260" s="2">
        <f>VLOOKUP(C260,'2021.06'!$C$2:$M$500,9,0)</f>
        <v>424.17</v>
      </c>
    </row>
    <row r="261" ht="20" customHeight="1" spans="1:30">
      <c r="A261" s="10">
        <f t="shared" si="150"/>
        <v>258</v>
      </c>
      <c r="B261" s="15"/>
      <c r="C261" s="11" t="s">
        <v>465</v>
      </c>
      <c r="D261" s="11" t="s">
        <v>466</v>
      </c>
      <c r="E261" s="11">
        <v>2836.2</v>
      </c>
      <c r="F261" s="11">
        <v>2837</v>
      </c>
      <c r="G261" s="13">
        <v>5228.42</v>
      </c>
      <c r="H261" s="11">
        <f t="shared" si="151"/>
        <v>51.05</v>
      </c>
      <c r="I261" s="11">
        <f t="shared" si="139"/>
        <v>453.792</v>
      </c>
      <c r="J261" s="11">
        <f t="shared" si="140"/>
        <v>19.859</v>
      </c>
      <c r="K261" s="13">
        <f t="shared" si="141"/>
        <v>444.42</v>
      </c>
      <c r="L261" s="13"/>
      <c r="M261" s="13">
        <f t="shared" si="152"/>
        <v>969.121</v>
      </c>
      <c r="N261" s="11">
        <v>0</v>
      </c>
      <c r="O261" s="11">
        <f t="shared" si="143"/>
        <v>226.9</v>
      </c>
      <c r="P261" s="11">
        <f t="shared" si="144"/>
        <v>8.51</v>
      </c>
      <c r="Q261" s="13">
        <f t="shared" si="145"/>
        <v>104.57</v>
      </c>
      <c r="R261" s="13"/>
      <c r="S261" s="11">
        <f t="shared" si="146"/>
        <v>339.98</v>
      </c>
      <c r="T261" s="11">
        <f t="shared" si="153"/>
        <v>1309.101</v>
      </c>
      <c r="U261" s="11"/>
      <c r="V261" s="2" t="str">
        <f>VLOOKUP(D261,[3]汇总!I$2:J$326,2,0)</f>
        <v>√</v>
      </c>
      <c r="W261" s="2">
        <f>VLOOKUP(D261,'[4]2021.05'!$E$5:$F$203,2,0)</f>
        <v>1790</v>
      </c>
      <c r="X261" s="2">
        <f t="shared" si="148"/>
        <v>453.792</v>
      </c>
      <c r="Y261" s="2">
        <f t="shared" si="149"/>
        <v>0</v>
      </c>
      <c r="Z261" s="2">
        <f t="shared" si="154"/>
        <v>226.9</v>
      </c>
      <c r="AA261" s="35" t="str">
        <f>VLOOKUP(C261,[7]export!$B$1:$I$388,8,0)</f>
        <v>226.9</v>
      </c>
      <c r="AB261" s="2">
        <f>VLOOKUP(C261,[8]Sheet1!$B$1:$K$500,9,0)</f>
        <v>8.51</v>
      </c>
      <c r="AC261" s="2">
        <f t="shared" ref="AC261:AC324" si="155">P261-AB261</f>
        <v>0</v>
      </c>
      <c r="AD261" s="2">
        <f>VLOOKUP(C261,'2021.06'!$C$2:$M$500,9,0)</f>
        <v>424.17</v>
      </c>
    </row>
    <row r="262" ht="20" customHeight="1" spans="1:30">
      <c r="A262" s="10">
        <f t="shared" si="150"/>
        <v>259</v>
      </c>
      <c r="B262" s="15"/>
      <c r="C262" s="11" t="s">
        <v>467</v>
      </c>
      <c r="D262" s="11" t="s">
        <v>468</v>
      </c>
      <c r="E262" s="11">
        <v>2836.2</v>
      </c>
      <c r="F262" s="11">
        <v>2837</v>
      </c>
      <c r="G262" s="13">
        <v>5228.42</v>
      </c>
      <c r="H262" s="11">
        <f t="shared" si="151"/>
        <v>51.05</v>
      </c>
      <c r="I262" s="11">
        <f t="shared" si="139"/>
        <v>453.792</v>
      </c>
      <c r="J262" s="11">
        <f t="shared" si="140"/>
        <v>19.859</v>
      </c>
      <c r="K262" s="13">
        <f t="shared" si="141"/>
        <v>444.42</v>
      </c>
      <c r="L262" s="13"/>
      <c r="M262" s="13">
        <f t="shared" si="152"/>
        <v>969.121</v>
      </c>
      <c r="N262" s="11">
        <v>0</v>
      </c>
      <c r="O262" s="11">
        <f t="shared" si="143"/>
        <v>226.9</v>
      </c>
      <c r="P262" s="11">
        <f t="shared" si="144"/>
        <v>8.51</v>
      </c>
      <c r="Q262" s="13">
        <f t="shared" si="145"/>
        <v>104.57</v>
      </c>
      <c r="R262" s="13"/>
      <c r="S262" s="11">
        <f t="shared" si="146"/>
        <v>339.98</v>
      </c>
      <c r="T262" s="11">
        <f t="shared" si="153"/>
        <v>1309.101</v>
      </c>
      <c r="U262" s="11"/>
      <c r="V262" s="2" t="str">
        <f>VLOOKUP(D262,[3]汇总!I$2:J$326,2,0)</f>
        <v>√</v>
      </c>
      <c r="W262" s="2">
        <f>VLOOKUP(D262,'[4]2021.05'!$E$5:$F$203,2,0)</f>
        <v>1790</v>
      </c>
      <c r="X262" s="2">
        <f t="shared" si="148"/>
        <v>453.792</v>
      </c>
      <c r="Y262" s="2">
        <f t="shared" si="149"/>
        <v>0</v>
      </c>
      <c r="Z262" s="2">
        <f t="shared" si="154"/>
        <v>226.9</v>
      </c>
      <c r="AA262" s="35" t="str">
        <f>VLOOKUP(C262,[7]export!$B$1:$I$388,8,0)</f>
        <v>226.9</v>
      </c>
      <c r="AB262" s="2">
        <f>VLOOKUP(C262,[8]Sheet1!$B$1:$K$500,9,0)</f>
        <v>8.51</v>
      </c>
      <c r="AC262" s="2">
        <f t="shared" si="155"/>
        <v>0</v>
      </c>
      <c r="AD262" s="2">
        <f>VLOOKUP(C262,'2021.06'!$C$2:$M$500,9,0)</f>
        <v>424.17</v>
      </c>
    </row>
    <row r="263" ht="20" customHeight="1" spans="1:30">
      <c r="A263" s="10">
        <f t="shared" si="150"/>
        <v>260</v>
      </c>
      <c r="B263" s="15"/>
      <c r="C263" s="11" t="s">
        <v>469</v>
      </c>
      <c r="D263" s="11" t="s">
        <v>470</v>
      </c>
      <c r="E263" s="11">
        <v>2836.2</v>
      </c>
      <c r="F263" s="11">
        <v>2837</v>
      </c>
      <c r="G263" s="13">
        <v>5228.42</v>
      </c>
      <c r="H263" s="11">
        <f t="shared" si="151"/>
        <v>51.05</v>
      </c>
      <c r="I263" s="11">
        <f t="shared" si="139"/>
        <v>453.792</v>
      </c>
      <c r="J263" s="11">
        <f t="shared" si="140"/>
        <v>19.859</v>
      </c>
      <c r="K263" s="13">
        <f t="shared" si="141"/>
        <v>444.42</v>
      </c>
      <c r="L263" s="13"/>
      <c r="M263" s="13">
        <f t="shared" si="152"/>
        <v>969.121</v>
      </c>
      <c r="N263" s="11">
        <v>0</v>
      </c>
      <c r="O263" s="11">
        <f t="shared" si="143"/>
        <v>226.9</v>
      </c>
      <c r="P263" s="11">
        <f t="shared" si="144"/>
        <v>8.51</v>
      </c>
      <c r="Q263" s="13">
        <f t="shared" si="145"/>
        <v>104.57</v>
      </c>
      <c r="R263" s="13"/>
      <c r="S263" s="11">
        <f t="shared" si="146"/>
        <v>339.98</v>
      </c>
      <c r="T263" s="11">
        <f t="shared" si="153"/>
        <v>1309.101</v>
      </c>
      <c r="U263" s="11"/>
      <c r="V263" s="2" t="str">
        <f>VLOOKUP(D263,[3]汇总!I$2:J$326,2,0)</f>
        <v>√</v>
      </c>
      <c r="W263" s="2">
        <f>VLOOKUP(D263,'[4]2021.05'!$E$5:$F$203,2,0)</f>
        <v>1790</v>
      </c>
      <c r="X263" s="2">
        <f t="shared" si="148"/>
        <v>453.792</v>
      </c>
      <c r="Y263" s="2">
        <f t="shared" si="149"/>
        <v>0</v>
      </c>
      <c r="Z263" s="2">
        <f t="shared" si="154"/>
        <v>226.9</v>
      </c>
      <c r="AA263" s="35" t="str">
        <f>VLOOKUP(C263,[7]export!$B$1:$I$388,8,0)</f>
        <v>226.9</v>
      </c>
      <c r="AB263" s="2">
        <f>VLOOKUP(C263,[8]Sheet1!$B$1:$K$500,9,0)</f>
        <v>8.51</v>
      </c>
      <c r="AC263" s="2">
        <f t="shared" si="155"/>
        <v>0</v>
      </c>
      <c r="AD263" s="2">
        <f>VLOOKUP(C263,'2021.06'!$C$2:$M$500,9,0)</f>
        <v>424.17</v>
      </c>
    </row>
    <row r="264" ht="20" customHeight="1" spans="1:30">
      <c r="A264" s="10">
        <f t="shared" si="150"/>
        <v>261</v>
      </c>
      <c r="B264" s="15"/>
      <c r="C264" s="11" t="s">
        <v>471</v>
      </c>
      <c r="D264" s="11" t="s">
        <v>472</v>
      </c>
      <c r="E264" s="11">
        <v>2836.2</v>
      </c>
      <c r="F264" s="11">
        <v>2837</v>
      </c>
      <c r="G264" s="13">
        <v>5228.42</v>
      </c>
      <c r="H264" s="11">
        <f t="shared" si="151"/>
        <v>51.05</v>
      </c>
      <c r="I264" s="11">
        <f t="shared" si="139"/>
        <v>453.792</v>
      </c>
      <c r="J264" s="11">
        <f t="shared" si="140"/>
        <v>19.859</v>
      </c>
      <c r="K264" s="13">
        <f t="shared" si="141"/>
        <v>444.42</v>
      </c>
      <c r="L264" s="13"/>
      <c r="M264" s="13">
        <f t="shared" si="152"/>
        <v>969.121</v>
      </c>
      <c r="N264" s="11">
        <v>0</v>
      </c>
      <c r="O264" s="11">
        <f t="shared" si="143"/>
        <v>226.9</v>
      </c>
      <c r="P264" s="11">
        <f t="shared" si="144"/>
        <v>8.51</v>
      </c>
      <c r="Q264" s="13">
        <f t="shared" si="145"/>
        <v>104.57</v>
      </c>
      <c r="R264" s="13"/>
      <c r="S264" s="11">
        <f t="shared" si="146"/>
        <v>339.98</v>
      </c>
      <c r="T264" s="11">
        <f t="shared" si="153"/>
        <v>1309.101</v>
      </c>
      <c r="U264" s="11"/>
      <c r="V264" s="2" t="str">
        <f>VLOOKUP(D264,[3]汇总!I$2:J$326,2,0)</f>
        <v>√</v>
      </c>
      <c r="W264" s="2">
        <f>VLOOKUP(D264,'[4]2021.05'!$E$5:$F$203,2,0)</f>
        <v>1790</v>
      </c>
      <c r="X264" s="2">
        <f t="shared" si="148"/>
        <v>453.792</v>
      </c>
      <c r="Y264" s="2">
        <f t="shared" si="149"/>
        <v>0</v>
      </c>
      <c r="Z264" s="2">
        <f t="shared" si="154"/>
        <v>226.9</v>
      </c>
      <c r="AA264" s="35" t="str">
        <f>VLOOKUP(C264,[7]export!$B$1:$I$388,8,0)</f>
        <v>226.9</v>
      </c>
      <c r="AB264" s="2">
        <f>VLOOKUP(C264,[8]Sheet1!$B$1:$K$500,9,0)</f>
        <v>8.51</v>
      </c>
      <c r="AC264" s="2">
        <f t="shared" si="155"/>
        <v>0</v>
      </c>
      <c r="AD264" s="2">
        <f>VLOOKUP(C264,'2021.06'!$C$2:$M$500,9,0)</f>
        <v>424.17</v>
      </c>
    </row>
    <row r="265" ht="20" customHeight="1" spans="1:30">
      <c r="A265" s="10">
        <f t="shared" si="150"/>
        <v>262</v>
      </c>
      <c r="B265" s="15"/>
      <c r="C265" s="11" t="s">
        <v>473</v>
      </c>
      <c r="D265" s="11" t="s">
        <v>474</v>
      </c>
      <c r="E265" s="11">
        <v>2836.2</v>
      </c>
      <c r="F265" s="11">
        <v>2837</v>
      </c>
      <c r="G265" s="13">
        <v>5228.42</v>
      </c>
      <c r="H265" s="11">
        <f t="shared" si="151"/>
        <v>51.05</v>
      </c>
      <c r="I265" s="11">
        <f t="shared" si="139"/>
        <v>453.792</v>
      </c>
      <c r="J265" s="11">
        <f t="shared" si="140"/>
        <v>19.859</v>
      </c>
      <c r="K265" s="13">
        <f t="shared" si="141"/>
        <v>444.42</v>
      </c>
      <c r="L265" s="13"/>
      <c r="M265" s="13">
        <f t="shared" si="152"/>
        <v>969.121</v>
      </c>
      <c r="N265" s="11">
        <v>0</v>
      </c>
      <c r="O265" s="11">
        <f t="shared" si="143"/>
        <v>226.9</v>
      </c>
      <c r="P265" s="11">
        <f t="shared" si="144"/>
        <v>8.51</v>
      </c>
      <c r="Q265" s="13">
        <f t="shared" si="145"/>
        <v>104.57</v>
      </c>
      <c r="R265" s="13"/>
      <c r="S265" s="11">
        <f t="shared" si="146"/>
        <v>339.98</v>
      </c>
      <c r="T265" s="11">
        <f t="shared" si="153"/>
        <v>1309.101</v>
      </c>
      <c r="U265" s="11"/>
      <c r="V265" s="2" t="str">
        <f>VLOOKUP(D265,[3]汇总!I$2:J$326,2,0)</f>
        <v>√</v>
      </c>
      <c r="W265" s="2">
        <f>VLOOKUP(D265,'[4]2021.05'!$E$5:$F$203,2,0)</f>
        <v>1790</v>
      </c>
      <c r="X265" s="2">
        <f t="shared" si="148"/>
        <v>453.792</v>
      </c>
      <c r="Y265" s="2">
        <f t="shared" si="149"/>
        <v>0</v>
      </c>
      <c r="Z265" s="2">
        <f t="shared" si="154"/>
        <v>226.9</v>
      </c>
      <c r="AA265" s="35" t="str">
        <f>VLOOKUP(C265,[7]export!$B$1:$I$388,8,0)</f>
        <v>226.9</v>
      </c>
      <c r="AB265" s="2">
        <f>VLOOKUP(C265,[8]Sheet1!$B$1:$K$500,9,0)</f>
        <v>8.51</v>
      </c>
      <c r="AC265" s="2">
        <f t="shared" si="155"/>
        <v>0</v>
      </c>
      <c r="AD265" s="2">
        <f>VLOOKUP(C265,'2021.06'!$C$2:$M$500,9,0)</f>
        <v>424.17</v>
      </c>
    </row>
    <row r="266" ht="20" customHeight="1" spans="1:30">
      <c r="A266" s="10">
        <f t="shared" si="150"/>
        <v>263</v>
      </c>
      <c r="B266" s="15"/>
      <c r="C266" s="11" t="s">
        <v>475</v>
      </c>
      <c r="D266" s="11" t="s">
        <v>476</v>
      </c>
      <c r="E266" s="11">
        <v>2836.2</v>
      </c>
      <c r="F266" s="11">
        <v>2837</v>
      </c>
      <c r="G266" s="13">
        <v>5228.42</v>
      </c>
      <c r="H266" s="11">
        <f t="shared" si="151"/>
        <v>51.05</v>
      </c>
      <c r="I266" s="11">
        <f t="shared" si="139"/>
        <v>453.792</v>
      </c>
      <c r="J266" s="11">
        <f t="shared" si="140"/>
        <v>19.859</v>
      </c>
      <c r="K266" s="13">
        <f t="shared" si="141"/>
        <v>444.42</v>
      </c>
      <c r="L266" s="13"/>
      <c r="M266" s="13">
        <f t="shared" si="152"/>
        <v>969.121</v>
      </c>
      <c r="N266" s="11">
        <v>0</v>
      </c>
      <c r="O266" s="11">
        <f t="shared" si="143"/>
        <v>226.9</v>
      </c>
      <c r="P266" s="11">
        <f t="shared" si="144"/>
        <v>8.51</v>
      </c>
      <c r="Q266" s="13">
        <f t="shared" si="145"/>
        <v>104.57</v>
      </c>
      <c r="R266" s="13"/>
      <c r="S266" s="11">
        <f t="shared" si="146"/>
        <v>339.98</v>
      </c>
      <c r="T266" s="11">
        <f t="shared" si="153"/>
        <v>1309.101</v>
      </c>
      <c r="U266" s="11"/>
      <c r="V266" s="2" t="str">
        <f>VLOOKUP(D266,[3]汇总!I$2:J$326,2,0)</f>
        <v>√</v>
      </c>
      <c r="W266" s="2">
        <f>VLOOKUP(D266,'[4]2021.05'!$E$5:$F$203,2,0)</f>
        <v>1790</v>
      </c>
      <c r="X266" s="2">
        <f t="shared" si="148"/>
        <v>453.792</v>
      </c>
      <c r="Y266" s="2">
        <f t="shared" si="149"/>
        <v>0</v>
      </c>
      <c r="Z266" s="2">
        <f t="shared" si="154"/>
        <v>226.9</v>
      </c>
      <c r="AA266" s="35" t="str">
        <f>VLOOKUP(C266,[7]export!$B$1:$I$388,8,0)</f>
        <v>226.9</v>
      </c>
      <c r="AB266" s="2">
        <f>VLOOKUP(C266,[8]Sheet1!$B$1:$K$500,9,0)</f>
        <v>8.51</v>
      </c>
      <c r="AC266" s="2">
        <f t="shared" si="155"/>
        <v>0</v>
      </c>
      <c r="AD266" s="2">
        <f>VLOOKUP(C266,'2021.06'!$C$2:$M$500,9,0)</f>
        <v>424.17</v>
      </c>
    </row>
    <row r="267" ht="20" customHeight="1" spans="1:30">
      <c r="A267" s="10">
        <f t="shared" si="150"/>
        <v>264</v>
      </c>
      <c r="B267" s="15"/>
      <c r="C267" s="11" t="s">
        <v>477</v>
      </c>
      <c r="D267" s="11" t="s">
        <v>478</v>
      </c>
      <c r="E267" s="11">
        <v>2836.2</v>
      </c>
      <c r="F267" s="11">
        <v>2837</v>
      </c>
      <c r="G267" s="13">
        <v>5228.42</v>
      </c>
      <c r="H267" s="11">
        <f t="shared" si="151"/>
        <v>51.05</v>
      </c>
      <c r="I267" s="11">
        <f t="shared" si="139"/>
        <v>453.792</v>
      </c>
      <c r="J267" s="11">
        <f t="shared" si="140"/>
        <v>19.859</v>
      </c>
      <c r="K267" s="13">
        <f t="shared" si="141"/>
        <v>444.42</v>
      </c>
      <c r="L267" s="13"/>
      <c r="M267" s="13">
        <f t="shared" si="152"/>
        <v>969.121</v>
      </c>
      <c r="N267" s="11">
        <v>0</v>
      </c>
      <c r="O267" s="11">
        <f t="shared" si="143"/>
        <v>226.9</v>
      </c>
      <c r="P267" s="11">
        <f t="shared" si="144"/>
        <v>8.51</v>
      </c>
      <c r="Q267" s="13">
        <f t="shared" si="145"/>
        <v>104.57</v>
      </c>
      <c r="R267" s="13"/>
      <c r="S267" s="11">
        <f t="shared" si="146"/>
        <v>339.98</v>
      </c>
      <c r="T267" s="11">
        <f t="shared" si="153"/>
        <v>1309.101</v>
      </c>
      <c r="U267" s="11"/>
      <c r="V267" s="2" t="str">
        <f>VLOOKUP(D267,[3]汇总!I$2:J$326,2,0)</f>
        <v>√</v>
      </c>
      <c r="W267" s="2">
        <f>VLOOKUP(D267,'[4]2021.05'!$E$5:$F$203,2,0)</f>
        <v>1790</v>
      </c>
      <c r="X267" s="2">
        <f t="shared" si="148"/>
        <v>453.792</v>
      </c>
      <c r="Y267" s="2">
        <f t="shared" si="149"/>
        <v>0</v>
      </c>
      <c r="Z267" s="2">
        <f t="shared" si="154"/>
        <v>226.9</v>
      </c>
      <c r="AA267" s="35" t="str">
        <f>VLOOKUP(C267,[7]export!$B$1:$I$388,8,0)</f>
        <v>226.9</v>
      </c>
      <c r="AB267" s="2">
        <f>VLOOKUP(C267,[8]Sheet1!$B$1:$K$500,9,0)</f>
        <v>8.51</v>
      </c>
      <c r="AC267" s="2">
        <f t="shared" si="155"/>
        <v>0</v>
      </c>
      <c r="AD267" s="2">
        <f>VLOOKUP(C267,'2021.06'!$C$2:$M$500,9,0)</f>
        <v>424.17</v>
      </c>
    </row>
    <row r="268" ht="20" customHeight="1" spans="1:30">
      <c r="A268" s="10">
        <f t="shared" si="150"/>
        <v>265</v>
      </c>
      <c r="B268" s="15"/>
      <c r="C268" s="11" t="s">
        <v>479</v>
      </c>
      <c r="D268" s="11" t="s">
        <v>480</v>
      </c>
      <c r="E268" s="11">
        <v>2836.2</v>
      </c>
      <c r="F268" s="11">
        <v>2837</v>
      </c>
      <c r="G268" s="13">
        <v>5228.42</v>
      </c>
      <c r="H268" s="11">
        <f t="shared" si="151"/>
        <v>51.05</v>
      </c>
      <c r="I268" s="11">
        <f t="shared" si="139"/>
        <v>453.792</v>
      </c>
      <c r="J268" s="11">
        <f t="shared" si="140"/>
        <v>19.859</v>
      </c>
      <c r="K268" s="13">
        <f t="shared" si="141"/>
        <v>444.42</v>
      </c>
      <c r="L268" s="13"/>
      <c r="M268" s="13">
        <f t="shared" si="152"/>
        <v>969.121</v>
      </c>
      <c r="N268" s="11">
        <v>0</v>
      </c>
      <c r="O268" s="11">
        <f t="shared" si="143"/>
        <v>226.9</v>
      </c>
      <c r="P268" s="11">
        <f t="shared" si="144"/>
        <v>8.51</v>
      </c>
      <c r="Q268" s="13">
        <f t="shared" si="145"/>
        <v>104.57</v>
      </c>
      <c r="R268" s="13"/>
      <c r="S268" s="11">
        <f t="shared" si="146"/>
        <v>339.98</v>
      </c>
      <c r="T268" s="11">
        <f t="shared" si="153"/>
        <v>1309.101</v>
      </c>
      <c r="U268" s="11"/>
      <c r="V268" s="2" t="str">
        <f>VLOOKUP(D268,[3]汇总!I$2:J$326,2,0)</f>
        <v>√</v>
      </c>
      <c r="W268" s="2">
        <f>VLOOKUP(D268,'[4]2021.05'!$E$5:$F$203,2,0)</f>
        <v>1790</v>
      </c>
      <c r="X268" s="2">
        <f t="shared" si="148"/>
        <v>453.792</v>
      </c>
      <c r="Y268" s="2">
        <f t="shared" si="149"/>
        <v>0</v>
      </c>
      <c r="Z268" s="2">
        <f t="shared" si="154"/>
        <v>226.9</v>
      </c>
      <c r="AA268" s="35" t="str">
        <f>VLOOKUP(C268,[7]export!$B$1:$I$388,8,0)</f>
        <v>226.9</v>
      </c>
      <c r="AB268" s="2">
        <f>VLOOKUP(C268,[8]Sheet1!$B$1:$K$500,9,0)</f>
        <v>8.51</v>
      </c>
      <c r="AC268" s="2">
        <f t="shared" si="155"/>
        <v>0</v>
      </c>
      <c r="AD268" s="2">
        <f>VLOOKUP(C268,'2021.06'!$C$2:$M$500,9,0)</f>
        <v>424.17</v>
      </c>
    </row>
    <row r="269" ht="20" customHeight="1" spans="1:30">
      <c r="A269" s="10">
        <f t="shared" si="150"/>
        <v>266</v>
      </c>
      <c r="B269" s="15"/>
      <c r="C269" s="11" t="s">
        <v>481</v>
      </c>
      <c r="D269" s="11" t="s">
        <v>482</v>
      </c>
      <c r="E269" s="11">
        <v>2836.2</v>
      </c>
      <c r="F269" s="11">
        <v>2837</v>
      </c>
      <c r="G269" s="13">
        <v>5228.42</v>
      </c>
      <c r="H269" s="11">
        <f t="shared" si="151"/>
        <v>51.05</v>
      </c>
      <c r="I269" s="11">
        <f t="shared" si="139"/>
        <v>453.792</v>
      </c>
      <c r="J269" s="11">
        <f t="shared" si="140"/>
        <v>19.859</v>
      </c>
      <c r="K269" s="13">
        <f t="shared" si="141"/>
        <v>444.42</v>
      </c>
      <c r="L269" s="13"/>
      <c r="M269" s="13">
        <f t="shared" si="152"/>
        <v>969.121</v>
      </c>
      <c r="N269" s="11">
        <v>0</v>
      </c>
      <c r="O269" s="11">
        <f t="shared" si="143"/>
        <v>226.9</v>
      </c>
      <c r="P269" s="11">
        <f t="shared" si="144"/>
        <v>8.51</v>
      </c>
      <c r="Q269" s="13">
        <f t="shared" si="145"/>
        <v>104.57</v>
      </c>
      <c r="R269" s="13"/>
      <c r="S269" s="11">
        <f t="shared" si="146"/>
        <v>339.98</v>
      </c>
      <c r="T269" s="11">
        <f t="shared" si="153"/>
        <v>1309.101</v>
      </c>
      <c r="U269" s="11"/>
      <c r="V269" s="2" t="str">
        <f>VLOOKUP(D269,[3]汇总!I$2:J$326,2,0)</f>
        <v>√</v>
      </c>
      <c r="W269" s="2">
        <f>VLOOKUP(D269,'[4]2021.05'!$E$5:$F$203,2,0)</f>
        <v>1790</v>
      </c>
      <c r="X269" s="2">
        <f t="shared" si="148"/>
        <v>453.792</v>
      </c>
      <c r="Y269" s="2">
        <f t="shared" si="149"/>
        <v>0</v>
      </c>
      <c r="Z269" s="2">
        <f t="shared" si="154"/>
        <v>226.9</v>
      </c>
      <c r="AA269" s="35" t="str">
        <f>VLOOKUP(C269,[7]export!$B$1:$I$388,8,0)</f>
        <v>226.9</v>
      </c>
      <c r="AB269" s="2">
        <f>VLOOKUP(C269,[8]Sheet1!$B$1:$K$500,9,0)</f>
        <v>8.51</v>
      </c>
      <c r="AC269" s="2">
        <f t="shared" si="155"/>
        <v>0</v>
      </c>
      <c r="AD269" s="2">
        <f>VLOOKUP(C269,'2021.06'!$C$2:$M$500,9,0)</f>
        <v>424.17</v>
      </c>
    </row>
    <row r="270" ht="20" customHeight="1" spans="1:30">
      <c r="A270" s="10">
        <f t="shared" si="150"/>
        <v>267</v>
      </c>
      <c r="B270" s="15"/>
      <c r="C270" s="11" t="s">
        <v>483</v>
      </c>
      <c r="D270" s="11" t="s">
        <v>484</v>
      </c>
      <c r="E270" s="11">
        <v>2836.2</v>
      </c>
      <c r="F270" s="11">
        <v>2837</v>
      </c>
      <c r="G270" s="13">
        <v>5228.42</v>
      </c>
      <c r="H270" s="11">
        <f t="shared" si="151"/>
        <v>51.05</v>
      </c>
      <c r="I270" s="11">
        <f t="shared" si="139"/>
        <v>453.792</v>
      </c>
      <c r="J270" s="11">
        <f t="shared" si="140"/>
        <v>19.859</v>
      </c>
      <c r="K270" s="13">
        <f t="shared" si="141"/>
        <v>444.42</v>
      </c>
      <c r="L270" s="13"/>
      <c r="M270" s="13">
        <f t="shared" si="152"/>
        <v>969.121</v>
      </c>
      <c r="N270" s="11">
        <v>0</v>
      </c>
      <c r="O270" s="11">
        <f t="shared" si="143"/>
        <v>226.9</v>
      </c>
      <c r="P270" s="11">
        <f t="shared" si="144"/>
        <v>8.51</v>
      </c>
      <c r="Q270" s="13">
        <f t="shared" si="145"/>
        <v>104.57</v>
      </c>
      <c r="R270" s="13"/>
      <c r="S270" s="11">
        <f t="shared" si="146"/>
        <v>339.98</v>
      </c>
      <c r="T270" s="11">
        <f t="shared" si="153"/>
        <v>1309.101</v>
      </c>
      <c r="U270" s="11"/>
      <c r="V270" s="2" t="str">
        <f>VLOOKUP(D270,[3]汇总!I$2:J$326,2,0)</f>
        <v>√</v>
      </c>
      <c r="W270" s="2">
        <f>VLOOKUP(D270,'[4]2021.05'!$E$5:$F$203,2,0)</f>
        <v>1790</v>
      </c>
      <c r="X270" s="2">
        <f t="shared" si="148"/>
        <v>453.792</v>
      </c>
      <c r="Y270" s="2">
        <f t="shared" si="149"/>
        <v>0</v>
      </c>
      <c r="Z270" s="2">
        <f t="shared" si="154"/>
        <v>226.9</v>
      </c>
      <c r="AA270" s="35" t="str">
        <f>VLOOKUP(C270,[7]export!$B$1:$I$388,8,0)</f>
        <v>226.9</v>
      </c>
      <c r="AB270" s="2">
        <f>VLOOKUP(C270,[8]Sheet1!$B$1:$K$500,9,0)</f>
        <v>8.51</v>
      </c>
      <c r="AC270" s="2">
        <f t="shared" si="155"/>
        <v>0</v>
      </c>
      <c r="AD270" s="2">
        <f>VLOOKUP(C270,'2021.06'!$C$2:$M$500,9,0)</f>
        <v>424.17</v>
      </c>
    </row>
    <row r="271" ht="20" customHeight="1" spans="1:30">
      <c r="A271" s="10">
        <f t="shared" si="150"/>
        <v>268</v>
      </c>
      <c r="B271" s="15"/>
      <c r="C271" s="11" t="s">
        <v>487</v>
      </c>
      <c r="D271" s="11" t="s">
        <v>488</v>
      </c>
      <c r="E271" s="11">
        <v>2836.2</v>
      </c>
      <c r="F271" s="11">
        <v>2837</v>
      </c>
      <c r="G271" s="13">
        <v>5228.42</v>
      </c>
      <c r="H271" s="11">
        <f t="shared" si="151"/>
        <v>51.05</v>
      </c>
      <c r="I271" s="11">
        <f t="shared" si="139"/>
        <v>453.792</v>
      </c>
      <c r="J271" s="11">
        <f t="shared" si="140"/>
        <v>19.859</v>
      </c>
      <c r="K271" s="13">
        <f t="shared" si="141"/>
        <v>444.42</v>
      </c>
      <c r="L271" s="13"/>
      <c r="M271" s="13">
        <f t="shared" si="152"/>
        <v>969.121</v>
      </c>
      <c r="N271" s="11">
        <v>0</v>
      </c>
      <c r="O271" s="11">
        <f t="shared" si="143"/>
        <v>226.9</v>
      </c>
      <c r="P271" s="11">
        <f t="shared" si="144"/>
        <v>8.51</v>
      </c>
      <c r="Q271" s="13">
        <f t="shared" si="145"/>
        <v>104.57</v>
      </c>
      <c r="R271" s="13"/>
      <c r="S271" s="11">
        <f t="shared" si="146"/>
        <v>339.98</v>
      </c>
      <c r="T271" s="11">
        <f t="shared" si="153"/>
        <v>1309.101</v>
      </c>
      <c r="U271" s="11"/>
      <c r="V271" s="2" t="str">
        <f>VLOOKUP(D271,[3]汇总!I$2:J$326,2,0)</f>
        <v>√</v>
      </c>
      <c r="W271" s="2">
        <f>VLOOKUP(D271,'[4]2021.05'!$E$5:$F$203,2,0)</f>
        <v>1790</v>
      </c>
      <c r="X271" s="2">
        <f t="shared" si="148"/>
        <v>453.792</v>
      </c>
      <c r="Y271" s="2">
        <f t="shared" si="149"/>
        <v>0</v>
      </c>
      <c r="Z271" s="2">
        <f t="shared" si="154"/>
        <v>226.9</v>
      </c>
      <c r="AA271" s="35" t="str">
        <f>VLOOKUP(C271,[7]export!$B$1:$I$388,8,0)</f>
        <v>226.9</v>
      </c>
      <c r="AB271" s="2">
        <f>VLOOKUP(C271,[8]Sheet1!$B$1:$K$500,9,0)</f>
        <v>8.51</v>
      </c>
      <c r="AC271" s="2">
        <f t="shared" si="155"/>
        <v>0</v>
      </c>
      <c r="AD271" s="2">
        <f>VLOOKUP(C271,'2021.06'!$C$2:$M$500,9,0)</f>
        <v>424.17</v>
      </c>
    </row>
    <row r="272" ht="20" customHeight="1" spans="1:30">
      <c r="A272" s="10">
        <f t="shared" si="150"/>
        <v>269</v>
      </c>
      <c r="B272" s="15"/>
      <c r="C272" s="11" t="s">
        <v>489</v>
      </c>
      <c r="D272" s="11" t="s">
        <v>490</v>
      </c>
      <c r="E272" s="11">
        <v>2836.2</v>
      </c>
      <c r="F272" s="11">
        <v>2837</v>
      </c>
      <c r="G272" s="13">
        <v>5228.42</v>
      </c>
      <c r="H272" s="11">
        <f t="shared" si="151"/>
        <v>51.05</v>
      </c>
      <c r="I272" s="11">
        <f t="shared" si="139"/>
        <v>453.792</v>
      </c>
      <c r="J272" s="11">
        <f t="shared" si="140"/>
        <v>19.859</v>
      </c>
      <c r="K272" s="13">
        <f t="shared" si="141"/>
        <v>444.42</v>
      </c>
      <c r="L272" s="13"/>
      <c r="M272" s="13">
        <f t="shared" si="152"/>
        <v>969.121</v>
      </c>
      <c r="N272" s="11">
        <v>0</v>
      </c>
      <c r="O272" s="11">
        <f t="shared" si="143"/>
        <v>226.9</v>
      </c>
      <c r="P272" s="11">
        <f t="shared" si="144"/>
        <v>8.51</v>
      </c>
      <c r="Q272" s="13">
        <f t="shared" si="145"/>
        <v>104.57</v>
      </c>
      <c r="R272" s="13"/>
      <c r="S272" s="11">
        <f t="shared" si="146"/>
        <v>339.98</v>
      </c>
      <c r="T272" s="11">
        <f t="shared" si="153"/>
        <v>1309.101</v>
      </c>
      <c r="U272" s="11"/>
      <c r="V272" s="2" t="str">
        <f>VLOOKUP(D272,[3]汇总!I$2:J$326,2,0)</f>
        <v>√</v>
      </c>
      <c r="W272" s="2">
        <f>VLOOKUP(D272,'[4]2021.05'!$E$5:$F$203,2,0)</f>
        <v>1790</v>
      </c>
      <c r="X272" s="2">
        <f t="shared" si="148"/>
        <v>453.792</v>
      </c>
      <c r="Y272" s="2">
        <f t="shared" si="149"/>
        <v>0</v>
      </c>
      <c r="Z272" s="2">
        <f t="shared" si="154"/>
        <v>226.9</v>
      </c>
      <c r="AA272" s="35" t="str">
        <f>VLOOKUP(C272,[7]export!$B$1:$I$388,8,0)</f>
        <v>226.9</v>
      </c>
      <c r="AB272" s="2">
        <f>VLOOKUP(C272,[8]Sheet1!$B$1:$K$500,9,0)</f>
        <v>8.51</v>
      </c>
      <c r="AC272" s="2">
        <f t="shared" si="155"/>
        <v>0</v>
      </c>
      <c r="AD272" s="2">
        <f>VLOOKUP(C272,'2021.06'!$C$2:$M$500,9,0)</f>
        <v>424.17</v>
      </c>
    </row>
    <row r="273" ht="20" customHeight="1" spans="1:30">
      <c r="A273" s="10">
        <f t="shared" si="150"/>
        <v>270</v>
      </c>
      <c r="B273" s="15"/>
      <c r="C273" s="11" t="s">
        <v>491</v>
      </c>
      <c r="D273" s="11" t="s">
        <v>492</v>
      </c>
      <c r="E273" s="11">
        <v>2836.2</v>
      </c>
      <c r="F273" s="11">
        <v>2837</v>
      </c>
      <c r="G273" s="13">
        <v>5228.42</v>
      </c>
      <c r="H273" s="11">
        <f t="shared" si="151"/>
        <v>51.05</v>
      </c>
      <c r="I273" s="11">
        <f t="shared" si="139"/>
        <v>453.792</v>
      </c>
      <c r="J273" s="11">
        <f t="shared" si="140"/>
        <v>19.859</v>
      </c>
      <c r="K273" s="13">
        <f t="shared" si="141"/>
        <v>444.42</v>
      </c>
      <c r="L273" s="13"/>
      <c r="M273" s="13">
        <f t="shared" si="152"/>
        <v>969.121</v>
      </c>
      <c r="N273" s="11">
        <v>0</v>
      </c>
      <c r="O273" s="11">
        <f t="shared" si="143"/>
        <v>226.9</v>
      </c>
      <c r="P273" s="11">
        <f t="shared" si="144"/>
        <v>8.51</v>
      </c>
      <c r="Q273" s="13">
        <f t="shared" si="145"/>
        <v>104.57</v>
      </c>
      <c r="R273" s="13"/>
      <c r="S273" s="11">
        <f t="shared" si="146"/>
        <v>339.98</v>
      </c>
      <c r="T273" s="11">
        <f t="shared" si="153"/>
        <v>1309.101</v>
      </c>
      <c r="U273" s="11"/>
      <c r="V273" s="2" t="str">
        <f>VLOOKUP(D273,[3]汇总!I$2:J$326,2,0)</f>
        <v>√</v>
      </c>
      <c r="W273" s="2">
        <f>VLOOKUP(D273,'[4]2021.05'!$E$5:$F$203,2,0)</f>
        <v>1790</v>
      </c>
      <c r="X273" s="2">
        <f t="shared" si="148"/>
        <v>453.792</v>
      </c>
      <c r="Y273" s="2">
        <f t="shared" si="149"/>
        <v>0</v>
      </c>
      <c r="Z273" s="2">
        <f t="shared" si="154"/>
        <v>226.9</v>
      </c>
      <c r="AA273" s="35" t="str">
        <f>VLOOKUP(C273,[7]export!$B$1:$I$388,8,0)</f>
        <v>226.9</v>
      </c>
      <c r="AB273" s="2">
        <f>VLOOKUP(C273,[8]Sheet1!$B$1:$K$500,9,0)</f>
        <v>8.51</v>
      </c>
      <c r="AC273" s="2">
        <f t="shared" si="155"/>
        <v>0</v>
      </c>
      <c r="AD273" s="2">
        <f>VLOOKUP(C273,'2021.06'!$C$2:$M$500,9,0)</f>
        <v>424.17</v>
      </c>
    </row>
    <row r="274" ht="20" customHeight="1" spans="1:30">
      <c r="A274" s="10">
        <f t="shared" si="150"/>
        <v>271</v>
      </c>
      <c r="B274" s="15"/>
      <c r="C274" s="11" t="s">
        <v>493</v>
      </c>
      <c r="D274" s="11" t="s">
        <v>494</v>
      </c>
      <c r="E274" s="11">
        <v>2836.2</v>
      </c>
      <c r="F274" s="11">
        <v>2837</v>
      </c>
      <c r="G274" s="13">
        <v>5228.42</v>
      </c>
      <c r="H274" s="11">
        <f t="shared" si="151"/>
        <v>51.05</v>
      </c>
      <c r="I274" s="11">
        <f t="shared" si="139"/>
        <v>453.792</v>
      </c>
      <c r="J274" s="11">
        <f t="shared" si="140"/>
        <v>19.859</v>
      </c>
      <c r="K274" s="13">
        <f t="shared" si="141"/>
        <v>444.42</v>
      </c>
      <c r="L274" s="13"/>
      <c r="M274" s="13">
        <f t="shared" si="152"/>
        <v>969.121</v>
      </c>
      <c r="N274" s="11">
        <v>0</v>
      </c>
      <c r="O274" s="11">
        <f t="shared" si="143"/>
        <v>226.9</v>
      </c>
      <c r="P274" s="11">
        <f t="shared" si="144"/>
        <v>8.51</v>
      </c>
      <c r="Q274" s="13">
        <f t="shared" si="145"/>
        <v>104.57</v>
      </c>
      <c r="R274" s="13"/>
      <c r="S274" s="11">
        <f t="shared" si="146"/>
        <v>339.98</v>
      </c>
      <c r="T274" s="11">
        <f t="shared" si="153"/>
        <v>1309.101</v>
      </c>
      <c r="U274" s="11"/>
      <c r="V274" s="2" t="str">
        <f>VLOOKUP(D274,[3]汇总!I$2:J$326,2,0)</f>
        <v>√</v>
      </c>
      <c r="W274" s="2">
        <f>VLOOKUP(D274,'[4]2021.05'!$E$5:$F$203,2,0)</f>
        <v>1790</v>
      </c>
      <c r="X274" s="2">
        <f t="shared" si="148"/>
        <v>453.792</v>
      </c>
      <c r="Y274" s="2">
        <f t="shared" si="149"/>
        <v>0</v>
      </c>
      <c r="Z274" s="2">
        <f t="shared" si="154"/>
        <v>226.9</v>
      </c>
      <c r="AA274" s="35" t="str">
        <f>VLOOKUP(C274,[7]export!$B$1:$I$388,8,0)</f>
        <v>226.9</v>
      </c>
      <c r="AB274" s="2">
        <f>VLOOKUP(C274,[8]Sheet1!$B$1:$K$500,9,0)</f>
        <v>8.51</v>
      </c>
      <c r="AC274" s="2">
        <f t="shared" si="155"/>
        <v>0</v>
      </c>
      <c r="AD274" s="2">
        <f>VLOOKUP(C274,'2021.06'!$C$2:$M$500,9,0)</f>
        <v>424.17</v>
      </c>
    </row>
    <row r="275" ht="20" customHeight="1" spans="1:30">
      <c r="A275" s="10">
        <f t="shared" si="150"/>
        <v>272</v>
      </c>
      <c r="B275" s="15"/>
      <c r="C275" s="11" t="s">
        <v>495</v>
      </c>
      <c r="D275" s="11" t="s">
        <v>496</v>
      </c>
      <c r="E275" s="11">
        <v>2836.2</v>
      </c>
      <c r="F275" s="11">
        <v>2837</v>
      </c>
      <c r="G275" s="13">
        <v>5228.42</v>
      </c>
      <c r="H275" s="11">
        <f t="shared" si="151"/>
        <v>51.05</v>
      </c>
      <c r="I275" s="11">
        <f t="shared" si="139"/>
        <v>453.792</v>
      </c>
      <c r="J275" s="11">
        <f t="shared" si="140"/>
        <v>19.859</v>
      </c>
      <c r="K275" s="13">
        <f t="shared" si="141"/>
        <v>444.42</v>
      </c>
      <c r="L275" s="13"/>
      <c r="M275" s="13">
        <f t="shared" si="152"/>
        <v>969.121</v>
      </c>
      <c r="N275" s="11">
        <v>0</v>
      </c>
      <c r="O275" s="11">
        <f t="shared" si="143"/>
        <v>226.9</v>
      </c>
      <c r="P275" s="11">
        <f t="shared" si="144"/>
        <v>8.51</v>
      </c>
      <c r="Q275" s="13">
        <f t="shared" si="145"/>
        <v>104.57</v>
      </c>
      <c r="R275" s="13"/>
      <c r="S275" s="11">
        <f t="shared" si="146"/>
        <v>339.98</v>
      </c>
      <c r="T275" s="11">
        <f t="shared" si="153"/>
        <v>1309.101</v>
      </c>
      <c r="U275" s="11"/>
      <c r="V275" s="2" t="str">
        <f>VLOOKUP(D275,[3]汇总!I$2:J$326,2,0)</f>
        <v>√</v>
      </c>
      <c r="W275" s="2">
        <f>VLOOKUP(D275,'[4]2021.05'!$E$5:$F$203,2,0)</f>
        <v>1790</v>
      </c>
      <c r="X275" s="2">
        <f t="shared" si="148"/>
        <v>453.792</v>
      </c>
      <c r="Y275" s="2">
        <f t="shared" si="149"/>
        <v>0</v>
      </c>
      <c r="Z275" s="2">
        <f t="shared" si="154"/>
        <v>226.9</v>
      </c>
      <c r="AA275" s="35" t="str">
        <f>VLOOKUP(C275,[7]export!$B$1:$I$388,8,0)</f>
        <v>226.9</v>
      </c>
      <c r="AB275" s="2">
        <f>VLOOKUP(C275,[8]Sheet1!$B$1:$K$500,9,0)</f>
        <v>8.51</v>
      </c>
      <c r="AC275" s="2">
        <f t="shared" si="155"/>
        <v>0</v>
      </c>
      <c r="AD275" s="2">
        <f>VLOOKUP(C275,'2021.06'!$C$2:$M$500,9,0)</f>
        <v>424.17</v>
      </c>
    </row>
    <row r="276" ht="20" customHeight="1" spans="1:30">
      <c r="A276" s="10">
        <f t="shared" si="150"/>
        <v>273</v>
      </c>
      <c r="B276" s="15"/>
      <c r="C276" s="11" t="s">
        <v>497</v>
      </c>
      <c r="D276" s="11" t="s">
        <v>498</v>
      </c>
      <c r="E276" s="11">
        <v>2836.2</v>
      </c>
      <c r="F276" s="11">
        <v>2837</v>
      </c>
      <c r="G276" s="13">
        <v>5228.42</v>
      </c>
      <c r="H276" s="11">
        <f t="shared" si="151"/>
        <v>51.05</v>
      </c>
      <c r="I276" s="11">
        <f t="shared" si="139"/>
        <v>453.792</v>
      </c>
      <c r="J276" s="11">
        <f t="shared" si="140"/>
        <v>19.859</v>
      </c>
      <c r="K276" s="13">
        <f t="shared" si="141"/>
        <v>444.42</v>
      </c>
      <c r="L276" s="13"/>
      <c r="M276" s="13">
        <f t="shared" si="152"/>
        <v>969.121</v>
      </c>
      <c r="N276" s="11">
        <v>0</v>
      </c>
      <c r="O276" s="11">
        <f t="shared" si="143"/>
        <v>226.9</v>
      </c>
      <c r="P276" s="11">
        <f t="shared" si="144"/>
        <v>8.51</v>
      </c>
      <c r="Q276" s="13">
        <f t="shared" si="145"/>
        <v>104.57</v>
      </c>
      <c r="R276" s="13"/>
      <c r="S276" s="11">
        <f t="shared" si="146"/>
        <v>339.98</v>
      </c>
      <c r="T276" s="11">
        <f t="shared" si="153"/>
        <v>1309.101</v>
      </c>
      <c r="U276" s="11"/>
      <c r="V276" s="2" t="str">
        <f>VLOOKUP(D276,[3]汇总!I$2:J$326,2,0)</f>
        <v>√</v>
      </c>
      <c r="W276" s="2">
        <f>VLOOKUP(D276,'[4]2021.05'!$E$5:$F$203,2,0)</f>
        <v>1790</v>
      </c>
      <c r="X276" s="2">
        <f t="shared" si="148"/>
        <v>453.792</v>
      </c>
      <c r="Y276" s="2">
        <f t="shared" si="149"/>
        <v>0</v>
      </c>
      <c r="Z276" s="2">
        <f t="shared" si="154"/>
        <v>226.9</v>
      </c>
      <c r="AA276" s="35" t="str">
        <f>VLOOKUP(C276,[7]export!$B$1:$I$388,8,0)</f>
        <v>226.9</v>
      </c>
      <c r="AB276" s="2">
        <f>VLOOKUP(C276,[8]Sheet1!$B$1:$K$500,9,0)</f>
        <v>8.51</v>
      </c>
      <c r="AC276" s="2">
        <f t="shared" si="155"/>
        <v>0</v>
      </c>
      <c r="AD276" s="2">
        <f>VLOOKUP(C276,'2021.06'!$C$2:$M$500,9,0)</f>
        <v>424.17</v>
      </c>
    </row>
    <row r="277" ht="20" customHeight="1" spans="1:30">
      <c r="A277" s="10">
        <f t="shared" si="150"/>
        <v>274</v>
      </c>
      <c r="B277" s="15"/>
      <c r="C277" s="11" t="s">
        <v>499</v>
      </c>
      <c r="D277" s="11" t="s">
        <v>500</v>
      </c>
      <c r="E277" s="11">
        <v>2846.5</v>
      </c>
      <c r="F277" s="11">
        <v>2846.5</v>
      </c>
      <c r="G277" s="13">
        <v>5228.42</v>
      </c>
      <c r="H277" s="11">
        <f t="shared" si="151"/>
        <v>51.24</v>
      </c>
      <c r="I277" s="11">
        <f t="shared" si="139"/>
        <v>455.44</v>
      </c>
      <c r="J277" s="11">
        <f t="shared" si="140"/>
        <v>19.9255</v>
      </c>
      <c r="K277" s="13">
        <f t="shared" si="141"/>
        <v>444.42</v>
      </c>
      <c r="L277" s="13"/>
      <c r="M277" s="13">
        <f t="shared" si="152"/>
        <v>971.0255</v>
      </c>
      <c r="N277" s="11">
        <v>0</v>
      </c>
      <c r="O277" s="11">
        <f t="shared" si="143"/>
        <v>227.72</v>
      </c>
      <c r="P277" s="11">
        <f t="shared" si="144"/>
        <v>8.54</v>
      </c>
      <c r="Q277" s="13">
        <f t="shared" si="145"/>
        <v>104.57</v>
      </c>
      <c r="R277" s="13"/>
      <c r="S277" s="11">
        <f t="shared" si="146"/>
        <v>340.83</v>
      </c>
      <c r="T277" s="11">
        <f t="shared" si="153"/>
        <v>1311.8555</v>
      </c>
      <c r="U277" s="11"/>
      <c r="V277" s="2" t="str">
        <f>VLOOKUP(D277,[3]汇总!I$2:J$326,2,0)</f>
        <v>√</v>
      </c>
      <c r="W277" s="2">
        <f>VLOOKUP(D277,'[4]2021.05'!$E$5:$F$203,2,0)</f>
        <v>1790</v>
      </c>
      <c r="X277" s="2">
        <f t="shared" si="148"/>
        <v>455.44</v>
      </c>
      <c r="Y277" s="2">
        <f t="shared" si="149"/>
        <v>0</v>
      </c>
      <c r="Z277" s="2">
        <f t="shared" si="154"/>
        <v>227.72</v>
      </c>
      <c r="AA277" s="35" t="str">
        <f>VLOOKUP(C277,[7]export!$B$1:$I$388,8,0)</f>
        <v>227.72</v>
      </c>
      <c r="AB277" s="2">
        <f>VLOOKUP(C277,[8]Sheet1!$B$1:$K$500,9,0)</f>
        <v>8.54</v>
      </c>
      <c r="AC277" s="2">
        <f t="shared" si="155"/>
        <v>0</v>
      </c>
      <c r="AD277" s="2">
        <f>VLOOKUP(C277,'2021.06'!$C$2:$M$500,9,0)</f>
        <v>424.17</v>
      </c>
    </row>
    <row r="278" ht="20" customHeight="1" spans="1:30">
      <c r="A278" s="10">
        <f t="shared" si="150"/>
        <v>275</v>
      </c>
      <c r="B278" s="15"/>
      <c r="C278" s="11" t="s">
        <v>501</v>
      </c>
      <c r="D278" s="11" t="s">
        <v>502</v>
      </c>
      <c r="E278" s="11">
        <v>2836.2</v>
      </c>
      <c r="F278" s="11">
        <v>2837</v>
      </c>
      <c r="G278" s="13">
        <v>5228.42</v>
      </c>
      <c r="H278" s="11">
        <f t="shared" si="151"/>
        <v>51.05</v>
      </c>
      <c r="I278" s="11">
        <f t="shared" si="139"/>
        <v>453.792</v>
      </c>
      <c r="J278" s="11">
        <f t="shared" si="140"/>
        <v>19.859</v>
      </c>
      <c r="K278" s="13">
        <f t="shared" si="141"/>
        <v>444.42</v>
      </c>
      <c r="L278" s="13"/>
      <c r="M278" s="13">
        <f t="shared" si="152"/>
        <v>969.121</v>
      </c>
      <c r="N278" s="11">
        <v>0</v>
      </c>
      <c r="O278" s="11">
        <f t="shared" si="143"/>
        <v>226.9</v>
      </c>
      <c r="P278" s="11">
        <f t="shared" si="144"/>
        <v>8.51</v>
      </c>
      <c r="Q278" s="13">
        <f t="shared" si="145"/>
        <v>104.57</v>
      </c>
      <c r="R278" s="13"/>
      <c r="S278" s="11">
        <f t="shared" si="146"/>
        <v>339.98</v>
      </c>
      <c r="T278" s="11">
        <f t="shared" si="153"/>
        <v>1309.101</v>
      </c>
      <c r="U278" s="11"/>
      <c r="V278" s="2" t="str">
        <f>VLOOKUP(D278,[3]汇总!I$2:J$326,2,0)</f>
        <v>√</v>
      </c>
      <c r="W278" s="2">
        <f>VLOOKUP(D278,'[4]2021.05'!$E$5:$F$203,2,0)</f>
        <v>1790</v>
      </c>
      <c r="X278" s="2">
        <f t="shared" si="148"/>
        <v>453.792</v>
      </c>
      <c r="Y278" s="2">
        <f t="shared" si="149"/>
        <v>0</v>
      </c>
      <c r="Z278" s="2">
        <f t="shared" si="154"/>
        <v>226.9</v>
      </c>
      <c r="AA278" s="35" t="str">
        <f>VLOOKUP(C278,[7]export!$B$1:$I$388,8,0)</f>
        <v>226.9</v>
      </c>
      <c r="AB278" s="2">
        <f>VLOOKUP(C278,[8]Sheet1!$B$1:$K$500,9,0)</f>
        <v>8.51</v>
      </c>
      <c r="AC278" s="2">
        <f t="shared" si="155"/>
        <v>0</v>
      </c>
      <c r="AD278" s="2">
        <f>VLOOKUP(C278,'2021.06'!$C$2:$M$500,9,0)</f>
        <v>424.17</v>
      </c>
    </row>
    <row r="279" ht="20" customHeight="1" spans="1:30">
      <c r="A279" s="10">
        <f t="shared" si="150"/>
        <v>276</v>
      </c>
      <c r="B279" s="15"/>
      <c r="C279" s="11" t="s">
        <v>503</v>
      </c>
      <c r="D279" s="11" t="s">
        <v>504</v>
      </c>
      <c r="E279" s="11">
        <v>2836.2</v>
      </c>
      <c r="F279" s="11">
        <v>2837</v>
      </c>
      <c r="G279" s="13">
        <v>5228.42</v>
      </c>
      <c r="H279" s="11">
        <f t="shared" si="151"/>
        <v>51.05</v>
      </c>
      <c r="I279" s="11">
        <f t="shared" si="139"/>
        <v>453.792</v>
      </c>
      <c r="J279" s="11">
        <f t="shared" si="140"/>
        <v>19.859</v>
      </c>
      <c r="K279" s="13">
        <f t="shared" si="141"/>
        <v>444.42</v>
      </c>
      <c r="L279" s="13"/>
      <c r="M279" s="13">
        <f t="shared" si="152"/>
        <v>969.121</v>
      </c>
      <c r="N279" s="11">
        <v>0</v>
      </c>
      <c r="O279" s="11">
        <f t="shared" si="143"/>
        <v>226.9</v>
      </c>
      <c r="P279" s="11">
        <f t="shared" si="144"/>
        <v>8.51</v>
      </c>
      <c r="Q279" s="13">
        <f t="shared" si="145"/>
        <v>104.57</v>
      </c>
      <c r="R279" s="13"/>
      <c r="S279" s="11">
        <f t="shared" si="146"/>
        <v>339.98</v>
      </c>
      <c r="T279" s="11">
        <f t="shared" si="153"/>
        <v>1309.101</v>
      </c>
      <c r="U279" s="11"/>
      <c r="V279" s="2" t="str">
        <f>VLOOKUP(D279,[3]汇总!I$2:J$326,2,0)</f>
        <v>√</v>
      </c>
      <c r="W279" s="2">
        <f>VLOOKUP(D279,'[4]2021.05'!$E$5:$F$203,2,0)</f>
        <v>1790</v>
      </c>
      <c r="X279" s="2">
        <f t="shared" si="148"/>
        <v>453.792</v>
      </c>
      <c r="Y279" s="2">
        <f t="shared" si="149"/>
        <v>0</v>
      </c>
      <c r="Z279" s="2">
        <f t="shared" si="154"/>
        <v>226.9</v>
      </c>
      <c r="AA279" s="35" t="str">
        <f>VLOOKUP(C279,[7]export!$B$1:$I$388,8,0)</f>
        <v>226.9</v>
      </c>
      <c r="AB279" s="2">
        <f>VLOOKUP(C279,[8]Sheet1!$B$1:$K$500,9,0)</f>
        <v>8.51</v>
      </c>
      <c r="AC279" s="2">
        <f t="shared" si="155"/>
        <v>0</v>
      </c>
      <c r="AD279" s="2">
        <f>VLOOKUP(C279,'2021.06'!$C$2:$M$500,9,0)</f>
        <v>424.17</v>
      </c>
    </row>
    <row r="280" ht="20" customHeight="1" spans="1:30">
      <c r="A280" s="10">
        <f t="shared" si="150"/>
        <v>277</v>
      </c>
      <c r="B280" s="15"/>
      <c r="C280" s="11" t="s">
        <v>505</v>
      </c>
      <c r="D280" s="11" t="s">
        <v>506</v>
      </c>
      <c r="E280" s="11">
        <v>2836.2</v>
      </c>
      <c r="F280" s="11">
        <v>2837</v>
      </c>
      <c r="G280" s="13">
        <v>5228.42</v>
      </c>
      <c r="H280" s="11">
        <f t="shared" si="151"/>
        <v>51.05</v>
      </c>
      <c r="I280" s="11">
        <f t="shared" si="139"/>
        <v>453.792</v>
      </c>
      <c r="J280" s="11">
        <f t="shared" si="140"/>
        <v>19.859</v>
      </c>
      <c r="K280" s="13">
        <f t="shared" si="141"/>
        <v>444.42</v>
      </c>
      <c r="L280" s="13"/>
      <c r="M280" s="13">
        <f t="shared" si="152"/>
        <v>969.121</v>
      </c>
      <c r="N280" s="11">
        <v>0</v>
      </c>
      <c r="O280" s="11">
        <f t="shared" si="143"/>
        <v>226.9</v>
      </c>
      <c r="P280" s="11">
        <f t="shared" si="144"/>
        <v>8.51</v>
      </c>
      <c r="Q280" s="13">
        <f t="shared" si="145"/>
        <v>104.57</v>
      </c>
      <c r="R280" s="13"/>
      <c r="S280" s="11">
        <f t="shared" si="146"/>
        <v>339.98</v>
      </c>
      <c r="T280" s="11">
        <f t="shared" si="153"/>
        <v>1309.101</v>
      </c>
      <c r="U280" s="11"/>
      <c r="V280" s="2" t="str">
        <f>VLOOKUP(D280,[3]汇总!I$2:J$326,2,0)</f>
        <v>√</v>
      </c>
      <c r="W280" s="2">
        <f>VLOOKUP(D280,'[4]2021.05'!$E$5:$F$203,2,0)</f>
        <v>1790</v>
      </c>
      <c r="X280" s="2">
        <f t="shared" si="148"/>
        <v>453.792</v>
      </c>
      <c r="Y280" s="2">
        <f t="shared" si="149"/>
        <v>0</v>
      </c>
      <c r="Z280" s="2">
        <f t="shared" si="154"/>
        <v>226.9</v>
      </c>
      <c r="AA280" s="35" t="str">
        <f>VLOOKUP(C280,[7]export!$B$1:$I$388,8,0)</f>
        <v>226.9</v>
      </c>
      <c r="AB280" s="2">
        <f>VLOOKUP(C280,[8]Sheet1!$B$1:$K$500,9,0)</f>
        <v>8.51</v>
      </c>
      <c r="AC280" s="2">
        <f t="shared" si="155"/>
        <v>0</v>
      </c>
      <c r="AD280" s="2">
        <f>VLOOKUP(C280,'2021.06'!$C$2:$M$500,9,0)</f>
        <v>424.17</v>
      </c>
    </row>
    <row r="281" ht="20" customHeight="1" spans="1:30">
      <c r="A281" s="10">
        <f t="shared" si="150"/>
        <v>278</v>
      </c>
      <c r="B281" s="15"/>
      <c r="C281" s="11" t="s">
        <v>507</v>
      </c>
      <c r="D281" s="11" t="s">
        <v>508</v>
      </c>
      <c r="E281" s="11">
        <v>2836.2</v>
      </c>
      <c r="F281" s="11">
        <v>2837</v>
      </c>
      <c r="G281" s="13">
        <v>5228.42</v>
      </c>
      <c r="H281" s="11">
        <f t="shared" si="151"/>
        <v>51.05</v>
      </c>
      <c r="I281" s="11">
        <f t="shared" si="139"/>
        <v>453.792</v>
      </c>
      <c r="J281" s="11">
        <f t="shared" si="140"/>
        <v>19.859</v>
      </c>
      <c r="K281" s="13">
        <f t="shared" si="141"/>
        <v>444.42</v>
      </c>
      <c r="L281" s="13"/>
      <c r="M281" s="13">
        <f t="shared" si="152"/>
        <v>969.121</v>
      </c>
      <c r="N281" s="11">
        <v>0</v>
      </c>
      <c r="O281" s="11">
        <f t="shared" si="143"/>
        <v>226.9</v>
      </c>
      <c r="P281" s="11">
        <f t="shared" si="144"/>
        <v>8.51</v>
      </c>
      <c r="Q281" s="13">
        <f t="shared" si="145"/>
        <v>104.57</v>
      </c>
      <c r="R281" s="13"/>
      <c r="S281" s="11">
        <f t="shared" si="146"/>
        <v>339.98</v>
      </c>
      <c r="T281" s="11">
        <f t="shared" si="153"/>
        <v>1309.101</v>
      </c>
      <c r="U281" s="11"/>
      <c r="V281" s="2" t="str">
        <f>VLOOKUP(D281,[3]汇总!I$2:J$326,2,0)</f>
        <v>√</v>
      </c>
      <c r="W281" s="2">
        <f>VLOOKUP(D281,'[4]2021.05'!$E$5:$F$203,2,0)</f>
        <v>1790</v>
      </c>
      <c r="X281" s="2">
        <f t="shared" si="148"/>
        <v>453.792</v>
      </c>
      <c r="Y281" s="2">
        <f t="shared" si="149"/>
        <v>0</v>
      </c>
      <c r="Z281" s="2">
        <f t="shared" si="154"/>
        <v>226.9</v>
      </c>
      <c r="AA281" s="35" t="str">
        <f>VLOOKUP(C281,[7]export!$B$1:$I$388,8,0)</f>
        <v>226.9</v>
      </c>
      <c r="AB281" s="2">
        <f>VLOOKUP(C281,[8]Sheet1!$B$1:$K$500,9,0)</f>
        <v>8.51</v>
      </c>
      <c r="AC281" s="2">
        <f t="shared" si="155"/>
        <v>0</v>
      </c>
      <c r="AD281" s="2">
        <f>VLOOKUP(C281,'2021.06'!$C$2:$M$500,9,0)</f>
        <v>424.17</v>
      </c>
    </row>
    <row r="282" ht="20" customHeight="1" spans="1:30">
      <c r="A282" s="10">
        <f t="shared" si="150"/>
        <v>279</v>
      </c>
      <c r="B282" s="15"/>
      <c r="C282" s="11" t="s">
        <v>887</v>
      </c>
      <c r="D282" s="11" t="s">
        <v>888</v>
      </c>
      <c r="E282" s="17">
        <v>3042.05</v>
      </c>
      <c r="F282" s="11">
        <v>3043</v>
      </c>
      <c r="G282" s="13">
        <v>5228.42</v>
      </c>
      <c r="H282" s="11">
        <f t="shared" si="151"/>
        <v>54.76</v>
      </c>
      <c r="I282" s="11">
        <f t="shared" si="139"/>
        <v>486.728</v>
      </c>
      <c r="J282" s="11">
        <f t="shared" si="140"/>
        <v>21.301</v>
      </c>
      <c r="K282" s="13">
        <f t="shared" si="141"/>
        <v>444.42</v>
      </c>
      <c r="L282" s="13"/>
      <c r="M282" s="13">
        <f t="shared" si="152"/>
        <v>1007.209</v>
      </c>
      <c r="N282" s="11">
        <v>0</v>
      </c>
      <c r="O282" s="11">
        <f t="shared" si="143"/>
        <v>243.36</v>
      </c>
      <c r="P282" s="11">
        <f t="shared" si="144"/>
        <v>9.13</v>
      </c>
      <c r="Q282" s="13">
        <f t="shared" si="145"/>
        <v>104.57</v>
      </c>
      <c r="R282" s="13"/>
      <c r="S282" s="11">
        <f t="shared" si="146"/>
        <v>357.06</v>
      </c>
      <c r="T282" s="11">
        <f t="shared" si="153"/>
        <v>1364.269</v>
      </c>
      <c r="U282" s="11"/>
      <c r="W282" s="2" t="e">
        <f>VLOOKUP(D282,'[4]2021.05'!$E$5:$F$203,2,0)</f>
        <v>#N/A</v>
      </c>
      <c r="X282" s="2">
        <f t="shared" si="148"/>
        <v>486.728</v>
      </c>
      <c r="Y282" s="2">
        <f t="shared" si="149"/>
        <v>0</v>
      </c>
      <c r="Z282" s="2">
        <f t="shared" si="154"/>
        <v>243.36</v>
      </c>
      <c r="AA282" s="35" t="str">
        <f>VLOOKUP(C282,[7]export!$B$1:$I$388,8,0)</f>
        <v>243.36</v>
      </c>
      <c r="AB282" s="2">
        <f>VLOOKUP(C282,[8]Sheet1!$B$1:$K$500,9,0)</f>
        <v>9.13</v>
      </c>
      <c r="AC282" s="2">
        <f t="shared" si="155"/>
        <v>0</v>
      </c>
      <c r="AD282" s="2">
        <f>VLOOKUP(C282,'2021.06'!$C$2:$M$500,9,0)</f>
        <v>424.17</v>
      </c>
    </row>
    <row r="283" ht="20" customHeight="1" spans="1:30">
      <c r="A283" s="10">
        <f t="shared" si="150"/>
        <v>280</v>
      </c>
      <c r="B283" s="15"/>
      <c r="C283" s="11" t="s">
        <v>889</v>
      </c>
      <c r="D283" s="11" t="s">
        <v>890</v>
      </c>
      <c r="E283" s="17">
        <v>3042.05</v>
      </c>
      <c r="F283" s="11">
        <v>3043</v>
      </c>
      <c r="G283" s="13">
        <v>5228.42</v>
      </c>
      <c r="H283" s="11">
        <f t="shared" si="151"/>
        <v>54.76</v>
      </c>
      <c r="I283" s="11">
        <f t="shared" si="139"/>
        <v>486.728</v>
      </c>
      <c r="J283" s="11">
        <f t="shared" si="140"/>
        <v>21.301</v>
      </c>
      <c r="K283" s="13">
        <f t="shared" si="141"/>
        <v>444.42</v>
      </c>
      <c r="L283" s="13"/>
      <c r="M283" s="13">
        <f t="shared" si="152"/>
        <v>1007.209</v>
      </c>
      <c r="N283" s="11">
        <v>0</v>
      </c>
      <c r="O283" s="11">
        <f t="shared" si="143"/>
        <v>243.36</v>
      </c>
      <c r="P283" s="11">
        <f t="shared" si="144"/>
        <v>9.13</v>
      </c>
      <c r="Q283" s="13">
        <f t="shared" si="145"/>
        <v>104.57</v>
      </c>
      <c r="R283" s="13"/>
      <c r="S283" s="11">
        <f t="shared" si="146"/>
        <v>357.06</v>
      </c>
      <c r="T283" s="11">
        <f t="shared" si="153"/>
        <v>1364.269</v>
      </c>
      <c r="U283" s="11"/>
      <c r="W283" s="2" t="e">
        <f>VLOOKUP(D283,'[4]2021.05'!$E$5:$F$203,2,0)</f>
        <v>#N/A</v>
      </c>
      <c r="X283" s="2">
        <f t="shared" si="148"/>
        <v>486.728</v>
      </c>
      <c r="Y283" s="2">
        <f t="shared" si="149"/>
        <v>0</v>
      </c>
      <c r="Z283" s="2">
        <f t="shared" si="154"/>
        <v>243.36</v>
      </c>
      <c r="AA283" s="35" t="str">
        <f>VLOOKUP(C283,[7]export!$B$1:$I$388,8,0)</f>
        <v>243.36</v>
      </c>
      <c r="AB283" s="2">
        <f>VLOOKUP(C283,[8]Sheet1!$B$1:$K$500,9,0)</f>
        <v>9.13</v>
      </c>
      <c r="AC283" s="2">
        <f t="shared" si="155"/>
        <v>0</v>
      </c>
      <c r="AD283" s="2">
        <f>VLOOKUP(C283,'2021.06'!$C$2:$M$500,9,0)</f>
        <v>424.17</v>
      </c>
    </row>
    <row r="284" ht="20" customHeight="1" spans="1:30">
      <c r="A284" s="10">
        <f t="shared" si="150"/>
        <v>281</v>
      </c>
      <c r="B284" s="15"/>
      <c r="C284" s="11" t="s">
        <v>891</v>
      </c>
      <c r="D284" s="11" t="s">
        <v>892</v>
      </c>
      <c r="E284" s="17">
        <v>3042.05</v>
      </c>
      <c r="F284" s="11">
        <v>3043</v>
      </c>
      <c r="G284" s="13">
        <v>5228.42</v>
      </c>
      <c r="H284" s="11">
        <f t="shared" si="151"/>
        <v>54.76</v>
      </c>
      <c r="I284" s="11">
        <f t="shared" si="139"/>
        <v>486.728</v>
      </c>
      <c r="J284" s="11">
        <f t="shared" si="140"/>
        <v>21.301</v>
      </c>
      <c r="K284" s="13">
        <f t="shared" si="141"/>
        <v>444.42</v>
      </c>
      <c r="L284" s="13"/>
      <c r="M284" s="13">
        <f t="shared" si="152"/>
        <v>1007.209</v>
      </c>
      <c r="N284" s="11">
        <v>0</v>
      </c>
      <c r="O284" s="11">
        <f t="shared" si="143"/>
        <v>243.36</v>
      </c>
      <c r="P284" s="11">
        <f t="shared" si="144"/>
        <v>9.13</v>
      </c>
      <c r="Q284" s="13">
        <f t="shared" si="145"/>
        <v>104.57</v>
      </c>
      <c r="R284" s="13"/>
      <c r="S284" s="11">
        <f t="shared" si="146"/>
        <v>357.06</v>
      </c>
      <c r="T284" s="11">
        <f t="shared" si="153"/>
        <v>1364.269</v>
      </c>
      <c r="U284" s="11"/>
      <c r="W284" s="2" t="e">
        <f>VLOOKUP(D284,'[4]2021.05'!$E$5:$F$203,2,0)</f>
        <v>#N/A</v>
      </c>
      <c r="X284" s="2">
        <f t="shared" si="148"/>
        <v>486.728</v>
      </c>
      <c r="Y284" s="2">
        <f t="shared" si="149"/>
        <v>0</v>
      </c>
      <c r="Z284" s="2">
        <f t="shared" si="154"/>
        <v>243.36</v>
      </c>
      <c r="AA284" s="35" t="str">
        <f>VLOOKUP(C284,[7]export!$B$1:$I$388,8,0)</f>
        <v>243.36</v>
      </c>
      <c r="AB284" s="2">
        <f>VLOOKUP(C284,[8]Sheet1!$B$1:$K$500,9,0)</f>
        <v>9.13</v>
      </c>
      <c r="AC284" s="2">
        <f t="shared" si="155"/>
        <v>0</v>
      </c>
      <c r="AD284" s="2">
        <f>VLOOKUP(C284,'2021.06'!$C$2:$M$500,9,0)</f>
        <v>424.17</v>
      </c>
    </row>
    <row r="285" ht="20" customHeight="1" spans="1:30">
      <c r="A285" s="10">
        <f t="shared" si="150"/>
        <v>282</v>
      </c>
      <c r="B285" s="15"/>
      <c r="C285" s="29" t="s">
        <v>995</v>
      </c>
      <c r="D285" s="214" t="s">
        <v>996</v>
      </c>
      <c r="E285" s="17">
        <v>3042.05</v>
      </c>
      <c r="F285" s="11">
        <v>3043</v>
      </c>
      <c r="G285" s="13">
        <v>5228.42</v>
      </c>
      <c r="H285" s="11">
        <f t="shared" si="151"/>
        <v>54.76</v>
      </c>
      <c r="I285" s="11">
        <f t="shared" si="139"/>
        <v>486.728</v>
      </c>
      <c r="J285" s="11">
        <f t="shared" si="140"/>
        <v>21.301</v>
      </c>
      <c r="K285" s="13">
        <f t="shared" si="141"/>
        <v>444.42</v>
      </c>
      <c r="L285" s="13"/>
      <c r="M285" s="13">
        <f t="shared" si="152"/>
        <v>1007.209</v>
      </c>
      <c r="N285" s="11">
        <v>0</v>
      </c>
      <c r="O285" s="11">
        <f t="shared" si="143"/>
        <v>243.36</v>
      </c>
      <c r="P285" s="11">
        <f t="shared" si="144"/>
        <v>9.13</v>
      </c>
      <c r="Q285" s="13">
        <f t="shared" si="145"/>
        <v>104.57</v>
      </c>
      <c r="R285" s="13"/>
      <c r="S285" s="11">
        <f t="shared" si="146"/>
        <v>357.06</v>
      </c>
      <c r="T285" s="11">
        <f t="shared" si="153"/>
        <v>1364.269</v>
      </c>
      <c r="U285" s="11"/>
      <c r="X285" s="2">
        <f t="shared" si="148"/>
        <v>486.728</v>
      </c>
      <c r="Y285" s="2">
        <f t="shared" si="149"/>
        <v>0</v>
      </c>
      <c r="Z285" s="2">
        <f t="shared" si="154"/>
        <v>243.36</v>
      </c>
      <c r="AA285" s="35" t="str">
        <f>VLOOKUP(C285,[7]export!$B$1:$I$388,8,0)</f>
        <v>243.36</v>
      </c>
      <c r="AB285" s="2">
        <f>VLOOKUP(C285,[8]Sheet1!$B$1:$K$500,9,0)</f>
        <v>9.13</v>
      </c>
      <c r="AC285" s="2">
        <f t="shared" si="155"/>
        <v>0</v>
      </c>
      <c r="AD285" s="2">
        <f>VLOOKUP(C285,'2021.06'!$C$2:$M$500,9,0)</f>
        <v>424.17</v>
      </c>
    </row>
    <row r="286" s="1" customFormat="1" ht="20" customHeight="1" spans="1:30">
      <c r="A286" s="18"/>
      <c r="B286" s="19"/>
      <c r="C286" s="116" t="s">
        <v>1131</v>
      </c>
      <c r="D286" s="116" t="s">
        <v>1132</v>
      </c>
      <c r="E286" s="21">
        <v>3042.05</v>
      </c>
      <c r="F286" s="12">
        <v>3043</v>
      </c>
      <c r="G286" s="22">
        <v>5228.42</v>
      </c>
      <c r="H286" s="12">
        <f t="shared" si="151"/>
        <v>54.76</v>
      </c>
      <c r="I286" s="12">
        <f t="shared" si="139"/>
        <v>486.728</v>
      </c>
      <c r="J286" s="12">
        <f t="shared" si="140"/>
        <v>21.301</v>
      </c>
      <c r="K286" s="22">
        <f t="shared" si="141"/>
        <v>444.42</v>
      </c>
      <c r="L286" s="22">
        <v>54</v>
      </c>
      <c r="M286" s="22">
        <f t="shared" si="152"/>
        <v>1007.209</v>
      </c>
      <c r="N286" s="12">
        <v>0</v>
      </c>
      <c r="O286" s="12">
        <f t="shared" si="143"/>
        <v>243.36</v>
      </c>
      <c r="P286" s="12">
        <f t="shared" si="144"/>
        <v>9.13</v>
      </c>
      <c r="Q286" s="22">
        <f t="shared" si="145"/>
        <v>104.57</v>
      </c>
      <c r="R286" s="22">
        <v>54</v>
      </c>
      <c r="S286" s="12">
        <f t="shared" si="146"/>
        <v>357.06</v>
      </c>
      <c r="T286" s="12">
        <f t="shared" si="153"/>
        <v>1364.269</v>
      </c>
      <c r="U286" s="12"/>
      <c r="X286" s="2">
        <f t="shared" si="148"/>
        <v>486.728</v>
      </c>
      <c r="Y286" s="2">
        <f t="shared" si="149"/>
        <v>0</v>
      </c>
      <c r="AA286" s="35" t="str">
        <f>VLOOKUP(C286,[7]export!$B$1:$I$388,8,0)</f>
        <v>243.36</v>
      </c>
      <c r="AB286" s="2">
        <f>VLOOKUP(C286,[8]Sheet1!$B$1:$K$500,9,0)</f>
        <v>9.13</v>
      </c>
      <c r="AC286" s="2">
        <f t="shared" si="155"/>
        <v>0</v>
      </c>
      <c r="AD286" s="2" t="e">
        <f>VLOOKUP(C286,'2021.06'!$C$2:$M$500,9,0)</f>
        <v>#N/A</v>
      </c>
    </row>
    <row r="287" ht="20" customHeight="1" spans="1:30">
      <c r="A287" s="10">
        <f t="shared" ref="A287:A302" si="156">ROW()-3</f>
        <v>284</v>
      </c>
      <c r="B287" s="14" t="s">
        <v>509</v>
      </c>
      <c r="C287" s="11" t="s">
        <v>510</v>
      </c>
      <c r="D287" s="11" t="s">
        <v>511</v>
      </c>
      <c r="E287" s="11">
        <v>2836.2</v>
      </c>
      <c r="F287" s="11">
        <v>2837</v>
      </c>
      <c r="G287" s="13">
        <v>5228.42</v>
      </c>
      <c r="H287" s="11">
        <f t="shared" si="151"/>
        <v>51.05</v>
      </c>
      <c r="I287" s="11">
        <f t="shared" ref="I287:I321" si="157">E287*0.16</f>
        <v>453.792</v>
      </c>
      <c r="J287" s="11">
        <f t="shared" ref="J287:J321" si="158">F287*0.007</f>
        <v>19.859</v>
      </c>
      <c r="K287" s="13">
        <f t="shared" ref="K287:K321" si="159">ROUND(G287*0.085,2)</f>
        <v>444.42</v>
      </c>
      <c r="L287" s="13"/>
      <c r="M287" s="13">
        <f t="shared" si="152"/>
        <v>969.121</v>
      </c>
      <c r="N287" s="11">
        <v>0</v>
      </c>
      <c r="O287" s="11">
        <f t="shared" ref="O287:O321" si="160">ROUND(E287*0.08,2)</f>
        <v>226.9</v>
      </c>
      <c r="P287" s="11">
        <f t="shared" ref="P287:P321" si="161">ROUND(F287*0.003,2)</f>
        <v>8.51</v>
      </c>
      <c r="Q287" s="13">
        <f t="shared" ref="Q287:Q321" si="162">ROUND(G287*0.02,2)</f>
        <v>104.57</v>
      </c>
      <c r="R287" s="13"/>
      <c r="S287" s="11">
        <f t="shared" ref="S287:S321" si="163">SUM(N287:Q287)</f>
        <v>339.98</v>
      </c>
      <c r="T287" s="11">
        <f t="shared" si="153"/>
        <v>1309.101</v>
      </c>
      <c r="U287" s="11"/>
      <c r="V287" s="2" t="str">
        <f>VLOOKUP(D287,[3]汇总!I$2:J$326,2,0)</f>
        <v>√</v>
      </c>
      <c r="W287" s="2">
        <f>VLOOKUP(D287,'[4]2021.05'!$E$5:$F$203,2,0)</f>
        <v>1790</v>
      </c>
      <c r="X287" s="2">
        <f t="shared" si="148"/>
        <v>453.792</v>
      </c>
      <c r="Y287" s="2">
        <f t="shared" si="149"/>
        <v>0</v>
      </c>
      <c r="Z287" s="2">
        <f t="shared" ref="Z287:Z315" si="164">O287-Y287</f>
        <v>226.9</v>
      </c>
      <c r="AA287" s="35" t="str">
        <f>VLOOKUP(C287,[7]export!$B$1:$I$388,8,0)</f>
        <v>226.9</v>
      </c>
      <c r="AB287" s="2">
        <f>VLOOKUP(C287,[8]Sheet1!$B$1:$K$500,9,0)</f>
        <v>8.51</v>
      </c>
      <c r="AC287" s="2">
        <f t="shared" si="155"/>
        <v>0</v>
      </c>
      <c r="AD287" s="2">
        <f>VLOOKUP(C287,'2021.06'!$C$2:$M$500,9,0)</f>
        <v>424.17</v>
      </c>
    </row>
    <row r="288" ht="20" customHeight="1" spans="1:30">
      <c r="A288" s="10">
        <f t="shared" si="156"/>
        <v>285</v>
      </c>
      <c r="B288" s="15"/>
      <c r="C288" s="11" t="s">
        <v>512</v>
      </c>
      <c r="D288" s="11" t="s">
        <v>513</v>
      </c>
      <c r="E288" s="11">
        <v>2836.2</v>
      </c>
      <c r="F288" s="11">
        <v>2837</v>
      </c>
      <c r="G288" s="13">
        <v>5228.42</v>
      </c>
      <c r="H288" s="11">
        <f t="shared" si="151"/>
        <v>51.05</v>
      </c>
      <c r="I288" s="11">
        <f t="shared" si="157"/>
        <v>453.792</v>
      </c>
      <c r="J288" s="11">
        <f t="shared" si="158"/>
        <v>19.859</v>
      </c>
      <c r="K288" s="13">
        <f t="shared" si="159"/>
        <v>444.42</v>
      </c>
      <c r="L288" s="13"/>
      <c r="M288" s="13">
        <f t="shared" si="152"/>
        <v>969.121</v>
      </c>
      <c r="N288" s="11">
        <v>0</v>
      </c>
      <c r="O288" s="11">
        <f t="shared" si="160"/>
        <v>226.9</v>
      </c>
      <c r="P288" s="11">
        <f t="shared" si="161"/>
        <v>8.51</v>
      </c>
      <c r="Q288" s="13">
        <f t="shared" si="162"/>
        <v>104.57</v>
      </c>
      <c r="R288" s="13"/>
      <c r="S288" s="11">
        <f t="shared" si="163"/>
        <v>339.98</v>
      </c>
      <c r="T288" s="11">
        <f t="shared" si="153"/>
        <v>1309.101</v>
      </c>
      <c r="U288" s="11"/>
      <c r="V288" s="2" t="str">
        <f>VLOOKUP(D288,[3]汇总!I$2:J$326,2,0)</f>
        <v>√</v>
      </c>
      <c r="W288" s="2">
        <f>VLOOKUP(D288,'[4]2021.05'!$E$5:$F$203,2,0)</f>
        <v>1790</v>
      </c>
      <c r="X288" s="2">
        <f t="shared" ref="X288:X325" si="165">I288*1</f>
        <v>453.792</v>
      </c>
      <c r="Y288" s="2">
        <f t="shared" ref="Y288:Y325" si="166">I288-X288</f>
        <v>0</v>
      </c>
      <c r="Z288" s="2">
        <f t="shared" si="164"/>
        <v>226.9</v>
      </c>
      <c r="AA288" s="35" t="str">
        <f>VLOOKUP(C288,[7]export!$B$1:$I$388,8,0)</f>
        <v>226.9</v>
      </c>
      <c r="AB288" s="2">
        <f>VLOOKUP(C288,[8]Sheet1!$B$1:$K$500,9,0)</f>
        <v>8.51</v>
      </c>
      <c r="AC288" s="2">
        <f t="shared" si="155"/>
        <v>0</v>
      </c>
      <c r="AD288" s="2">
        <f>VLOOKUP(C288,'2021.06'!$C$2:$M$500,9,0)</f>
        <v>424.17</v>
      </c>
    </row>
    <row r="289" ht="20" customHeight="1" spans="1:30">
      <c r="A289" s="10">
        <f t="shared" si="156"/>
        <v>286</v>
      </c>
      <c r="B289" s="15"/>
      <c r="C289" s="11" t="s">
        <v>514</v>
      </c>
      <c r="D289" s="11" t="s">
        <v>515</v>
      </c>
      <c r="E289" s="11">
        <v>2836.2</v>
      </c>
      <c r="F289" s="11">
        <v>2837</v>
      </c>
      <c r="G289" s="13">
        <v>5228.42</v>
      </c>
      <c r="H289" s="11">
        <f t="shared" si="151"/>
        <v>51.05</v>
      </c>
      <c r="I289" s="11">
        <f t="shared" si="157"/>
        <v>453.792</v>
      </c>
      <c r="J289" s="11">
        <f t="shared" si="158"/>
        <v>19.859</v>
      </c>
      <c r="K289" s="13">
        <f t="shared" si="159"/>
        <v>444.42</v>
      </c>
      <c r="L289" s="13"/>
      <c r="M289" s="13">
        <f t="shared" si="152"/>
        <v>969.121</v>
      </c>
      <c r="N289" s="11">
        <v>0</v>
      </c>
      <c r="O289" s="11">
        <f t="shared" si="160"/>
        <v>226.9</v>
      </c>
      <c r="P289" s="11">
        <f t="shared" si="161"/>
        <v>8.51</v>
      </c>
      <c r="Q289" s="13">
        <f t="shared" si="162"/>
        <v>104.57</v>
      </c>
      <c r="R289" s="13"/>
      <c r="S289" s="11">
        <f t="shared" si="163"/>
        <v>339.98</v>
      </c>
      <c r="T289" s="11">
        <f t="shared" si="153"/>
        <v>1309.101</v>
      </c>
      <c r="U289" s="11"/>
      <c r="V289" s="2" t="str">
        <f>VLOOKUP(D289,[3]汇总!I$2:J$326,2,0)</f>
        <v>√</v>
      </c>
      <c r="W289" s="2">
        <f>VLOOKUP(D289,'[4]2021.05'!$E$5:$F$203,2,0)</f>
        <v>1790</v>
      </c>
      <c r="X289" s="2">
        <f t="shared" si="165"/>
        <v>453.792</v>
      </c>
      <c r="Y289" s="2">
        <f t="shared" si="166"/>
        <v>0</v>
      </c>
      <c r="Z289" s="2">
        <f t="shared" si="164"/>
        <v>226.9</v>
      </c>
      <c r="AA289" s="35" t="str">
        <f>VLOOKUP(C289,[7]export!$B$1:$I$388,8,0)</f>
        <v>226.9</v>
      </c>
      <c r="AB289" s="2">
        <f>VLOOKUP(C289,[8]Sheet1!$B$1:$K$500,9,0)</f>
        <v>8.51</v>
      </c>
      <c r="AC289" s="2">
        <f t="shared" si="155"/>
        <v>0</v>
      </c>
      <c r="AD289" s="2">
        <f>VLOOKUP(C289,'2021.06'!$C$2:$M$500,9,0)</f>
        <v>424.17</v>
      </c>
    </row>
    <row r="290" ht="20" customHeight="1" spans="1:30">
      <c r="A290" s="10">
        <f t="shared" si="156"/>
        <v>287</v>
      </c>
      <c r="B290" s="15"/>
      <c r="C290" s="11" t="s">
        <v>520</v>
      </c>
      <c r="D290" s="11" t="s">
        <v>521</v>
      </c>
      <c r="E290" s="11">
        <v>2836.2</v>
      </c>
      <c r="F290" s="11">
        <v>2837</v>
      </c>
      <c r="G290" s="13">
        <v>5228.42</v>
      </c>
      <c r="H290" s="11">
        <f t="shared" si="151"/>
        <v>51.05</v>
      </c>
      <c r="I290" s="11">
        <f t="shared" si="157"/>
        <v>453.792</v>
      </c>
      <c r="J290" s="11">
        <f t="shared" si="158"/>
        <v>19.859</v>
      </c>
      <c r="K290" s="13">
        <f t="shared" si="159"/>
        <v>444.42</v>
      </c>
      <c r="L290" s="13"/>
      <c r="M290" s="13">
        <f t="shared" si="152"/>
        <v>969.121</v>
      </c>
      <c r="N290" s="11">
        <v>0</v>
      </c>
      <c r="O290" s="11">
        <f t="shared" si="160"/>
        <v>226.9</v>
      </c>
      <c r="P290" s="11">
        <f t="shared" si="161"/>
        <v>8.51</v>
      </c>
      <c r="Q290" s="13">
        <f t="shared" si="162"/>
        <v>104.57</v>
      </c>
      <c r="R290" s="13"/>
      <c r="S290" s="11">
        <f t="shared" si="163"/>
        <v>339.98</v>
      </c>
      <c r="T290" s="11">
        <f t="shared" si="153"/>
        <v>1309.101</v>
      </c>
      <c r="U290" s="11"/>
      <c r="V290" s="2" t="str">
        <f>VLOOKUP(D290,[3]汇总!I$2:J$326,2,0)</f>
        <v>√</v>
      </c>
      <c r="W290" s="2">
        <f>VLOOKUP(D290,'[4]2021.05'!$E$5:$F$203,2,0)</f>
        <v>1790</v>
      </c>
      <c r="X290" s="2">
        <f t="shared" si="165"/>
        <v>453.792</v>
      </c>
      <c r="Y290" s="2">
        <f t="shared" si="166"/>
        <v>0</v>
      </c>
      <c r="Z290" s="2">
        <f t="shared" si="164"/>
        <v>226.9</v>
      </c>
      <c r="AA290" s="35" t="str">
        <f>VLOOKUP(C290,[7]export!$B$1:$I$388,8,0)</f>
        <v>226.9</v>
      </c>
      <c r="AB290" s="2">
        <f>VLOOKUP(C290,[8]Sheet1!$B$1:$K$500,9,0)</f>
        <v>8.51</v>
      </c>
      <c r="AC290" s="2">
        <f t="shared" si="155"/>
        <v>0</v>
      </c>
      <c r="AD290" s="2">
        <f>VLOOKUP(C290,'2021.06'!$C$2:$M$500,9,0)</f>
        <v>424.17</v>
      </c>
    </row>
    <row r="291" ht="20" customHeight="1" spans="1:30">
      <c r="A291" s="10">
        <f t="shared" si="156"/>
        <v>288</v>
      </c>
      <c r="B291" s="15"/>
      <c r="C291" s="11" t="s">
        <v>524</v>
      </c>
      <c r="D291" s="11" t="s">
        <v>525</v>
      </c>
      <c r="E291" s="11">
        <v>2836.2</v>
      </c>
      <c r="F291" s="11">
        <v>2837</v>
      </c>
      <c r="G291" s="13">
        <v>5228.42</v>
      </c>
      <c r="H291" s="11">
        <f t="shared" si="151"/>
        <v>51.05</v>
      </c>
      <c r="I291" s="11">
        <f t="shared" si="157"/>
        <v>453.792</v>
      </c>
      <c r="J291" s="11">
        <f t="shared" si="158"/>
        <v>19.859</v>
      </c>
      <c r="K291" s="13">
        <f t="shared" si="159"/>
        <v>444.42</v>
      </c>
      <c r="L291" s="13"/>
      <c r="M291" s="13">
        <f t="shared" si="152"/>
        <v>969.121</v>
      </c>
      <c r="N291" s="11">
        <v>0</v>
      </c>
      <c r="O291" s="11">
        <f t="shared" si="160"/>
        <v>226.9</v>
      </c>
      <c r="P291" s="11">
        <f t="shared" si="161"/>
        <v>8.51</v>
      </c>
      <c r="Q291" s="13">
        <f t="shared" si="162"/>
        <v>104.57</v>
      </c>
      <c r="R291" s="13"/>
      <c r="S291" s="11">
        <f t="shared" si="163"/>
        <v>339.98</v>
      </c>
      <c r="T291" s="11">
        <f t="shared" si="153"/>
        <v>1309.101</v>
      </c>
      <c r="U291" s="11"/>
      <c r="V291" s="2" t="str">
        <f>VLOOKUP(D291,[3]汇总!I$2:J$326,2,0)</f>
        <v>√</v>
      </c>
      <c r="W291" s="2">
        <f>VLOOKUP(D291,'[4]2021.05'!$E$5:$F$203,2,0)</f>
        <v>1790</v>
      </c>
      <c r="X291" s="2">
        <f t="shared" si="165"/>
        <v>453.792</v>
      </c>
      <c r="Y291" s="2">
        <f t="shared" si="166"/>
        <v>0</v>
      </c>
      <c r="Z291" s="2">
        <f t="shared" si="164"/>
        <v>226.9</v>
      </c>
      <c r="AA291" s="35" t="str">
        <f>VLOOKUP(C291,[7]export!$B$1:$I$388,8,0)</f>
        <v>226.9</v>
      </c>
      <c r="AB291" s="2">
        <f>VLOOKUP(C291,[8]Sheet1!$B$1:$K$500,9,0)</f>
        <v>8.51</v>
      </c>
      <c r="AC291" s="2">
        <f t="shared" si="155"/>
        <v>0</v>
      </c>
      <c r="AD291" s="2">
        <f>VLOOKUP(C291,'2021.06'!$C$2:$M$500,9,0)</f>
        <v>424.17</v>
      </c>
    </row>
    <row r="292" ht="20" customHeight="1" spans="1:30">
      <c r="A292" s="10">
        <f t="shared" si="156"/>
        <v>289</v>
      </c>
      <c r="B292" s="15"/>
      <c r="C292" s="11" t="s">
        <v>526</v>
      </c>
      <c r="D292" s="11" t="s">
        <v>527</v>
      </c>
      <c r="E292" s="11">
        <v>2836.2</v>
      </c>
      <c r="F292" s="11">
        <v>2837</v>
      </c>
      <c r="G292" s="13">
        <v>5228.42</v>
      </c>
      <c r="H292" s="11">
        <f t="shared" si="151"/>
        <v>51.05</v>
      </c>
      <c r="I292" s="11">
        <f t="shared" si="157"/>
        <v>453.792</v>
      </c>
      <c r="J292" s="11">
        <f t="shared" si="158"/>
        <v>19.859</v>
      </c>
      <c r="K292" s="13">
        <f t="shared" si="159"/>
        <v>444.42</v>
      </c>
      <c r="L292" s="13"/>
      <c r="M292" s="13">
        <f t="shared" si="152"/>
        <v>969.121</v>
      </c>
      <c r="N292" s="11">
        <v>0</v>
      </c>
      <c r="O292" s="11">
        <f t="shared" si="160"/>
        <v>226.9</v>
      </c>
      <c r="P292" s="11">
        <f t="shared" si="161"/>
        <v>8.51</v>
      </c>
      <c r="Q292" s="13">
        <f t="shared" si="162"/>
        <v>104.57</v>
      </c>
      <c r="R292" s="13"/>
      <c r="S292" s="11">
        <f t="shared" si="163"/>
        <v>339.98</v>
      </c>
      <c r="T292" s="11">
        <f t="shared" si="153"/>
        <v>1309.101</v>
      </c>
      <c r="U292" s="11"/>
      <c r="V292" s="2" t="str">
        <f>VLOOKUP(D292,[3]汇总!I$2:J$326,2,0)</f>
        <v>√</v>
      </c>
      <c r="W292" s="2" t="e">
        <f>VLOOKUP(D292,'[4]2021.05'!$E$5:$F$203,2,0)</f>
        <v>#N/A</v>
      </c>
      <c r="X292" s="2">
        <f t="shared" si="165"/>
        <v>453.792</v>
      </c>
      <c r="Y292" s="2">
        <f t="shared" si="166"/>
        <v>0</v>
      </c>
      <c r="Z292" s="2">
        <f t="shared" si="164"/>
        <v>226.9</v>
      </c>
      <c r="AA292" s="35" t="str">
        <f>VLOOKUP(C292,[7]export!$B$1:$I$388,8,0)</f>
        <v>226.9</v>
      </c>
      <c r="AB292" s="2">
        <f>VLOOKUP(C292,[8]Sheet1!$B$1:$K$500,9,0)</f>
        <v>8.51</v>
      </c>
      <c r="AC292" s="2">
        <f t="shared" si="155"/>
        <v>0</v>
      </c>
      <c r="AD292" s="2">
        <f>VLOOKUP(C292,'2021.06'!$C$2:$M$500,9,0)</f>
        <v>424.17</v>
      </c>
    </row>
    <row r="293" ht="20" customHeight="1" spans="1:30">
      <c r="A293" s="10">
        <f t="shared" si="156"/>
        <v>290</v>
      </c>
      <c r="B293" s="15"/>
      <c r="C293" s="11" t="s">
        <v>530</v>
      </c>
      <c r="D293" s="11" t="s">
        <v>531</v>
      </c>
      <c r="E293" s="11">
        <v>2836.2</v>
      </c>
      <c r="F293" s="11">
        <v>2837</v>
      </c>
      <c r="G293" s="13">
        <v>5228.42</v>
      </c>
      <c r="H293" s="11">
        <f t="shared" si="151"/>
        <v>51.05</v>
      </c>
      <c r="I293" s="11">
        <f t="shared" si="157"/>
        <v>453.792</v>
      </c>
      <c r="J293" s="11">
        <f t="shared" si="158"/>
        <v>19.859</v>
      </c>
      <c r="K293" s="13">
        <f t="shared" si="159"/>
        <v>444.42</v>
      </c>
      <c r="L293" s="13"/>
      <c r="M293" s="13">
        <f t="shared" si="152"/>
        <v>969.121</v>
      </c>
      <c r="N293" s="11">
        <v>0</v>
      </c>
      <c r="O293" s="11">
        <f t="shared" si="160"/>
        <v>226.9</v>
      </c>
      <c r="P293" s="11">
        <f t="shared" si="161"/>
        <v>8.51</v>
      </c>
      <c r="Q293" s="13">
        <f t="shared" si="162"/>
        <v>104.57</v>
      </c>
      <c r="R293" s="13"/>
      <c r="S293" s="11">
        <f t="shared" si="163"/>
        <v>339.98</v>
      </c>
      <c r="T293" s="11">
        <f t="shared" si="153"/>
        <v>1309.101</v>
      </c>
      <c r="U293" s="11"/>
      <c r="V293" s="2" t="str">
        <f>VLOOKUP(D293,[3]汇总!I$2:J$326,2,0)</f>
        <v>√</v>
      </c>
      <c r="W293" s="2">
        <f>VLOOKUP(D293,'[4]2021.05'!$E$5:$F$203,2,0)</f>
        <v>4180</v>
      </c>
      <c r="X293" s="2">
        <f t="shared" si="165"/>
        <v>453.792</v>
      </c>
      <c r="Y293" s="2">
        <f t="shared" si="166"/>
        <v>0</v>
      </c>
      <c r="Z293" s="2">
        <f t="shared" si="164"/>
        <v>226.9</v>
      </c>
      <c r="AA293" s="35" t="str">
        <f>VLOOKUP(C293,[7]export!$B$1:$I$388,8,0)</f>
        <v>226.9</v>
      </c>
      <c r="AB293" s="2">
        <f>VLOOKUP(C293,[8]Sheet1!$B$1:$K$500,9,0)</f>
        <v>8.51</v>
      </c>
      <c r="AC293" s="2">
        <f t="shared" si="155"/>
        <v>0</v>
      </c>
      <c r="AD293" s="2">
        <f>VLOOKUP(C293,'2021.06'!$C$2:$M$500,9,0)</f>
        <v>424.17</v>
      </c>
    </row>
    <row r="294" ht="20" customHeight="1" spans="1:30">
      <c r="A294" s="10">
        <f t="shared" si="156"/>
        <v>291</v>
      </c>
      <c r="B294" s="15"/>
      <c r="C294" s="11" t="s">
        <v>532</v>
      </c>
      <c r="D294" s="11" t="s">
        <v>533</v>
      </c>
      <c r="E294" s="11">
        <v>2836.2</v>
      </c>
      <c r="F294" s="11">
        <v>2837</v>
      </c>
      <c r="G294" s="13">
        <v>5228.42</v>
      </c>
      <c r="H294" s="11">
        <f t="shared" si="151"/>
        <v>51.05</v>
      </c>
      <c r="I294" s="11">
        <f t="shared" si="157"/>
        <v>453.792</v>
      </c>
      <c r="J294" s="11">
        <f t="shared" si="158"/>
        <v>19.859</v>
      </c>
      <c r="K294" s="13">
        <f t="shared" si="159"/>
        <v>444.42</v>
      </c>
      <c r="L294" s="13"/>
      <c r="M294" s="13">
        <f t="shared" si="152"/>
        <v>969.121</v>
      </c>
      <c r="N294" s="11">
        <v>0</v>
      </c>
      <c r="O294" s="11">
        <f t="shared" si="160"/>
        <v>226.9</v>
      </c>
      <c r="P294" s="11">
        <f t="shared" si="161"/>
        <v>8.51</v>
      </c>
      <c r="Q294" s="13">
        <f t="shared" si="162"/>
        <v>104.57</v>
      </c>
      <c r="R294" s="13"/>
      <c r="S294" s="11">
        <f t="shared" si="163"/>
        <v>339.98</v>
      </c>
      <c r="T294" s="11">
        <f t="shared" si="153"/>
        <v>1309.101</v>
      </c>
      <c r="U294" s="11"/>
      <c r="V294" s="2" t="str">
        <f>VLOOKUP(D294,[3]汇总!I$2:J$326,2,0)</f>
        <v>√</v>
      </c>
      <c r="W294" s="2">
        <f>VLOOKUP(D294,'[4]2021.05'!$E$5:$F$203,2,0)</f>
        <v>4180</v>
      </c>
      <c r="X294" s="2">
        <f t="shared" si="165"/>
        <v>453.792</v>
      </c>
      <c r="Y294" s="2">
        <f t="shared" si="166"/>
        <v>0</v>
      </c>
      <c r="Z294" s="2">
        <f t="shared" si="164"/>
        <v>226.9</v>
      </c>
      <c r="AA294" s="35" t="str">
        <f>VLOOKUP(C294,[7]export!$B$1:$I$388,8,0)</f>
        <v>226.9</v>
      </c>
      <c r="AB294" s="2">
        <f>VLOOKUP(C294,[8]Sheet1!$B$1:$K$500,9,0)</f>
        <v>8.51</v>
      </c>
      <c r="AC294" s="2">
        <f t="shared" si="155"/>
        <v>0</v>
      </c>
      <c r="AD294" s="2">
        <f>VLOOKUP(C294,'2021.06'!$C$2:$M$500,9,0)</f>
        <v>424.17</v>
      </c>
    </row>
    <row r="295" ht="20" customHeight="1" spans="1:30">
      <c r="A295" s="10">
        <f t="shared" si="156"/>
        <v>292</v>
      </c>
      <c r="B295" s="15"/>
      <c r="C295" s="11" t="s">
        <v>536</v>
      </c>
      <c r="D295" s="11" t="s">
        <v>537</v>
      </c>
      <c r="E295" s="11">
        <v>2836.2</v>
      </c>
      <c r="F295" s="11">
        <v>2837</v>
      </c>
      <c r="G295" s="13">
        <v>5228.42</v>
      </c>
      <c r="H295" s="11">
        <f t="shared" si="151"/>
        <v>51.05</v>
      </c>
      <c r="I295" s="11">
        <f t="shared" si="157"/>
        <v>453.792</v>
      </c>
      <c r="J295" s="11">
        <f t="shared" si="158"/>
        <v>19.859</v>
      </c>
      <c r="K295" s="13">
        <f t="shared" si="159"/>
        <v>444.42</v>
      </c>
      <c r="L295" s="13"/>
      <c r="M295" s="13">
        <f t="shared" si="152"/>
        <v>969.121</v>
      </c>
      <c r="N295" s="11">
        <v>0</v>
      </c>
      <c r="O295" s="11">
        <f t="shared" si="160"/>
        <v>226.9</v>
      </c>
      <c r="P295" s="11">
        <f t="shared" si="161"/>
        <v>8.51</v>
      </c>
      <c r="Q295" s="13">
        <f t="shared" si="162"/>
        <v>104.57</v>
      </c>
      <c r="R295" s="13"/>
      <c r="S295" s="11">
        <f t="shared" si="163"/>
        <v>339.98</v>
      </c>
      <c r="T295" s="11">
        <f t="shared" si="153"/>
        <v>1309.101</v>
      </c>
      <c r="U295" s="11"/>
      <c r="V295" s="2" t="str">
        <f>VLOOKUP(D295,[3]汇总!I$2:J$326,2,0)</f>
        <v>√</v>
      </c>
      <c r="W295" s="2">
        <f>VLOOKUP(D295,'[4]2021.05'!$E$5:$F$203,2,0)</f>
        <v>4180</v>
      </c>
      <c r="X295" s="2">
        <f t="shared" si="165"/>
        <v>453.792</v>
      </c>
      <c r="Y295" s="2">
        <f t="shared" si="166"/>
        <v>0</v>
      </c>
      <c r="Z295" s="2">
        <f t="shared" si="164"/>
        <v>226.9</v>
      </c>
      <c r="AA295" s="35" t="str">
        <f>VLOOKUP(C295,[7]export!$B$1:$I$388,8,0)</f>
        <v>226.9</v>
      </c>
      <c r="AB295" s="2">
        <f>VLOOKUP(C295,[8]Sheet1!$B$1:$K$500,9,0)</f>
        <v>8.51</v>
      </c>
      <c r="AC295" s="2">
        <f t="shared" si="155"/>
        <v>0</v>
      </c>
      <c r="AD295" s="2">
        <f>VLOOKUP(C295,'2021.06'!$C$2:$M$500,9,0)</f>
        <v>424.17</v>
      </c>
    </row>
    <row r="296" ht="20" customHeight="1" spans="1:30">
      <c r="A296" s="10">
        <f t="shared" si="156"/>
        <v>293</v>
      </c>
      <c r="B296" s="15"/>
      <c r="C296" s="11" t="s">
        <v>538</v>
      </c>
      <c r="D296" s="11" t="s">
        <v>539</v>
      </c>
      <c r="E296" s="11">
        <v>2836.2</v>
      </c>
      <c r="F296" s="11">
        <v>2837</v>
      </c>
      <c r="G296" s="13">
        <v>5228.42</v>
      </c>
      <c r="H296" s="11">
        <f t="shared" si="151"/>
        <v>51.05</v>
      </c>
      <c r="I296" s="11">
        <f t="shared" si="157"/>
        <v>453.792</v>
      </c>
      <c r="J296" s="11">
        <f t="shared" si="158"/>
        <v>19.859</v>
      </c>
      <c r="K296" s="13">
        <f t="shared" si="159"/>
        <v>444.42</v>
      </c>
      <c r="L296" s="13"/>
      <c r="M296" s="13">
        <f t="shared" si="152"/>
        <v>969.121</v>
      </c>
      <c r="N296" s="11">
        <v>0</v>
      </c>
      <c r="O296" s="11">
        <f t="shared" si="160"/>
        <v>226.9</v>
      </c>
      <c r="P296" s="11">
        <f t="shared" si="161"/>
        <v>8.51</v>
      </c>
      <c r="Q296" s="13">
        <f t="shared" si="162"/>
        <v>104.57</v>
      </c>
      <c r="R296" s="13"/>
      <c r="S296" s="11">
        <f t="shared" si="163"/>
        <v>339.98</v>
      </c>
      <c r="T296" s="11">
        <f t="shared" si="153"/>
        <v>1309.101</v>
      </c>
      <c r="U296" s="11"/>
      <c r="V296" s="2" t="str">
        <f>VLOOKUP(D296,[3]汇总!I$2:J$326,2,0)</f>
        <v>√</v>
      </c>
      <c r="W296" s="2">
        <f>VLOOKUP(D296,'[4]2021.05'!$E$5:$F$203,2,0)</f>
        <v>4180</v>
      </c>
      <c r="X296" s="2">
        <f t="shared" si="165"/>
        <v>453.792</v>
      </c>
      <c r="Y296" s="2">
        <f t="shared" si="166"/>
        <v>0</v>
      </c>
      <c r="Z296" s="2">
        <f t="shared" si="164"/>
        <v>226.9</v>
      </c>
      <c r="AA296" s="35" t="str">
        <f>VLOOKUP(C296,[7]export!$B$1:$I$388,8,0)</f>
        <v>226.9</v>
      </c>
      <c r="AB296" s="2">
        <f>VLOOKUP(C296,[8]Sheet1!$B$1:$K$500,9,0)</f>
        <v>8.51</v>
      </c>
      <c r="AC296" s="2">
        <f t="shared" si="155"/>
        <v>0</v>
      </c>
      <c r="AD296" s="2">
        <f>VLOOKUP(C296,'2021.06'!$C$2:$M$500,9,0)</f>
        <v>424.17</v>
      </c>
    </row>
    <row r="297" ht="20" customHeight="1" spans="1:30">
      <c r="A297" s="10">
        <f t="shared" si="156"/>
        <v>294</v>
      </c>
      <c r="B297" s="15"/>
      <c r="C297" s="11" t="s">
        <v>540</v>
      </c>
      <c r="D297" s="11" t="s">
        <v>541</v>
      </c>
      <c r="E297" s="11">
        <v>2836.2</v>
      </c>
      <c r="F297" s="11">
        <v>2837</v>
      </c>
      <c r="G297" s="13">
        <v>5228.42</v>
      </c>
      <c r="H297" s="11">
        <f t="shared" si="151"/>
        <v>51.05</v>
      </c>
      <c r="I297" s="11">
        <f t="shared" si="157"/>
        <v>453.792</v>
      </c>
      <c r="J297" s="11">
        <f t="shared" si="158"/>
        <v>19.859</v>
      </c>
      <c r="K297" s="13">
        <f t="shared" si="159"/>
        <v>444.42</v>
      </c>
      <c r="L297" s="13"/>
      <c r="M297" s="13">
        <f t="shared" si="152"/>
        <v>969.121</v>
      </c>
      <c r="N297" s="11">
        <v>0</v>
      </c>
      <c r="O297" s="11">
        <f t="shared" si="160"/>
        <v>226.9</v>
      </c>
      <c r="P297" s="11">
        <f t="shared" si="161"/>
        <v>8.51</v>
      </c>
      <c r="Q297" s="13">
        <f t="shared" si="162"/>
        <v>104.57</v>
      </c>
      <c r="R297" s="13"/>
      <c r="S297" s="11">
        <f t="shared" si="163"/>
        <v>339.98</v>
      </c>
      <c r="T297" s="11">
        <f t="shared" si="153"/>
        <v>1309.101</v>
      </c>
      <c r="U297" s="11"/>
      <c r="V297" s="2" t="str">
        <f>VLOOKUP(D297,[3]汇总!I$2:J$326,2,0)</f>
        <v>√</v>
      </c>
      <c r="W297" s="2">
        <f>VLOOKUP(D297,'[4]2021.05'!$E$5:$F$203,2,0)</f>
        <v>4180</v>
      </c>
      <c r="X297" s="2">
        <f t="shared" si="165"/>
        <v>453.792</v>
      </c>
      <c r="Y297" s="2">
        <f t="shared" si="166"/>
        <v>0</v>
      </c>
      <c r="Z297" s="2">
        <f t="shared" si="164"/>
        <v>226.9</v>
      </c>
      <c r="AA297" s="35" t="str">
        <f>VLOOKUP(C297,[7]export!$B$1:$I$388,8,0)</f>
        <v>226.9</v>
      </c>
      <c r="AB297" s="2">
        <f>VLOOKUP(C297,[8]Sheet1!$B$1:$K$500,9,0)</f>
        <v>8.51</v>
      </c>
      <c r="AC297" s="2">
        <f t="shared" si="155"/>
        <v>0</v>
      </c>
      <c r="AD297" s="2">
        <f>VLOOKUP(C297,'2021.06'!$C$2:$M$500,9,0)</f>
        <v>424.17</v>
      </c>
    </row>
    <row r="298" ht="20" customHeight="1" spans="1:30">
      <c r="A298" s="10">
        <f t="shared" si="156"/>
        <v>295</v>
      </c>
      <c r="B298" s="15"/>
      <c r="C298" s="11" t="s">
        <v>542</v>
      </c>
      <c r="D298" s="11" t="s">
        <v>543</v>
      </c>
      <c r="E298" s="11">
        <v>2836.2</v>
      </c>
      <c r="F298" s="11">
        <v>2837</v>
      </c>
      <c r="G298" s="13">
        <v>5228.42</v>
      </c>
      <c r="H298" s="11">
        <f t="shared" si="151"/>
        <v>51.05</v>
      </c>
      <c r="I298" s="11">
        <f t="shared" si="157"/>
        <v>453.792</v>
      </c>
      <c r="J298" s="11">
        <f t="shared" si="158"/>
        <v>19.859</v>
      </c>
      <c r="K298" s="13">
        <f t="shared" si="159"/>
        <v>444.42</v>
      </c>
      <c r="L298" s="13"/>
      <c r="M298" s="13">
        <f t="shared" si="152"/>
        <v>969.121</v>
      </c>
      <c r="N298" s="11">
        <v>0</v>
      </c>
      <c r="O298" s="11">
        <f t="shared" si="160"/>
        <v>226.9</v>
      </c>
      <c r="P298" s="11">
        <f t="shared" si="161"/>
        <v>8.51</v>
      </c>
      <c r="Q298" s="13">
        <f t="shared" si="162"/>
        <v>104.57</v>
      </c>
      <c r="R298" s="13"/>
      <c r="S298" s="11">
        <f t="shared" si="163"/>
        <v>339.98</v>
      </c>
      <c r="T298" s="11">
        <f t="shared" si="153"/>
        <v>1309.101</v>
      </c>
      <c r="U298" s="11"/>
      <c r="V298" s="2" t="str">
        <f>VLOOKUP(D298,[3]汇总!I$2:J$326,2,0)</f>
        <v>√</v>
      </c>
      <c r="W298" s="2">
        <f>VLOOKUP(D298,'[4]2021.05'!$E$5:$F$203,2,0)</f>
        <v>4180</v>
      </c>
      <c r="X298" s="2">
        <f t="shared" si="165"/>
        <v>453.792</v>
      </c>
      <c r="Y298" s="2">
        <f t="shared" si="166"/>
        <v>0</v>
      </c>
      <c r="Z298" s="2">
        <f t="shared" si="164"/>
        <v>226.9</v>
      </c>
      <c r="AA298" s="35" t="str">
        <f>VLOOKUP(C298,[7]export!$B$1:$I$388,8,0)</f>
        <v>226.9</v>
      </c>
      <c r="AB298" s="2">
        <f>VLOOKUP(C298,[8]Sheet1!$B$1:$K$500,9,0)</f>
        <v>8.51</v>
      </c>
      <c r="AC298" s="2">
        <f t="shared" si="155"/>
        <v>0</v>
      </c>
      <c r="AD298" s="2">
        <f>VLOOKUP(C298,'2021.06'!$C$2:$M$500,9,0)</f>
        <v>424.17</v>
      </c>
    </row>
    <row r="299" ht="20" customHeight="1" spans="1:30">
      <c r="A299" s="10">
        <f t="shared" si="156"/>
        <v>296</v>
      </c>
      <c r="B299" s="15"/>
      <c r="C299" s="11" t="s">
        <v>544</v>
      </c>
      <c r="D299" s="11" t="s">
        <v>545</v>
      </c>
      <c r="E299" s="11">
        <v>2836.2</v>
      </c>
      <c r="F299" s="11">
        <v>2837</v>
      </c>
      <c r="G299" s="13">
        <v>5228.42</v>
      </c>
      <c r="H299" s="11">
        <f t="shared" si="151"/>
        <v>51.05</v>
      </c>
      <c r="I299" s="11">
        <f t="shared" si="157"/>
        <v>453.792</v>
      </c>
      <c r="J299" s="11">
        <f t="shared" si="158"/>
        <v>19.859</v>
      </c>
      <c r="K299" s="13">
        <f t="shared" si="159"/>
        <v>444.42</v>
      </c>
      <c r="L299" s="13"/>
      <c r="M299" s="13">
        <f t="shared" si="152"/>
        <v>969.121</v>
      </c>
      <c r="N299" s="11">
        <v>0</v>
      </c>
      <c r="O299" s="11">
        <f t="shared" si="160"/>
        <v>226.9</v>
      </c>
      <c r="P299" s="11">
        <f t="shared" si="161"/>
        <v>8.51</v>
      </c>
      <c r="Q299" s="13">
        <f t="shared" si="162"/>
        <v>104.57</v>
      </c>
      <c r="R299" s="13"/>
      <c r="S299" s="11">
        <f t="shared" si="163"/>
        <v>339.98</v>
      </c>
      <c r="T299" s="11">
        <f t="shared" si="153"/>
        <v>1309.101</v>
      </c>
      <c r="U299" s="11"/>
      <c r="V299" s="2" t="str">
        <f>VLOOKUP(D299,[3]汇总!I$2:J$326,2,0)</f>
        <v>√</v>
      </c>
      <c r="W299" s="2">
        <f>VLOOKUP(D299,'[4]2021.05'!$E$5:$F$203,2,0)</f>
        <v>4180</v>
      </c>
      <c r="X299" s="2">
        <f t="shared" si="165"/>
        <v>453.792</v>
      </c>
      <c r="Y299" s="2">
        <f t="shared" si="166"/>
        <v>0</v>
      </c>
      <c r="Z299" s="2">
        <f t="shared" si="164"/>
        <v>226.9</v>
      </c>
      <c r="AA299" s="35" t="str">
        <f>VLOOKUP(C299,[7]export!$B$1:$I$388,8,0)</f>
        <v>226.9</v>
      </c>
      <c r="AB299" s="2">
        <f>VLOOKUP(C299,[8]Sheet1!$B$1:$K$500,9,0)</f>
        <v>8.51</v>
      </c>
      <c r="AC299" s="2">
        <f t="shared" si="155"/>
        <v>0</v>
      </c>
      <c r="AD299" s="2">
        <f>VLOOKUP(C299,'2021.06'!$C$2:$M$500,9,0)</f>
        <v>424.17</v>
      </c>
    </row>
    <row r="300" ht="20" customHeight="1" spans="1:30">
      <c r="A300" s="10">
        <f t="shared" si="156"/>
        <v>297</v>
      </c>
      <c r="B300" s="15"/>
      <c r="C300" s="11" t="s">
        <v>546</v>
      </c>
      <c r="D300" s="11" t="s">
        <v>547</v>
      </c>
      <c r="E300" s="11">
        <v>2836.2</v>
      </c>
      <c r="F300" s="11">
        <v>2837</v>
      </c>
      <c r="G300" s="13">
        <v>5228.42</v>
      </c>
      <c r="H300" s="11">
        <f t="shared" si="151"/>
        <v>51.05</v>
      </c>
      <c r="I300" s="11">
        <f t="shared" si="157"/>
        <v>453.792</v>
      </c>
      <c r="J300" s="11">
        <f t="shared" si="158"/>
        <v>19.859</v>
      </c>
      <c r="K300" s="13">
        <f t="shared" si="159"/>
        <v>444.42</v>
      </c>
      <c r="L300" s="13"/>
      <c r="M300" s="13">
        <f t="shared" si="152"/>
        <v>969.121</v>
      </c>
      <c r="N300" s="11">
        <v>0</v>
      </c>
      <c r="O300" s="11">
        <f t="shared" si="160"/>
        <v>226.9</v>
      </c>
      <c r="P300" s="11">
        <f t="shared" si="161"/>
        <v>8.51</v>
      </c>
      <c r="Q300" s="13">
        <f t="shared" si="162"/>
        <v>104.57</v>
      </c>
      <c r="R300" s="13"/>
      <c r="S300" s="11">
        <f t="shared" si="163"/>
        <v>339.98</v>
      </c>
      <c r="T300" s="11">
        <f t="shared" si="153"/>
        <v>1309.101</v>
      </c>
      <c r="U300" s="11"/>
      <c r="V300" s="2" t="str">
        <f>VLOOKUP(D300,[3]汇总!I$2:J$326,2,0)</f>
        <v>√</v>
      </c>
      <c r="W300" s="2">
        <f>VLOOKUP(D300,'[4]2021.05'!$E$5:$F$203,2,0)</f>
        <v>4180</v>
      </c>
      <c r="X300" s="2">
        <f t="shared" si="165"/>
        <v>453.792</v>
      </c>
      <c r="Y300" s="2">
        <f t="shared" si="166"/>
        <v>0</v>
      </c>
      <c r="Z300" s="2">
        <f t="shared" si="164"/>
        <v>226.9</v>
      </c>
      <c r="AA300" s="35" t="str">
        <f>VLOOKUP(C300,[7]export!$B$1:$I$388,8,0)</f>
        <v>226.9</v>
      </c>
      <c r="AB300" s="2">
        <f>VLOOKUP(C300,[8]Sheet1!$B$1:$K$500,9,0)</f>
        <v>8.51</v>
      </c>
      <c r="AC300" s="2">
        <f t="shared" si="155"/>
        <v>0</v>
      </c>
      <c r="AD300" s="2">
        <f>VLOOKUP(C300,'2021.06'!$C$2:$M$500,9,0)</f>
        <v>424.17</v>
      </c>
    </row>
    <row r="301" ht="20" customHeight="1" spans="1:30">
      <c r="A301" s="10">
        <f t="shared" si="156"/>
        <v>298</v>
      </c>
      <c r="B301" s="15"/>
      <c r="C301" s="11" t="s">
        <v>550</v>
      </c>
      <c r="D301" s="11" t="s">
        <v>551</v>
      </c>
      <c r="E301" s="11">
        <v>2836.2</v>
      </c>
      <c r="F301" s="11">
        <v>2837</v>
      </c>
      <c r="G301" s="13">
        <v>5228.42</v>
      </c>
      <c r="H301" s="11">
        <f t="shared" si="151"/>
        <v>51.05</v>
      </c>
      <c r="I301" s="11">
        <f t="shared" si="157"/>
        <v>453.792</v>
      </c>
      <c r="J301" s="11">
        <f t="shared" si="158"/>
        <v>19.859</v>
      </c>
      <c r="K301" s="13">
        <f t="shared" si="159"/>
        <v>444.42</v>
      </c>
      <c r="L301" s="13"/>
      <c r="M301" s="13">
        <f t="shared" si="152"/>
        <v>969.121</v>
      </c>
      <c r="N301" s="11">
        <v>0</v>
      </c>
      <c r="O301" s="11">
        <f t="shared" si="160"/>
        <v>226.9</v>
      </c>
      <c r="P301" s="11">
        <f t="shared" si="161"/>
        <v>8.51</v>
      </c>
      <c r="Q301" s="13">
        <f t="shared" si="162"/>
        <v>104.57</v>
      </c>
      <c r="R301" s="13"/>
      <c r="S301" s="11">
        <f t="shared" si="163"/>
        <v>339.98</v>
      </c>
      <c r="T301" s="11">
        <f t="shared" si="153"/>
        <v>1309.101</v>
      </c>
      <c r="U301" s="11"/>
      <c r="V301" s="2" t="str">
        <f>VLOOKUP(D301,[3]汇总!I$2:J$326,2,0)</f>
        <v>√</v>
      </c>
      <c r="W301" s="2" t="e">
        <f>VLOOKUP(D301,'[4]2021.05'!$E$5:$F$203,2,0)</f>
        <v>#N/A</v>
      </c>
      <c r="X301" s="2">
        <f t="shared" si="165"/>
        <v>453.792</v>
      </c>
      <c r="Y301" s="2">
        <f t="shared" si="166"/>
        <v>0</v>
      </c>
      <c r="Z301" s="2">
        <f t="shared" si="164"/>
        <v>226.9</v>
      </c>
      <c r="AA301" s="35" t="str">
        <f>VLOOKUP(C301,[7]export!$B$1:$I$388,8,0)</f>
        <v>226.9</v>
      </c>
      <c r="AB301" s="2">
        <f>VLOOKUP(C301,[8]Sheet1!$B$1:$K$500,9,0)</f>
        <v>8.51</v>
      </c>
      <c r="AC301" s="2">
        <f t="shared" si="155"/>
        <v>0</v>
      </c>
      <c r="AD301" s="2">
        <f>VLOOKUP(C301,'2021.06'!$C$2:$M$500,9,0)</f>
        <v>424.17</v>
      </c>
    </row>
    <row r="302" ht="20" customHeight="1" spans="1:30">
      <c r="A302" s="10">
        <f t="shared" si="156"/>
        <v>299</v>
      </c>
      <c r="B302" s="15"/>
      <c r="C302" s="11" t="s">
        <v>556</v>
      </c>
      <c r="D302" s="11" t="s">
        <v>557</v>
      </c>
      <c r="E302" s="11">
        <v>2836.2</v>
      </c>
      <c r="F302" s="11">
        <v>2837</v>
      </c>
      <c r="G302" s="13">
        <v>5228.42</v>
      </c>
      <c r="H302" s="11">
        <f t="shared" si="151"/>
        <v>51.05</v>
      </c>
      <c r="I302" s="11">
        <f t="shared" si="157"/>
        <v>453.792</v>
      </c>
      <c r="J302" s="11">
        <f t="shared" si="158"/>
        <v>19.859</v>
      </c>
      <c r="K302" s="13">
        <f t="shared" si="159"/>
        <v>444.42</v>
      </c>
      <c r="L302" s="13"/>
      <c r="M302" s="13">
        <f t="shared" si="152"/>
        <v>969.121</v>
      </c>
      <c r="N302" s="11">
        <v>0</v>
      </c>
      <c r="O302" s="11">
        <f t="shared" si="160"/>
        <v>226.9</v>
      </c>
      <c r="P302" s="11">
        <f t="shared" si="161"/>
        <v>8.51</v>
      </c>
      <c r="Q302" s="13">
        <f t="shared" si="162"/>
        <v>104.57</v>
      </c>
      <c r="R302" s="13"/>
      <c r="S302" s="11">
        <f t="shared" si="163"/>
        <v>339.98</v>
      </c>
      <c r="T302" s="11">
        <f t="shared" si="153"/>
        <v>1309.101</v>
      </c>
      <c r="U302" s="11"/>
      <c r="V302" s="2" t="str">
        <f>VLOOKUP(D302,[3]汇总!I$2:J$326,2,0)</f>
        <v>√</v>
      </c>
      <c r="W302" s="2" t="e">
        <f>VLOOKUP(D302,'[4]2021.05'!$E$5:$F$203,2,0)</f>
        <v>#N/A</v>
      </c>
      <c r="X302" s="2">
        <f t="shared" si="165"/>
        <v>453.792</v>
      </c>
      <c r="Y302" s="2">
        <f t="shared" si="166"/>
        <v>0</v>
      </c>
      <c r="Z302" s="2">
        <f t="shared" si="164"/>
        <v>226.9</v>
      </c>
      <c r="AA302" s="35" t="str">
        <f>VLOOKUP(C302,[7]export!$B$1:$I$388,8,0)</f>
        <v>226.9</v>
      </c>
      <c r="AB302" s="2">
        <f>VLOOKUP(C302,[8]Sheet1!$B$1:$K$500,9,0)</f>
        <v>8.51</v>
      </c>
      <c r="AC302" s="2">
        <f t="shared" si="155"/>
        <v>0</v>
      </c>
      <c r="AD302" s="2">
        <f>VLOOKUP(C302,'2021.06'!$C$2:$M$500,9,0)</f>
        <v>424.17</v>
      </c>
    </row>
    <row r="303" ht="20" customHeight="1" spans="1:30">
      <c r="A303" s="10">
        <f t="shared" ref="A303:A315" si="167">ROW()-3</f>
        <v>300</v>
      </c>
      <c r="B303" s="15"/>
      <c r="C303" s="11" t="s">
        <v>558</v>
      </c>
      <c r="D303" s="11" t="s">
        <v>559</v>
      </c>
      <c r="E303" s="11">
        <v>3042.05</v>
      </c>
      <c r="F303" s="11">
        <v>3043</v>
      </c>
      <c r="G303" s="13">
        <v>5228.42</v>
      </c>
      <c r="H303" s="11">
        <f t="shared" ref="H303:H315" si="168">ROUND(E303*0.018,2)</f>
        <v>54.76</v>
      </c>
      <c r="I303" s="11">
        <f t="shared" si="157"/>
        <v>486.728</v>
      </c>
      <c r="J303" s="11">
        <f t="shared" si="158"/>
        <v>21.301</v>
      </c>
      <c r="K303" s="13">
        <f t="shared" si="159"/>
        <v>444.42</v>
      </c>
      <c r="L303" s="13"/>
      <c r="M303" s="13">
        <f t="shared" si="152"/>
        <v>1007.209</v>
      </c>
      <c r="N303" s="11">
        <v>0</v>
      </c>
      <c r="O303" s="11">
        <f t="shared" si="160"/>
        <v>243.36</v>
      </c>
      <c r="P303" s="11">
        <f t="shared" si="161"/>
        <v>9.13</v>
      </c>
      <c r="Q303" s="13">
        <f t="shared" si="162"/>
        <v>104.57</v>
      </c>
      <c r="R303" s="13"/>
      <c r="S303" s="11">
        <f t="shared" si="163"/>
        <v>357.06</v>
      </c>
      <c r="T303" s="11">
        <f t="shared" si="153"/>
        <v>1364.269</v>
      </c>
      <c r="U303" s="47"/>
      <c r="V303" s="2" t="str">
        <f>VLOOKUP(D303,[3]汇总!I$2:J$326,2,0)</f>
        <v>√</v>
      </c>
      <c r="W303" s="2" t="e">
        <f>VLOOKUP(D303,'[4]2021.05'!$E$5:$F$203,2,0)</f>
        <v>#N/A</v>
      </c>
      <c r="X303" s="2">
        <f t="shared" si="165"/>
        <v>486.728</v>
      </c>
      <c r="Y303" s="2">
        <f t="shared" si="166"/>
        <v>0</v>
      </c>
      <c r="Z303" s="2">
        <f t="shared" si="164"/>
        <v>243.36</v>
      </c>
      <c r="AA303" s="35" t="str">
        <f>VLOOKUP(C303,[7]export!$B$1:$I$388,8,0)</f>
        <v>243.36</v>
      </c>
      <c r="AB303" s="2">
        <f>VLOOKUP(C303,[8]Sheet1!$B$1:$K$500,9,0)</f>
        <v>9.13</v>
      </c>
      <c r="AC303" s="2">
        <f t="shared" si="155"/>
        <v>0</v>
      </c>
      <c r="AD303" s="2">
        <f>VLOOKUP(C303,'2021.06'!$C$2:$M$500,9,0)</f>
        <v>424.17</v>
      </c>
    </row>
    <row r="304" ht="20" customHeight="1" spans="1:30">
      <c r="A304" s="10">
        <f t="shared" si="167"/>
        <v>301</v>
      </c>
      <c r="B304" s="15"/>
      <c r="C304" s="11" t="s">
        <v>567</v>
      </c>
      <c r="D304" s="11" t="s">
        <v>568</v>
      </c>
      <c r="E304" s="11">
        <v>3042.05</v>
      </c>
      <c r="F304" s="11">
        <v>3043</v>
      </c>
      <c r="G304" s="13">
        <v>5228.42</v>
      </c>
      <c r="H304" s="11">
        <f t="shared" si="168"/>
        <v>54.76</v>
      </c>
      <c r="I304" s="11">
        <f t="shared" si="157"/>
        <v>486.728</v>
      </c>
      <c r="J304" s="11">
        <f t="shared" si="158"/>
        <v>21.301</v>
      </c>
      <c r="K304" s="13">
        <f t="shared" si="159"/>
        <v>444.42</v>
      </c>
      <c r="L304" s="13"/>
      <c r="M304" s="13">
        <f t="shared" si="152"/>
        <v>1007.209</v>
      </c>
      <c r="N304" s="11">
        <v>0</v>
      </c>
      <c r="O304" s="11">
        <f t="shared" si="160"/>
        <v>243.36</v>
      </c>
      <c r="P304" s="11">
        <f t="shared" si="161"/>
        <v>9.13</v>
      </c>
      <c r="Q304" s="13">
        <f t="shared" si="162"/>
        <v>104.57</v>
      </c>
      <c r="R304" s="13"/>
      <c r="S304" s="11">
        <f t="shared" si="163"/>
        <v>357.06</v>
      </c>
      <c r="T304" s="11">
        <f t="shared" si="153"/>
        <v>1364.269</v>
      </c>
      <c r="U304" s="11"/>
      <c r="V304" s="2" t="str">
        <f>VLOOKUP(D304,[3]汇总!I$2:J$326,2,0)</f>
        <v>√</v>
      </c>
      <c r="W304" s="2" t="e">
        <f>VLOOKUP(D304,'[4]2021.05'!$E$5:$F$203,2,0)</f>
        <v>#N/A</v>
      </c>
      <c r="X304" s="2">
        <f t="shared" si="165"/>
        <v>486.728</v>
      </c>
      <c r="Y304" s="2">
        <f t="shared" si="166"/>
        <v>0</v>
      </c>
      <c r="Z304" s="2">
        <f t="shared" si="164"/>
        <v>243.36</v>
      </c>
      <c r="AA304" s="35" t="str">
        <f>VLOOKUP(C304,[7]export!$B$1:$I$388,8,0)</f>
        <v>243.36</v>
      </c>
      <c r="AB304" s="2">
        <f>VLOOKUP(C304,[8]Sheet1!$B$1:$K$500,9,0)</f>
        <v>9.13</v>
      </c>
      <c r="AC304" s="2">
        <f t="shared" si="155"/>
        <v>0</v>
      </c>
      <c r="AD304" s="2">
        <f>VLOOKUP(C304,'2021.06'!$C$2:$M$500,9,0)</f>
        <v>424.17</v>
      </c>
    </row>
    <row r="305" ht="20" customHeight="1" spans="1:30">
      <c r="A305" s="10">
        <f t="shared" si="167"/>
        <v>302</v>
      </c>
      <c r="B305" s="15"/>
      <c r="C305" s="11" t="s">
        <v>569</v>
      </c>
      <c r="D305" s="213" t="s">
        <v>570</v>
      </c>
      <c r="E305" s="11">
        <v>3042.05</v>
      </c>
      <c r="F305" s="11">
        <v>3043</v>
      </c>
      <c r="G305" s="13">
        <v>5228.42</v>
      </c>
      <c r="H305" s="11">
        <f t="shared" si="168"/>
        <v>54.76</v>
      </c>
      <c r="I305" s="11">
        <f t="shared" si="157"/>
        <v>486.728</v>
      </c>
      <c r="J305" s="11">
        <f t="shared" si="158"/>
        <v>21.301</v>
      </c>
      <c r="K305" s="13">
        <f t="shared" si="159"/>
        <v>444.42</v>
      </c>
      <c r="L305" s="13"/>
      <c r="M305" s="13">
        <f t="shared" si="152"/>
        <v>1007.209</v>
      </c>
      <c r="N305" s="11">
        <v>0</v>
      </c>
      <c r="O305" s="11">
        <f t="shared" si="160"/>
        <v>243.36</v>
      </c>
      <c r="P305" s="11">
        <f t="shared" si="161"/>
        <v>9.13</v>
      </c>
      <c r="Q305" s="13">
        <f t="shared" si="162"/>
        <v>104.57</v>
      </c>
      <c r="R305" s="13"/>
      <c r="S305" s="11">
        <f t="shared" si="163"/>
        <v>357.06</v>
      </c>
      <c r="T305" s="11">
        <f t="shared" si="153"/>
        <v>1364.269</v>
      </c>
      <c r="U305" s="11"/>
      <c r="V305" s="2" t="str">
        <f>VLOOKUP(D305,[3]汇总!I$2:J$326,2,0)</f>
        <v>√</v>
      </c>
      <c r="W305" s="2" t="e">
        <f>VLOOKUP(D305,'[4]2021.05'!$E$5:$F$203,2,0)</f>
        <v>#N/A</v>
      </c>
      <c r="X305" s="2">
        <f t="shared" si="165"/>
        <v>486.728</v>
      </c>
      <c r="Y305" s="2">
        <f t="shared" si="166"/>
        <v>0</v>
      </c>
      <c r="Z305" s="2">
        <f t="shared" si="164"/>
        <v>243.36</v>
      </c>
      <c r="AA305" s="35" t="str">
        <f>VLOOKUP(C305,[7]export!$B$1:$I$388,8,0)</f>
        <v>243.36</v>
      </c>
      <c r="AB305" s="2">
        <f>VLOOKUP(C305,[8]Sheet1!$B$1:$K$500,9,0)</f>
        <v>9.13</v>
      </c>
      <c r="AC305" s="2">
        <f t="shared" si="155"/>
        <v>0</v>
      </c>
      <c r="AD305" s="2">
        <f>VLOOKUP(C305,'2021.06'!$C$2:$M$500,9,0)</f>
        <v>424.17</v>
      </c>
    </row>
    <row r="306" ht="20" customHeight="1" spans="1:30">
      <c r="A306" s="10">
        <f t="shared" si="167"/>
        <v>303</v>
      </c>
      <c r="B306" s="15"/>
      <c r="C306" s="11" t="s">
        <v>754</v>
      </c>
      <c r="D306" s="11" t="s">
        <v>755</v>
      </c>
      <c r="E306" s="11">
        <v>3042.05</v>
      </c>
      <c r="F306" s="11">
        <v>3043</v>
      </c>
      <c r="G306" s="13">
        <v>5228.42</v>
      </c>
      <c r="H306" s="11">
        <f t="shared" si="168"/>
        <v>54.76</v>
      </c>
      <c r="I306" s="11">
        <f t="shared" si="157"/>
        <v>486.728</v>
      </c>
      <c r="J306" s="11">
        <f t="shared" si="158"/>
        <v>21.301</v>
      </c>
      <c r="K306" s="13">
        <f t="shared" si="159"/>
        <v>444.42</v>
      </c>
      <c r="L306" s="13"/>
      <c r="M306" s="13">
        <f t="shared" si="152"/>
        <v>1007.209</v>
      </c>
      <c r="N306" s="11">
        <v>0</v>
      </c>
      <c r="O306" s="11">
        <f t="shared" si="160"/>
        <v>243.36</v>
      </c>
      <c r="P306" s="11">
        <f t="shared" si="161"/>
        <v>9.13</v>
      </c>
      <c r="Q306" s="13">
        <f t="shared" si="162"/>
        <v>104.57</v>
      </c>
      <c r="R306" s="13"/>
      <c r="S306" s="11">
        <f t="shared" si="163"/>
        <v>357.06</v>
      </c>
      <c r="T306" s="11">
        <f t="shared" si="153"/>
        <v>1364.269</v>
      </c>
      <c r="U306" s="11"/>
      <c r="V306" s="2" t="str">
        <f>VLOOKUP(D306,[3]汇总!I$2:J$326,2,0)</f>
        <v>√</v>
      </c>
      <c r="W306" s="2" t="e">
        <f>VLOOKUP(D306,'[4]2021.05'!$E$5:$F$203,2,0)</f>
        <v>#N/A</v>
      </c>
      <c r="X306" s="2">
        <f t="shared" si="165"/>
        <v>486.728</v>
      </c>
      <c r="Y306" s="2">
        <f t="shared" si="166"/>
        <v>0</v>
      </c>
      <c r="Z306" s="2">
        <f t="shared" si="164"/>
        <v>243.36</v>
      </c>
      <c r="AA306" s="35" t="str">
        <f>VLOOKUP(C306,[7]export!$B$1:$I$388,8,0)</f>
        <v>243.36</v>
      </c>
      <c r="AB306" s="2">
        <f>VLOOKUP(C306,[8]Sheet1!$B$1:$K$500,9,0)</f>
        <v>9.13</v>
      </c>
      <c r="AC306" s="2">
        <f t="shared" si="155"/>
        <v>0</v>
      </c>
      <c r="AD306" s="2">
        <f>VLOOKUP(C306,'2021.06'!$C$2:$M$500,9,0)</f>
        <v>424.17</v>
      </c>
    </row>
    <row r="307" ht="20" customHeight="1" spans="1:30">
      <c r="A307" s="10">
        <f t="shared" si="167"/>
        <v>304</v>
      </c>
      <c r="B307" s="15"/>
      <c r="C307" s="11" t="s">
        <v>756</v>
      </c>
      <c r="D307" s="11" t="s">
        <v>757</v>
      </c>
      <c r="E307" s="11">
        <v>3042.05</v>
      </c>
      <c r="F307" s="11">
        <v>3043</v>
      </c>
      <c r="G307" s="13">
        <v>5228.42</v>
      </c>
      <c r="H307" s="11">
        <f t="shared" si="168"/>
        <v>54.76</v>
      </c>
      <c r="I307" s="11">
        <f t="shared" si="157"/>
        <v>486.728</v>
      </c>
      <c r="J307" s="11">
        <f t="shared" si="158"/>
        <v>21.301</v>
      </c>
      <c r="K307" s="13">
        <f t="shared" si="159"/>
        <v>444.42</v>
      </c>
      <c r="L307" s="13"/>
      <c r="M307" s="13">
        <f t="shared" si="152"/>
        <v>1007.209</v>
      </c>
      <c r="N307" s="11">
        <v>0</v>
      </c>
      <c r="O307" s="11">
        <f t="shared" si="160"/>
        <v>243.36</v>
      </c>
      <c r="P307" s="11">
        <f t="shared" si="161"/>
        <v>9.13</v>
      </c>
      <c r="Q307" s="13">
        <f t="shared" si="162"/>
        <v>104.57</v>
      </c>
      <c r="R307" s="13"/>
      <c r="S307" s="11">
        <f t="shared" si="163"/>
        <v>357.06</v>
      </c>
      <c r="T307" s="11">
        <f t="shared" si="153"/>
        <v>1364.269</v>
      </c>
      <c r="U307" s="11"/>
      <c r="V307" s="2" t="str">
        <f>VLOOKUP(D307,[3]汇总!I$2:J$326,2,0)</f>
        <v>√</v>
      </c>
      <c r="W307" s="2" t="e">
        <f>VLOOKUP(D307,'[4]2021.05'!$E$5:$F$203,2,0)</f>
        <v>#N/A</v>
      </c>
      <c r="X307" s="2">
        <f t="shared" si="165"/>
        <v>486.728</v>
      </c>
      <c r="Y307" s="2">
        <f t="shared" si="166"/>
        <v>0</v>
      </c>
      <c r="Z307" s="2">
        <f t="shared" si="164"/>
        <v>243.36</v>
      </c>
      <c r="AA307" s="35" t="str">
        <f>VLOOKUP(C307,[7]export!$B$1:$I$388,8,0)</f>
        <v>243.36</v>
      </c>
      <c r="AB307" s="2">
        <f>VLOOKUP(C307,[8]Sheet1!$B$1:$K$500,9,0)</f>
        <v>9.13</v>
      </c>
      <c r="AC307" s="2">
        <f t="shared" si="155"/>
        <v>0</v>
      </c>
      <c r="AD307" s="2">
        <f>VLOOKUP(C307,'2021.06'!$C$2:$M$500,9,0)</f>
        <v>424.17</v>
      </c>
    </row>
    <row r="308" ht="20" customHeight="1" spans="1:30">
      <c r="A308" s="10">
        <f t="shared" si="167"/>
        <v>305</v>
      </c>
      <c r="B308" s="15"/>
      <c r="C308" s="11" t="s">
        <v>815</v>
      </c>
      <c r="D308" s="11" t="s">
        <v>816</v>
      </c>
      <c r="E308" s="17">
        <v>3042.05</v>
      </c>
      <c r="F308" s="11">
        <v>3043</v>
      </c>
      <c r="G308" s="13">
        <v>5228.42</v>
      </c>
      <c r="H308" s="11">
        <f t="shared" si="168"/>
        <v>54.76</v>
      </c>
      <c r="I308" s="11">
        <f t="shared" si="157"/>
        <v>486.728</v>
      </c>
      <c r="J308" s="11">
        <f t="shared" si="158"/>
        <v>21.301</v>
      </c>
      <c r="K308" s="13">
        <f t="shared" si="159"/>
        <v>444.42</v>
      </c>
      <c r="L308" s="13"/>
      <c r="M308" s="13">
        <f t="shared" si="152"/>
        <v>1007.209</v>
      </c>
      <c r="N308" s="11">
        <v>0</v>
      </c>
      <c r="O308" s="11">
        <f t="shared" si="160"/>
        <v>243.36</v>
      </c>
      <c r="P308" s="11">
        <f t="shared" si="161"/>
        <v>9.13</v>
      </c>
      <c r="Q308" s="13">
        <f t="shared" si="162"/>
        <v>104.57</v>
      </c>
      <c r="R308" s="13"/>
      <c r="S308" s="11">
        <f t="shared" si="163"/>
        <v>357.06</v>
      </c>
      <c r="T308" s="11">
        <f t="shared" si="153"/>
        <v>1364.269</v>
      </c>
      <c r="U308" s="11"/>
      <c r="V308" s="2" t="str">
        <f>VLOOKUP(D308,[3]汇总!I$2:J$326,2,0)</f>
        <v>√</v>
      </c>
      <c r="W308" s="2" t="e">
        <f>VLOOKUP(D308,'[4]2021.05'!$E$5:$F$203,2,0)</f>
        <v>#N/A</v>
      </c>
      <c r="X308" s="2">
        <f t="shared" si="165"/>
        <v>486.728</v>
      </c>
      <c r="Y308" s="2">
        <f t="shared" si="166"/>
        <v>0</v>
      </c>
      <c r="Z308" s="2">
        <f t="shared" si="164"/>
        <v>243.36</v>
      </c>
      <c r="AA308" s="35" t="str">
        <f>VLOOKUP(C308,[7]export!$B$1:$I$388,8,0)</f>
        <v>243.36</v>
      </c>
      <c r="AB308" s="2">
        <f>VLOOKUP(C308,[8]Sheet1!$B$1:$K$500,9,0)</f>
        <v>9.13</v>
      </c>
      <c r="AC308" s="2">
        <f t="shared" si="155"/>
        <v>0</v>
      </c>
      <c r="AD308" s="2">
        <f>VLOOKUP(C308,'2021.06'!$C$2:$M$500,9,0)</f>
        <v>424.17</v>
      </c>
    </row>
    <row r="309" ht="20" customHeight="1" spans="1:30">
      <c r="A309" s="10">
        <f t="shared" si="167"/>
        <v>306</v>
      </c>
      <c r="B309" s="15"/>
      <c r="C309" s="11" t="s">
        <v>819</v>
      </c>
      <c r="D309" s="11" t="s">
        <v>820</v>
      </c>
      <c r="E309" s="17">
        <v>3042.05</v>
      </c>
      <c r="F309" s="11">
        <v>3043</v>
      </c>
      <c r="G309" s="13">
        <v>5228.42</v>
      </c>
      <c r="H309" s="11">
        <f t="shared" si="168"/>
        <v>54.76</v>
      </c>
      <c r="I309" s="11">
        <f t="shared" si="157"/>
        <v>486.728</v>
      </c>
      <c r="J309" s="11">
        <f t="shared" si="158"/>
        <v>21.301</v>
      </c>
      <c r="K309" s="13">
        <f t="shared" si="159"/>
        <v>444.42</v>
      </c>
      <c r="L309" s="13"/>
      <c r="M309" s="13">
        <f t="shared" si="152"/>
        <v>1007.209</v>
      </c>
      <c r="N309" s="11">
        <v>0</v>
      </c>
      <c r="O309" s="11">
        <f t="shared" si="160"/>
        <v>243.36</v>
      </c>
      <c r="P309" s="11">
        <f t="shared" si="161"/>
        <v>9.13</v>
      </c>
      <c r="Q309" s="13">
        <f t="shared" si="162"/>
        <v>104.57</v>
      </c>
      <c r="R309" s="13"/>
      <c r="S309" s="11">
        <f t="shared" si="163"/>
        <v>357.06</v>
      </c>
      <c r="T309" s="11">
        <f t="shared" si="153"/>
        <v>1364.269</v>
      </c>
      <c r="U309" s="11"/>
      <c r="V309" s="2" t="str">
        <f>VLOOKUP(D309,[3]汇总!I$2:J$326,2,0)</f>
        <v>√</v>
      </c>
      <c r="W309" s="2" t="e">
        <f>VLOOKUP(D309,'[4]2021.05'!$E$5:$F$203,2,0)</f>
        <v>#N/A</v>
      </c>
      <c r="X309" s="2">
        <f t="shared" si="165"/>
        <v>486.728</v>
      </c>
      <c r="Y309" s="2">
        <f t="shared" si="166"/>
        <v>0</v>
      </c>
      <c r="Z309" s="2">
        <f t="shared" si="164"/>
        <v>243.36</v>
      </c>
      <c r="AA309" s="35" t="str">
        <f>VLOOKUP(C309,[7]export!$B$1:$I$388,8,0)</f>
        <v>243.36</v>
      </c>
      <c r="AB309" s="2">
        <f>VLOOKUP(C309,[8]Sheet1!$B$1:$K$500,9,0)</f>
        <v>9.13</v>
      </c>
      <c r="AC309" s="2">
        <f t="shared" si="155"/>
        <v>0</v>
      </c>
      <c r="AD309" s="2">
        <f>VLOOKUP(C309,'2021.06'!$C$2:$M$500,9,0)</f>
        <v>424.17</v>
      </c>
    </row>
    <row r="310" ht="20" customHeight="1" spans="1:30">
      <c r="A310" s="10">
        <f t="shared" si="167"/>
        <v>307</v>
      </c>
      <c r="B310" s="15"/>
      <c r="C310" s="11" t="s">
        <v>821</v>
      </c>
      <c r="D310" s="11" t="s">
        <v>822</v>
      </c>
      <c r="E310" s="17">
        <v>3042.05</v>
      </c>
      <c r="F310" s="11">
        <v>3043</v>
      </c>
      <c r="G310" s="13">
        <v>5228.42</v>
      </c>
      <c r="H310" s="11">
        <f t="shared" si="168"/>
        <v>54.76</v>
      </c>
      <c r="I310" s="11">
        <f t="shared" si="157"/>
        <v>486.728</v>
      </c>
      <c r="J310" s="11">
        <f t="shared" si="158"/>
        <v>21.301</v>
      </c>
      <c r="K310" s="13">
        <f t="shared" si="159"/>
        <v>444.42</v>
      </c>
      <c r="L310" s="13"/>
      <c r="M310" s="13">
        <f t="shared" si="152"/>
        <v>1007.209</v>
      </c>
      <c r="N310" s="11">
        <v>0</v>
      </c>
      <c r="O310" s="11">
        <f t="shared" si="160"/>
        <v>243.36</v>
      </c>
      <c r="P310" s="11">
        <f t="shared" si="161"/>
        <v>9.13</v>
      </c>
      <c r="Q310" s="13">
        <f t="shared" si="162"/>
        <v>104.57</v>
      </c>
      <c r="R310" s="13"/>
      <c r="S310" s="11">
        <f t="shared" si="163"/>
        <v>357.06</v>
      </c>
      <c r="T310" s="11">
        <f t="shared" si="153"/>
        <v>1364.269</v>
      </c>
      <c r="U310" s="11"/>
      <c r="V310" s="2" t="str">
        <f>VLOOKUP(D310,[3]汇总!I$2:J$326,2,0)</f>
        <v>√</v>
      </c>
      <c r="W310" s="2" t="e">
        <f>VLOOKUP(D310,'[4]2021.05'!$E$5:$F$203,2,0)</f>
        <v>#N/A</v>
      </c>
      <c r="X310" s="2">
        <f t="shared" si="165"/>
        <v>486.728</v>
      </c>
      <c r="Y310" s="2">
        <f t="shared" si="166"/>
        <v>0</v>
      </c>
      <c r="Z310" s="2">
        <f t="shared" si="164"/>
        <v>243.36</v>
      </c>
      <c r="AA310" s="35" t="str">
        <f>VLOOKUP(C310,[7]export!$B$1:$I$388,8,0)</f>
        <v>243.36</v>
      </c>
      <c r="AB310" s="2">
        <f>VLOOKUP(C310,[8]Sheet1!$B$1:$K$500,9,0)</f>
        <v>9.13</v>
      </c>
      <c r="AC310" s="2">
        <f t="shared" si="155"/>
        <v>0</v>
      </c>
      <c r="AD310" s="2">
        <f>VLOOKUP(C310,'2021.06'!$C$2:$M$500,9,0)</f>
        <v>424.17</v>
      </c>
    </row>
    <row r="311" ht="20" customHeight="1" spans="1:30">
      <c r="A311" s="10">
        <f t="shared" si="167"/>
        <v>308</v>
      </c>
      <c r="B311" s="15"/>
      <c r="C311" s="11" t="s">
        <v>823</v>
      </c>
      <c r="D311" s="11" t="s">
        <v>824</v>
      </c>
      <c r="E311" s="17">
        <v>3042.05</v>
      </c>
      <c r="F311" s="11">
        <v>3043</v>
      </c>
      <c r="G311" s="13">
        <v>5228.42</v>
      </c>
      <c r="H311" s="11">
        <f t="shared" si="168"/>
        <v>54.76</v>
      </c>
      <c r="I311" s="11">
        <f t="shared" si="157"/>
        <v>486.728</v>
      </c>
      <c r="J311" s="11">
        <f t="shared" si="158"/>
        <v>21.301</v>
      </c>
      <c r="K311" s="13">
        <f t="shared" si="159"/>
        <v>444.42</v>
      </c>
      <c r="L311" s="13"/>
      <c r="M311" s="13">
        <f t="shared" si="152"/>
        <v>1007.209</v>
      </c>
      <c r="N311" s="11">
        <v>0</v>
      </c>
      <c r="O311" s="11">
        <f t="shared" si="160"/>
        <v>243.36</v>
      </c>
      <c r="P311" s="11">
        <f t="shared" si="161"/>
        <v>9.13</v>
      </c>
      <c r="Q311" s="13">
        <f t="shared" si="162"/>
        <v>104.57</v>
      </c>
      <c r="R311" s="13"/>
      <c r="S311" s="11">
        <f t="shared" si="163"/>
        <v>357.06</v>
      </c>
      <c r="T311" s="11">
        <f t="shared" si="153"/>
        <v>1364.269</v>
      </c>
      <c r="U311" s="11"/>
      <c r="V311" s="2" t="str">
        <f>VLOOKUP(D311,[3]汇总!I$2:J$326,2,0)</f>
        <v>√</v>
      </c>
      <c r="W311" s="2" t="e">
        <f>VLOOKUP(D311,'[4]2021.05'!$E$5:$F$203,2,0)</f>
        <v>#N/A</v>
      </c>
      <c r="X311" s="2">
        <f t="shared" si="165"/>
        <v>486.728</v>
      </c>
      <c r="Y311" s="2">
        <f t="shared" si="166"/>
        <v>0</v>
      </c>
      <c r="Z311" s="2">
        <f t="shared" si="164"/>
        <v>243.36</v>
      </c>
      <c r="AA311" s="35" t="str">
        <f>VLOOKUP(C311,[7]export!$B$1:$I$388,8,0)</f>
        <v>243.36</v>
      </c>
      <c r="AB311" s="2">
        <f>VLOOKUP(C311,[8]Sheet1!$B$1:$K$500,9,0)</f>
        <v>9.13</v>
      </c>
      <c r="AC311" s="2">
        <f t="shared" si="155"/>
        <v>0</v>
      </c>
      <c r="AD311" s="2">
        <f>VLOOKUP(C311,'2021.06'!$C$2:$M$500,9,0)</f>
        <v>424.17</v>
      </c>
    </row>
    <row r="312" ht="20" customHeight="1" spans="1:30">
      <c r="A312" s="10">
        <f t="shared" si="167"/>
        <v>309</v>
      </c>
      <c r="B312" s="15"/>
      <c r="C312" s="11" t="s">
        <v>825</v>
      </c>
      <c r="D312" s="17" t="s">
        <v>826</v>
      </c>
      <c r="E312" s="17">
        <v>3042.05</v>
      </c>
      <c r="F312" s="11">
        <v>3043</v>
      </c>
      <c r="G312" s="13">
        <v>5228.42</v>
      </c>
      <c r="H312" s="11">
        <f t="shared" si="168"/>
        <v>54.76</v>
      </c>
      <c r="I312" s="11">
        <f t="shared" si="157"/>
        <v>486.728</v>
      </c>
      <c r="J312" s="11">
        <f t="shared" si="158"/>
        <v>21.301</v>
      </c>
      <c r="K312" s="13">
        <f t="shared" si="159"/>
        <v>444.42</v>
      </c>
      <c r="L312" s="13"/>
      <c r="M312" s="13">
        <f t="shared" si="152"/>
        <v>1007.209</v>
      </c>
      <c r="N312" s="11">
        <v>0</v>
      </c>
      <c r="O312" s="11">
        <f t="shared" si="160"/>
        <v>243.36</v>
      </c>
      <c r="P312" s="11">
        <f t="shared" si="161"/>
        <v>9.13</v>
      </c>
      <c r="Q312" s="13">
        <f t="shared" si="162"/>
        <v>104.57</v>
      </c>
      <c r="R312" s="13"/>
      <c r="S312" s="11">
        <f t="shared" si="163"/>
        <v>357.06</v>
      </c>
      <c r="T312" s="11">
        <f t="shared" si="153"/>
        <v>1364.269</v>
      </c>
      <c r="U312" s="11"/>
      <c r="V312" s="2" t="str">
        <f>VLOOKUP(D312,[3]汇总!I$2:J$326,2,0)</f>
        <v>√</v>
      </c>
      <c r="W312" s="2" t="e">
        <f>VLOOKUP(D312,'[4]2021.05'!$E$5:$F$203,2,0)</f>
        <v>#N/A</v>
      </c>
      <c r="X312" s="2">
        <f t="shared" si="165"/>
        <v>486.728</v>
      </c>
      <c r="Y312" s="2">
        <f t="shared" si="166"/>
        <v>0</v>
      </c>
      <c r="Z312" s="2">
        <f t="shared" si="164"/>
        <v>243.36</v>
      </c>
      <c r="AA312" s="35" t="str">
        <f>VLOOKUP(C312,[7]export!$B$1:$I$388,8,0)</f>
        <v>243.36</v>
      </c>
      <c r="AB312" s="2">
        <f>VLOOKUP(C312,[8]Sheet1!$B$1:$K$500,9,0)</f>
        <v>9.13</v>
      </c>
      <c r="AC312" s="2">
        <f t="shared" si="155"/>
        <v>0</v>
      </c>
      <c r="AD312" s="2">
        <f>VLOOKUP(C312,'2021.06'!$C$2:$M$500,9,0)</f>
        <v>424.17</v>
      </c>
    </row>
    <row r="313" ht="20" customHeight="1" spans="1:30">
      <c r="A313" s="10">
        <f t="shared" si="167"/>
        <v>310</v>
      </c>
      <c r="B313" s="15"/>
      <c r="C313" s="11" t="s">
        <v>893</v>
      </c>
      <c r="D313" s="211" t="s">
        <v>894</v>
      </c>
      <c r="E313" s="17">
        <v>3042.05</v>
      </c>
      <c r="F313" s="11">
        <v>3043</v>
      </c>
      <c r="G313" s="13">
        <v>5228.42</v>
      </c>
      <c r="H313" s="11">
        <f t="shared" si="168"/>
        <v>54.76</v>
      </c>
      <c r="I313" s="11">
        <f t="shared" si="157"/>
        <v>486.728</v>
      </c>
      <c r="J313" s="11">
        <f t="shared" si="158"/>
        <v>21.301</v>
      </c>
      <c r="K313" s="13">
        <f t="shared" si="159"/>
        <v>444.42</v>
      </c>
      <c r="L313" s="13"/>
      <c r="M313" s="13">
        <f t="shared" si="152"/>
        <v>1007.209</v>
      </c>
      <c r="N313" s="11">
        <v>0</v>
      </c>
      <c r="O313" s="11">
        <f t="shared" si="160"/>
        <v>243.36</v>
      </c>
      <c r="P313" s="11">
        <f t="shared" si="161"/>
        <v>9.13</v>
      </c>
      <c r="Q313" s="13">
        <f t="shared" si="162"/>
        <v>104.57</v>
      </c>
      <c r="R313" s="13"/>
      <c r="S313" s="11">
        <f t="shared" si="163"/>
        <v>357.06</v>
      </c>
      <c r="T313" s="11">
        <f t="shared" si="153"/>
        <v>1364.269</v>
      </c>
      <c r="U313" s="11"/>
      <c r="W313" s="2" t="e">
        <f>VLOOKUP(D313,'[4]2021.05'!$E$5:$F$203,2,0)</f>
        <v>#N/A</v>
      </c>
      <c r="X313" s="2">
        <f t="shared" si="165"/>
        <v>486.728</v>
      </c>
      <c r="Y313" s="2">
        <f t="shared" si="166"/>
        <v>0</v>
      </c>
      <c r="Z313" s="2">
        <f t="shared" si="164"/>
        <v>243.36</v>
      </c>
      <c r="AA313" s="35" t="str">
        <f>VLOOKUP(C313,[7]export!$B$1:$I$388,8,0)</f>
        <v>243.36</v>
      </c>
      <c r="AB313" s="2">
        <f>VLOOKUP(C313,[8]Sheet1!$B$1:$K$500,9,0)</f>
        <v>9.13</v>
      </c>
      <c r="AC313" s="2">
        <f t="shared" si="155"/>
        <v>0</v>
      </c>
      <c r="AD313" s="2">
        <f>VLOOKUP(C313,'2021.06'!$C$2:$M$500,9,0)</f>
        <v>424.17</v>
      </c>
    </row>
    <row r="314" ht="20" customHeight="1" spans="1:30">
      <c r="A314" s="10">
        <f t="shared" si="167"/>
        <v>311</v>
      </c>
      <c r="B314" s="15"/>
      <c r="C314" s="11" t="s">
        <v>895</v>
      </c>
      <c r="D314" s="211" t="s">
        <v>896</v>
      </c>
      <c r="E314" s="17">
        <v>3042.05</v>
      </c>
      <c r="F314" s="11">
        <v>3043</v>
      </c>
      <c r="G314" s="13">
        <v>5228.42</v>
      </c>
      <c r="H314" s="11">
        <f t="shared" si="168"/>
        <v>54.76</v>
      </c>
      <c r="I314" s="11">
        <f t="shared" si="157"/>
        <v>486.728</v>
      </c>
      <c r="J314" s="11">
        <f t="shared" si="158"/>
        <v>21.301</v>
      </c>
      <c r="K314" s="13">
        <f t="shared" si="159"/>
        <v>444.42</v>
      </c>
      <c r="L314" s="13"/>
      <c r="M314" s="13">
        <f t="shared" si="152"/>
        <v>1007.209</v>
      </c>
      <c r="N314" s="11">
        <v>0</v>
      </c>
      <c r="O314" s="11">
        <f t="shared" si="160"/>
        <v>243.36</v>
      </c>
      <c r="P314" s="11">
        <f t="shared" si="161"/>
        <v>9.13</v>
      </c>
      <c r="Q314" s="13">
        <f t="shared" si="162"/>
        <v>104.57</v>
      </c>
      <c r="R314" s="13"/>
      <c r="S314" s="11">
        <f t="shared" si="163"/>
        <v>357.06</v>
      </c>
      <c r="T314" s="11">
        <f t="shared" si="153"/>
        <v>1364.269</v>
      </c>
      <c r="U314" s="11"/>
      <c r="W314" s="2" t="e">
        <f>VLOOKUP(D314,'[4]2021.05'!$E$5:$F$203,2,0)</f>
        <v>#N/A</v>
      </c>
      <c r="X314" s="2">
        <f t="shared" si="165"/>
        <v>486.728</v>
      </c>
      <c r="Y314" s="2">
        <f t="shared" si="166"/>
        <v>0</v>
      </c>
      <c r="Z314" s="2">
        <f t="shared" si="164"/>
        <v>243.36</v>
      </c>
      <c r="AA314" s="35" t="str">
        <f>VLOOKUP(C314,[7]export!$B$1:$I$388,8,0)</f>
        <v>243.36</v>
      </c>
      <c r="AB314" s="2">
        <f>VLOOKUP(C314,[8]Sheet1!$B$1:$K$500,9,0)</f>
        <v>9.13</v>
      </c>
      <c r="AC314" s="2">
        <f t="shared" si="155"/>
        <v>0</v>
      </c>
      <c r="AD314" s="2">
        <f>VLOOKUP(C314,'2021.06'!$C$2:$M$500,9,0)</f>
        <v>424.17</v>
      </c>
    </row>
    <row r="315" ht="20" customHeight="1" spans="1:30">
      <c r="A315" s="10">
        <f t="shared" si="167"/>
        <v>312</v>
      </c>
      <c r="B315" s="15"/>
      <c r="C315" s="11" t="s">
        <v>897</v>
      </c>
      <c r="D315" s="211" t="s">
        <v>898</v>
      </c>
      <c r="E315" s="17">
        <v>3042.05</v>
      </c>
      <c r="F315" s="11">
        <v>3043</v>
      </c>
      <c r="G315" s="13">
        <v>5228.42</v>
      </c>
      <c r="H315" s="11">
        <f t="shared" si="168"/>
        <v>54.76</v>
      </c>
      <c r="I315" s="11">
        <f t="shared" si="157"/>
        <v>486.728</v>
      </c>
      <c r="J315" s="11">
        <f t="shared" si="158"/>
        <v>21.301</v>
      </c>
      <c r="K315" s="13">
        <f t="shared" si="159"/>
        <v>444.42</v>
      </c>
      <c r="L315" s="13"/>
      <c r="M315" s="13">
        <f t="shared" si="152"/>
        <v>1007.209</v>
      </c>
      <c r="N315" s="11">
        <v>0</v>
      </c>
      <c r="O315" s="11">
        <f t="shared" si="160"/>
        <v>243.36</v>
      </c>
      <c r="P315" s="11">
        <f t="shared" si="161"/>
        <v>9.13</v>
      </c>
      <c r="Q315" s="13">
        <f t="shared" si="162"/>
        <v>104.57</v>
      </c>
      <c r="R315" s="13"/>
      <c r="S315" s="11">
        <f t="shared" si="163"/>
        <v>357.06</v>
      </c>
      <c r="T315" s="11">
        <f t="shared" si="153"/>
        <v>1364.269</v>
      </c>
      <c r="U315" s="11"/>
      <c r="W315" s="2" t="e">
        <f>VLOOKUP(D315,'[4]2021.05'!$E$5:$F$203,2,0)</f>
        <v>#N/A</v>
      </c>
      <c r="X315" s="2">
        <f t="shared" si="165"/>
        <v>486.728</v>
      </c>
      <c r="Y315" s="2">
        <f t="shared" si="166"/>
        <v>0</v>
      </c>
      <c r="Z315" s="2">
        <f t="shared" si="164"/>
        <v>243.36</v>
      </c>
      <c r="AA315" s="35" t="str">
        <f>VLOOKUP(C315,[7]export!$B$1:$I$388,8,0)</f>
        <v>243.36</v>
      </c>
      <c r="AB315" s="2">
        <f>VLOOKUP(C315,[8]Sheet1!$B$1:$K$500,9,0)</f>
        <v>9.13</v>
      </c>
      <c r="AC315" s="2">
        <f t="shared" si="155"/>
        <v>0</v>
      </c>
      <c r="AD315" s="2">
        <f>VLOOKUP(C315,'2021.06'!$C$2:$M$500,9,0)</f>
        <v>424.17</v>
      </c>
    </row>
    <row r="316" ht="20" customHeight="1" spans="1:30">
      <c r="A316" s="10">
        <f t="shared" ref="A316:A343" si="169">ROW()-3</f>
        <v>313</v>
      </c>
      <c r="B316" s="15"/>
      <c r="C316" s="11" t="s">
        <v>903</v>
      </c>
      <c r="D316" s="17" t="s">
        <v>904</v>
      </c>
      <c r="E316" s="17">
        <v>3042.05</v>
      </c>
      <c r="F316" s="11">
        <v>3043</v>
      </c>
      <c r="G316" s="13">
        <v>5228.42</v>
      </c>
      <c r="H316" s="11">
        <f t="shared" ref="H316:H343" si="170">ROUND(E316*0.018,2)</f>
        <v>54.76</v>
      </c>
      <c r="I316" s="11">
        <f t="shared" si="157"/>
        <v>486.728</v>
      </c>
      <c r="J316" s="11">
        <f t="shared" si="158"/>
        <v>21.301</v>
      </c>
      <c r="K316" s="13">
        <f t="shared" si="159"/>
        <v>444.42</v>
      </c>
      <c r="L316" s="13"/>
      <c r="M316" s="13">
        <f t="shared" ref="M316:M357" si="171">SUM(H316:K316)</f>
        <v>1007.209</v>
      </c>
      <c r="N316" s="11">
        <v>0</v>
      </c>
      <c r="O316" s="11">
        <f t="shared" si="160"/>
        <v>243.36</v>
      </c>
      <c r="P316" s="11">
        <f t="shared" si="161"/>
        <v>9.13</v>
      </c>
      <c r="Q316" s="13">
        <f t="shared" si="162"/>
        <v>104.57</v>
      </c>
      <c r="R316" s="13"/>
      <c r="S316" s="11">
        <f t="shared" si="163"/>
        <v>357.06</v>
      </c>
      <c r="T316" s="11">
        <f t="shared" ref="T316:T357" si="172">M316+S316</f>
        <v>1364.269</v>
      </c>
      <c r="U316" s="11"/>
      <c r="W316" s="2" t="e">
        <f>VLOOKUP(D316,'[4]2021.05'!$E$5:$F$203,2,0)</f>
        <v>#N/A</v>
      </c>
      <c r="X316" s="2">
        <f t="shared" si="165"/>
        <v>486.728</v>
      </c>
      <c r="Y316" s="2">
        <f t="shared" si="166"/>
        <v>0</v>
      </c>
      <c r="Z316" s="2">
        <f t="shared" ref="Z316:Z343" si="173">O316-Y316</f>
        <v>243.36</v>
      </c>
      <c r="AA316" s="35" t="str">
        <f>VLOOKUP(C316,[7]export!$B$1:$I$388,8,0)</f>
        <v>243.36</v>
      </c>
      <c r="AB316" s="2">
        <f>VLOOKUP(C316,[8]Sheet1!$B$1:$K$500,9,0)</f>
        <v>9.13</v>
      </c>
      <c r="AC316" s="2">
        <f t="shared" si="155"/>
        <v>0</v>
      </c>
      <c r="AD316" s="2">
        <f>VLOOKUP(C316,'2021.06'!$C$2:$M$500,9,0)</f>
        <v>424.17</v>
      </c>
    </row>
    <row r="317" ht="20" customHeight="1" spans="1:30">
      <c r="A317" s="10">
        <f t="shared" si="169"/>
        <v>314</v>
      </c>
      <c r="B317" s="15"/>
      <c r="C317" s="29" t="s">
        <v>997</v>
      </c>
      <c r="D317" s="29" t="s">
        <v>998</v>
      </c>
      <c r="E317" s="17">
        <v>3042.05</v>
      </c>
      <c r="F317" s="11">
        <v>3043</v>
      </c>
      <c r="G317" s="13">
        <v>0</v>
      </c>
      <c r="H317" s="11">
        <f t="shared" si="170"/>
        <v>54.76</v>
      </c>
      <c r="I317" s="11">
        <f t="shared" si="157"/>
        <v>486.728</v>
      </c>
      <c r="J317" s="11">
        <f t="shared" si="158"/>
        <v>21.301</v>
      </c>
      <c r="K317" s="13">
        <v>0</v>
      </c>
      <c r="L317" s="13"/>
      <c r="M317" s="13">
        <f t="shared" si="171"/>
        <v>562.789</v>
      </c>
      <c r="N317" s="11">
        <v>0</v>
      </c>
      <c r="O317" s="11">
        <f t="shared" si="160"/>
        <v>243.36</v>
      </c>
      <c r="P317" s="11">
        <f t="shared" si="161"/>
        <v>9.13</v>
      </c>
      <c r="Q317" s="13">
        <v>0</v>
      </c>
      <c r="R317" s="13"/>
      <c r="S317" s="11">
        <f t="shared" si="163"/>
        <v>252.49</v>
      </c>
      <c r="T317" s="11">
        <f t="shared" si="172"/>
        <v>815.279</v>
      </c>
      <c r="U317" s="11"/>
      <c r="X317" s="2">
        <f t="shared" si="165"/>
        <v>486.728</v>
      </c>
      <c r="Y317" s="2">
        <f t="shared" si="166"/>
        <v>0</v>
      </c>
      <c r="Z317" s="2">
        <f t="shared" si="173"/>
        <v>243.36</v>
      </c>
      <c r="AA317" s="35" t="str">
        <f>VLOOKUP(C317,[7]export!$B$1:$I$388,8,0)</f>
        <v>243.36</v>
      </c>
      <c r="AB317" s="2">
        <f>VLOOKUP(C317,[8]Sheet1!$B$1:$K$500,9,0)</f>
        <v>9.13</v>
      </c>
      <c r="AC317" s="2">
        <f t="shared" si="155"/>
        <v>0</v>
      </c>
      <c r="AD317" s="2">
        <f>VLOOKUP(C317,'2021.06'!$C$2:$M$500,9,0)</f>
        <v>0</v>
      </c>
    </row>
    <row r="318" ht="20" customHeight="1" spans="1:30">
      <c r="A318" s="10">
        <f t="shared" si="169"/>
        <v>315</v>
      </c>
      <c r="B318" s="15"/>
      <c r="C318" s="29" t="s">
        <v>999</v>
      </c>
      <c r="D318" s="29" t="s">
        <v>1000</v>
      </c>
      <c r="E318" s="17">
        <v>3042.05</v>
      </c>
      <c r="F318" s="11">
        <v>3043</v>
      </c>
      <c r="G318" s="13">
        <v>0</v>
      </c>
      <c r="H318" s="11">
        <f t="shared" si="170"/>
        <v>54.76</v>
      </c>
      <c r="I318" s="11">
        <f t="shared" ref="I318:I325" si="174">E318*0.16</f>
        <v>486.728</v>
      </c>
      <c r="J318" s="11">
        <f t="shared" ref="J318:J325" si="175">F318*0.007</f>
        <v>21.301</v>
      </c>
      <c r="K318" s="13">
        <v>0</v>
      </c>
      <c r="L318" s="13"/>
      <c r="M318" s="13">
        <f t="shared" si="171"/>
        <v>562.789</v>
      </c>
      <c r="N318" s="11">
        <v>0</v>
      </c>
      <c r="O318" s="11">
        <f t="shared" ref="O318:O325" si="176">ROUND(E318*0.08,2)</f>
        <v>243.36</v>
      </c>
      <c r="P318" s="11">
        <f t="shared" ref="P318:P325" si="177">ROUND(F318*0.003,2)</f>
        <v>9.13</v>
      </c>
      <c r="Q318" s="13">
        <v>0</v>
      </c>
      <c r="R318" s="13"/>
      <c r="S318" s="11">
        <f t="shared" ref="S318:S325" si="178">SUM(N318:Q318)</f>
        <v>252.49</v>
      </c>
      <c r="T318" s="11">
        <f t="shared" si="172"/>
        <v>815.279</v>
      </c>
      <c r="U318" s="11"/>
      <c r="X318" s="2">
        <f t="shared" si="165"/>
        <v>486.728</v>
      </c>
      <c r="Y318" s="2">
        <f t="shared" si="166"/>
        <v>0</v>
      </c>
      <c r="Z318" s="2">
        <f t="shared" si="173"/>
        <v>243.36</v>
      </c>
      <c r="AA318" s="35" t="str">
        <f>VLOOKUP(C318,[7]export!$B$1:$I$388,8,0)</f>
        <v>243.36</v>
      </c>
      <c r="AB318" s="2">
        <f>VLOOKUP(C318,[8]Sheet1!$B$1:$K$500,9,0)</f>
        <v>9.13</v>
      </c>
      <c r="AC318" s="2">
        <f t="shared" si="155"/>
        <v>0</v>
      </c>
      <c r="AD318" s="2">
        <f>VLOOKUP(C318,'2021.06'!$C$2:$M$500,9,0)</f>
        <v>0</v>
      </c>
    </row>
    <row r="319" ht="20" customHeight="1" spans="1:30">
      <c r="A319" s="10">
        <f t="shared" si="169"/>
        <v>316</v>
      </c>
      <c r="B319" s="15"/>
      <c r="C319" s="29" t="s">
        <v>1001</v>
      </c>
      <c r="D319" s="29" t="s">
        <v>1002</v>
      </c>
      <c r="E319" s="17">
        <v>3042.05</v>
      </c>
      <c r="F319" s="11">
        <v>3043</v>
      </c>
      <c r="G319" s="13">
        <v>5228.42</v>
      </c>
      <c r="H319" s="11">
        <f t="shared" si="170"/>
        <v>54.76</v>
      </c>
      <c r="I319" s="11">
        <f t="shared" si="174"/>
        <v>486.728</v>
      </c>
      <c r="J319" s="11">
        <f t="shared" si="175"/>
        <v>21.301</v>
      </c>
      <c r="K319" s="13">
        <f t="shared" ref="K318:K325" si="179">ROUND(G319*0.085,2)</f>
        <v>444.42</v>
      </c>
      <c r="L319" s="13"/>
      <c r="M319" s="13">
        <f t="shared" si="171"/>
        <v>1007.209</v>
      </c>
      <c r="N319" s="11">
        <v>0</v>
      </c>
      <c r="O319" s="11">
        <f t="shared" si="176"/>
        <v>243.36</v>
      </c>
      <c r="P319" s="11">
        <f t="shared" si="177"/>
        <v>9.13</v>
      </c>
      <c r="Q319" s="13">
        <f t="shared" ref="Q318:Q325" si="180">ROUND(G319*0.02,2)</f>
        <v>104.57</v>
      </c>
      <c r="R319" s="13"/>
      <c r="S319" s="11">
        <f t="shared" si="178"/>
        <v>357.06</v>
      </c>
      <c r="T319" s="11">
        <f t="shared" si="172"/>
        <v>1364.269</v>
      </c>
      <c r="U319" s="11"/>
      <c r="X319" s="2">
        <f t="shared" si="165"/>
        <v>486.728</v>
      </c>
      <c r="Y319" s="2">
        <f t="shared" si="166"/>
        <v>0</v>
      </c>
      <c r="Z319" s="2">
        <f t="shared" si="173"/>
        <v>243.36</v>
      </c>
      <c r="AA319" s="35" t="str">
        <f>VLOOKUP(C319,[7]export!$B$1:$I$388,8,0)</f>
        <v>243.36</v>
      </c>
      <c r="AB319" s="2">
        <f>VLOOKUP(C319,[8]Sheet1!$B$1:$K$500,9,0)</f>
        <v>9.13</v>
      </c>
      <c r="AC319" s="2">
        <f t="shared" si="155"/>
        <v>0</v>
      </c>
      <c r="AD319" s="2">
        <f>VLOOKUP(C319,'2021.06'!$C$2:$M$500,9,0)</f>
        <v>424.17</v>
      </c>
    </row>
    <row r="320" ht="20" customHeight="1" spans="1:30">
      <c r="A320" s="10">
        <f t="shared" si="169"/>
        <v>317</v>
      </c>
      <c r="B320" s="15"/>
      <c r="C320" s="29" t="s">
        <v>1003</v>
      </c>
      <c r="D320" s="29" t="s">
        <v>1004</v>
      </c>
      <c r="E320" s="17">
        <v>3042.05</v>
      </c>
      <c r="F320" s="11">
        <v>3043</v>
      </c>
      <c r="G320" s="13">
        <v>5228.42</v>
      </c>
      <c r="H320" s="11">
        <f t="shared" si="170"/>
        <v>54.76</v>
      </c>
      <c r="I320" s="11">
        <f t="shared" si="174"/>
        <v>486.728</v>
      </c>
      <c r="J320" s="11">
        <f t="shared" si="175"/>
        <v>21.301</v>
      </c>
      <c r="K320" s="13">
        <f t="shared" si="179"/>
        <v>444.42</v>
      </c>
      <c r="L320" s="13"/>
      <c r="M320" s="13">
        <f t="shared" si="171"/>
        <v>1007.209</v>
      </c>
      <c r="N320" s="11">
        <v>0</v>
      </c>
      <c r="O320" s="11">
        <f t="shared" si="176"/>
        <v>243.36</v>
      </c>
      <c r="P320" s="11">
        <f t="shared" si="177"/>
        <v>9.13</v>
      </c>
      <c r="Q320" s="13">
        <f t="shared" si="180"/>
        <v>104.57</v>
      </c>
      <c r="R320" s="13"/>
      <c r="S320" s="11">
        <f t="shared" si="178"/>
        <v>357.06</v>
      </c>
      <c r="T320" s="11">
        <f t="shared" si="172"/>
        <v>1364.269</v>
      </c>
      <c r="U320" s="11"/>
      <c r="X320" s="2">
        <f t="shared" si="165"/>
        <v>486.728</v>
      </c>
      <c r="Y320" s="2">
        <f t="shared" si="166"/>
        <v>0</v>
      </c>
      <c r="Z320" s="2">
        <f t="shared" si="173"/>
        <v>243.36</v>
      </c>
      <c r="AA320" s="35" t="str">
        <f>VLOOKUP(C320,[7]export!$B$1:$I$388,8,0)</f>
        <v>243.36</v>
      </c>
      <c r="AB320" s="2">
        <f>VLOOKUP(C320,[8]Sheet1!$B$1:$K$500,9,0)</f>
        <v>9.13</v>
      </c>
      <c r="AC320" s="2">
        <f t="shared" si="155"/>
        <v>0</v>
      </c>
      <c r="AD320" s="2">
        <f>VLOOKUP(C320,'2021.06'!$C$2:$M$500,9,0)</f>
        <v>444.42</v>
      </c>
    </row>
    <row r="321" ht="20" customHeight="1" spans="1:30">
      <c r="A321" s="10">
        <f t="shared" si="169"/>
        <v>318</v>
      </c>
      <c r="B321" s="15"/>
      <c r="C321" s="29" t="s">
        <v>1005</v>
      </c>
      <c r="D321" s="29" t="s">
        <v>1006</v>
      </c>
      <c r="E321" s="17">
        <v>3042.05</v>
      </c>
      <c r="F321" s="11">
        <v>3043</v>
      </c>
      <c r="G321" s="13">
        <v>5228.42</v>
      </c>
      <c r="H321" s="11">
        <f t="shared" si="170"/>
        <v>54.76</v>
      </c>
      <c r="I321" s="11">
        <f t="shared" si="174"/>
        <v>486.728</v>
      </c>
      <c r="J321" s="11">
        <f t="shared" si="175"/>
        <v>21.301</v>
      </c>
      <c r="K321" s="13">
        <f t="shared" si="179"/>
        <v>444.42</v>
      </c>
      <c r="L321" s="13"/>
      <c r="M321" s="13">
        <f t="shared" si="171"/>
        <v>1007.209</v>
      </c>
      <c r="N321" s="11">
        <v>0</v>
      </c>
      <c r="O321" s="11">
        <f t="shared" si="176"/>
        <v>243.36</v>
      </c>
      <c r="P321" s="11">
        <f t="shared" si="177"/>
        <v>9.13</v>
      </c>
      <c r="Q321" s="13">
        <f t="shared" si="180"/>
        <v>104.57</v>
      </c>
      <c r="R321" s="13"/>
      <c r="S321" s="11">
        <f t="shared" si="178"/>
        <v>357.06</v>
      </c>
      <c r="T321" s="11">
        <f t="shared" si="172"/>
        <v>1364.269</v>
      </c>
      <c r="U321" s="11"/>
      <c r="X321" s="2">
        <f t="shared" si="165"/>
        <v>486.728</v>
      </c>
      <c r="Y321" s="2">
        <f t="shared" si="166"/>
        <v>0</v>
      </c>
      <c r="Z321" s="2">
        <f t="shared" si="173"/>
        <v>243.36</v>
      </c>
      <c r="AA321" s="35" t="str">
        <f>VLOOKUP(C321,[7]export!$B$1:$I$388,8,0)</f>
        <v>243.36</v>
      </c>
      <c r="AB321" s="2">
        <f>VLOOKUP(C321,[8]Sheet1!$B$1:$K$500,9,0)</f>
        <v>9.13</v>
      </c>
      <c r="AC321" s="2">
        <f t="shared" si="155"/>
        <v>0</v>
      </c>
      <c r="AD321" s="2">
        <f>VLOOKUP(C321,'2021.06'!$C$2:$M$500,9,0)</f>
        <v>424.17</v>
      </c>
    </row>
    <row r="322" ht="20" customHeight="1" spans="1:30">
      <c r="A322" s="10">
        <f t="shared" si="169"/>
        <v>319</v>
      </c>
      <c r="B322" s="15"/>
      <c r="C322" s="29" t="s">
        <v>1007</v>
      </c>
      <c r="D322" s="29" t="s">
        <v>1008</v>
      </c>
      <c r="E322" s="17">
        <v>3042.05</v>
      </c>
      <c r="F322" s="11">
        <v>3043</v>
      </c>
      <c r="G322" s="13">
        <v>5228.42</v>
      </c>
      <c r="H322" s="11">
        <f t="shared" si="170"/>
        <v>54.76</v>
      </c>
      <c r="I322" s="11">
        <f t="shared" si="174"/>
        <v>486.728</v>
      </c>
      <c r="J322" s="11">
        <f t="shared" si="175"/>
        <v>21.301</v>
      </c>
      <c r="K322" s="13">
        <f t="shared" si="179"/>
        <v>444.42</v>
      </c>
      <c r="L322" s="13"/>
      <c r="M322" s="13">
        <f t="shared" si="171"/>
        <v>1007.209</v>
      </c>
      <c r="N322" s="11">
        <v>0</v>
      </c>
      <c r="O322" s="11">
        <f t="shared" si="176"/>
        <v>243.36</v>
      </c>
      <c r="P322" s="11">
        <f t="shared" si="177"/>
        <v>9.13</v>
      </c>
      <c r="Q322" s="13">
        <f t="shared" si="180"/>
        <v>104.57</v>
      </c>
      <c r="R322" s="13"/>
      <c r="S322" s="11">
        <f t="shared" si="178"/>
        <v>357.06</v>
      </c>
      <c r="T322" s="11">
        <f t="shared" si="172"/>
        <v>1364.269</v>
      </c>
      <c r="U322" s="11"/>
      <c r="X322" s="2">
        <f t="shared" si="165"/>
        <v>486.728</v>
      </c>
      <c r="Y322" s="2">
        <f t="shared" si="166"/>
        <v>0</v>
      </c>
      <c r="Z322" s="2">
        <f t="shared" si="173"/>
        <v>243.36</v>
      </c>
      <c r="AA322" s="35" t="str">
        <f>VLOOKUP(C322,[7]export!$B$1:$I$388,8,0)</f>
        <v>243.36</v>
      </c>
      <c r="AB322" s="2">
        <f>VLOOKUP(C322,[8]Sheet1!$B$1:$K$500,9,0)</f>
        <v>9.13</v>
      </c>
      <c r="AC322" s="2">
        <f t="shared" si="155"/>
        <v>0</v>
      </c>
      <c r="AD322" s="2">
        <f>VLOOKUP(C322,'2021.06'!$C$2:$M$500,9,0)</f>
        <v>424.17</v>
      </c>
    </row>
    <row r="323" ht="20" customHeight="1" spans="1:30">
      <c r="A323" s="10">
        <f t="shared" si="169"/>
        <v>320</v>
      </c>
      <c r="B323" s="15"/>
      <c r="C323" s="29" t="s">
        <v>1009</v>
      </c>
      <c r="D323" s="29" t="s">
        <v>1010</v>
      </c>
      <c r="E323" s="17">
        <v>3042.05</v>
      </c>
      <c r="F323" s="11">
        <v>3043</v>
      </c>
      <c r="G323" s="13">
        <v>5228.42</v>
      </c>
      <c r="H323" s="11">
        <f t="shared" si="170"/>
        <v>54.76</v>
      </c>
      <c r="I323" s="11">
        <f t="shared" si="174"/>
        <v>486.728</v>
      </c>
      <c r="J323" s="11">
        <f t="shared" si="175"/>
        <v>21.301</v>
      </c>
      <c r="K323" s="13">
        <f t="shared" si="179"/>
        <v>444.42</v>
      </c>
      <c r="L323" s="13"/>
      <c r="M323" s="13">
        <f t="shared" si="171"/>
        <v>1007.209</v>
      </c>
      <c r="N323" s="11">
        <v>0</v>
      </c>
      <c r="O323" s="11">
        <f t="shared" si="176"/>
        <v>243.36</v>
      </c>
      <c r="P323" s="11">
        <f t="shared" si="177"/>
        <v>9.13</v>
      </c>
      <c r="Q323" s="13">
        <f t="shared" si="180"/>
        <v>104.57</v>
      </c>
      <c r="R323" s="13"/>
      <c r="S323" s="11">
        <f t="shared" si="178"/>
        <v>357.06</v>
      </c>
      <c r="T323" s="11">
        <f t="shared" si="172"/>
        <v>1364.269</v>
      </c>
      <c r="U323" s="11"/>
      <c r="X323" s="2">
        <f t="shared" si="165"/>
        <v>486.728</v>
      </c>
      <c r="Y323" s="2">
        <f t="shared" si="166"/>
        <v>0</v>
      </c>
      <c r="Z323" s="2">
        <f t="shared" si="173"/>
        <v>243.36</v>
      </c>
      <c r="AA323" s="35" t="str">
        <f>VLOOKUP(C323,[7]export!$B$1:$I$388,8,0)</f>
        <v>243.36</v>
      </c>
      <c r="AB323" s="2">
        <f>VLOOKUP(C323,[8]Sheet1!$B$1:$K$500,9,0)</f>
        <v>9.13</v>
      </c>
      <c r="AC323" s="2">
        <f t="shared" si="155"/>
        <v>0</v>
      </c>
      <c r="AD323" s="2">
        <f>VLOOKUP(C323,'2021.06'!$C$2:$M$500,9,0)</f>
        <v>424.17</v>
      </c>
    </row>
    <row r="324" ht="20" customHeight="1" spans="1:30">
      <c r="A324" s="10">
        <f t="shared" si="169"/>
        <v>321</v>
      </c>
      <c r="B324" s="15"/>
      <c r="C324" s="29" t="s">
        <v>1011</v>
      </c>
      <c r="D324" s="29" t="s">
        <v>1012</v>
      </c>
      <c r="E324" s="17">
        <v>3042.05</v>
      </c>
      <c r="F324" s="11">
        <v>3043</v>
      </c>
      <c r="G324" s="13">
        <v>5228.42</v>
      </c>
      <c r="H324" s="11">
        <f t="shared" si="170"/>
        <v>54.76</v>
      </c>
      <c r="I324" s="11">
        <f t="shared" si="174"/>
        <v>486.728</v>
      </c>
      <c r="J324" s="11">
        <f t="shared" si="175"/>
        <v>21.301</v>
      </c>
      <c r="K324" s="13">
        <f t="shared" si="179"/>
        <v>444.42</v>
      </c>
      <c r="L324" s="13"/>
      <c r="M324" s="13">
        <f t="shared" si="171"/>
        <v>1007.209</v>
      </c>
      <c r="N324" s="11">
        <v>0</v>
      </c>
      <c r="O324" s="11">
        <f t="shared" si="176"/>
        <v>243.36</v>
      </c>
      <c r="P324" s="11">
        <f t="shared" si="177"/>
        <v>9.13</v>
      </c>
      <c r="Q324" s="13">
        <f t="shared" si="180"/>
        <v>104.57</v>
      </c>
      <c r="R324" s="13"/>
      <c r="S324" s="11">
        <f t="shared" si="178"/>
        <v>357.06</v>
      </c>
      <c r="T324" s="11">
        <f t="shared" si="172"/>
        <v>1364.269</v>
      </c>
      <c r="U324" s="11"/>
      <c r="X324" s="2">
        <f t="shared" si="165"/>
        <v>486.728</v>
      </c>
      <c r="Y324" s="2">
        <f t="shared" si="166"/>
        <v>0</v>
      </c>
      <c r="Z324" s="2">
        <f t="shared" si="173"/>
        <v>243.36</v>
      </c>
      <c r="AA324" s="35" t="str">
        <f>VLOOKUP(C324,[7]export!$B$1:$I$388,8,0)</f>
        <v>243.36</v>
      </c>
      <c r="AB324" s="2">
        <f>VLOOKUP(C324,[8]Sheet1!$B$1:$K$500,9,0)</f>
        <v>9.13</v>
      </c>
      <c r="AC324" s="2">
        <f t="shared" si="155"/>
        <v>0</v>
      </c>
      <c r="AD324" s="2">
        <f>VLOOKUP(C324,'2021.06'!$C$2:$M$500,9,0)</f>
        <v>424.17</v>
      </c>
    </row>
    <row r="325" ht="20" customHeight="1" spans="1:30">
      <c r="A325" s="10">
        <f t="shared" si="169"/>
        <v>322</v>
      </c>
      <c r="B325" s="15"/>
      <c r="C325" s="29" t="s">
        <v>1013</v>
      </c>
      <c r="D325" s="29" t="s">
        <v>1014</v>
      </c>
      <c r="E325" s="17">
        <v>3042.05</v>
      </c>
      <c r="F325" s="11">
        <v>3043</v>
      </c>
      <c r="G325" s="13">
        <v>0</v>
      </c>
      <c r="H325" s="11">
        <f t="shared" si="170"/>
        <v>54.76</v>
      </c>
      <c r="I325" s="11">
        <f t="shared" si="174"/>
        <v>486.728</v>
      </c>
      <c r="J325" s="11">
        <f t="shared" si="175"/>
        <v>21.301</v>
      </c>
      <c r="K325" s="13">
        <v>0</v>
      </c>
      <c r="L325" s="11"/>
      <c r="M325" s="13">
        <f t="shared" si="171"/>
        <v>562.789</v>
      </c>
      <c r="N325" s="11">
        <v>0</v>
      </c>
      <c r="O325" s="11">
        <f t="shared" si="176"/>
        <v>243.36</v>
      </c>
      <c r="P325" s="11">
        <f t="shared" si="177"/>
        <v>9.13</v>
      </c>
      <c r="Q325" s="13">
        <v>0</v>
      </c>
      <c r="R325" s="11"/>
      <c r="S325" s="11">
        <f t="shared" si="178"/>
        <v>252.49</v>
      </c>
      <c r="T325" s="11">
        <f t="shared" si="172"/>
        <v>815.279</v>
      </c>
      <c r="U325" s="11"/>
      <c r="X325" s="2">
        <f t="shared" si="165"/>
        <v>486.728</v>
      </c>
      <c r="Y325" s="2">
        <f t="shared" si="166"/>
        <v>0</v>
      </c>
      <c r="Z325" s="2">
        <f t="shared" si="173"/>
        <v>243.36</v>
      </c>
      <c r="AA325" s="35" t="str">
        <f>VLOOKUP(C325,[7]export!$B$1:$I$388,8,0)</f>
        <v>243.36</v>
      </c>
      <c r="AB325" s="2">
        <f>VLOOKUP(C325,[8]Sheet1!$B$1:$K$500,9,0)</f>
        <v>9.13</v>
      </c>
      <c r="AC325" s="2">
        <f t="shared" ref="AC325:AC388" si="181">P325-AB325</f>
        <v>0</v>
      </c>
      <c r="AD325" s="2">
        <f>VLOOKUP(C325,'2021.06'!$C$2:$M$500,9,0)</f>
        <v>0</v>
      </c>
    </row>
    <row r="326" ht="20" customHeight="1" spans="1:30">
      <c r="A326" s="10">
        <f t="shared" si="169"/>
        <v>323</v>
      </c>
      <c r="B326" s="15"/>
      <c r="C326" s="29" t="s">
        <v>1015</v>
      </c>
      <c r="D326" s="29" t="s">
        <v>1016</v>
      </c>
      <c r="E326" s="17">
        <v>3042.05</v>
      </c>
      <c r="F326" s="11">
        <v>3043</v>
      </c>
      <c r="G326" s="13">
        <v>0</v>
      </c>
      <c r="H326" s="11">
        <f t="shared" si="170"/>
        <v>54.76</v>
      </c>
      <c r="I326" s="11">
        <v>0</v>
      </c>
      <c r="J326" s="11">
        <v>0</v>
      </c>
      <c r="K326" s="11">
        <v>0</v>
      </c>
      <c r="L326" s="11"/>
      <c r="M326" s="13">
        <f t="shared" si="171"/>
        <v>54.76</v>
      </c>
      <c r="N326" s="11">
        <v>0</v>
      </c>
      <c r="O326" s="11">
        <v>0</v>
      </c>
      <c r="P326" s="11">
        <v>0</v>
      </c>
      <c r="Q326" s="11">
        <v>0</v>
      </c>
      <c r="R326" s="11"/>
      <c r="S326" s="11">
        <v>0</v>
      </c>
      <c r="T326" s="11">
        <f t="shared" si="172"/>
        <v>54.76</v>
      </c>
      <c r="U326" s="11"/>
      <c r="Y326" s="2" t="e">
        <f>VLOOKUP(C326,'[5]6月养老保险明细导'!$B$1:$R$500,17,0)</f>
        <v>#N/A</v>
      </c>
      <c r="Z326" s="2" t="e">
        <f t="shared" si="173"/>
        <v>#N/A</v>
      </c>
      <c r="AA326" s="35" t="e">
        <f>VLOOKUP(C326,[7]export!$B$1:$I$388,8,0)</f>
        <v>#N/A</v>
      </c>
      <c r="AB326" s="2" t="e">
        <f>VLOOKUP(C326,[8]Sheet1!$B$1:$K$500,9,0)</f>
        <v>#N/A</v>
      </c>
      <c r="AC326" s="2" t="e">
        <f t="shared" si="181"/>
        <v>#N/A</v>
      </c>
      <c r="AD326" s="2">
        <f>VLOOKUP(C326,'2021.06'!$C$2:$M$500,9,0)</f>
        <v>0</v>
      </c>
    </row>
    <row r="327" ht="20" customHeight="1" spans="1:30">
      <c r="A327" s="10">
        <f t="shared" si="169"/>
        <v>324</v>
      </c>
      <c r="B327" s="15"/>
      <c r="C327" s="29" t="s">
        <v>1017</v>
      </c>
      <c r="D327" s="29" t="s">
        <v>1018</v>
      </c>
      <c r="E327" s="17">
        <v>3042.05</v>
      </c>
      <c r="F327" s="11">
        <v>3043</v>
      </c>
      <c r="G327" s="13">
        <v>0</v>
      </c>
      <c r="H327" s="11">
        <f t="shared" si="170"/>
        <v>54.76</v>
      </c>
      <c r="I327" s="11">
        <v>0</v>
      </c>
      <c r="J327" s="11">
        <v>0</v>
      </c>
      <c r="K327" s="11">
        <v>0</v>
      </c>
      <c r="L327" s="11"/>
      <c r="M327" s="13">
        <f t="shared" si="171"/>
        <v>54.76</v>
      </c>
      <c r="N327" s="11">
        <v>0</v>
      </c>
      <c r="O327" s="11">
        <v>0</v>
      </c>
      <c r="P327" s="11">
        <v>0</v>
      </c>
      <c r="Q327" s="11">
        <v>0</v>
      </c>
      <c r="R327" s="11"/>
      <c r="S327" s="11">
        <v>0</v>
      </c>
      <c r="T327" s="11">
        <f t="shared" si="172"/>
        <v>54.76</v>
      </c>
      <c r="U327" s="11"/>
      <c r="Y327" s="2" t="e">
        <f>VLOOKUP(C327,'[5]6月养老保险明细导'!$B$1:$R$500,17,0)</f>
        <v>#N/A</v>
      </c>
      <c r="Z327" s="2" t="e">
        <f t="shared" si="173"/>
        <v>#N/A</v>
      </c>
      <c r="AA327" s="35" t="e">
        <f>VLOOKUP(C327,[7]export!$B$1:$I$388,8,0)</f>
        <v>#N/A</v>
      </c>
      <c r="AB327" s="2" t="e">
        <f>VLOOKUP(C327,[8]Sheet1!$B$1:$K$500,9,0)</f>
        <v>#N/A</v>
      </c>
      <c r="AC327" s="2" t="e">
        <f t="shared" si="181"/>
        <v>#N/A</v>
      </c>
      <c r="AD327" s="2">
        <f>VLOOKUP(C327,'2021.06'!$C$2:$M$500,9,0)</f>
        <v>0</v>
      </c>
    </row>
    <row r="328" ht="20" customHeight="1" spans="1:30">
      <c r="A328" s="10">
        <f t="shared" si="169"/>
        <v>325</v>
      </c>
      <c r="B328" s="15"/>
      <c r="C328" s="29" t="s">
        <v>1019</v>
      </c>
      <c r="D328" s="29" t="s">
        <v>1020</v>
      </c>
      <c r="E328" s="17">
        <v>3042.05</v>
      </c>
      <c r="F328" s="11">
        <v>3043</v>
      </c>
      <c r="G328" s="13">
        <v>0</v>
      </c>
      <c r="H328" s="11">
        <f t="shared" si="170"/>
        <v>54.76</v>
      </c>
      <c r="I328" s="11">
        <v>0</v>
      </c>
      <c r="J328" s="11">
        <v>0</v>
      </c>
      <c r="K328" s="11">
        <v>0</v>
      </c>
      <c r="L328" s="11"/>
      <c r="M328" s="13">
        <f t="shared" si="171"/>
        <v>54.76</v>
      </c>
      <c r="N328" s="11">
        <v>0</v>
      </c>
      <c r="O328" s="11">
        <v>0</v>
      </c>
      <c r="P328" s="11">
        <v>0</v>
      </c>
      <c r="Q328" s="11">
        <v>0</v>
      </c>
      <c r="R328" s="11"/>
      <c r="S328" s="11">
        <v>0</v>
      </c>
      <c r="T328" s="11">
        <f t="shared" si="172"/>
        <v>54.76</v>
      </c>
      <c r="U328" s="11"/>
      <c r="Y328" s="2" t="e">
        <f>VLOOKUP(C328,'[5]6月养老保险明细导'!$B$1:$R$500,17,0)</f>
        <v>#N/A</v>
      </c>
      <c r="Z328" s="2" t="e">
        <f t="shared" si="173"/>
        <v>#N/A</v>
      </c>
      <c r="AA328" s="35" t="e">
        <f>VLOOKUP(C328,[7]export!$B$1:$I$388,8,0)</f>
        <v>#N/A</v>
      </c>
      <c r="AB328" s="2" t="e">
        <f>VLOOKUP(C328,[8]Sheet1!$B$1:$K$500,9,0)</f>
        <v>#N/A</v>
      </c>
      <c r="AC328" s="2" t="e">
        <f t="shared" si="181"/>
        <v>#N/A</v>
      </c>
      <c r="AD328" s="2">
        <f>VLOOKUP(C328,'2021.06'!$C$2:$M$500,9,0)</f>
        <v>0</v>
      </c>
    </row>
    <row r="329" ht="20" customHeight="1" spans="1:30">
      <c r="A329" s="10">
        <f t="shared" si="169"/>
        <v>326</v>
      </c>
      <c r="B329" s="15"/>
      <c r="C329" s="29" t="s">
        <v>1021</v>
      </c>
      <c r="D329" s="29" t="s">
        <v>1022</v>
      </c>
      <c r="E329" s="17">
        <v>3042.05</v>
      </c>
      <c r="F329" s="11">
        <v>3043</v>
      </c>
      <c r="G329" s="13">
        <v>0</v>
      </c>
      <c r="H329" s="11">
        <f t="shared" si="170"/>
        <v>54.76</v>
      </c>
      <c r="I329" s="11">
        <v>0</v>
      </c>
      <c r="J329" s="11">
        <v>0</v>
      </c>
      <c r="K329" s="11">
        <v>0</v>
      </c>
      <c r="L329" s="11"/>
      <c r="M329" s="13">
        <f t="shared" si="171"/>
        <v>54.76</v>
      </c>
      <c r="N329" s="11">
        <v>0</v>
      </c>
      <c r="O329" s="11">
        <v>0</v>
      </c>
      <c r="P329" s="11">
        <v>0</v>
      </c>
      <c r="Q329" s="11">
        <v>0</v>
      </c>
      <c r="R329" s="11"/>
      <c r="S329" s="11">
        <v>0</v>
      </c>
      <c r="T329" s="11">
        <f t="shared" si="172"/>
        <v>54.76</v>
      </c>
      <c r="U329" s="11"/>
      <c r="Y329" s="2" t="e">
        <f>VLOOKUP(C329,'[5]6月养老保险明细导'!$B$1:$R$500,17,0)</f>
        <v>#N/A</v>
      </c>
      <c r="Z329" s="2" t="e">
        <f t="shared" si="173"/>
        <v>#N/A</v>
      </c>
      <c r="AA329" s="35" t="e">
        <f>VLOOKUP(C329,[7]export!$B$1:$I$388,8,0)</f>
        <v>#N/A</v>
      </c>
      <c r="AB329" s="2" t="e">
        <f>VLOOKUP(C329,[8]Sheet1!$B$1:$K$500,9,0)</f>
        <v>#N/A</v>
      </c>
      <c r="AC329" s="2" t="e">
        <f t="shared" si="181"/>
        <v>#N/A</v>
      </c>
      <c r="AD329" s="2">
        <f>VLOOKUP(C329,'2021.06'!$C$2:$M$500,9,0)</f>
        <v>0</v>
      </c>
    </row>
    <row r="330" ht="20" customHeight="1" spans="1:30">
      <c r="A330" s="10">
        <f t="shared" si="169"/>
        <v>327</v>
      </c>
      <c r="B330" s="15"/>
      <c r="C330" s="29" t="s">
        <v>1023</v>
      </c>
      <c r="D330" s="29" t="s">
        <v>1024</v>
      </c>
      <c r="E330" s="17">
        <v>3042.05</v>
      </c>
      <c r="F330" s="11">
        <v>3043</v>
      </c>
      <c r="G330" s="13">
        <v>0</v>
      </c>
      <c r="H330" s="11">
        <f t="shared" si="170"/>
        <v>54.76</v>
      </c>
      <c r="I330" s="11">
        <v>0</v>
      </c>
      <c r="J330" s="11">
        <v>0</v>
      </c>
      <c r="K330" s="11">
        <v>0</v>
      </c>
      <c r="L330" s="11"/>
      <c r="M330" s="13">
        <f t="shared" si="171"/>
        <v>54.76</v>
      </c>
      <c r="N330" s="11">
        <v>0</v>
      </c>
      <c r="O330" s="11">
        <v>0</v>
      </c>
      <c r="P330" s="11">
        <v>0</v>
      </c>
      <c r="Q330" s="11">
        <v>0</v>
      </c>
      <c r="R330" s="11"/>
      <c r="S330" s="11">
        <v>0</v>
      </c>
      <c r="T330" s="11">
        <f t="shared" si="172"/>
        <v>54.76</v>
      </c>
      <c r="U330" s="11"/>
      <c r="Y330" s="2" t="e">
        <f>VLOOKUP(C330,'[5]6月养老保险明细导'!$B$1:$R$500,17,0)</f>
        <v>#N/A</v>
      </c>
      <c r="Z330" s="2" t="e">
        <f t="shared" si="173"/>
        <v>#N/A</v>
      </c>
      <c r="AA330" s="35" t="e">
        <f>VLOOKUP(C330,[7]export!$B$1:$I$388,8,0)</f>
        <v>#N/A</v>
      </c>
      <c r="AB330" s="2" t="e">
        <f>VLOOKUP(C330,[8]Sheet1!$B$1:$K$500,9,0)</f>
        <v>#N/A</v>
      </c>
      <c r="AC330" s="2" t="e">
        <f t="shared" si="181"/>
        <v>#N/A</v>
      </c>
      <c r="AD330" s="2">
        <f>VLOOKUP(C330,'2021.06'!$C$2:$M$500,9,0)</f>
        <v>0</v>
      </c>
    </row>
    <row r="331" ht="20" customHeight="1" spans="1:30">
      <c r="A331" s="10">
        <f t="shared" si="169"/>
        <v>328</v>
      </c>
      <c r="B331" s="15"/>
      <c r="C331" s="29" t="s">
        <v>1025</v>
      </c>
      <c r="D331" s="29" t="s">
        <v>1026</v>
      </c>
      <c r="E331" s="17">
        <v>3042.05</v>
      </c>
      <c r="F331" s="11">
        <v>3043</v>
      </c>
      <c r="G331" s="13">
        <v>0</v>
      </c>
      <c r="H331" s="11">
        <f t="shared" si="170"/>
        <v>54.76</v>
      </c>
      <c r="I331" s="11">
        <v>0</v>
      </c>
      <c r="J331" s="11">
        <v>0</v>
      </c>
      <c r="K331" s="11">
        <v>0</v>
      </c>
      <c r="L331" s="11"/>
      <c r="M331" s="13">
        <f t="shared" si="171"/>
        <v>54.76</v>
      </c>
      <c r="N331" s="11">
        <v>0</v>
      </c>
      <c r="O331" s="11">
        <v>0</v>
      </c>
      <c r="P331" s="11">
        <v>0</v>
      </c>
      <c r="Q331" s="11">
        <v>0</v>
      </c>
      <c r="R331" s="11"/>
      <c r="S331" s="11">
        <v>0</v>
      </c>
      <c r="T331" s="11">
        <f t="shared" si="172"/>
        <v>54.76</v>
      </c>
      <c r="U331" s="11"/>
      <c r="Y331" s="2" t="e">
        <f>VLOOKUP(C331,'[5]6月养老保险明细导'!$B$1:$R$500,17,0)</f>
        <v>#N/A</v>
      </c>
      <c r="Z331" s="2" t="e">
        <f t="shared" si="173"/>
        <v>#N/A</v>
      </c>
      <c r="AA331" s="35" t="e">
        <f>VLOOKUP(C331,[7]export!$B$1:$I$388,8,0)</f>
        <v>#N/A</v>
      </c>
      <c r="AB331" s="2" t="e">
        <f>VLOOKUP(C331,[8]Sheet1!$B$1:$K$500,9,0)</f>
        <v>#N/A</v>
      </c>
      <c r="AC331" s="2" t="e">
        <f t="shared" si="181"/>
        <v>#N/A</v>
      </c>
      <c r="AD331" s="2">
        <f>VLOOKUP(C331,'2021.06'!$C$2:$M$500,9,0)</f>
        <v>0</v>
      </c>
    </row>
    <row r="332" ht="20" customHeight="1" spans="1:30">
      <c r="A332" s="10">
        <f t="shared" si="169"/>
        <v>329</v>
      </c>
      <c r="B332" s="15"/>
      <c r="C332" s="29" t="s">
        <v>1027</v>
      </c>
      <c r="D332" s="29" t="s">
        <v>1028</v>
      </c>
      <c r="E332" s="17">
        <v>3042.05</v>
      </c>
      <c r="F332" s="11">
        <v>3043</v>
      </c>
      <c r="G332" s="13">
        <v>0</v>
      </c>
      <c r="H332" s="11">
        <f t="shared" si="170"/>
        <v>54.76</v>
      </c>
      <c r="I332" s="11">
        <v>0</v>
      </c>
      <c r="J332" s="11">
        <v>0</v>
      </c>
      <c r="K332" s="11">
        <v>0</v>
      </c>
      <c r="L332" s="11"/>
      <c r="M332" s="13">
        <f t="shared" si="171"/>
        <v>54.76</v>
      </c>
      <c r="N332" s="11">
        <v>0</v>
      </c>
      <c r="O332" s="11">
        <v>0</v>
      </c>
      <c r="P332" s="11">
        <v>0</v>
      </c>
      <c r="Q332" s="11">
        <v>0</v>
      </c>
      <c r="R332" s="11"/>
      <c r="S332" s="11">
        <v>0</v>
      </c>
      <c r="T332" s="11">
        <f t="shared" si="172"/>
        <v>54.76</v>
      </c>
      <c r="U332" s="11"/>
      <c r="Y332" s="2" t="e">
        <f>VLOOKUP(C332,'[5]6月养老保险明细导'!$B$1:$R$500,17,0)</f>
        <v>#N/A</v>
      </c>
      <c r="Z332" s="2" t="e">
        <f t="shared" si="173"/>
        <v>#N/A</v>
      </c>
      <c r="AA332" s="35" t="e">
        <f>VLOOKUP(C332,[7]export!$B$1:$I$388,8,0)</f>
        <v>#N/A</v>
      </c>
      <c r="AB332" s="2" t="e">
        <f>VLOOKUP(C332,[8]Sheet1!$B$1:$K$500,9,0)</f>
        <v>#N/A</v>
      </c>
      <c r="AC332" s="2" t="e">
        <f t="shared" si="181"/>
        <v>#N/A</v>
      </c>
      <c r="AD332" s="2">
        <f>VLOOKUP(C332,'2021.06'!$C$2:$M$500,9,0)</f>
        <v>0</v>
      </c>
    </row>
    <row r="333" ht="20" customHeight="1" spans="1:30">
      <c r="A333" s="10">
        <f t="shared" si="169"/>
        <v>330</v>
      </c>
      <c r="B333" s="15"/>
      <c r="C333" s="29" t="s">
        <v>1029</v>
      </c>
      <c r="D333" s="29" t="s">
        <v>1030</v>
      </c>
      <c r="E333" s="17">
        <v>3042.05</v>
      </c>
      <c r="F333" s="11">
        <v>3043</v>
      </c>
      <c r="G333" s="13">
        <v>0</v>
      </c>
      <c r="H333" s="11">
        <f t="shared" si="170"/>
        <v>54.76</v>
      </c>
      <c r="I333" s="11">
        <v>0</v>
      </c>
      <c r="J333" s="11">
        <v>0</v>
      </c>
      <c r="K333" s="11">
        <v>0</v>
      </c>
      <c r="L333" s="11"/>
      <c r="M333" s="13">
        <f t="shared" si="171"/>
        <v>54.76</v>
      </c>
      <c r="N333" s="11">
        <v>0</v>
      </c>
      <c r="O333" s="11">
        <v>0</v>
      </c>
      <c r="P333" s="11">
        <v>0</v>
      </c>
      <c r="Q333" s="11">
        <v>0</v>
      </c>
      <c r="R333" s="11"/>
      <c r="S333" s="11">
        <v>0</v>
      </c>
      <c r="T333" s="11">
        <f t="shared" si="172"/>
        <v>54.76</v>
      </c>
      <c r="U333" s="11"/>
      <c r="Y333" s="2" t="e">
        <f>VLOOKUP(C333,'[5]6月养老保险明细导'!$B$1:$R$500,17,0)</f>
        <v>#N/A</v>
      </c>
      <c r="Z333" s="2" t="e">
        <f t="shared" si="173"/>
        <v>#N/A</v>
      </c>
      <c r="AA333" s="35" t="e">
        <f>VLOOKUP(C333,[7]export!$B$1:$I$388,8,0)</f>
        <v>#N/A</v>
      </c>
      <c r="AB333" s="2" t="e">
        <f>VLOOKUP(C333,[8]Sheet1!$B$1:$K$500,9,0)</f>
        <v>#N/A</v>
      </c>
      <c r="AC333" s="2" t="e">
        <f t="shared" si="181"/>
        <v>#N/A</v>
      </c>
      <c r="AD333" s="2">
        <f>VLOOKUP(C333,'2021.06'!$C$2:$M$500,9,0)</f>
        <v>0</v>
      </c>
    </row>
    <row r="334" ht="20" customHeight="1" spans="1:30">
      <c r="A334" s="10">
        <f t="shared" si="169"/>
        <v>331</v>
      </c>
      <c r="B334" s="15"/>
      <c r="C334" s="29" t="s">
        <v>1031</v>
      </c>
      <c r="D334" s="29" t="s">
        <v>1032</v>
      </c>
      <c r="E334" s="17">
        <v>3042.05</v>
      </c>
      <c r="F334" s="11">
        <v>3043</v>
      </c>
      <c r="G334" s="13">
        <v>0</v>
      </c>
      <c r="H334" s="11">
        <f t="shared" si="170"/>
        <v>54.76</v>
      </c>
      <c r="I334" s="11">
        <v>0</v>
      </c>
      <c r="J334" s="11">
        <v>0</v>
      </c>
      <c r="K334" s="11">
        <v>0</v>
      </c>
      <c r="L334" s="11"/>
      <c r="M334" s="13">
        <f t="shared" si="171"/>
        <v>54.76</v>
      </c>
      <c r="N334" s="11">
        <v>0</v>
      </c>
      <c r="O334" s="11">
        <v>0</v>
      </c>
      <c r="P334" s="11">
        <v>0</v>
      </c>
      <c r="Q334" s="11">
        <v>0</v>
      </c>
      <c r="R334" s="11"/>
      <c r="S334" s="11">
        <v>0</v>
      </c>
      <c r="T334" s="11">
        <f t="shared" si="172"/>
        <v>54.76</v>
      </c>
      <c r="U334" s="11"/>
      <c r="Y334" s="2" t="e">
        <f>VLOOKUP(C334,'[5]6月养老保险明细导'!$B$1:$R$500,17,0)</f>
        <v>#N/A</v>
      </c>
      <c r="Z334" s="2" t="e">
        <f t="shared" si="173"/>
        <v>#N/A</v>
      </c>
      <c r="AA334" s="35" t="e">
        <f>VLOOKUP(C334,[7]export!$B$1:$I$388,8,0)</f>
        <v>#N/A</v>
      </c>
      <c r="AB334" s="2" t="e">
        <f>VLOOKUP(C334,[8]Sheet1!$B$1:$K$500,9,0)</f>
        <v>#N/A</v>
      </c>
      <c r="AC334" s="2" t="e">
        <f t="shared" si="181"/>
        <v>#N/A</v>
      </c>
      <c r="AD334" s="2">
        <f>VLOOKUP(C334,'2021.06'!$C$2:$M$500,9,0)</f>
        <v>0</v>
      </c>
    </row>
    <row r="335" ht="20" customHeight="1" spans="1:30">
      <c r="A335" s="10">
        <f t="shared" si="169"/>
        <v>332</v>
      </c>
      <c r="B335" s="15"/>
      <c r="C335" s="29" t="s">
        <v>1033</v>
      </c>
      <c r="D335" s="29" t="s">
        <v>1034</v>
      </c>
      <c r="E335" s="17">
        <v>3042.05</v>
      </c>
      <c r="F335" s="11">
        <v>3043</v>
      </c>
      <c r="G335" s="13">
        <v>0</v>
      </c>
      <c r="H335" s="11">
        <f t="shared" si="170"/>
        <v>54.76</v>
      </c>
      <c r="I335" s="11">
        <v>0</v>
      </c>
      <c r="J335" s="11">
        <v>0</v>
      </c>
      <c r="K335" s="11">
        <v>0</v>
      </c>
      <c r="L335" s="11"/>
      <c r="M335" s="13">
        <f t="shared" si="171"/>
        <v>54.76</v>
      </c>
      <c r="N335" s="11">
        <v>0</v>
      </c>
      <c r="O335" s="11">
        <v>0</v>
      </c>
      <c r="P335" s="11">
        <v>0</v>
      </c>
      <c r="Q335" s="11">
        <v>0</v>
      </c>
      <c r="R335" s="11"/>
      <c r="S335" s="11">
        <v>0</v>
      </c>
      <c r="T335" s="11">
        <f t="shared" si="172"/>
        <v>54.76</v>
      </c>
      <c r="U335" s="11"/>
      <c r="Y335" s="2" t="e">
        <f>VLOOKUP(C335,'[5]6月养老保险明细导'!$B$1:$R$500,17,0)</f>
        <v>#N/A</v>
      </c>
      <c r="Z335" s="2" t="e">
        <f t="shared" si="173"/>
        <v>#N/A</v>
      </c>
      <c r="AA335" s="35" t="e">
        <f>VLOOKUP(C335,[7]export!$B$1:$I$388,8,0)</f>
        <v>#N/A</v>
      </c>
      <c r="AB335" s="2" t="e">
        <f>VLOOKUP(C335,[8]Sheet1!$B$1:$K$500,9,0)</f>
        <v>#N/A</v>
      </c>
      <c r="AC335" s="2" t="e">
        <f t="shared" si="181"/>
        <v>#N/A</v>
      </c>
      <c r="AD335" s="2">
        <f>VLOOKUP(C335,'2021.06'!$C$2:$M$500,9,0)</f>
        <v>0</v>
      </c>
    </row>
    <row r="336" ht="20" customHeight="1" spans="1:30">
      <c r="A336" s="10">
        <f t="shared" si="169"/>
        <v>333</v>
      </c>
      <c r="B336" s="15"/>
      <c r="C336" s="29" t="s">
        <v>1035</v>
      </c>
      <c r="D336" s="29" t="s">
        <v>1036</v>
      </c>
      <c r="E336" s="17">
        <v>3042.05</v>
      </c>
      <c r="F336" s="11">
        <v>3043</v>
      </c>
      <c r="G336" s="13">
        <v>0</v>
      </c>
      <c r="H336" s="11">
        <f t="shared" si="170"/>
        <v>54.76</v>
      </c>
      <c r="I336" s="11">
        <v>0</v>
      </c>
      <c r="J336" s="11">
        <v>0</v>
      </c>
      <c r="K336" s="11">
        <v>0</v>
      </c>
      <c r="L336" s="11"/>
      <c r="M336" s="13">
        <f t="shared" si="171"/>
        <v>54.76</v>
      </c>
      <c r="N336" s="11">
        <v>0</v>
      </c>
      <c r="O336" s="11">
        <v>0</v>
      </c>
      <c r="P336" s="11">
        <v>0</v>
      </c>
      <c r="Q336" s="11">
        <v>0</v>
      </c>
      <c r="R336" s="11"/>
      <c r="S336" s="11">
        <v>0</v>
      </c>
      <c r="T336" s="11">
        <f t="shared" si="172"/>
        <v>54.76</v>
      </c>
      <c r="U336" s="11"/>
      <c r="Y336" s="2" t="e">
        <f>VLOOKUP(C336,'[5]6月养老保险明细导'!$B$1:$R$500,17,0)</f>
        <v>#N/A</v>
      </c>
      <c r="Z336" s="2" t="e">
        <f t="shared" si="173"/>
        <v>#N/A</v>
      </c>
      <c r="AA336" s="35" t="e">
        <f>VLOOKUP(C336,[7]export!$B$1:$I$388,8,0)</f>
        <v>#N/A</v>
      </c>
      <c r="AB336" s="2" t="e">
        <f>VLOOKUP(C336,[8]Sheet1!$B$1:$K$500,9,0)</f>
        <v>#N/A</v>
      </c>
      <c r="AC336" s="2" t="e">
        <f t="shared" si="181"/>
        <v>#N/A</v>
      </c>
      <c r="AD336" s="2">
        <f>VLOOKUP(C336,'2021.06'!$C$2:$M$500,9,0)</f>
        <v>0</v>
      </c>
    </row>
    <row r="337" ht="20" customHeight="1" spans="1:30">
      <c r="A337" s="10">
        <f t="shared" si="169"/>
        <v>334</v>
      </c>
      <c r="B337" s="15"/>
      <c r="C337" s="29" t="s">
        <v>1039</v>
      </c>
      <c r="D337" s="29" t="s">
        <v>1040</v>
      </c>
      <c r="E337" s="17">
        <v>3042.05</v>
      </c>
      <c r="F337" s="11">
        <v>3043</v>
      </c>
      <c r="G337" s="13">
        <v>0</v>
      </c>
      <c r="H337" s="11">
        <f t="shared" si="170"/>
        <v>54.76</v>
      </c>
      <c r="I337" s="11">
        <v>0</v>
      </c>
      <c r="J337" s="11">
        <v>0</v>
      </c>
      <c r="K337" s="11">
        <v>0</v>
      </c>
      <c r="L337" s="11"/>
      <c r="M337" s="13">
        <f t="shared" si="171"/>
        <v>54.76</v>
      </c>
      <c r="N337" s="11">
        <v>0</v>
      </c>
      <c r="O337" s="11">
        <v>0</v>
      </c>
      <c r="P337" s="11">
        <v>0</v>
      </c>
      <c r="Q337" s="11">
        <v>0</v>
      </c>
      <c r="R337" s="11"/>
      <c r="S337" s="11">
        <v>0</v>
      </c>
      <c r="T337" s="11">
        <f t="shared" si="172"/>
        <v>54.76</v>
      </c>
      <c r="U337" s="11"/>
      <c r="Y337" s="2" t="e">
        <f>VLOOKUP(C337,'[5]6月养老保险明细导'!$B$1:$R$500,17,0)</f>
        <v>#N/A</v>
      </c>
      <c r="Z337" s="2" t="e">
        <f t="shared" si="173"/>
        <v>#N/A</v>
      </c>
      <c r="AA337" s="35" t="e">
        <f>VLOOKUP(C337,[7]export!$B$1:$I$388,8,0)</f>
        <v>#N/A</v>
      </c>
      <c r="AB337" s="2" t="e">
        <f>VLOOKUP(C337,[8]Sheet1!$B$1:$K$500,9,0)</f>
        <v>#N/A</v>
      </c>
      <c r="AC337" s="2" t="e">
        <f t="shared" si="181"/>
        <v>#N/A</v>
      </c>
      <c r="AD337" s="2">
        <f>VLOOKUP(C337,'2021.06'!$C$2:$M$500,9,0)</f>
        <v>0</v>
      </c>
    </row>
    <row r="338" ht="20" customHeight="1" spans="1:30">
      <c r="A338" s="10">
        <f t="shared" si="169"/>
        <v>335</v>
      </c>
      <c r="B338" s="15"/>
      <c r="C338" s="29" t="s">
        <v>1045</v>
      </c>
      <c r="D338" s="29" t="s">
        <v>1046</v>
      </c>
      <c r="E338" s="17">
        <v>3042.05</v>
      </c>
      <c r="F338" s="11">
        <v>3043</v>
      </c>
      <c r="G338" s="13">
        <v>0</v>
      </c>
      <c r="H338" s="11">
        <f t="shared" si="170"/>
        <v>54.76</v>
      </c>
      <c r="I338" s="11">
        <v>0</v>
      </c>
      <c r="J338" s="11">
        <v>0</v>
      </c>
      <c r="K338" s="11">
        <v>0</v>
      </c>
      <c r="L338" s="11"/>
      <c r="M338" s="13">
        <f t="shared" si="171"/>
        <v>54.76</v>
      </c>
      <c r="N338" s="11">
        <v>0</v>
      </c>
      <c r="O338" s="11">
        <v>0</v>
      </c>
      <c r="P338" s="11">
        <v>0</v>
      </c>
      <c r="Q338" s="11">
        <v>0</v>
      </c>
      <c r="R338" s="11"/>
      <c r="S338" s="11">
        <v>0</v>
      </c>
      <c r="T338" s="11">
        <f t="shared" si="172"/>
        <v>54.76</v>
      </c>
      <c r="U338" s="11"/>
      <c r="Y338" s="2" t="e">
        <f>VLOOKUP(C338,'[5]6月养老保险明细导'!$B$1:$R$500,17,0)</f>
        <v>#N/A</v>
      </c>
      <c r="Z338" s="2" t="e">
        <f t="shared" si="173"/>
        <v>#N/A</v>
      </c>
      <c r="AA338" s="35" t="e">
        <f>VLOOKUP(C338,[7]export!$B$1:$I$388,8,0)</f>
        <v>#N/A</v>
      </c>
      <c r="AB338" s="2" t="e">
        <f>VLOOKUP(C338,[8]Sheet1!$B$1:$K$500,9,0)</f>
        <v>#N/A</v>
      </c>
      <c r="AC338" s="2" t="e">
        <f t="shared" si="181"/>
        <v>#N/A</v>
      </c>
      <c r="AD338" s="2">
        <f>VLOOKUP(C338,'2021.06'!$C$2:$M$500,9,0)</f>
        <v>0</v>
      </c>
    </row>
    <row r="339" ht="20" customHeight="1" spans="1:30">
      <c r="A339" s="10">
        <f t="shared" si="169"/>
        <v>336</v>
      </c>
      <c r="B339" s="15"/>
      <c r="C339" s="29" t="s">
        <v>1047</v>
      </c>
      <c r="D339" s="29" t="s">
        <v>1048</v>
      </c>
      <c r="E339" s="17">
        <v>3042.05</v>
      </c>
      <c r="F339" s="11">
        <v>3043</v>
      </c>
      <c r="G339" s="13">
        <v>0</v>
      </c>
      <c r="H339" s="11">
        <f t="shared" si="170"/>
        <v>54.76</v>
      </c>
      <c r="I339" s="11">
        <v>0</v>
      </c>
      <c r="J339" s="11">
        <v>0</v>
      </c>
      <c r="K339" s="11">
        <v>0</v>
      </c>
      <c r="L339" s="11"/>
      <c r="M339" s="13">
        <f t="shared" si="171"/>
        <v>54.76</v>
      </c>
      <c r="N339" s="11">
        <v>0</v>
      </c>
      <c r="O339" s="11">
        <v>0</v>
      </c>
      <c r="P339" s="11">
        <v>0</v>
      </c>
      <c r="Q339" s="11">
        <v>0</v>
      </c>
      <c r="R339" s="11"/>
      <c r="S339" s="11">
        <v>0</v>
      </c>
      <c r="T339" s="11">
        <f t="shared" si="172"/>
        <v>54.76</v>
      </c>
      <c r="U339" s="11"/>
      <c r="Y339" s="2" t="e">
        <f>VLOOKUP(C339,'[5]6月养老保险明细导'!$B$1:$R$500,17,0)</f>
        <v>#N/A</v>
      </c>
      <c r="Z339" s="2" t="e">
        <f t="shared" si="173"/>
        <v>#N/A</v>
      </c>
      <c r="AA339" s="35" t="e">
        <f>VLOOKUP(C339,[7]export!$B$1:$I$388,8,0)</f>
        <v>#N/A</v>
      </c>
      <c r="AB339" s="2" t="e">
        <f>VLOOKUP(C339,[8]Sheet1!$B$1:$K$500,9,0)</f>
        <v>#N/A</v>
      </c>
      <c r="AC339" s="2" t="e">
        <f t="shared" si="181"/>
        <v>#N/A</v>
      </c>
      <c r="AD339" s="2">
        <f>VLOOKUP(C339,'2021.06'!$C$2:$M$500,9,0)</f>
        <v>0</v>
      </c>
    </row>
    <row r="340" ht="20" customHeight="1" spans="1:30">
      <c r="A340" s="10">
        <f t="shared" si="169"/>
        <v>337</v>
      </c>
      <c r="B340" s="15"/>
      <c r="C340" s="29" t="s">
        <v>1049</v>
      </c>
      <c r="D340" s="29" t="s">
        <v>1050</v>
      </c>
      <c r="E340" s="17">
        <v>3042.05</v>
      </c>
      <c r="F340" s="11">
        <v>3043</v>
      </c>
      <c r="G340" s="13">
        <v>0</v>
      </c>
      <c r="H340" s="11">
        <f t="shared" si="170"/>
        <v>54.76</v>
      </c>
      <c r="I340" s="11">
        <v>0</v>
      </c>
      <c r="J340" s="11">
        <v>0</v>
      </c>
      <c r="K340" s="11">
        <v>0</v>
      </c>
      <c r="L340" s="11"/>
      <c r="M340" s="13">
        <f t="shared" si="171"/>
        <v>54.76</v>
      </c>
      <c r="N340" s="11">
        <v>0</v>
      </c>
      <c r="O340" s="11">
        <v>0</v>
      </c>
      <c r="P340" s="11">
        <v>0</v>
      </c>
      <c r="Q340" s="11">
        <v>0</v>
      </c>
      <c r="R340" s="11"/>
      <c r="S340" s="11">
        <v>0</v>
      </c>
      <c r="T340" s="11">
        <f t="shared" si="172"/>
        <v>54.76</v>
      </c>
      <c r="U340" s="11"/>
      <c r="Y340" s="2" t="e">
        <f>VLOOKUP(C340,'[5]6月养老保险明细导'!$B$1:$R$500,17,0)</f>
        <v>#N/A</v>
      </c>
      <c r="Z340" s="2" t="e">
        <f t="shared" si="173"/>
        <v>#N/A</v>
      </c>
      <c r="AA340" s="35" t="e">
        <f>VLOOKUP(C340,[7]export!$B$1:$I$388,8,0)</f>
        <v>#N/A</v>
      </c>
      <c r="AB340" s="2" t="e">
        <f>VLOOKUP(C340,[8]Sheet1!$B$1:$K$500,9,0)</f>
        <v>#N/A</v>
      </c>
      <c r="AC340" s="2" t="e">
        <f t="shared" si="181"/>
        <v>#N/A</v>
      </c>
      <c r="AD340" s="2">
        <f>VLOOKUP(C340,'2021.06'!$C$2:$M$500,9,0)</f>
        <v>0</v>
      </c>
    </row>
    <row r="341" ht="20" customHeight="1" spans="1:30">
      <c r="A341" s="10">
        <f t="shared" si="169"/>
        <v>338</v>
      </c>
      <c r="B341" s="15"/>
      <c r="C341" s="29" t="s">
        <v>1051</v>
      </c>
      <c r="D341" s="29" t="s">
        <v>1052</v>
      </c>
      <c r="E341" s="17">
        <v>3042.05</v>
      </c>
      <c r="F341" s="11">
        <v>3043</v>
      </c>
      <c r="G341" s="13">
        <v>0</v>
      </c>
      <c r="H341" s="11">
        <f t="shared" si="170"/>
        <v>54.76</v>
      </c>
      <c r="I341" s="11">
        <v>0</v>
      </c>
      <c r="J341" s="11">
        <v>0</v>
      </c>
      <c r="K341" s="11">
        <v>0</v>
      </c>
      <c r="L341" s="11"/>
      <c r="M341" s="13">
        <f t="shared" si="171"/>
        <v>54.76</v>
      </c>
      <c r="N341" s="11">
        <v>0</v>
      </c>
      <c r="O341" s="11">
        <v>0</v>
      </c>
      <c r="P341" s="11">
        <v>0</v>
      </c>
      <c r="Q341" s="11">
        <v>0</v>
      </c>
      <c r="R341" s="11"/>
      <c r="S341" s="11">
        <v>0</v>
      </c>
      <c r="T341" s="11">
        <f t="shared" si="172"/>
        <v>54.76</v>
      </c>
      <c r="U341" s="11"/>
      <c r="Y341" s="2" t="e">
        <f>VLOOKUP(C341,'[5]6月养老保险明细导'!$B$1:$R$500,17,0)</f>
        <v>#N/A</v>
      </c>
      <c r="Z341" s="2" t="e">
        <f t="shared" si="173"/>
        <v>#N/A</v>
      </c>
      <c r="AA341" s="35" t="e">
        <f>VLOOKUP(C341,[7]export!$B$1:$I$388,8,0)</f>
        <v>#N/A</v>
      </c>
      <c r="AB341" s="2" t="e">
        <f>VLOOKUP(C341,[8]Sheet1!$B$1:$K$500,9,0)</f>
        <v>#N/A</v>
      </c>
      <c r="AC341" s="2" t="e">
        <f t="shared" si="181"/>
        <v>#N/A</v>
      </c>
      <c r="AD341" s="2">
        <f>VLOOKUP(C341,'2021.06'!$C$2:$M$500,9,0)</f>
        <v>0</v>
      </c>
    </row>
    <row r="342" ht="20" customHeight="1" spans="1:30">
      <c r="A342" s="10">
        <f t="shared" si="169"/>
        <v>339</v>
      </c>
      <c r="B342" s="15"/>
      <c r="C342" s="29" t="s">
        <v>1053</v>
      </c>
      <c r="D342" s="29" t="s">
        <v>1054</v>
      </c>
      <c r="E342" s="17">
        <v>3042.05</v>
      </c>
      <c r="F342" s="11">
        <v>3043</v>
      </c>
      <c r="G342" s="13">
        <v>0</v>
      </c>
      <c r="H342" s="11">
        <f t="shared" si="170"/>
        <v>54.76</v>
      </c>
      <c r="I342" s="11">
        <v>0</v>
      </c>
      <c r="J342" s="11">
        <v>0</v>
      </c>
      <c r="K342" s="11">
        <v>0</v>
      </c>
      <c r="L342" s="11"/>
      <c r="M342" s="13">
        <f t="shared" si="171"/>
        <v>54.76</v>
      </c>
      <c r="N342" s="11">
        <v>0</v>
      </c>
      <c r="O342" s="11">
        <v>0</v>
      </c>
      <c r="P342" s="11">
        <v>0</v>
      </c>
      <c r="Q342" s="11">
        <v>0</v>
      </c>
      <c r="R342" s="11"/>
      <c r="S342" s="11">
        <v>0</v>
      </c>
      <c r="T342" s="11">
        <f t="shared" si="172"/>
        <v>54.76</v>
      </c>
      <c r="U342" s="11"/>
      <c r="Y342" s="2" t="e">
        <f>VLOOKUP(C342,'[5]6月养老保险明细导'!$B$1:$R$500,17,0)</f>
        <v>#N/A</v>
      </c>
      <c r="Z342" s="2" t="e">
        <f t="shared" si="173"/>
        <v>#N/A</v>
      </c>
      <c r="AA342" s="35" t="e">
        <f>VLOOKUP(C342,[7]export!$B$1:$I$388,8,0)</f>
        <v>#N/A</v>
      </c>
      <c r="AB342" s="2" t="e">
        <f>VLOOKUP(C342,[8]Sheet1!$B$1:$K$500,9,0)</f>
        <v>#N/A</v>
      </c>
      <c r="AC342" s="2" t="e">
        <f t="shared" si="181"/>
        <v>#N/A</v>
      </c>
      <c r="AD342" s="2">
        <f>VLOOKUP(C342,'2021.06'!$C$2:$M$500,9,0)</f>
        <v>0</v>
      </c>
    </row>
    <row r="343" ht="20" customHeight="1" spans="1:30">
      <c r="A343" s="10">
        <f t="shared" si="169"/>
        <v>340</v>
      </c>
      <c r="B343" s="15"/>
      <c r="C343" s="29" t="s">
        <v>1055</v>
      </c>
      <c r="D343" s="29" t="s">
        <v>1056</v>
      </c>
      <c r="E343" s="17">
        <v>3042.05</v>
      </c>
      <c r="F343" s="11">
        <v>3043</v>
      </c>
      <c r="G343" s="13">
        <v>0</v>
      </c>
      <c r="H343" s="11">
        <f t="shared" si="170"/>
        <v>54.76</v>
      </c>
      <c r="I343" s="11">
        <v>0</v>
      </c>
      <c r="J343" s="11">
        <v>0</v>
      </c>
      <c r="K343" s="11">
        <v>0</v>
      </c>
      <c r="L343" s="11"/>
      <c r="M343" s="13">
        <f t="shared" si="171"/>
        <v>54.76</v>
      </c>
      <c r="N343" s="11">
        <v>0</v>
      </c>
      <c r="O343" s="11">
        <v>0</v>
      </c>
      <c r="P343" s="11">
        <v>0</v>
      </c>
      <c r="Q343" s="11">
        <v>0</v>
      </c>
      <c r="R343" s="11"/>
      <c r="S343" s="11">
        <v>0</v>
      </c>
      <c r="T343" s="11">
        <f t="shared" si="172"/>
        <v>54.76</v>
      </c>
      <c r="U343" s="11"/>
      <c r="Y343" s="2" t="e">
        <f>VLOOKUP(C343,'[5]6月养老保险明细导'!$B$1:$R$500,17,0)</f>
        <v>#N/A</v>
      </c>
      <c r="Z343" s="2" t="e">
        <f t="shared" si="173"/>
        <v>#N/A</v>
      </c>
      <c r="AA343" s="35" t="e">
        <f>VLOOKUP(C343,[7]export!$B$1:$I$388,8,0)</f>
        <v>#N/A</v>
      </c>
      <c r="AB343" s="2" t="e">
        <f>VLOOKUP(C343,[8]Sheet1!$B$1:$K$500,9,0)</f>
        <v>#N/A</v>
      </c>
      <c r="AC343" s="2" t="e">
        <f t="shared" si="181"/>
        <v>#N/A</v>
      </c>
      <c r="AD343" s="2">
        <f>VLOOKUP(C343,'2021.06'!$C$2:$M$500,9,0)</f>
        <v>0</v>
      </c>
    </row>
    <row r="344" s="1" customFormat="1" ht="20" customHeight="1" spans="1:30">
      <c r="A344" s="18">
        <f t="shared" ref="A344:A357" si="182">ROW()-3</f>
        <v>341</v>
      </c>
      <c r="B344" s="139"/>
      <c r="C344" s="116" t="s">
        <v>1133</v>
      </c>
      <c r="D344" s="116" t="s">
        <v>1134</v>
      </c>
      <c r="E344" s="21">
        <v>3042.05</v>
      </c>
      <c r="F344" s="12">
        <v>3043</v>
      </c>
      <c r="G344" s="22">
        <v>0</v>
      </c>
      <c r="H344" s="12">
        <f t="shared" ref="H344:H357" si="183">ROUND(E344*0.018,2)</f>
        <v>54.76</v>
      </c>
      <c r="I344" s="12">
        <f t="shared" ref="I344:I352" si="184">E344*0.16</f>
        <v>486.728</v>
      </c>
      <c r="J344" s="12">
        <f t="shared" ref="J344:J352" si="185">F344*0.007</f>
        <v>21.301</v>
      </c>
      <c r="K344" s="22">
        <v>0</v>
      </c>
      <c r="L344" s="22"/>
      <c r="M344" s="22">
        <f t="shared" si="171"/>
        <v>562.789</v>
      </c>
      <c r="N344" s="12">
        <v>0</v>
      </c>
      <c r="O344" s="12">
        <f t="shared" ref="O344:O352" si="186">ROUND(E344*0.08,2)</f>
        <v>243.36</v>
      </c>
      <c r="P344" s="12">
        <f t="shared" ref="P344:P352" si="187">ROUND(F344*0.003,2)</f>
        <v>9.13</v>
      </c>
      <c r="Q344" s="22">
        <v>0</v>
      </c>
      <c r="R344" s="22"/>
      <c r="S344" s="12">
        <f t="shared" ref="S344:S352" si="188">SUM(N344:Q344)</f>
        <v>252.49</v>
      </c>
      <c r="T344" s="12">
        <f t="shared" si="172"/>
        <v>815.279</v>
      </c>
      <c r="U344" s="12" t="s">
        <v>50</v>
      </c>
      <c r="X344" s="2">
        <f t="shared" ref="X344:X352" si="189">I344*1</f>
        <v>486.728</v>
      </c>
      <c r="Y344" s="2">
        <f t="shared" ref="Y344:Y352" si="190">I344-X344</f>
        <v>0</v>
      </c>
      <c r="AA344" s="35" t="str">
        <f>VLOOKUP(C344,[7]export!$B$1:$I$388,8,0)</f>
        <v>243.36</v>
      </c>
      <c r="AB344" s="2">
        <f>VLOOKUP(C344,[8]Sheet1!$B$1:$K$500,9,0)</f>
        <v>9.13</v>
      </c>
      <c r="AC344" s="2">
        <f t="shared" si="181"/>
        <v>0</v>
      </c>
      <c r="AD344" s="2" t="e">
        <f>VLOOKUP(C344,'2021.06'!$C$2:$M$500,9,0)</f>
        <v>#N/A</v>
      </c>
    </row>
    <row r="345" s="1" customFormat="1" ht="20" customHeight="1" spans="1:30">
      <c r="A345" s="18">
        <f t="shared" si="182"/>
        <v>342</v>
      </c>
      <c r="B345" s="139"/>
      <c r="C345" s="116" t="s">
        <v>1135</v>
      </c>
      <c r="D345" s="116" t="s">
        <v>1136</v>
      </c>
      <c r="E345" s="21">
        <v>3042.05</v>
      </c>
      <c r="F345" s="12">
        <v>3043</v>
      </c>
      <c r="G345" s="22">
        <v>5228.42</v>
      </c>
      <c r="H345" s="12">
        <f t="shared" si="183"/>
        <v>54.76</v>
      </c>
      <c r="I345" s="12">
        <f t="shared" si="184"/>
        <v>486.728</v>
      </c>
      <c r="J345" s="12">
        <f t="shared" si="185"/>
        <v>21.301</v>
      </c>
      <c r="K345" s="22">
        <f t="shared" ref="K344:K352" si="191">ROUND(G345*0.085,2)</f>
        <v>444.42</v>
      </c>
      <c r="L345" s="22">
        <v>54</v>
      </c>
      <c r="M345" s="22">
        <f t="shared" si="171"/>
        <v>1007.209</v>
      </c>
      <c r="N345" s="12">
        <v>0</v>
      </c>
      <c r="O345" s="12">
        <f t="shared" si="186"/>
        <v>243.36</v>
      </c>
      <c r="P345" s="12">
        <f t="shared" si="187"/>
        <v>9.13</v>
      </c>
      <c r="Q345" s="22">
        <f t="shared" ref="Q344:Q352" si="192">ROUND(G345*0.02,2)</f>
        <v>104.57</v>
      </c>
      <c r="R345" s="22">
        <v>54</v>
      </c>
      <c r="S345" s="12">
        <f t="shared" si="188"/>
        <v>357.06</v>
      </c>
      <c r="T345" s="12">
        <f t="shared" si="172"/>
        <v>1364.269</v>
      </c>
      <c r="U345" s="12" t="s">
        <v>50</v>
      </c>
      <c r="X345" s="2">
        <f t="shared" si="189"/>
        <v>486.728</v>
      </c>
      <c r="Y345" s="2">
        <f t="shared" si="190"/>
        <v>0</v>
      </c>
      <c r="AA345" s="35" t="str">
        <f>VLOOKUP(C345,[7]export!$B$1:$I$388,8,0)</f>
        <v>243.36</v>
      </c>
      <c r="AB345" s="2">
        <f>VLOOKUP(C345,[8]Sheet1!$B$1:$K$500,9,0)</f>
        <v>9.13</v>
      </c>
      <c r="AC345" s="2">
        <f t="shared" si="181"/>
        <v>0</v>
      </c>
      <c r="AD345" s="2" t="e">
        <f>VLOOKUP(C345,'2021.06'!$C$2:$M$500,9,0)</f>
        <v>#N/A</v>
      </c>
    </row>
    <row r="346" s="1" customFormat="1" ht="20" customHeight="1" spans="1:30">
      <c r="A346" s="18">
        <f t="shared" si="182"/>
        <v>343</v>
      </c>
      <c r="B346" s="139"/>
      <c r="C346" s="116" t="s">
        <v>1137</v>
      </c>
      <c r="D346" s="116" t="s">
        <v>1138</v>
      </c>
      <c r="E346" s="21">
        <v>3042.05</v>
      </c>
      <c r="F346" s="12">
        <v>3043</v>
      </c>
      <c r="G346" s="22">
        <v>5228.42</v>
      </c>
      <c r="H346" s="12">
        <f t="shared" si="183"/>
        <v>54.76</v>
      </c>
      <c r="I346" s="12">
        <f t="shared" si="184"/>
        <v>486.728</v>
      </c>
      <c r="J346" s="12">
        <f t="shared" si="185"/>
        <v>21.301</v>
      </c>
      <c r="K346" s="22">
        <f t="shared" si="191"/>
        <v>444.42</v>
      </c>
      <c r="L346" s="22">
        <v>54</v>
      </c>
      <c r="M346" s="22">
        <f t="shared" si="171"/>
        <v>1007.209</v>
      </c>
      <c r="N346" s="12">
        <v>0</v>
      </c>
      <c r="O346" s="12">
        <f t="shared" si="186"/>
        <v>243.36</v>
      </c>
      <c r="P346" s="12">
        <f t="shared" si="187"/>
        <v>9.13</v>
      </c>
      <c r="Q346" s="22">
        <f t="shared" si="192"/>
        <v>104.57</v>
      </c>
      <c r="R346" s="22">
        <v>54</v>
      </c>
      <c r="S346" s="12">
        <f t="shared" si="188"/>
        <v>357.06</v>
      </c>
      <c r="T346" s="12">
        <f t="shared" si="172"/>
        <v>1364.269</v>
      </c>
      <c r="U346" s="12" t="s">
        <v>50</v>
      </c>
      <c r="X346" s="2">
        <f t="shared" si="189"/>
        <v>486.728</v>
      </c>
      <c r="Y346" s="2">
        <f t="shared" si="190"/>
        <v>0</v>
      </c>
      <c r="AA346" s="35" t="str">
        <f>VLOOKUP(C346,[7]export!$B$1:$I$388,8,0)</f>
        <v>243.36</v>
      </c>
      <c r="AB346" s="2">
        <f>VLOOKUP(C346,[8]Sheet1!$B$1:$K$500,9,0)</f>
        <v>9.13</v>
      </c>
      <c r="AC346" s="2">
        <f t="shared" si="181"/>
        <v>0</v>
      </c>
      <c r="AD346" s="2" t="e">
        <f>VLOOKUP(C346,'2021.06'!$C$2:$M$500,9,0)</f>
        <v>#N/A</v>
      </c>
    </row>
    <row r="347" s="1" customFormat="1" ht="20" customHeight="1" spans="1:30">
      <c r="A347" s="18">
        <f t="shared" si="182"/>
        <v>344</v>
      </c>
      <c r="B347" s="139"/>
      <c r="C347" s="116" t="s">
        <v>1139</v>
      </c>
      <c r="D347" s="116" t="s">
        <v>1140</v>
      </c>
      <c r="E347" s="21">
        <v>3042.05</v>
      </c>
      <c r="F347" s="12">
        <v>3043</v>
      </c>
      <c r="G347" s="22">
        <v>5228.42</v>
      </c>
      <c r="H347" s="12">
        <f t="shared" si="183"/>
        <v>54.76</v>
      </c>
      <c r="I347" s="12">
        <f t="shared" si="184"/>
        <v>486.728</v>
      </c>
      <c r="J347" s="12">
        <f t="shared" si="185"/>
        <v>21.301</v>
      </c>
      <c r="K347" s="22">
        <f t="shared" si="191"/>
        <v>444.42</v>
      </c>
      <c r="L347" s="22">
        <v>54</v>
      </c>
      <c r="M347" s="22">
        <f t="shared" si="171"/>
        <v>1007.209</v>
      </c>
      <c r="N347" s="12">
        <v>0</v>
      </c>
      <c r="O347" s="12">
        <f t="shared" si="186"/>
        <v>243.36</v>
      </c>
      <c r="P347" s="12">
        <f t="shared" si="187"/>
        <v>9.13</v>
      </c>
      <c r="Q347" s="22">
        <f t="shared" si="192"/>
        <v>104.57</v>
      </c>
      <c r="R347" s="22">
        <v>54</v>
      </c>
      <c r="S347" s="12">
        <f t="shared" si="188"/>
        <v>357.06</v>
      </c>
      <c r="T347" s="12">
        <f t="shared" si="172"/>
        <v>1364.269</v>
      </c>
      <c r="U347" s="12" t="s">
        <v>50</v>
      </c>
      <c r="X347" s="2">
        <f t="shared" si="189"/>
        <v>486.728</v>
      </c>
      <c r="Y347" s="2">
        <f t="shared" si="190"/>
        <v>0</v>
      </c>
      <c r="AA347" s="35" t="str">
        <f>VLOOKUP(C347,[7]export!$B$1:$I$388,8,0)</f>
        <v>243.36</v>
      </c>
      <c r="AB347" s="2">
        <f>VLOOKUP(C347,[8]Sheet1!$B$1:$K$500,9,0)</f>
        <v>9.13</v>
      </c>
      <c r="AC347" s="2">
        <f t="shared" si="181"/>
        <v>0</v>
      </c>
      <c r="AD347" s="2" t="e">
        <f>VLOOKUP(C347,'2021.06'!$C$2:$M$500,9,0)</f>
        <v>#N/A</v>
      </c>
    </row>
    <row r="348" s="1" customFormat="1" ht="20" customHeight="1" spans="1:30">
      <c r="A348" s="18">
        <f t="shared" si="182"/>
        <v>345</v>
      </c>
      <c r="B348" s="139"/>
      <c r="C348" s="116" t="s">
        <v>1141</v>
      </c>
      <c r="D348" s="116" t="s">
        <v>1142</v>
      </c>
      <c r="E348" s="21">
        <v>3042.05</v>
      </c>
      <c r="F348" s="12">
        <v>3043</v>
      </c>
      <c r="G348" s="22">
        <v>5228.42</v>
      </c>
      <c r="H348" s="12">
        <f t="shared" si="183"/>
        <v>54.76</v>
      </c>
      <c r="I348" s="12">
        <f t="shared" si="184"/>
        <v>486.728</v>
      </c>
      <c r="J348" s="12">
        <f t="shared" si="185"/>
        <v>21.301</v>
      </c>
      <c r="K348" s="22">
        <f t="shared" si="191"/>
        <v>444.42</v>
      </c>
      <c r="L348" s="22"/>
      <c r="M348" s="22">
        <f t="shared" si="171"/>
        <v>1007.209</v>
      </c>
      <c r="N348" s="12">
        <v>0</v>
      </c>
      <c r="O348" s="12">
        <f t="shared" si="186"/>
        <v>243.36</v>
      </c>
      <c r="P348" s="12">
        <f t="shared" si="187"/>
        <v>9.13</v>
      </c>
      <c r="Q348" s="22">
        <f t="shared" si="192"/>
        <v>104.57</v>
      </c>
      <c r="R348" s="22"/>
      <c r="S348" s="12">
        <f t="shared" si="188"/>
        <v>357.06</v>
      </c>
      <c r="T348" s="12">
        <f t="shared" si="172"/>
        <v>1364.269</v>
      </c>
      <c r="U348" s="12" t="s">
        <v>50</v>
      </c>
      <c r="X348" s="2">
        <f t="shared" si="189"/>
        <v>486.728</v>
      </c>
      <c r="Y348" s="2">
        <f t="shared" si="190"/>
        <v>0</v>
      </c>
      <c r="AA348" s="35" t="str">
        <f>VLOOKUP(C348,[7]export!$B$1:$I$388,8,0)</f>
        <v>243.36</v>
      </c>
      <c r="AB348" s="2">
        <f>VLOOKUP(C348,[8]Sheet1!$B$1:$K$500,9,0)</f>
        <v>9.13</v>
      </c>
      <c r="AC348" s="2">
        <f t="shared" si="181"/>
        <v>0</v>
      </c>
      <c r="AD348" s="2" t="e">
        <f>VLOOKUP(C348,'2021.06'!$C$2:$M$500,9,0)</f>
        <v>#N/A</v>
      </c>
    </row>
    <row r="349" s="1" customFormat="1" ht="20" customHeight="1" spans="1:30">
      <c r="A349" s="18">
        <f t="shared" si="182"/>
        <v>346</v>
      </c>
      <c r="B349" s="139"/>
      <c r="C349" s="116" t="s">
        <v>1143</v>
      </c>
      <c r="D349" s="116" t="s">
        <v>1144</v>
      </c>
      <c r="E349" s="21">
        <v>3042.05</v>
      </c>
      <c r="F349" s="12">
        <v>3043</v>
      </c>
      <c r="G349" s="22">
        <v>5228.42</v>
      </c>
      <c r="H349" s="12">
        <f t="shared" si="183"/>
        <v>54.76</v>
      </c>
      <c r="I349" s="12">
        <f t="shared" si="184"/>
        <v>486.728</v>
      </c>
      <c r="J349" s="12">
        <f t="shared" si="185"/>
        <v>21.301</v>
      </c>
      <c r="K349" s="22">
        <f t="shared" si="191"/>
        <v>444.42</v>
      </c>
      <c r="L349" s="22"/>
      <c r="M349" s="22">
        <f t="shared" si="171"/>
        <v>1007.209</v>
      </c>
      <c r="N349" s="12">
        <v>0</v>
      </c>
      <c r="O349" s="12">
        <f t="shared" si="186"/>
        <v>243.36</v>
      </c>
      <c r="P349" s="12">
        <f t="shared" si="187"/>
        <v>9.13</v>
      </c>
      <c r="Q349" s="22">
        <f t="shared" si="192"/>
        <v>104.57</v>
      </c>
      <c r="R349" s="22"/>
      <c r="S349" s="12">
        <f t="shared" si="188"/>
        <v>357.06</v>
      </c>
      <c r="T349" s="12">
        <f t="shared" si="172"/>
        <v>1364.269</v>
      </c>
      <c r="U349" s="12" t="s">
        <v>50</v>
      </c>
      <c r="X349" s="2">
        <f t="shared" si="189"/>
        <v>486.728</v>
      </c>
      <c r="Y349" s="2">
        <f t="shared" si="190"/>
        <v>0</v>
      </c>
      <c r="AA349" s="35" t="str">
        <f>VLOOKUP(C349,[7]export!$B$1:$I$388,8,0)</f>
        <v>243.36</v>
      </c>
      <c r="AB349" s="2">
        <f>VLOOKUP(C349,[8]Sheet1!$B$1:$K$500,9,0)</f>
        <v>9.13</v>
      </c>
      <c r="AC349" s="2">
        <f t="shared" si="181"/>
        <v>0</v>
      </c>
      <c r="AD349" s="2" t="e">
        <f>VLOOKUP(C349,'2021.06'!$C$2:$M$500,9,0)</f>
        <v>#N/A</v>
      </c>
    </row>
    <row r="350" s="1" customFormat="1" ht="20" customHeight="1" spans="1:30">
      <c r="A350" s="18">
        <f t="shared" si="182"/>
        <v>347</v>
      </c>
      <c r="B350" s="139"/>
      <c r="C350" s="116" t="s">
        <v>1145</v>
      </c>
      <c r="D350" s="215" t="s">
        <v>1146</v>
      </c>
      <c r="E350" s="21">
        <v>3042.05</v>
      </c>
      <c r="F350" s="12">
        <v>3043</v>
      </c>
      <c r="G350" s="22">
        <v>5228.42</v>
      </c>
      <c r="H350" s="12">
        <f t="shared" si="183"/>
        <v>54.76</v>
      </c>
      <c r="I350" s="12">
        <f t="shared" si="184"/>
        <v>486.728</v>
      </c>
      <c r="J350" s="12">
        <f t="shared" si="185"/>
        <v>21.301</v>
      </c>
      <c r="K350" s="22">
        <f t="shared" si="191"/>
        <v>444.42</v>
      </c>
      <c r="L350" s="22">
        <v>54</v>
      </c>
      <c r="M350" s="22">
        <f t="shared" si="171"/>
        <v>1007.209</v>
      </c>
      <c r="N350" s="12">
        <v>0</v>
      </c>
      <c r="O350" s="12">
        <f t="shared" si="186"/>
        <v>243.36</v>
      </c>
      <c r="P350" s="12">
        <f t="shared" si="187"/>
        <v>9.13</v>
      </c>
      <c r="Q350" s="22">
        <f t="shared" si="192"/>
        <v>104.57</v>
      </c>
      <c r="R350" s="22">
        <v>54</v>
      </c>
      <c r="S350" s="12">
        <f t="shared" si="188"/>
        <v>357.06</v>
      </c>
      <c r="T350" s="12">
        <f t="shared" si="172"/>
        <v>1364.269</v>
      </c>
      <c r="U350" s="12" t="s">
        <v>50</v>
      </c>
      <c r="X350" s="2">
        <f t="shared" si="189"/>
        <v>486.728</v>
      </c>
      <c r="Y350" s="2">
        <f t="shared" si="190"/>
        <v>0</v>
      </c>
      <c r="AA350" s="35" t="str">
        <f>VLOOKUP(C350,[7]export!$B$1:$I$388,8,0)</f>
        <v>243.36</v>
      </c>
      <c r="AB350" s="2">
        <f>VLOOKUP(C350,[8]Sheet1!$B$1:$K$500,9,0)</f>
        <v>9.13</v>
      </c>
      <c r="AC350" s="2">
        <f t="shared" si="181"/>
        <v>0</v>
      </c>
      <c r="AD350" s="2" t="e">
        <f>VLOOKUP(C350,'2021.06'!$C$2:$M$500,9,0)</f>
        <v>#N/A</v>
      </c>
    </row>
    <row r="351" s="1" customFormat="1" ht="20" customHeight="1" spans="1:30">
      <c r="A351" s="18">
        <f t="shared" si="182"/>
        <v>348</v>
      </c>
      <c r="B351" s="139"/>
      <c r="C351" s="116" t="s">
        <v>1147</v>
      </c>
      <c r="D351" s="116" t="s">
        <v>1148</v>
      </c>
      <c r="E351" s="21">
        <v>3042.05</v>
      </c>
      <c r="F351" s="12">
        <v>3043</v>
      </c>
      <c r="G351" s="22">
        <v>5228.42</v>
      </c>
      <c r="H351" s="12">
        <f t="shared" si="183"/>
        <v>54.76</v>
      </c>
      <c r="I351" s="12">
        <f t="shared" si="184"/>
        <v>486.728</v>
      </c>
      <c r="J351" s="12">
        <f t="shared" si="185"/>
        <v>21.301</v>
      </c>
      <c r="K351" s="22">
        <f t="shared" si="191"/>
        <v>444.42</v>
      </c>
      <c r="L351" s="22">
        <v>54</v>
      </c>
      <c r="M351" s="22">
        <f t="shared" si="171"/>
        <v>1007.209</v>
      </c>
      <c r="N351" s="12">
        <v>0</v>
      </c>
      <c r="O351" s="12">
        <f t="shared" si="186"/>
        <v>243.36</v>
      </c>
      <c r="P351" s="12">
        <f t="shared" si="187"/>
        <v>9.13</v>
      </c>
      <c r="Q351" s="22">
        <f t="shared" si="192"/>
        <v>104.57</v>
      </c>
      <c r="R351" s="22">
        <v>54</v>
      </c>
      <c r="S351" s="12">
        <f t="shared" si="188"/>
        <v>357.06</v>
      </c>
      <c r="T351" s="12">
        <f t="shared" si="172"/>
        <v>1364.269</v>
      </c>
      <c r="U351" s="12" t="s">
        <v>50</v>
      </c>
      <c r="X351" s="2">
        <f t="shared" si="189"/>
        <v>486.728</v>
      </c>
      <c r="Y351" s="2">
        <f t="shared" si="190"/>
        <v>0</v>
      </c>
      <c r="AA351" s="35" t="str">
        <f>VLOOKUP(C351,[7]export!$B$1:$I$388,8,0)</f>
        <v>243.36</v>
      </c>
      <c r="AB351" s="2">
        <f>VLOOKUP(C351,[8]Sheet1!$B$1:$K$500,9,0)</f>
        <v>9.13</v>
      </c>
      <c r="AC351" s="2">
        <f t="shared" si="181"/>
        <v>0</v>
      </c>
      <c r="AD351" s="2" t="e">
        <f>VLOOKUP(C351,'2021.06'!$C$2:$M$500,9,0)</f>
        <v>#N/A</v>
      </c>
    </row>
    <row r="352" s="1" customFormat="1" ht="20" customHeight="1" spans="1:30">
      <c r="A352" s="18">
        <f t="shared" si="182"/>
        <v>349</v>
      </c>
      <c r="B352" s="139"/>
      <c r="C352" s="116" t="s">
        <v>1149</v>
      </c>
      <c r="D352" s="116" t="s">
        <v>1150</v>
      </c>
      <c r="E352" s="21">
        <v>3042.05</v>
      </c>
      <c r="F352" s="12">
        <v>3043</v>
      </c>
      <c r="G352" s="22">
        <v>0</v>
      </c>
      <c r="H352" s="12">
        <f t="shared" si="183"/>
        <v>54.76</v>
      </c>
      <c r="I352" s="12">
        <f t="shared" si="184"/>
        <v>486.728</v>
      </c>
      <c r="J352" s="12">
        <f t="shared" si="185"/>
        <v>21.301</v>
      </c>
      <c r="K352" s="22">
        <v>0</v>
      </c>
      <c r="L352" s="22"/>
      <c r="M352" s="22">
        <f t="shared" si="171"/>
        <v>562.789</v>
      </c>
      <c r="N352" s="12">
        <v>0</v>
      </c>
      <c r="O352" s="12">
        <f t="shared" si="186"/>
        <v>243.36</v>
      </c>
      <c r="P352" s="12">
        <f t="shared" si="187"/>
        <v>9.13</v>
      </c>
      <c r="Q352" s="22">
        <v>0</v>
      </c>
      <c r="R352" s="22"/>
      <c r="S352" s="12">
        <f t="shared" si="188"/>
        <v>252.49</v>
      </c>
      <c r="T352" s="12">
        <f t="shared" si="172"/>
        <v>815.279</v>
      </c>
      <c r="U352" s="12" t="s">
        <v>50</v>
      </c>
      <c r="X352" s="2">
        <f t="shared" si="189"/>
        <v>486.728</v>
      </c>
      <c r="Y352" s="2">
        <f t="shared" si="190"/>
        <v>0</v>
      </c>
      <c r="AA352" s="35" t="str">
        <f>VLOOKUP(C352,[7]export!$B$1:$I$388,8,0)</f>
        <v>243.36</v>
      </c>
      <c r="AB352" s="2">
        <f>VLOOKUP(C352,[8]Sheet1!$B$1:$K$500,9,0)</f>
        <v>9.13</v>
      </c>
      <c r="AC352" s="2">
        <f t="shared" si="181"/>
        <v>0</v>
      </c>
      <c r="AD352" s="2" t="e">
        <f>VLOOKUP(C352,'2021.06'!$C$2:$M$500,9,0)</f>
        <v>#N/A</v>
      </c>
    </row>
    <row r="353" s="1" customFormat="1" ht="20" customHeight="1" spans="1:30">
      <c r="A353" s="18">
        <f t="shared" si="182"/>
        <v>350</v>
      </c>
      <c r="B353" s="139"/>
      <c r="C353" s="116" t="s">
        <v>454</v>
      </c>
      <c r="D353" s="116" t="s">
        <v>1151</v>
      </c>
      <c r="E353" s="21">
        <v>3042.05</v>
      </c>
      <c r="F353" s="12">
        <v>3043</v>
      </c>
      <c r="G353" s="22">
        <v>0</v>
      </c>
      <c r="H353" s="12">
        <f t="shared" si="183"/>
        <v>54.76</v>
      </c>
      <c r="I353" s="12">
        <v>0</v>
      </c>
      <c r="J353" s="12">
        <v>0</v>
      </c>
      <c r="K353" s="12">
        <v>0</v>
      </c>
      <c r="L353" s="12"/>
      <c r="M353" s="22">
        <f t="shared" si="171"/>
        <v>54.76</v>
      </c>
      <c r="N353" s="12">
        <v>0</v>
      </c>
      <c r="O353" s="12">
        <v>0</v>
      </c>
      <c r="P353" s="12">
        <v>0</v>
      </c>
      <c r="Q353" s="12">
        <v>0</v>
      </c>
      <c r="R353" s="12"/>
      <c r="S353" s="12">
        <v>0</v>
      </c>
      <c r="T353" s="12">
        <f t="shared" si="172"/>
        <v>54.76</v>
      </c>
      <c r="U353" s="12" t="s">
        <v>50</v>
      </c>
      <c r="AA353" s="35" t="e">
        <f>VLOOKUP(C353,[7]export!$B$1:$I$388,8,0)</f>
        <v>#N/A</v>
      </c>
      <c r="AB353" s="2" t="e">
        <f>VLOOKUP(C353,[8]Sheet1!$B$1:$K$500,9,0)</f>
        <v>#N/A</v>
      </c>
      <c r="AC353" s="2" t="e">
        <f t="shared" si="181"/>
        <v>#N/A</v>
      </c>
      <c r="AD353" s="2">
        <v>0</v>
      </c>
    </row>
    <row r="354" s="1" customFormat="1" ht="20" customHeight="1" spans="1:30">
      <c r="A354" s="18">
        <f t="shared" si="182"/>
        <v>351</v>
      </c>
      <c r="B354" s="139"/>
      <c r="C354" s="116" t="s">
        <v>1152</v>
      </c>
      <c r="D354" s="116" t="s">
        <v>1153</v>
      </c>
      <c r="E354" s="21">
        <v>3042.05</v>
      </c>
      <c r="F354" s="12">
        <v>3043</v>
      </c>
      <c r="G354" s="22">
        <v>0</v>
      </c>
      <c r="H354" s="12">
        <f t="shared" si="183"/>
        <v>54.76</v>
      </c>
      <c r="I354" s="12">
        <v>0</v>
      </c>
      <c r="J354" s="12">
        <v>0</v>
      </c>
      <c r="K354" s="12">
        <v>0</v>
      </c>
      <c r="L354" s="12"/>
      <c r="M354" s="22">
        <f t="shared" si="171"/>
        <v>54.76</v>
      </c>
      <c r="N354" s="12">
        <v>0</v>
      </c>
      <c r="O354" s="12">
        <v>0</v>
      </c>
      <c r="P354" s="12">
        <v>0</v>
      </c>
      <c r="Q354" s="12">
        <v>0</v>
      </c>
      <c r="R354" s="12"/>
      <c r="S354" s="12">
        <v>0</v>
      </c>
      <c r="T354" s="12">
        <f t="shared" si="172"/>
        <v>54.76</v>
      </c>
      <c r="U354" s="12" t="s">
        <v>50</v>
      </c>
      <c r="AA354" s="35" t="e">
        <f>VLOOKUP(C354,[7]export!$B$1:$I$388,8,0)</f>
        <v>#N/A</v>
      </c>
      <c r="AB354" s="2" t="e">
        <f>VLOOKUP(C354,[8]Sheet1!$B$1:$K$500,9,0)</f>
        <v>#N/A</v>
      </c>
      <c r="AC354" s="2" t="e">
        <f t="shared" si="181"/>
        <v>#N/A</v>
      </c>
      <c r="AD354" s="2" t="e">
        <f>VLOOKUP(C354,'2021.06'!$C$2:$M$500,9,0)</f>
        <v>#N/A</v>
      </c>
    </row>
    <row r="355" s="1" customFormat="1" ht="20" customHeight="1" spans="1:30">
      <c r="A355" s="18">
        <f t="shared" si="182"/>
        <v>352</v>
      </c>
      <c r="B355" s="139"/>
      <c r="C355" s="116" t="s">
        <v>1154</v>
      </c>
      <c r="D355" s="116" t="s">
        <v>1155</v>
      </c>
      <c r="E355" s="21">
        <v>3042.05</v>
      </c>
      <c r="F355" s="12">
        <v>3043</v>
      </c>
      <c r="G355" s="22">
        <v>0</v>
      </c>
      <c r="H355" s="12">
        <f t="shared" si="183"/>
        <v>54.76</v>
      </c>
      <c r="I355" s="12">
        <v>0</v>
      </c>
      <c r="J355" s="12">
        <v>0</v>
      </c>
      <c r="K355" s="12">
        <v>0</v>
      </c>
      <c r="L355" s="12"/>
      <c r="M355" s="22">
        <f t="shared" si="171"/>
        <v>54.76</v>
      </c>
      <c r="N355" s="12">
        <v>0</v>
      </c>
      <c r="O355" s="12">
        <v>0</v>
      </c>
      <c r="P355" s="12">
        <v>0</v>
      </c>
      <c r="Q355" s="12">
        <v>0</v>
      </c>
      <c r="R355" s="12"/>
      <c r="S355" s="12">
        <v>0</v>
      </c>
      <c r="T355" s="12">
        <f t="shared" si="172"/>
        <v>54.76</v>
      </c>
      <c r="U355" s="12" t="s">
        <v>50</v>
      </c>
      <c r="AA355" s="35" t="e">
        <f>VLOOKUP(C355,[7]export!$B$1:$I$388,8,0)</f>
        <v>#N/A</v>
      </c>
      <c r="AB355" s="2" t="e">
        <f>VLOOKUP(C355,[8]Sheet1!$B$1:$K$500,9,0)</f>
        <v>#N/A</v>
      </c>
      <c r="AC355" s="2" t="e">
        <f t="shared" si="181"/>
        <v>#N/A</v>
      </c>
      <c r="AD355" s="2" t="e">
        <f>VLOOKUP(C355,'2021.06'!$C$2:$M$500,9,0)</f>
        <v>#N/A</v>
      </c>
    </row>
    <row r="356" s="1" customFormat="1" ht="20" customHeight="1" spans="1:30">
      <c r="A356" s="18">
        <f t="shared" si="182"/>
        <v>353</v>
      </c>
      <c r="B356" s="139"/>
      <c r="C356" s="116" t="s">
        <v>1156</v>
      </c>
      <c r="D356" s="116" t="s">
        <v>1157</v>
      </c>
      <c r="E356" s="21">
        <v>3042.05</v>
      </c>
      <c r="F356" s="12">
        <v>3043</v>
      </c>
      <c r="G356" s="22">
        <v>0</v>
      </c>
      <c r="H356" s="12">
        <f t="shared" si="183"/>
        <v>54.76</v>
      </c>
      <c r="I356" s="12">
        <v>0</v>
      </c>
      <c r="J356" s="12">
        <v>0</v>
      </c>
      <c r="K356" s="12">
        <v>0</v>
      </c>
      <c r="L356" s="12"/>
      <c r="M356" s="22">
        <f t="shared" si="171"/>
        <v>54.76</v>
      </c>
      <c r="N356" s="12">
        <v>0</v>
      </c>
      <c r="O356" s="12">
        <v>0</v>
      </c>
      <c r="P356" s="12">
        <v>0</v>
      </c>
      <c r="Q356" s="12">
        <v>0</v>
      </c>
      <c r="R356" s="12"/>
      <c r="S356" s="12">
        <v>0</v>
      </c>
      <c r="T356" s="12">
        <f t="shared" si="172"/>
        <v>54.76</v>
      </c>
      <c r="U356" s="12" t="s">
        <v>50</v>
      </c>
      <c r="AA356" s="35" t="e">
        <f>VLOOKUP(C356,[7]export!$B$1:$I$388,8,0)</f>
        <v>#N/A</v>
      </c>
      <c r="AB356" s="2" t="e">
        <f>VLOOKUP(C356,[8]Sheet1!$B$1:$K$500,9,0)</f>
        <v>#N/A</v>
      </c>
      <c r="AC356" s="2" t="e">
        <f t="shared" si="181"/>
        <v>#N/A</v>
      </c>
      <c r="AD356" s="2" t="e">
        <f>VLOOKUP(C356,'2021.06'!$C$2:$M$500,9,0)</f>
        <v>#N/A</v>
      </c>
    </row>
    <row r="357" s="1" customFormat="1" ht="20" customHeight="1" spans="1:30">
      <c r="A357" s="18">
        <f t="shared" si="182"/>
        <v>354</v>
      </c>
      <c r="B357" s="139"/>
      <c r="C357" s="116" t="s">
        <v>1158</v>
      </c>
      <c r="D357" s="116" t="s">
        <v>1159</v>
      </c>
      <c r="E357" s="21">
        <v>3042.05</v>
      </c>
      <c r="F357" s="12">
        <v>3043</v>
      </c>
      <c r="G357" s="140">
        <v>0</v>
      </c>
      <c r="H357" s="12">
        <f t="shared" si="183"/>
        <v>54.76</v>
      </c>
      <c r="I357" s="12">
        <v>0</v>
      </c>
      <c r="J357" s="12">
        <v>0</v>
      </c>
      <c r="K357" s="12">
        <v>0</v>
      </c>
      <c r="L357" s="12"/>
      <c r="M357" s="22">
        <f t="shared" si="171"/>
        <v>54.76</v>
      </c>
      <c r="N357" s="12">
        <v>0</v>
      </c>
      <c r="O357" s="12">
        <v>0</v>
      </c>
      <c r="P357" s="12">
        <v>0</v>
      </c>
      <c r="Q357" s="12">
        <v>0</v>
      </c>
      <c r="R357" s="12"/>
      <c r="S357" s="12">
        <v>0</v>
      </c>
      <c r="T357" s="12">
        <f t="shared" si="172"/>
        <v>54.76</v>
      </c>
      <c r="U357" s="12" t="s">
        <v>50</v>
      </c>
      <c r="AA357" s="35" t="e">
        <f>VLOOKUP(C357,[7]export!$B$1:$I$388,8,0)</f>
        <v>#N/A</v>
      </c>
      <c r="AB357" s="2" t="e">
        <f>VLOOKUP(C357,[8]Sheet1!$B$1:$K$500,9,0)</f>
        <v>#N/A</v>
      </c>
      <c r="AC357" s="2" t="e">
        <f t="shared" si="181"/>
        <v>#N/A</v>
      </c>
      <c r="AD357" s="2" t="e">
        <f>VLOOKUP(C357,'2021.06'!$C$2:$M$500,9,0)</f>
        <v>#N/A</v>
      </c>
    </row>
    <row r="358" ht="20" customHeight="1" spans="1:30">
      <c r="A358" s="38">
        <f t="shared" ref="A358:A404" si="193">ROW()-3</f>
        <v>355</v>
      </c>
      <c r="B358" s="39" t="s">
        <v>571</v>
      </c>
      <c r="C358" s="48" t="s">
        <v>572</v>
      </c>
      <c r="D358" s="11" t="s">
        <v>573</v>
      </c>
      <c r="E358" s="11">
        <v>3042.05</v>
      </c>
      <c r="F358" s="11">
        <v>3043</v>
      </c>
      <c r="G358" s="13">
        <v>5228.42</v>
      </c>
      <c r="H358" s="11">
        <f t="shared" ref="H358:H419" si="194">ROUND(E358*0.018,2)</f>
        <v>54.76</v>
      </c>
      <c r="I358" s="11">
        <f t="shared" ref="I358:I420" si="195">E358*0.16</f>
        <v>486.728</v>
      </c>
      <c r="J358" s="11">
        <f t="shared" ref="J358:J421" si="196">F358*0.007</f>
        <v>21.301</v>
      </c>
      <c r="K358" s="13">
        <f t="shared" ref="K358:K421" si="197">ROUND(G358*0.085,2)</f>
        <v>444.42</v>
      </c>
      <c r="L358" s="13"/>
      <c r="M358" s="13">
        <f t="shared" ref="M358:M419" si="198">SUM(H358:K358)</f>
        <v>1007.209</v>
      </c>
      <c r="N358" s="11">
        <v>0</v>
      </c>
      <c r="O358" s="11">
        <f t="shared" ref="O358:O420" si="199">ROUND(E358*0.08,2)</f>
        <v>243.36</v>
      </c>
      <c r="P358" s="11">
        <f t="shared" ref="P358:P421" si="200">ROUND(F358*0.003,2)</f>
        <v>9.13</v>
      </c>
      <c r="Q358" s="13">
        <f t="shared" ref="Q358:Q421" si="201">ROUND(G358*0.02,2)</f>
        <v>104.57</v>
      </c>
      <c r="R358" s="13"/>
      <c r="S358" s="11">
        <f t="shared" ref="S358:S421" si="202">SUM(N358:Q358)</f>
        <v>357.06</v>
      </c>
      <c r="T358" s="11">
        <f t="shared" ref="T358:T419" si="203">M358+S358</f>
        <v>1364.269</v>
      </c>
      <c r="U358" s="11"/>
      <c r="X358" s="2">
        <f t="shared" ref="X358:X389" si="204">I358*1</f>
        <v>486.728</v>
      </c>
      <c r="Y358" s="2">
        <f t="shared" ref="Y358:Y389" si="205">I358-X358</f>
        <v>0</v>
      </c>
      <c r="Z358" s="2">
        <f t="shared" ref="Z358:Z404" si="206">O358-Y358</f>
        <v>243.36</v>
      </c>
      <c r="AA358" s="35" t="str">
        <f>VLOOKUP(C358,[7]export!$B$1:$I$388,8,0)</f>
        <v>243.36</v>
      </c>
      <c r="AB358" s="2">
        <f>VLOOKUP(C358,[8]Sheet1!$B$1:$K$500,9,0)</f>
        <v>9.13</v>
      </c>
      <c r="AC358" s="2">
        <f t="shared" si="181"/>
        <v>0</v>
      </c>
      <c r="AD358" s="2">
        <f>VLOOKUP(C358,'2021.06'!$C$2:$M$500,9,0)</f>
        <v>424.17</v>
      </c>
    </row>
    <row r="359" ht="20" customHeight="1" spans="1:30">
      <c r="A359" s="38">
        <f t="shared" si="193"/>
        <v>356</v>
      </c>
      <c r="B359" s="41"/>
      <c r="C359" s="48" t="s">
        <v>574</v>
      </c>
      <c r="D359" s="11" t="s">
        <v>575</v>
      </c>
      <c r="E359" s="11">
        <v>3042.05</v>
      </c>
      <c r="F359" s="11">
        <v>3043</v>
      </c>
      <c r="G359" s="13">
        <v>5228.42</v>
      </c>
      <c r="H359" s="11">
        <f t="shared" si="194"/>
        <v>54.76</v>
      </c>
      <c r="I359" s="11">
        <f t="shared" si="195"/>
        <v>486.728</v>
      </c>
      <c r="J359" s="11">
        <f t="shared" si="196"/>
        <v>21.301</v>
      </c>
      <c r="K359" s="13">
        <f t="shared" si="197"/>
        <v>444.42</v>
      </c>
      <c r="L359" s="13"/>
      <c r="M359" s="13">
        <f t="shared" si="198"/>
        <v>1007.209</v>
      </c>
      <c r="N359" s="11">
        <v>0</v>
      </c>
      <c r="O359" s="11">
        <f t="shared" si="199"/>
        <v>243.36</v>
      </c>
      <c r="P359" s="11">
        <f t="shared" si="200"/>
        <v>9.13</v>
      </c>
      <c r="Q359" s="13">
        <f t="shared" si="201"/>
        <v>104.57</v>
      </c>
      <c r="R359" s="13"/>
      <c r="S359" s="11">
        <f t="shared" si="202"/>
        <v>357.06</v>
      </c>
      <c r="T359" s="11">
        <f t="shared" si="203"/>
        <v>1364.269</v>
      </c>
      <c r="U359" s="11"/>
      <c r="X359" s="2">
        <f t="shared" si="204"/>
        <v>486.728</v>
      </c>
      <c r="Y359" s="2">
        <f t="shared" si="205"/>
        <v>0</v>
      </c>
      <c r="Z359" s="2">
        <f t="shared" si="206"/>
        <v>243.36</v>
      </c>
      <c r="AA359" s="35" t="str">
        <f>VLOOKUP(C359,[7]export!$B$1:$I$388,8,0)</f>
        <v>243.36</v>
      </c>
      <c r="AB359" s="2">
        <f>VLOOKUP(C359,[8]Sheet1!$B$1:$K$500,9,0)</f>
        <v>9.13</v>
      </c>
      <c r="AC359" s="2">
        <f t="shared" si="181"/>
        <v>0</v>
      </c>
      <c r="AD359" s="2">
        <f>VLOOKUP(C359,'2021.06'!$C$2:$M$500,9,0)</f>
        <v>424.17</v>
      </c>
    </row>
    <row r="360" ht="20" customHeight="1" spans="1:30">
      <c r="A360" s="38">
        <f t="shared" si="193"/>
        <v>357</v>
      </c>
      <c r="B360" s="41"/>
      <c r="C360" s="49" t="s">
        <v>576</v>
      </c>
      <c r="D360" s="11" t="s">
        <v>577</v>
      </c>
      <c r="E360" s="11" t="s">
        <v>758</v>
      </c>
      <c r="F360" s="11">
        <v>2837</v>
      </c>
      <c r="G360" s="13">
        <v>5228.42</v>
      </c>
      <c r="H360" s="11">
        <f t="shared" si="194"/>
        <v>51.05</v>
      </c>
      <c r="I360" s="11">
        <f t="shared" si="195"/>
        <v>453.792</v>
      </c>
      <c r="J360" s="11">
        <f t="shared" si="196"/>
        <v>19.859</v>
      </c>
      <c r="K360" s="13">
        <f t="shared" si="197"/>
        <v>444.42</v>
      </c>
      <c r="L360" s="13"/>
      <c r="M360" s="13">
        <f t="shared" si="198"/>
        <v>969.121</v>
      </c>
      <c r="N360" s="11">
        <v>0</v>
      </c>
      <c r="O360" s="11">
        <f t="shared" si="199"/>
        <v>226.9</v>
      </c>
      <c r="P360" s="11">
        <f t="shared" si="200"/>
        <v>8.51</v>
      </c>
      <c r="Q360" s="13">
        <f t="shared" si="201"/>
        <v>104.57</v>
      </c>
      <c r="R360" s="13"/>
      <c r="S360" s="11">
        <f t="shared" si="202"/>
        <v>339.98</v>
      </c>
      <c r="T360" s="11">
        <f t="shared" si="203"/>
        <v>1309.101</v>
      </c>
      <c r="U360" s="11"/>
      <c r="X360" s="2">
        <f t="shared" si="204"/>
        <v>453.792</v>
      </c>
      <c r="Y360" s="2">
        <f t="shared" si="205"/>
        <v>0</v>
      </c>
      <c r="Z360" s="2">
        <f t="shared" si="206"/>
        <v>226.9</v>
      </c>
      <c r="AA360" s="35" t="str">
        <f>VLOOKUP(C360,[7]export!$B$1:$I$388,8,0)</f>
        <v>226.9</v>
      </c>
      <c r="AB360" s="2">
        <f>VLOOKUP(C360,[8]Sheet1!$B$1:$K$500,9,0)</f>
        <v>8.51</v>
      </c>
      <c r="AC360" s="2">
        <f t="shared" si="181"/>
        <v>0</v>
      </c>
      <c r="AD360" s="2">
        <f>VLOOKUP(C360,'2021.06'!$C$2:$M$500,9,0)</f>
        <v>424.17</v>
      </c>
    </row>
    <row r="361" ht="20" customHeight="1" spans="1:30">
      <c r="A361" s="38">
        <f t="shared" si="193"/>
        <v>358</v>
      </c>
      <c r="B361" s="41"/>
      <c r="C361" s="49" t="s">
        <v>578</v>
      </c>
      <c r="D361" s="11" t="s">
        <v>579</v>
      </c>
      <c r="E361" s="11" t="s">
        <v>758</v>
      </c>
      <c r="F361" s="11">
        <v>2837</v>
      </c>
      <c r="G361" s="13">
        <v>5228.42</v>
      </c>
      <c r="H361" s="11">
        <f t="shared" si="194"/>
        <v>51.05</v>
      </c>
      <c r="I361" s="11">
        <f t="shared" si="195"/>
        <v>453.792</v>
      </c>
      <c r="J361" s="11">
        <f t="shared" si="196"/>
        <v>19.859</v>
      </c>
      <c r="K361" s="13">
        <f t="shared" si="197"/>
        <v>444.42</v>
      </c>
      <c r="L361" s="13"/>
      <c r="M361" s="13">
        <f t="shared" si="198"/>
        <v>969.121</v>
      </c>
      <c r="N361" s="11">
        <v>0</v>
      </c>
      <c r="O361" s="11">
        <f t="shared" si="199"/>
        <v>226.9</v>
      </c>
      <c r="P361" s="11">
        <f t="shared" si="200"/>
        <v>8.51</v>
      </c>
      <c r="Q361" s="13">
        <f t="shared" si="201"/>
        <v>104.57</v>
      </c>
      <c r="R361" s="13"/>
      <c r="S361" s="11">
        <f t="shared" si="202"/>
        <v>339.98</v>
      </c>
      <c r="T361" s="11">
        <f t="shared" si="203"/>
        <v>1309.101</v>
      </c>
      <c r="U361" s="11"/>
      <c r="X361" s="2">
        <f t="shared" si="204"/>
        <v>453.792</v>
      </c>
      <c r="Y361" s="2">
        <f t="shared" si="205"/>
        <v>0</v>
      </c>
      <c r="Z361" s="2">
        <f t="shared" si="206"/>
        <v>226.9</v>
      </c>
      <c r="AA361" s="35" t="str">
        <f>VLOOKUP(C361,[7]export!$B$1:$I$388,8,0)</f>
        <v>226.9</v>
      </c>
      <c r="AB361" s="2">
        <f>VLOOKUP(C361,[8]Sheet1!$B$1:$K$500,9,0)</f>
        <v>8.51</v>
      </c>
      <c r="AC361" s="2">
        <f t="shared" si="181"/>
        <v>0</v>
      </c>
      <c r="AD361" s="2">
        <f>VLOOKUP(C361,'2021.06'!$C$2:$M$500,9,0)</f>
        <v>424.17</v>
      </c>
    </row>
    <row r="362" ht="20" customHeight="1" spans="1:30">
      <c r="A362" s="38">
        <f t="shared" si="193"/>
        <v>359</v>
      </c>
      <c r="B362" s="41"/>
      <c r="C362" s="49" t="s">
        <v>582</v>
      </c>
      <c r="D362" s="11" t="s">
        <v>583</v>
      </c>
      <c r="E362" s="11" t="s">
        <v>758</v>
      </c>
      <c r="F362" s="11">
        <v>2837</v>
      </c>
      <c r="G362" s="13">
        <v>5228.42</v>
      </c>
      <c r="H362" s="11">
        <f t="shared" si="194"/>
        <v>51.05</v>
      </c>
      <c r="I362" s="11">
        <f t="shared" si="195"/>
        <v>453.792</v>
      </c>
      <c r="J362" s="11">
        <f t="shared" si="196"/>
        <v>19.859</v>
      </c>
      <c r="K362" s="13">
        <f t="shared" si="197"/>
        <v>444.42</v>
      </c>
      <c r="L362" s="13"/>
      <c r="M362" s="13">
        <f t="shared" si="198"/>
        <v>969.121</v>
      </c>
      <c r="N362" s="11">
        <v>0</v>
      </c>
      <c r="O362" s="11">
        <f t="shared" si="199"/>
        <v>226.9</v>
      </c>
      <c r="P362" s="11">
        <f t="shared" si="200"/>
        <v>8.51</v>
      </c>
      <c r="Q362" s="13">
        <f t="shared" si="201"/>
        <v>104.57</v>
      </c>
      <c r="R362" s="13"/>
      <c r="S362" s="11">
        <f t="shared" si="202"/>
        <v>339.98</v>
      </c>
      <c r="T362" s="11">
        <f t="shared" si="203"/>
        <v>1309.101</v>
      </c>
      <c r="U362" s="11"/>
      <c r="X362" s="2">
        <f t="shared" si="204"/>
        <v>453.792</v>
      </c>
      <c r="Y362" s="2">
        <f t="shared" si="205"/>
        <v>0</v>
      </c>
      <c r="Z362" s="2">
        <f t="shared" si="206"/>
        <v>226.9</v>
      </c>
      <c r="AA362" s="35" t="str">
        <f>VLOOKUP(C362,[7]export!$B$1:$I$388,8,0)</f>
        <v>226.9</v>
      </c>
      <c r="AB362" s="2">
        <f>VLOOKUP(C362,[8]Sheet1!$B$1:$K$500,9,0)</f>
        <v>8.51</v>
      </c>
      <c r="AC362" s="2">
        <f t="shared" si="181"/>
        <v>0</v>
      </c>
      <c r="AD362" s="2">
        <f>VLOOKUP(C362,'2021.06'!$C$2:$M$500,9,0)</f>
        <v>424.17</v>
      </c>
    </row>
    <row r="363" ht="20" customHeight="1" spans="1:30">
      <c r="A363" s="38">
        <f t="shared" si="193"/>
        <v>360</v>
      </c>
      <c r="B363" s="41"/>
      <c r="C363" s="49" t="s">
        <v>584</v>
      </c>
      <c r="D363" s="11" t="s">
        <v>585</v>
      </c>
      <c r="E363" s="11" t="s">
        <v>758</v>
      </c>
      <c r="F363" s="11">
        <v>2837</v>
      </c>
      <c r="G363" s="13">
        <v>5228.42</v>
      </c>
      <c r="H363" s="11">
        <f t="shared" si="194"/>
        <v>51.05</v>
      </c>
      <c r="I363" s="11">
        <f t="shared" si="195"/>
        <v>453.792</v>
      </c>
      <c r="J363" s="11">
        <f t="shared" si="196"/>
        <v>19.859</v>
      </c>
      <c r="K363" s="13">
        <f t="shared" si="197"/>
        <v>444.42</v>
      </c>
      <c r="L363" s="13"/>
      <c r="M363" s="13">
        <f t="shared" si="198"/>
        <v>969.121</v>
      </c>
      <c r="N363" s="11">
        <v>0</v>
      </c>
      <c r="O363" s="11">
        <f t="shared" si="199"/>
        <v>226.9</v>
      </c>
      <c r="P363" s="11">
        <f t="shared" si="200"/>
        <v>8.51</v>
      </c>
      <c r="Q363" s="13">
        <f t="shared" si="201"/>
        <v>104.57</v>
      </c>
      <c r="R363" s="13"/>
      <c r="S363" s="11">
        <f t="shared" si="202"/>
        <v>339.98</v>
      </c>
      <c r="T363" s="11">
        <f t="shared" si="203"/>
        <v>1309.101</v>
      </c>
      <c r="U363" s="11"/>
      <c r="X363" s="2">
        <f t="shared" si="204"/>
        <v>453.792</v>
      </c>
      <c r="Y363" s="2">
        <f t="shared" si="205"/>
        <v>0</v>
      </c>
      <c r="Z363" s="2">
        <f t="shared" si="206"/>
        <v>226.9</v>
      </c>
      <c r="AA363" s="35" t="str">
        <f>VLOOKUP(C363,[7]export!$B$1:$I$388,8,0)</f>
        <v>226.9</v>
      </c>
      <c r="AB363" s="2">
        <f>VLOOKUP(C363,[8]Sheet1!$B$1:$K$500,9,0)</f>
        <v>8.51</v>
      </c>
      <c r="AC363" s="2">
        <f t="shared" si="181"/>
        <v>0</v>
      </c>
      <c r="AD363" s="2">
        <f>VLOOKUP(C363,'2021.06'!$C$2:$M$500,9,0)</f>
        <v>424.17</v>
      </c>
    </row>
    <row r="364" ht="20" customHeight="1" spans="1:30">
      <c r="A364" s="38">
        <f t="shared" si="193"/>
        <v>361</v>
      </c>
      <c r="B364" s="41"/>
      <c r="C364" s="49" t="s">
        <v>586</v>
      </c>
      <c r="D364" s="11" t="s">
        <v>587</v>
      </c>
      <c r="E364" s="11" t="s">
        <v>758</v>
      </c>
      <c r="F364" s="11">
        <v>2837</v>
      </c>
      <c r="G364" s="13">
        <v>5228.42</v>
      </c>
      <c r="H364" s="11">
        <f t="shared" si="194"/>
        <v>51.05</v>
      </c>
      <c r="I364" s="11">
        <f t="shared" si="195"/>
        <v>453.792</v>
      </c>
      <c r="J364" s="11">
        <f t="shared" si="196"/>
        <v>19.859</v>
      </c>
      <c r="K364" s="13">
        <f t="shared" si="197"/>
        <v>444.42</v>
      </c>
      <c r="L364" s="13"/>
      <c r="M364" s="13">
        <f t="shared" si="198"/>
        <v>969.121</v>
      </c>
      <c r="N364" s="11">
        <v>0</v>
      </c>
      <c r="O364" s="11">
        <f t="shared" si="199"/>
        <v>226.9</v>
      </c>
      <c r="P364" s="11">
        <f t="shared" si="200"/>
        <v>8.51</v>
      </c>
      <c r="Q364" s="13">
        <f t="shared" si="201"/>
        <v>104.57</v>
      </c>
      <c r="R364" s="13"/>
      <c r="S364" s="11">
        <f t="shared" si="202"/>
        <v>339.98</v>
      </c>
      <c r="T364" s="11">
        <f t="shared" si="203"/>
        <v>1309.101</v>
      </c>
      <c r="U364" s="11"/>
      <c r="X364" s="2">
        <f t="shared" si="204"/>
        <v>453.792</v>
      </c>
      <c r="Y364" s="2">
        <f t="shared" si="205"/>
        <v>0</v>
      </c>
      <c r="Z364" s="2">
        <f t="shared" si="206"/>
        <v>226.9</v>
      </c>
      <c r="AA364" s="35" t="str">
        <f>VLOOKUP(C364,[7]export!$B$1:$I$388,8,0)</f>
        <v>226.9</v>
      </c>
      <c r="AB364" s="2">
        <f>VLOOKUP(C364,[8]Sheet1!$B$1:$K$500,9,0)</f>
        <v>8.51</v>
      </c>
      <c r="AC364" s="2">
        <f t="shared" si="181"/>
        <v>0</v>
      </c>
      <c r="AD364" s="2">
        <f>VLOOKUP(C364,'2021.06'!$C$2:$M$500,9,0)</f>
        <v>424.17</v>
      </c>
    </row>
    <row r="365" ht="20" customHeight="1" spans="1:30">
      <c r="A365" s="38">
        <f t="shared" si="193"/>
        <v>362</v>
      </c>
      <c r="B365" s="41"/>
      <c r="C365" s="49" t="s">
        <v>588</v>
      </c>
      <c r="D365" s="11" t="s">
        <v>589</v>
      </c>
      <c r="E365" s="11" t="s">
        <v>758</v>
      </c>
      <c r="F365" s="11">
        <v>2837</v>
      </c>
      <c r="G365" s="13">
        <v>5228.42</v>
      </c>
      <c r="H365" s="11">
        <f t="shared" si="194"/>
        <v>51.05</v>
      </c>
      <c r="I365" s="11">
        <f t="shared" si="195"/>
        <v>453.792</v>
      </c>
      <c r="J365" s="11">
        <f t="shared" si="196"/>
        <v>19.859</v>
      </c>
      <c r="K365" s="13">
        <f t="shared" si="197"/>
        <v>444.42</v>
      </c>
      <c r="L365" s="13"/>
      <c r="M365" s="13">
        <f t="shared" si="198"/>
        <v>969.121</v>
      </c>
      <c r="N365" s="11">
        <v>0</v>
      </c>
      <c r="O365" s="11">
        <f t="shared" si="199"/>
        <v>226.9</v>
      </c>
      <c r="P365" s="11">
        <f t="shared" si="200"/>
        <v>8.51</v>
      </c>
      <c r="Q365" s="13">
        <f t="shared" si="201"/>
        <v>104.57</v>
      </c>
      <c r="R365" s="13"/>
      <c r="S365" s="11">
        <f t="shared" si="202"/>
        <v>339.98</v>
      </c>
      <c r="T365" s="11">
        <f t="shared" si="203"/>
        <v>1309.101</v>
      </c>
      <c r="U365" s="11"/>
      <c r="X365" s="2">
        <f t="shared" si="204"/>
        <v>453.792</v>
      </c>
      <c r="Y365" s="2">
        <f t="shared" si="205"/>
        <v>0</v>
      </c>
      <c r="Z365" s="2">
        <f t="shared" si="206"/>
        <v>226.9</v>
      </c>
      <c r="AA365" s="35" t="str">
        <f>VLOOKUP(C365,[7]export!$B$1:$I$388,8,0)</f>
        <v>226.9</v>
      </c>
      <c r="AB365" s="2">
        <f>VLOOKUP(C365,[8]Sheet1!$B$1:$K$500,9,0)</f>
        <v>8.51</v>
      </c>
      <c r="AC365" s="2">
        <f t="shared" si="181"/>
        <v>0</v>
      </c>
      <c r="AD365" s="2">
        <f>VLOOKUP(C365,'2021.06'!$C$2:$M$500,9,0)</f>
        <v>424.17</v>
      </c>
    </row>
    <row r="366" ht="20" customHeight="1" spans="1:30">
      <c r="A366" s="38">
        <f t="shared" si="193"/>
        <v>363</v>
      </c>
      <c r="B366" s="41"/>
      <c r="C366" s="49" t="s">
        <v>592</v>
      </c>
      <c r="D366" s="11" t="s">
        <v>593</v>
      </c>
      <c r="E366" s="11" t="s">
        <v>758</v>
      </c>
      <c r="F366" s="11">
        <v>2837</v>
      </c>
      <c r="G366" s="13">
        <v>5228.42</v>
      </c>
      <c r="H366" s="11">
        <f t="shared" si="194"/>
        <v>51.05</v>
      </c>
      <c r="I366" s="11">
        <f t="shared" si="195"/>
        <v>453.792</v>
      </c>
      <c r="J366" s="11">
        <f t="shared" si="196"/>
        <v>19.859</v>
      </c>
      <c r="K366" s="13">
        <f t="shared" si="197"/>
        <v>444.42</v>
      </c>
      <c r="L366" s="13"/>
      <c r="M366" s="13">
        <f t="shared" si="198"/>
        <v>969.121</v>
      </c>
      <c r="N366" s="11">
        <v>0</v>
      </c>
      <c r="O366" s="11">
        <f t="shared" si="199"/>
        <v>226.9</v>
      </c>
      <c r="P366" s="11">
        <f t="shared" si="200"/>
        <v>8.51</v>
      </c>
      <c r="Q366" s="13">
        <f t="shared" si="201"/>
        <v>104.57</v>
      </c>
      <c r="R366" s="13"/>
      <c r="S366" s="11">
        <f t="shared" si="202"/>
        <v>339.98</v>
      </c>
      <c r="T366" s="11">
        <f t="shared" si="203"/>
        <v>1309.101</v>
      </c>
      <c r="U366" s="11"/>
      <c r="X366" s="2">
        <f t="shared" si="204"/>
        <v>453.792</v>
      </c>
      <c r="Y366" s="2">
        <f t="shared" si="205"/>
        <v>0</v>
      </c>
      <c r="Z366" s="2">
        <f t="shared" si="206"/>
        <v>226.9</v>
      </c>
      <c r="AA366" s="35" t="e">
        <f>VLOOKUP(C366,[7]export!$B$1:$I$388,8,0)</f>
        <v>#N/A</v>
      </c>
      <c r="AB366" s="2" t="e">
        <f>VLOOKUP(C366,[8]Sheet1!$B$1:$K$500,9,0)</f>
        <v>#N/A</v>
      </c>
      <c r="AC366" s="2" t="e">
        <f t="shared" si="181"/>
        <v>#N/A</v>
      </c>
      <c r="AD366" s="2">
        <f>VLOOKUP(C366,'2021.06'!$C$2:$M$500,9,0)</f>
        <v>424.17</v>
      </c>
    </row>
    <row r="367" ht="20" customHeight="1" spans="1:30">
      <c r="A367" s="38">
        <f t="shared" si="193"/>
        <v>364</v>
      </c>
      <c r="B367" s="41"/>
      <c r="C367" s="49" t="s">
        <v>594</v>
      </c>
      <c r="D367" s="11" t="s">
        <v>595</v>
      </c>
      <c r="E367" s="11" t="s">
        <v>758</v>
      </c>
      <c r="F367" s="11">
        <v>2837</v>
      </c>
      <c r="G367" s="13">
        <v>5228.42</v>
      </c>
      <c r="H367" s="11">
        <f t="shared" si="194"/>
        <v>51.05</v>
      </c>
      <c r="I367" s="11">
        <f t="shared" si="195"/>
        <v>453.792</v>
      </c>
      <c r="J367" s="11">
        <f t="shared" si="196"/>
        <v>19.859</v>
      </c>
      <c r="K367" s="13">
        <f t="shared" si="197"/>
        <v>444.42</v>
      </c>
      <c r="L367" s="13"/>
      <c r="M367" s="13">
        <f t="shared" si="198"/>
        <v>969.121</v>
      </c>
      <c r="N367" s="11">
        <v>0</v>
      </c>
      <c r="O367" s="11">
        <f t="shared" si="199"/>
        <v>226.9</v>
      </c>
      <c r="P367" s="11">
        <f t="shared" si="200"/>
        <v>8.51</v>
      </c>
      <c r="Q367" s="13">
        <f t="shared" si="201"/>
        <v>104.57</v>
      </c>
      <c r="R367" s="13"/>
      <c r="S367" s="11">
        <f t="shared" si="202"/>
        <v>339.98</v>
      </c>
      <c r="T367" s="11">
        <f t="shared" si="203"/>
        <v>1309.101</v>
      </c>
      <c r="U367" s="11"/>
      <c r="X367" s="2">
        <f t="shared" si="204"/>
        <v>453.792</v>
      </c>
      <c r="Y367" s="2">
        <f t="shared" si="205"/>
        <v>0</v>
      </c>
      <c r="Z367" s="2">
        <f t="shared" si="206"/>
        <v>226.9</v>
      </c>
      <c r="AA367" s="35" t="str">
        <f>VLOOKUP(C367,[7]export!$B$1:$I$388,8,0)</f>
        <v>226.9</v>
      </c>
      <c r="AB367" s="2">
        <f>VLOOKUP(C367,[8]Sheet1!$B$1:$K$500,9,0)</f>
        <v>8.51</v>
      </c>
      <c r="AC367" s="2">
        <f t="shared" si="181"/>
        <v>0</v>
      </c>
      <c r="AD367" s="2">
        <f>VLOOKUP(C367,'2021.06'!$C$2:$M$500,9,0)</f>
        <v>424.17</v>
      </c>
    </row>
    <row r="368" ht="20" customHeight="1" spans="1:30">
      <c r="A368" s="38">
        <f t="shared" si="193"/>
        <v>365</v>
      </c>
      <c r="B368" s="41"/>
      <c r="C368" s="49" t="s">
        <v>596</v>
      </c>
      <c r="D368" s="11" t="s">
        <v>597</v>
      </c>
      <c r="E368" s="11" t="s">
        <v>759</v>
      </c>
      <c r="F368" s="11">
        <v>3820</v>
      </c>
      <c r="G368" s="13">
        <v>5228.42</v>
      </c>
      <c r="H368" s="11">
        <f t="shared" si="194"/>
        <v>68.76</v>
      </c>
      <c r="I368" s="11">
        <f t="shared" si="195"/>
        <v>611.2</v>
      </c>
      <c r="J368" s="11">
        <f t="shared" si="196"/>
        <v>26.74</v>
      </c>
      <c r="K368" s="13">
        <f t="shared" si="197"/>
        <v>444.42</v>
      </c>
      <c r="L368" s="13"/>
      <c r="M368" s="13">
        <f t="shared" si="198"/>
        <v>1151.12</v>
      </c>
      <c r="N368" s="11">
        <v>0</v>
      </c>
      <c r="O368" s="11">
        <f t="shared" si="199"/>
        <v>305.6</v>
      </c>
      <c r="P368" s="11">
        <f t="shared" si="200"/>
        <v>11.46</v>
      </c>
      <c r="Q368" s="13">
        <f t="shared" si="201"/>
        <v>104.57</v>
      </c>
      <c r="R368" s="13"/>
      <c r="S368" s="11">
        <f t="shared" si="202"/>
        <v>421.63</v>
      </c>
      <c r="T368" s="11">
        <f t="shared" si="203"/>
        <v>1572.75</v>
      </c>
      <c r="U368" s="11"/>
      <c r="X368" s="2">
        <f t="shared" si="204"/>
        <v>611.2</v>
      </c>
      <c r="Y368" s="2">
        <f t="shared" si="205"/>
        <v>0</v>
      </c>
      <c r="Z368" s="2">
        <f t="shared" si="206"/>
        <v>305.6</v>
      </c>
      <c r="AA368" s="35" t="str">
        <f>VLOOKUP(C368,[7]export!$B$1:$I$388,8,0)</f>
        <v>305.6</v>
      </c>
      <c r="AB368" s="2">
        <f>VLOOKUP(C368,[8]Sheet1!$B$1:$K$500,9,0)</f>
        <v>11.46</v>
      </c>
      <c r="AC368" s="2">
        <f t="shared" si="181"/>
        <v>0</v>
      </c>
      <c r="AD368" s="2">
        <f>VLOOKUP(C368,'2021.06'!$C$2:$M$500,9,0)</f>
        <v>424.17</v>
      </c>
    </row>
    <row r="369" ht="20" customHeight="1" spans="1:30">
      <c r="A369" s="38">
        <f t="shared" si="193"/>
        <v>366</v>
      </c>
      <c r="B369" s="41"/>
      <c r="C369" s="49" t="s">
        <v>602</v>
      </c>
      <c r="D369" s="11" t="s">
        <v>603</v>
      </c>
      <c r="E369" s="11" t="s">
        <v>758</v>
      </c>
      <c r="F369" s="11">
        <v>2837</v>
      </c>
      <c r="G369" s="13">
        <v>5228.42</v>
      </c>
      <c r="H369" s="11">
        <f t="shared" si="194"/>
        <v>51.05</v>
      </c>
      <c r="I369" s="11">
        <f t="shared" si="195"/>
        <v>453.792</v>
      </c>
      <c r="J369" s="11">
        <f t="shared" si="196"/>
        <v>19.859</v>
      </c>
      <c r="K369" s="13">
        <f t="shared" si="197"/>
        <v>444.42</v>
      </c>
      <c r="L369" s="13"/>
      <c r="M369" s="13">
        <f t="shared" si="198"/>
        <v>969.121</v>
      </c>
      <c r="N369" s="11">
        <v>0</v>
      </c>
      <c r="O369" s="11">
        <f t="shared" si="199"/>
        <v>226.9</v>
      </c>
      <c r="P369" s="11">
        <f t="shared" si="200"/>
        <v>8.51</v>
      </c>
      <c r="Q369" s="13">
        <f t="shared" si="201"/>
        <v>104.57</v>
      </c>
      <c r="R369" s="13"/>
      <c r="S369" s="11">
        <f t="shared" si="202"/>
        <v>339.98</v>
      </c>
      <c r="T369" s="11">
        <f t="shared" si="203"/>
        <v>1309.101</v>
      </c>
      <c r="U369" s="11"/>
      <c r="X369" s="2">
        <f t="shared" si="204"/>
        <v>453.792</v>
      </c>
      <c r="Y369" s="2">
        <f t="shared" si="205"/>
        <v>0</v>
      </c>
      <c r="Z369" s="2">
        <f t="shared" si="206"/>
        <v>226.9</v>
      </c>
      <c r="AA369" s="35" t="str">
        <f>VLOOKUP(C369,[7]export!$B$1:$I$388,8,0)</f>
        <v>226.9</v>
      </c>
      <c r="AB369" s="2">
        <f>VLOOKUP(C369,[8]Sheet1!$B$1:$K$500,9,0)</f>
        <v>8.51</v>
      </c>
      <c r="AC369" s="2">
        <f t="shared" si="181"/>
        <v>0</v>
      </c>
      <c r="AD369" s="2">
        <f>VLOOKUP(C369,'2021.06'!$C$2:$M$500,9,0)</f>
        <v>424.17</v>
      </c>
    </row>
    <row r="370" ht="20" customHeight="1" spans="1:30">
      <c r="A370" s="38">
        <f t="shared" si="193"/>
        <v>367</v>
      </c>
      <c r="B370" s="41"/>
      <c r="C370" s="49" t="s">
        <v>604</v>
      </c>
      <c r="D370" s="11" t="s">
        <v>605</v>
      </c>
      <c r="E370" s="11">
        <v>3820</v>
      </c>
      <c r="F370" s="11">
        <v>3820</v>
      </c>
      <c r="G370" s="13">
        <v>5228.42</v>
      </c>
      <c r="H370" s="11">
        <f t="shared" si="194"/>
        <v>68.76</v>
      </c>
      <c r="I370" s="11">
        <f t="shared" si="195"/>
        <v>611.2</v>
      </c>
      <c r="J370" s="11">
        <f t="shared" si="196"/>
        <v>26.74</v>
      </c>
      <c r="K370" s="13">
        <f t="shared" si="197"/>
        <v>444.42</v>
      </c>
      <c r="L370" s="13"/>
      <c r="M370" s="13">
        <f t="shared" si="198"/>
        <v>1151.12</v>
      </c>
      <c r="N370" s="11">
        <v>0</v>
      </c>
      <c r="O370" s="11">
        <f t="shared" si="199"/>
        <v>305.6</v>
      </c>
      <c r="P370" s="11">
        <f t="shared" si="200"/>
        <v>11.46</v>
      </c>
      <c r="Q370" s="13">
        <f t="shared" si="201"/>
        <v>104.57</v>
      </c>
      <c r="R370" s="13"/>
      <c r="S370" s="11">
        <f t="shared" si="202"/>
        <v>421.63</v>
      </c>
      <c r="T370" s="11">
        <f t="shared" si="203"/>
        <v>1572.75</v>
      </c>
      <c r="U370" s="11"/>
      <c r="X370" s="2">
        <f t="shared" si="204"/>
        <v>611.2</v>
      </c>
      <c r="Y370" s="2">
        <f t="shared" si="205"/>
        <v>0</v>
      </c>
      <c r="Z370" s="2">
        <f t="shared" si="206"/>
        <v>305.6</v>
      </c>
      <c r="AA370" s="35" t="str">
        <f>VLOOKUP(C370,[7]export!$B$1:$I$388,8,0)</f>
        <v>305.6</v>
      </c>
      <c r="AB370" s="2">
        <f>VLOOKUP(C370,[8]Sheet1!$B$1:$K$500,9,0)</f>
        <v>11.46</v>
      </c>
      <c r="AC370" s="2">
        <f t="shared" si="181"/>
        <v>0</v>
      </c>
      <c r="AD370" s="2">
        <f>VLOOKUP(C370,'2021.06'!$C$2:$M$500,9,0)</f>
        <v>424.17</v>
      </c>
    </row>
    <row r="371" ht="20" customHeight="1" spans="1:30">
      <c r="A371" s="38">
        <f t="shared" si="193"/>
        <v>368</v>
      </c>
      <c r="B371" s="41"/>
      <c r="C371" s="49" t="s">
        <v>606</v>
      </c>
      <c r="D371" s="11" t="s">
        <v>607</v>
      </c>
      <c r="E371" s="11" t="s">
        <v>758</v>
      </c>
      <c r="F371" s="11">
        <v>2837</v>
      </c>
      <c r="G371" s="13">
        <v>5228.42</v>
      </c>
      <c r="H371" s="11">
        <f t="shared" si="194"/>
        <v>51.05</v>
      </c>
      <c r="I371" s="11">
        <f t="shared" si="195"/>
        <v>453.792</v>
      </c>
      <c r="J371" s="11">
        <f t="shared" si="196"/>
        <v>19.859</v>
      </c>
      <c r="K371" s="13">
        <f t="shared" si="197"/>
        <v>444.42</v>
      </c>
      <c r="L371" s="13"/>
      <c r="M371" s="13">
        <f t="shared" si="198"/>
        <v>969.121</v>
      </c>
      <c r="N371" s="11">
        <v>0</v>
      </c>
      <c r="O371" s="11">
        <f t="shared" si="199"/>
        <v>226.9</v>
      </c>
      <c r="P371" s="11">
        <f t="shared" si="200"/>
        <v>8.51</v>
      </c>
      <c r="Q371" s="13">
        <f t="shared" si="201"/>
        <v>104.57</v>
      </c>
      <c r="R371" s="13"/>
      <c r="S371" s="11">
        <f t="shared" si="202"/>
        <v>339.98</v>
      </c>
      <c r="T371" s="11">
        <f t="shared" si="203"/>
        <v>1309.101</v>
      </c>
      <c r="U371" s="11"/>
      <c r="X371" s="2">
        <f t="shared" si="204"/>
        <v>453.792</v>
      </c>
      <c r="Y371" s="2">
        <f t="shared" si="205"/>
        <v>0</v>
      </c>
      <c r="Z371" s="2">
        <f t="shared" si="206"/>
        <v>226.9</v>
      </c>
      <c r="AA371" s="35" t="str">
        <f>VLOOKUP(C371,[7]export!$B$1:$I$388,8,0)</f>
        <v>226.9</v>
      </c>
      <c r="AB371" s="2">
        <f>VLOOKUP(C371,[8]Sheet1!$B$1:$K$500,9,0)</f>
        <v>8.51</v>
      </c>
      <c r="AC371" s="2">
        <f t="shared" si="181"/>
        <v>0</v>
      </c>
      <c r="AD371" s="2">
        <f>VLOOKUP(C371,'2021.06'!$C$2:$M$500,9,0)</f>
        <v>424.17</v>
      </c>
    </row>
    <row r="372" ht="20" customHeight="1" spans="1:30">
      <c r="A372" s="38">
        <f t="shared" si="193"/>
        <v>369</v>
      </c>
      <c r="B372" s="41"/>
      <c r="C372" s="49" t="s">
        <v>608</v>
      </c>
      <c r="D372" s="11" t="s">
        <v>609</v>
      </c>
      <c r="E372" s="11" t="s">
        <v>758</v>
      </c>
      <c r="F372" s="11">
        <v>2837</v>
      </c>
      <c r="G372" s="13">
        <v>5228.42</v>
      </c>
      <c r="H372" s="11">
        <f t="shared" si="194"/>
        <v>51.05</v>
      </c>
      <c r="I372" s="11">
        <f t="shared" si="195"/>
        <v>453.792</v>
      </c>
      <c r="J372" s="11">
        <f t="shared" si="196"/>
        <v>19.859</v>
      </c>
      <c r="K372" s="13">
        <f t="shared" si="197"/>
        <v>444.42</v>
      </c>
      <c r="L372" s="13"/>
      <c r="M372" s="13">
        <f t="shared" si="198"/>
        <v>969.121</v>
      </c>
      <c r="N372" s="11">
        <v>0</v>
      </c>
      <c r="O372" s="11">
        <f t="shared" si="199"/>
        <v>226.9</v>
      </c>
      <c r="P372" s="11">
        <f t="shared" si="200"/>
        <v>8.51</v>
      </c>
      <c r="Q372" s="13">
        <f t="shared" si="201"/>
        <v>104.57</v>
      </c>
      <c r="R372" s="13"/>
      <c r="S372" s="11">
        <f t="shared" si="202"/>
        <v>339.98</v>
      </c>
      <c r="T372" s="11">
        <f t="shared" si="203"/>
        <v>1309.101</v>
      </c>
      <c r="U372" s="11"/>
      <c r="X372" s="2">
        <f t="shared" si="204"/>
        <v>453.792</v>
      </c>
      <c r="Y372" s="2">
        <f t="shared" si="205"/>
        <v>0</v>
      </c>
      <c r="Z372" s="2">
        <f t="shared" si="206"/>
        <v>226.9</v>
      </c>
      <c r="AA372" s="35" t="str">
        <f>VLOOKUP(C372,[7]export!$B$1:$I$388,8,0)</f>
        <v>226.9</v>
      </c>
      <c r="AB372" s="2">
        <f>VLOOKUP(C372,[8]Sheet1!$B$1:$K$500,9,0)</f>
        <v>8.51</v>
      </c>
      <c r="AC372" s="2">
        <f t="shared" si="181"/>
        <v>0</v>
      </c>
      <c r="AD372" s="2">
        <f>VLOOKUP(C372,'2021.06'!$C$2:$M$500,9,0)</f>
        <v>424.17</v>
      </c>
    </row>
    <row r="373" ht="20" customHeight="1" spans="1:30">
      <c r="A373" s="38">
        <f t="shared" si="193"/>
        <v>370</v>
      </c>
      <c r="B373" s="41"/>
      <c r="C373" s="49" t="s">
        <v>610</v>
      </c>
      <c r="D373" s="11" t="s">
        <v>611</v>
      </c>
      <c r="E373" s="11" t="s">
        <v>758</v>
      </c>
      <c r="F373" s="11">
        <v>2837</v>
      </c>
      <c r="G373" s="13">
        <v>5228.42</v>
      </c>
      <c r="H373" s="11">
        <f t="shared" si="194"/>
        <v>51.05</v>
      </c>
      <c r="I373" s="11">
        <f t="shared" si="195"/>
        <v>453.792</v>
      </c>
      <c r="J373" s="11">
        <f t="shared" si="196"/>
        <v>19.859</v>
      </c>
      <c r="K373" s="13">
        <f t="shared" si="197"/>
        <v>444.42</v>
      </c>
      <c r="L373" s="13"/>
      <c r="M373" s="13">
        <f t="shared" si="198"/>
        <v>969.121</v>
      </c>
      <c r="N373" s="11">
        <v>0</v>
      </c>
      <c r="O373" s="11">
        <f t="shared" si="199"/>
        <v>226.9</v>
      </c>
      <c r="P373" s="11">
        <f t="shared" si="200"/>
        <v>8.51</v>
      </c>
      <c r="Q373" s="13">
        <f t="shared" si="201"/>
        <v>104.57</v>
      </c>
      <c r="R373" s="13"/>
      <c r="S373" s="11">
        <f t="shared" si="202"/>
        <v>339.98</v>
      </c>
      <c r="T373" s="11">
        <f t="shared" si="203"/>
        <v>1309.101</v>
      </c>
      <c r="U373" s="11"/>
      <c r="X373" s="2">
        <f t="shared" si="204"/>
        <v>453.792</v>
      </c>
      <c r="Y373" s="2">
        <f t="shared" si="205"/>
        <v>0</v>
      </c>
      <c r="Z373" s="2">
        <f t="shared" si="206"/>
        <v>226.9</v>
      </c>
      <c r="AA373" s="35" t="str">
        <f>VLOOKUP(C373,[7]export!$B$1:$I$388,8,0)</f>
        <v>226.9</v>
      </c>
      <c r="AB373" s="2">
        <f>VLOOKUP(C373,[8]Sheet1!$B$1:$K$500,9,0)</f>
        <v>8.51</v>
      </c>
      <c r="AC373" s="2">
        <f t="shared" si="181"/>
        <v>0</v>
      </c>
      <c r="AD373" s="2">
        <f>VLOOKUP(C373,'2021.06'!$C$2:$M$500,9,0)</f>
        <v>424.17</v>
      </c>
    </row>
    <row r="374" ht="20" customHeight="1" spans="1:30">
      <c r="A374" s="38">
        <f t="shared" si="193"/>
        <v>371</v>
      </c>
      <c r="B374" s="41"/>
      <c r="C374" s="49" t="s">
        <v>612</v>
      </c>
      <c r="D374" s="11" t="s">
        <v>613</v>
      </c>
      <c r="E374" s="11" t="s">
        <v>758</v>
      </c>
      <c r="F374" s="11">
        <v>2837</v>
      </c>
      <c r="G374" s="13">
        <v>5228.42</v>
      </c>
      <c r="H374" s="11">
        <f t="shared" si="194"/>
        <v>51.05</v>
      </c>
      <c r="I374" s="11">
        <f t="shared" si="195"/>
        <v>453.792</v>
      </c>
      <c r="J374" s="11">
        <f t="shared" si="196"/>
        <v>19.859</v>
      </c>
      <c r="K374" s="13">
        <f t="shared" si="197"/>
        <v>444.42</v>
      </c>
      <c r="L374" s="13"/>
      <c r="M374" s="13">
        <f t="shared" si="198"/>
        <v>969.121</v>
      </c>
      <c r="N374" s="11">
        <v>0</v>
      </c>
      <c r="O374" s="11">
        <f t="shared" si="199"/>
        <v>226.9</v>
      </c>
      <c r="P374" s="11">
        <f t="shared" si="200"/>
        <v>8.51</v>
      </c>
      <c r="Q374" s="13">
        <f t="shared" si="201"/>
        <v>104.57</v>
      </c>
      <c r="R374" s="13"/>
      <c r="S374" s="11">
        <f t="shared" si="202"/>
        <v>339.98</v>
      </c>
      <c r="T374" s="11">
        <f t="shared" si="203"/>
        <v>1309.101</v>
      </c>
      <c r="U374" s="11"/>
      <c r="X374" s="2">
        <f t="shared" si="204"/>
        <v>453.792</v>
      </c>
      <c r="Y374" s="2">
        <f t="shared" si="205"/>
        <v>0</v>
      </c>
      <c r="Z374" s="2">
        <f t="shared" si="206"/>
        <v>226.9</v>
      </c>
      <c r="AA374" s="35" t="str">
        <f>VLOOKUP(C374,[7]export!$B$1:$I$388,8,0)</f>
        <v>226.9</v>
      </c>
      <c r="AB374" s="2">
        <f>VLOOKUP(C374,[8]Sheet1!$B$1:$K$500,9,0)</f>
        <v>8.51</v>
      </c>
      <c r="AC374" s="2">
        <f t="shared" si="181"/>
        <v>0</v>
      </c>
      <c r="AD374" s="2">
        <f>VLOOKUP(C374,'2021.06'!$C$2:$M$500,9,0)</f>
        <v>424.17</v>
      </c>
    </row>
    <row r="375" ht="20" customHeight="1" spans="1:30">
      <c r="A375" s="38">
        <f t="shared" si="193"/>
        <v>372</v>
      </c>
      <c r="B375" s="41"/>
      <c r="C375" s="49" t="s">
        <v>614</v>
      </c>
      <c r="D375" s="11" t="s">
        <v>615</v>
      </c>
      <c r="E375" s="11" t="s">
        <v>758</v>
      </c>
      <c r="F375" s="11">
        <v>2837</v>
      </c>
      <c r="G375" s="13">
        <v>5228.42</v>
      </c>
      <c r="H375" s="11">
        <f t="shared" si="194"/>
        <v>51.05</v>
      </c>
      <c r="I375" s="11">
        <f t="shared" si="195"/>
        <v>453.792</v>
      </c>
      <c r="J375" s="11">
        <f t="shared" si="196"/>
        <v>19.859</v>
      </c>
      <c r="K375" s="13">
        <f t="shared" si="197"/>
        <v>444.42</v>
      </c>
      <c r="L375" s="13"/>
      <c r="M375" s="13">
        <f t="shared" si="198"/>
        <v>969.121</v>
      </c>
      <c r="N375" s="11">
        <v>0</v>
      </c>
      <c r="O375" s="11">
        <f t="shared" si="199"/>
        <v>226.9</v>
      </c>
      <c r="P375" s="11">
        <f t="shared" si="200"/>
        <v>8.51</v>
      </c>
      <c r="Q375" s="13">
        <f t="shared" si="201"/>
        <v>104.57</v>
      </c>
      <c r="R375" s="13"/>
      <c r="S375" s="11">
        <f t="shared" si="202"/>
        <v>339.98</v>
      </c>
      <c r="T375" s="11">
        <f t="shared" si="203"/>
        <v>1309.101</v>
      </c>
      <c r="U375" s="11"/>
      <c r="X375" s="2">
        <f t="shared" si="204"/>
        <v>453.792</v>
      </c>
      <c r="Y375" s="2">
        <f t="shared" si="205"/>
        <v>0</v>
      </c>
      <c r="Z375" s="2">
        <f t="shared" si="206"/>
        <v>226.9</v>
      </c>
      <c r="AA375" s="35" t="str">
        <f>VLOOKUP(C375,[7]export!$B$1:$I$388,8,0)</f>
        <v>226.9</v>
      </c>
      <c r="AB375" s="2">
        <f>VLOOKUP(C375,[8]Sheet1!$B$1:$K$500,9,0)</f>
        <v>8.51</v>
      </c>
      <c r="AC375" s="2">
        <f t="shared" si="181"/>
        <v>0</v>
      </c>
      <c r="AD375" s="2">
        <f>VLOOKUP(C375,'2021.06'!$C$2:$M$500,9,0)</f>
        <v>424.17</v>
      </c>
    </row>
    <row r="376" ht="20" customHeight="1" spans="1:30">
      <c r="A376" s="38">
        <f t="shared" si="193"/>
        <v>373</v>
      </c>
      <c r="B376" s="41"/>
      <c r="C376" s="49" t="s">
        <v>616</v>
      </c>
      <c r="D376" s="213" t="s">
        <v>617</v>
      </c>
      <c r="E376" s="11" t="s">
        <v>758</v>
      </c>
      <c r="F376" s="11">
        <v>2837</v>
      </c>
      <c r="G376" s="13">
        <v>5228.42</v>
      </c>
      <c r="H376" s="11">
        <f t="shared" si="194"/>
        <v>51.05</v>
      </c>
      <c r="I376" s="11">
        <f t="shared" si="195"/>
        <v>453.792</v>
      </c>
      <c r="J376" s="11">
        <f t="shared" si="196"/>
        <v>19.859</v>
      </c>
      <c r="K376" s="13">
        <f t="shared" si="197"/>
        <v>444.42</v>
      </c>
      <c r="L376" s="13"/>
      <c r="M376" s="13">
        <f t="shared" si="198"/>
        <v>969.121</v>
      </c>
      <c r="N376" s="11">
        <v>0</v>
      </c>
      <c r="O376" s="11">
        <f t="shared" si="199"/>
        <v>226.9</v>
      </c>
      <c r="P376" s="11">
        <f t="shared" si="200"/>
        <v>8.51</v>
      </c>
      <c r="Q376" s="13">
        <f t="shared" si="201"/>
        <v>104.57</v>
      </c>
      <c r="R376" s="13"/>
      <c r="S376" s="11">
        <f t="shared" si="202"/>
        <v>339.98</v>
      </c>
      <c r="T376" s="11">
        <f t="shared" si="203"/>
        <v>1309.101</v>
      </c>
      <c r="U376" s="11"/>
      <c r="X376" s="2">
        <f t="shared" si="204"/>
        <v>453.792</v>
      </c>
      <c r="Y376" s="2">
        <f t="shared" si="205"/>
        <v>0</v>
      </c>
      <c r="Z376" s="2">
        <f t="shared" si="206"/>
        <v>226.9</v>
      </c>
      <c r="AA376" s="35" t="str">
        <f>VLOOKUP(C376,[7]export!$B$1:$I$388,8,0)</f>
        <v>226.9</v>
      </c>
      <c r="AB376" s="2">
        <f>VLOOKUP(C376,[8]Sheet1!$B$1:$K$500,9,0)</f>
        <v>8.51</v>
      </c>
      <c r="AC376" s="2">
        <f t="shared" si="181"/>
        <v>0</v>
      </c>
      <c r="AD376" s="2">
        <f>VLOOKUP(C376,'2021.06'!$C$2:$M$500,9,0)</f>
        <v>424.17</v>
      </c>
    </row>
    <row r="377" ht="20" customHeight="1" spans="1:30">
      <c r="A377" s="38">
        <f t="shared" si="193"/>
        <v>374</v>
      </c>
      <c r="B377" s="41"/>
      <c r="C377" s="49" t="s">
        <v>620</v>
      </c>
      <c r="D377" s="11" t="s">
        <v>621</v>
      </c>
      <c r="E377" s="11" t="s">
        <v>758</v>
      </c>
      <c r="F377" s="11">
        <v>2837</v>
      </c>
      <c r="G377" s="13">
        <v>5228.42</v>
      </c>
      <c r="H377" s="11">
        <f t="shared" si="194"/>
        <v>51.05</v>
      </c>
      <c r="I377" s="11">
        <f t="shared" si="195"/>
        <v>453.792</v>
      </c>
      <c r="J377" s="11">
        <f t="shared" si="196"/>
        <v>19.859</v>
      </c>
      <c r="K377" s="13">
        <f t="shared" si="197"/>
        <v>444.42</v>
      </c>
      <c r="L377" s="13"/>
      <c r="M377" s="13">
        <f t="shared" si="198"/>
        <v>969.121</v>
      </c>
      <c r="N377" s="11">
        <v>0</v>
      </c>
      <c r="O377" s="11">
        <f t="shared" si="199"/>
        <v>226.9</v>
      </c>
      <c r="P377" s="11">
        <f t="shared" si="200"/>
        <v>8.51</v>
      </c>
      <c r="Q377" s="13">
        <f t="shared" si="201"/>
        <v>104.57</v>
      </c>
      <c r="R377" s="13"/>
      <c r="S377" s="11">
        <f t="shared" si="202"/>
        <v>339.98</v>
      </c>
      <c r="T377" s="11">
        <f t="shared" si="203"/>
        <v>1309.101</v>
      </c>
      <c r="U377" s="11"/>
      <c r="X377" s="2">
        <f t="shared" si="204"/>
        <v>453.792</v>
      </c>
      <c r="Y377" s="2">
        <f t="shared" si="205"/>
        <v>0</v>
      </c>
      <c r="Z377" s="2">
        <f t="shared" si="206"/>
        <v>226.9</v>
      </c>
      <c r="AA377" s="35" t="str">
        <f>VLOOKUP(C377,[7]export!$B$1:$I$388,8,0)</f>
        <v>226.9</v>
      </c>
      <c r="AB377" s="2">
        <f>VLOOKUP(C377,[8]Sheet1!$B$1:$K$500,9,0)</f>
        <v>8.51</v>
      </c>
      <c r="AC377" s="2">
        <f t="shared" si="181"/>
        <v>0</v>
      </c>
      <c r="AD377" s="2">
        <f>VLOOKUP(C377,'2021.06'!$C$2:$M$500,9,0)</f>
        <v>424.17</v>
      </c>
    </row>
    <row r="378" ht="20" customHeight="1" spans="1:30">
      <c r="A378" s="38">
        <f t="shared" si="193"/>
        <v>375</v>
      </c>
      <c r="B378" s="41"/>
      <c r="C378" s="49" t="s">
        <v>622</v>
      </c>
      <c r="D378" s="11" t="s">
        <v>623</v>
      </c>
      <c r="E378" s="11" t="s">
        <v>758</v>
      </c>
      <c r="F378" s="11">
        <v>2837</v>
      </c>
      <c r="G378" s="13">
        <v>5228.42</v>
      </c>
      <c r="H378" s="11">
        <f t="shared" si="194"/>
        <v>51.05</v>
      </c>
      <c r="I378" s="11">
        <f t="shared" si="195"/>
        <v>453.792</v>
      </c>
      <c r="J378" s="11">
        <f t="shared" si="196"/>
        <v>19.859</v>
      </c>
      <c r="K378" s="13">
        <f t="shared" si="197"/>
        <v>444.42</v>
      </c>
      <c r="L378" s="13"/>
      <c r="M378" s="13">
        <f t="shared" si="198"/>
        <v>969.121</v>
      </c>
      <c r="N378" s="11">
        <v>0</v>
      </c>
      <c r="O378" s="11">
        <f t="shared" si="199"/>
        <v>226.9</v>
      </c>
      <c r="P378" s="11">
        <f t="shared" si="200"/>
        <v>8.51</v>
      </c>
      <c r="Q378" s="13">
        <f t="shared" si="201"/>
        <v>104.57</v>
      </c>
      <c r="R378" s="13"/>
      <c r="S378" s="11">
        <f t="shared" si="202"/>
        <v>339.98</v>
      </c>
      <c r="T378" s="11">
        <f t="shared" si="203"/>
        <v>1309.101</v>
      </c>
      <c r="U378" s="11"/>
      <c r="X378" s="2">
        <f t="shared" si="204"/>
        <v>453.792</v>
      </c>
      <c r="Y378" s="2">
        <f t="shared" si="205"/>
        <v>0</v>
      </c>
      <c r="Z378" s="2">
        <f t="shared" si="206"/>
        <v>226.9</v>
      </c>
      <c r="AA378" s="35" t="str">
        <f>VLOOKUP(C378,[7]export!$B$1:$I$388,8,0)</f>
        <v>226.9</v>
      </c>
      <c r="AB378" s="2">
        <f>VLOOKUP(C378,[8]Sheet1!$B$1:$K$500,9,0)</f>
        <v>8.51</v>
      </c>
      <c r="AC378" s="2">
        <f t="shared" si="181"/>
        <v>0</v>
      </c>
      <c r="AD378" s="2">
        <f>VLOOKUP(C378,'2021.06'!$C$2:$M$500,9,0)</f>
        <v>424.17</v>
      </c>
    </row>
    <row r="379" ht="20" customHeight="1" spans="1:30">
      <c r="A379" s="38">
        <f t="shared" si="193"/>
        <v>376</v>
      </c>
      <c r="B379" s="41"/>
      <c r="C379" s="49" t="s">
        <v>624</v>
      </c>
      <c r="D379" s="11" t="s">
        <v>625</v>
      </c>
      <c r="E379" s="11" t="s">
        <v>758</v>
      </c>
      <c r="F379" s="11">
        <v>2837</v>
      </c>
      <c r="G379" s="13">
        <v>5228.42</v>
      </c>
      <c r="H379" s="11">
        <f t="shared" si="194"/>
        <v>51.05</v>
      </c>
      <c r="I379" s="11">
        <f t="shared" si="195"/>
        <v>453.792</v>
      </c>
      <c r="J379" s="11">
        <f t="shared" si="196"/>
        <v>19.859</v>
      </c>
      <c r="K379" s="13">
        <f t="shared" si="197"/>
        <v>444.42</v>
      </c>
      <c r="L379" s="13"/>
      <c r="M379" s="13">
        <f t="shared" si="198"/>
        <v>969.121</v>
      </c>
      <c r="N379" s="11">
        <v>0</v>
      </c>
      <c r="O379" s="11">
        <f t="shared" si="199"/>
        <v>226.9</v>
      </c>
      <c r="P379" s="11">
        <f t="shared" si="200"/>
        <v>8.51</v>
      </c>
      <c r="Q379" s="13">
        <f t="shared" si="201"/>
        <v>104.57</v>
      </c>
      <c r="R379" s="13"/>
      <c r="S379" s="11">
        <f t="shared" si="202"/>
        <v>339.98</v>
      </c>
      <c r="T379" s="11">
        <f t="shared" si="203"/>
        <v>1309.101</v>
      </c>
      <c r="U379" s="11"/>
      <c r="X379" s="2">
        <f t="shared" si="204"/>
        <v>453.792</v>
      </c>
      <c r="Y379" s="2">
        <f t="shared" si="205"/>
        <v>0</v>
      </c>
      <c r="Z379" s="2">
        <f t="shared" si="206"/>
        <v>226.9</v>
      </c>
      <c r="AA379" s="35" t="str">
        <f>VLOOKUP(C379,[7]export!$B$1:$I$388,8,0)</f>
        <v>226.9</v>
      </c>
      <c r="AB379" s="2">
        <f>VLOOKUP(C379,[8]Sheet1!$B$1:$K$500,9,0)</f>
        <v>8.51</v>
      </c>
      <c r="AC379" s="2">
        <f t="shared" si="181"/>
        <v>0</v>
      </c>
      <c r="AD379" s="2">
        <f>VLOOKUP(C379,'2021.06'!$C$2:$M$500,9,0)</f>
        <v>424.17</v>
      </c>
    </row>
    <row r="380" ht="20" customHeight="1" spans="1:30">
      <c r="A380" s="38">
        <f t="shared" si="193"/>
        <v>377</v>
      </c>
      <c r="B380" s="41"/>
      <c r="C380" s="49" t="s">
        <v>626</v>
      </c>
      <c r="D380" s="11" t="s">
        <v>627</v>
      </c>
      <c r="E380" s="11" t="s">
        <v>758</v>
      </c>
      <c r="F380" s="11">
        <v>2837</v>
      </c>
      <c r="G380" s="13">
        <v>5228.42</v>
      </c>
      <c r="H380" s="11">
        <f t="shared" si="194"/>
        <v>51.05</v>
      </c>
      <c r="I380" s="11">
        <f t="shared" si="195"/>
        <v>453.792</v>
      </c>
      <c r="J380" s="11">
        <f t="shared" si="196"/>
        <v>19.859</v>
      </c>
      <c r="K380" s="13">
        <f t="shared" si="197"/>
        <v>444.42</v>
      </c>
      <c r="L380" s="13"/>
      <c r="M380" s="13">
        <f t="shared" si="198"/>
        <v>969.121</v>
      </c>
      <c r="N380" s="11">
        <v>0</v>
      </c>
      <c r="O380" s="11">
        <f t="shared" si="199"/>
        <v>226.9</v>
      </c>
      <c r="P380" s="11">
        <f t="shared" si="200"/>
        <v>8.51</v>
      </c>
      <c r="Q380" s="13">
        <f t="shared" si="201"/>
        <v>104.57</v>
      </c>
      <c r="R380" s="13"/>
      <c r="S380" s="11">
        <f t="shared" si="202"/>
        <v>339.98</v>
      </c>
      <c r="T380" s="11">
        <f t="shared" si="203"/>
        <v>1309.101</v>
      </c>
      <c r="U380" s="11"/>
      <c r="X380" s="2">
        <f t="shared" si="204"/>
        <v>453.792</v>
      </c>
      <c r="Y380" s="2">
        <f t="shared" si="205"/>
        <v>0</v>
      </c>
      <c r="Z380" s="2">
        <f t="shared" si="206"/>
        <v>226.9</v>
      </c>
      <c r="AA380" s="35" t="str">
        <f>VLOOKUP(C380,[7]export!$B$1:$I$388,8,0)</f>
        <v>226.9</v>
      </c>
      <c r="AB380" s="2">
        <f>VLOOKUP(C380,[8]Sheet1!$B$1:$K$500,9,0)</f>
        <v>8.51</v>
      </c>
      <c r="AC380" s="2">
        <f t="shared" si="181"/>
        <v>0</v>
      </c>
      <c r="AD380" s="2">
        <f>VLOOKUP(C380,'2021.06'!$C$2:$M$500,9,0)</f>
        <v>424.17</v>
      </c>
    </row>
    <row r="381" ht="20" customHeight="1" spans="1:30">
      <c r="A381" s="38">
        <f t="shared" si="193"/>
        <v>378</v>
      </c>
      <c r="B381" s="41"/>
      <c r="C381" s="49" t="s">
        <v>628</v>
      </c>
      <c r="D381" s="11" t="s">
        <v>629</v>
      </c>
      <c r="E381" s="11" t="s">
        <v>758</v>
      </c>
      <c r="F381" s="11">
        <v>2837</v>
      </c>
      <c r="G381" s="13">
        <v>5228.42</v>
      </c>
      <c r="H381" s="11">
        <f t="shared" si="194"/>
        <v>51.05</v>
      </c>
      <c r="I381" s="11">
        <f t="shared" si="195"/>
        <v>453.792</v>
      </c>
      <c r="J381" s="11">
        <f t="shared" si="196"/>
        <v>19.859</v>
      </c>
      <c r="K381" s="13">
        <f t="shared" si="197"/>
        <v>444.42</v>
      </c>
      <c r="L381" s="13"/>
      <c r="M381" s="13">
        <f t="shared" si="198"/>
        <v>969.121</v>
      </c>
      <c r="N381" s="11">
        <v>0</v>
      </c>
      <c r="O381" s="11">
        <f t="shared" si="199"/>
        <v>226.9</v>
      </c>
      <c r="P381" s="11">
        <f t="shared" si="200"/>
        <v>8.51</v>
      </c>
      <c r="Q381" s="13">
        <f t="shared" si="201"/>
        <v>104.57</v>
      </c>
      <c r="R381" s="13"/>
      <c r="S381" s="11">
        <f t="shared" si="202"/>
        <v>339.98</v>
      </c>
      <c r="T381" s="11">
        <f t="shared" si="203"/>
        <v>1309.101</v>
      </c>
      <c r="U381" s="11"/>
      <c r="X381" s="2">
        <f t="shared" si="204"/>
        <v>453.792</v>
      </c>
      <c r="Y381" s="2">
        <f t="shared" si="205"/>
        <v>0</v>
      </c>
      <c r="Z381" s="2">
        <f t="shared" si="206"/>
        <v>226.9</v>
      </c>
      <c r="AA381" s="35" t="str">
        <f>VLOOKUP(C381,[7]export!$B$1:$I$388,8,0)</f>
        <v>226.9</v>
      </c>
      <c r="AB381" s="2">
        <f>VLOOKUP(C381,[8]Sheet1!$B$1:$K$500,9,0)</f>
        <v>8.51</v>
      </c>
      <c r="AC381" s="2">
        <f t="shared" si="181"/>
        <v>0</v>
      </c>
      <c r="AD381" s="2">
        <f>VLOOKUP(C381,'2021.06'!$C$2:$M$500,9,0)</f>
        <v>424.17</v>
      </c>
    </row>
    <row r="382" ht="20" customHeight="1" spans="1:30">
      <c r="A382" s="38">
        <f t="shared" si="193"/>
        <v>379</v>
      </c>
      <c r="B382" s="41"/>
      <c r="C382" s="49" t="s">
        <v>630</v>
      </c>
      <c r="D382" s="11" t="s">
        <v>631</v>
      </c>
      <c r="E382" s="11" t="s">
        <v>758</v>
      </c>
      <c r="F382" s="11">
        <v>2837</v>
      </c>
      <c r="G382" s="13">
        <v>5228.42</v>
      </c>
      <c r="H382" s="11">
        <f t="shared" si="194"/>
        <v>51.05</v>
      </c>
      <c r="I382" s="11">
        <f t="shared" si="195"/>
        <v>453.792</v>
      </c>
      <c r="J382" s="11">
        <f t="shared" si="196"/>
        <v>19.859</v>
      </c>
      <c r="K382" s="13">
        <f t="shared" si="197"/>
        <v>444.42</v>
      </c>
      <c r="L382" s="13"/>
      <c r="M382" s="13">
        <f t="shared" si="198"/>
        <v>969.121</v>
      </c>
      <c r="N382" s="11">
        <v>0</v>
      </c>
      <c r="O382" s="11">
        <f t="shared" si="199"/>
        <v>226.9</v>
      </c>
      <c r="P382" s="11">
        <f t="shared" si="200"/>
        <v>8.51</v>
      </c>
      <c r="Q382" s="13">
        <f t="shared" si="201"/>
        <v>104.57</v>
      </c>
      <c r="R382" s="13"/>
      <c r="S382" s="11">
        <f t="shared" si="202"/>
        <v>339.98</v>
      </c>
      <c r="T382" s="11">
        <f t="shared" si="203"/>
        <v>1309.101</v>
      </c>
      <c r="U382" s="11"/>
      <c r="X382" s="2">
        <f t="shared" si="204"/>
        <v>453.792</v>
      </c>
      <c r="Y382" s="2">
        <f t="shared" si="205"/>
        <v>0</v>
      </c>
      <c r="Z382" s="2">
        <f t="shared" si="206"/>
        <v>226.9</v>
      </c>
      <c r="AA382" s="35" t="str">
        <f>VLOOKUP(C382,[7]export!$B$1:$I$388,8,0)</f>
        <v>226.9</v>
      </c>
      <c r="AB382" s="2">
        <f>VLOOKUP(C382,[8]Sheet1!$B$1:$K$500,9,0)</f>
        <v>8.51</v>
      </c>
      <c r="AC382" s="2">
        <f t="shared" si="181"/>
        <v>0</v>
      </c>
      <c r="AD382" s="2">
        <f>VLOOKUP(C382,'2021.06'!$C$2:$M$500,9,0)</f>
        <v>424.17</v>
      </c>
    </row>
    <row r="383" ht="20" customHeight="1" spans="1:30">
      <c r="A383" s="38">
        <f t="shared" si="193"/>
        <v>380</v>
      </c>
      <c r="B383" s="41"/>
      <c r="C383" s="49" t="s">
        <v>636</v>
      </c>
      <c r="D383" s="11" t="s">
        <v>637</v>
      </c>
      <c r="E383" s="11" t="s">
        <v>758</v>
      </c>
      <c r="F383" s="11">
        <v>2837</v>
      </c>
      <c r="G383" s="13">
        <v>5228.42</v>
      </c>
      <c r="H383" s="11">
        <f t="shared" si="194"/>
        <v>51.05</v>
      </c>
      <c r="I383" s="11">
        <f t="shared" si="195"/>
        <v>453.792</v>
      </c>
      <c r="J383" s="11">
        <f t="shared" si="196"/>
        <v>19.859</v>
      </c>
      <c r="K383" s="13">
        <f t="shared" si="197"/>
        <v>444.42</v>
      </c>
      <c r="L383" s="13"/>
      <c r="M383" s="13">
        <f t="shared" si="198"/>
        <v>969.121</v>
      </c>
      <c r="N383" s="11">
        <v>0</v>
      </c>
      <c r="O383" s="11">
        <f t="shared" si="199"/>
        <v>226.9</v>
      </c>
      <c r="P383" s="11">
        <f t="shared" si="200"/>
        <v>8.51</v>
      </c>
      <c r="Q383" s="13">
        <f t="shared" si="201"/>
        <v>104.57</v>
      </c>
      <c r="R383" s="13"/>
      <c r="S383" s="11">
        <f t="shared" si="202"/>
        <v>339.98</v>
      </c>
      <c r="T383" s="11">
        <f t="shared" si="203"/>
        <v>1309.101</v>
      </c>
      <c r="U383" s="11"/>
      <c r="X383" s="2">
        <f t="shared" si="204"/>
        <v>453.792</v>
      </c>
      <c r="Y383" s="2">
        <f t="shared" si="205"/>
        <v>0</v>
      </c>
      <c r="Z383" s="2">
        <f t="shared" si="206"/>
        <v>226.9</v>
      </c>
      <c r="AA383" s="35" t="str">
        <f>VLOOKUP(C383,[7]export!$B$1:$I$388,8,0)</f>
        <v>226.9</v>
      </c>
      <c r="AB383" s="2">
        <f>VLOOKUP(C383,[8]Sheet1!$B$1:$K$500,9,0)</f>
        <v>8.51</v>
      </c>
      <c r="AC383" s="2">
        <f t="shared" si="181"/>
        <v>0</v>
      </c>
      <c r="AD383" s="2">
        <f>VLOOKUP(C383,'2021.06'!$C$2:$M$500,9,0)</f>
        <v>424.17</v>
      </c>
    </row>
    <row r="384" ht="20" customHeight="1" spans="1:30">
      <c r="A384" s="38">
        <f t="shared" si="193"/>
        <v>381</v>
      </c>
      <c r="B384" s="41"/>
      <c r="C384" s="49" t="s">
        <v>640</v>
      </c>
      <c r="D384" s="11" t="s">
        <v>641</v>
      </c>
      <c r="E384" s="11" t="s">
        <v>758</v>
      </c>
      <c r="F384" s="11">
        <v>2837</v>
      </c>
      <c r="G384" s="13">
        <v>5228.42</v>
      </c>
      <c r="H384" s="11">
        <f t="shared" si="194"/>
        <v>51.05</v>
      </c>
      <c r="I384" s="11">
        <f t="shared" si="195"/>
        <v>453.792</v>
      </c>
      <c r="J384" s="11">
        <f t="shared" si="196"/>
        <v>19.859</v>
      </c>
      <c r="K384" s="13">
        <f t="shared" si="197"/>
        <v>444.42</v>
      </c>
      <c r="L384" s="13"/>
      <c r="M384" s="13">
        <f t="shared" si="198"/>
        <v>969.121</v>
      </c>
      <c r="N384" s="11">
        <v>0</v>
      </c>
      <c r="O384" s="11">
        <f t="shared" si="199"/>
        <v>226.9</v>
      </c>
      <c r="P384" s="11">
        <f t="shared" si="200"/>
        <v>8.51</v>
      </c>
      <c r="Q384" s="13">
        <f t="shared" si="201"/>
        <v>104.57</v>
      </c>
      <c r="R384" s="13"/>
      <c r="S384" s="11">
        <f t="shared" si="202"/>
        <v>339.98</v>
      </c>
      <c r="T384" s="11">
        <f t="shared" si="203"/>
        <v>1309.101</v>
      </c>
      <c r="U384" s="11"/>
      <c r="X384" s="2">
        <f t="shared" si="204"/>
        <v>453.792</v>
      </c>
      <c r="Y384" s="2">
        <f t="shared" si="205"/>
        <v>0</v>
      </c>
      <c r="Z384" s="2">
        <f t="shared" si="206"/>
        <v>226.9</v>
      </c>
      <c r="AA384" s="35" t="str">
        <f>VLOOKUP(C384,[7]export!$B$1:$I$388,8,0)</f>
        <v>226.9</v>
      </c>
      <c r="AB384" s="2">
        <f>VLOOKUP(C384,[8]Sheet1!$B$1:$K$500,9,0)</f>
        <v>8.51</v>
      </c>
      <c r="AC384" s="2">
        <f t="shared" si="181"/>
        <v>0</v>
      </c>
      <c r="AD384" s="2">
        <f>VLOOKUP(C384,'2021.06'!$C$2:$M$500,9,0)</f>
        <v>424.17</v>
      </c>
    </row>
    <row r="385" ht="20" customHeight="1" spans="1:30">
      <c r="A385" s="38">
        <f t="shared" si="193"/>
        <v>382</v>
      </c>
      <c r="B385" s="41"/>
      <c r="C385" s="49" t="s">
        <v>644</v>
      </c>
      <c r="D385" s="11" t="s">
        <v>645</v>
      </c>
      <c r="E385" s="11" t="s">
        <v>758</v>
      </c>
      <c r="F385" s="11">
        <v>2837</v>
      </c>
      <c r="G385" s="13">
        <v>5228.42</v>
      </c>
      <c r="H385" s="11">
        <f t="shared" si="194"/>
        <v>51.05</v>
      </c>
      <c r="I385" s="11">
        <f t="shared" si="195"/>
        <v>453.792</v>
      </c>
      <c r="J385" s="11">
        <f t="shared" si="196"/>
        <v>19.859</v>
      </c>
      <c r="K385" s="13">
        <f t="shared" si="197"/>
        <v>444.42</v>
      </c>
      <c r="L385" s="13"/>
      <c r="M385" s="13">
        <f t="shared" si="198"/>
        <v>969.121</v>
      </c>
      <c r="N385" s="11">
        <v>0</v>
      </c>
      <c r="O385" s="11">
        <f t="shared" si="199"/>
        <v>226.9</v>
      </c>
      <c r="P385" s="11">
        <f t="shared" si="200"/>
        <v>8.51</v>
      </c>
      <c r="Q385" s="13">
        <f t="shared" si="201"/>
        <v>104.57</v>
      </c>
      <c r="R385" s="13"/>
      <c r="S385" s="11">
        <f t="shared" si="202"/>
        <v>339.98</v>
      </c>
      <c r="T385" s="11">
        <f t="shared" si="203"/>
        <v>1309.101</v>
      </c>
      <c r="U385" s="11"/>
      <c r="X385" s="2">
        <f t="shared" si="204"/>
        <v>453.792</v>
      </c>
      <c r="Y385" s="2">
        <f t="shared" si="205"/>
        <v>0</v>
      </c>
      <c r="Z385" s="2">
        <f t="shared" si="206"/>
        <v>226.9</v>
      </c>
      <c r="AA385" s="35" t="str">
        <f>VLOOKUP(C385,[7]export!$B$1:$I$388,8,0)</f>
        <v>226.9</v>
      </c>
      <c r="AB385" s="2">
        <f>VLOOKUP(C385,[8]Sheet1!$B$1:$K$500,9,0)</f>
        <v>8.51</v>
      </c>
      <c r="AC385" s="2">
        <f t="shared" si="181"/>
        <v>0</v>
      </c>
      <c r="AD385" s="2">
        <f>VLOOKUP(C385,'2021.06'!$C$2:$M$500,9,0)</f>
        <v>424.17</v>
      </c>
    </row>
    <row r="386" ht="20" customHeight="1" spans="1:30">
      <c r="A386" s="38">
        <f t="shared" si="193"/>
        <v>383</v>
      </c>
      <c r="B386" s="41"/>
      <c r="C386" s="50" t="s">
        <v>646</v>
      </c>
      <c r="D386" s="11" t="s">
        <v>647</v>
      </c>
      <c r="E386" s="11" t="s">
        <v>758</v>
      </c>
      <c r="F386" s="11">
        <v>2837</v>
      </c>
      <c r="G386" s="13">
        <v>5228.42</v>
      </c>
      <c r="H386" s="11">
        <f t="shared" si="194"/>
        <v>51.05</v>
      </c>
      <c r="I386" s="11">
        <f t="shared" si="195"/>
        <v>453.792</v>
      </c>
      <c r="J386" s="11">
        <f t="shared" si="196"/>
        <v>19.859</v>
      </c>
      <c r="K386" s="13">
        <f t="shared" si="197"/>
        <v>444.42</v>
      </c>
      <c r="L386" s="13"/>
      <c r="M386" s="13">
        <f t="shared" si="198"/>
        <v>969.121</v>
      </c>
      <c r="N386" s="11">
        <v>0</v>
      </c>
      <c r="O386" s="11">
        <f t="shared" si="199"/>
        <v>226.9</v>
      </c>
      <c r="P386" s="11">
        <f t="shared" si="200"/>
        <v>8.51</v>
      </c>
      <c r="Q386" s="13">
        <f t="shared" si="201"/>
        <v>104.57</v>
      </c>
      <c r="R386" s="13"/>
      <c r="S386" s="11">
        <f t="shared" si="202"/>
        <v>339.98</v>
      </c>
      <c r="T386" s="11">
        <f t="shared" si="203"/>
        <v>1309.101</v>
      </c>
      <c r="U386" s="11"/>
      <c r="X386" s="2">
        <f t="shared" si="204"/>
        <v>453.792</v>
      </c>
      <c r="Y386" s="2">
        <f t="shared" si="205"/>
        <v>0</v>
      </c>
      <c r="Z386" s="2">
        <f t="shared" si="206"/>
        <v>226.9</v>
      </c>
      <c r="AA386" s="35" t="str">
        <f>VLOOKUP(C386,[7]export!$B$1:$I$388,8,0)</f>
        <v>226.9</v>
      </c>
      <c r="AB386" s="2">
        <f>VLOOKUP(C386,[8]Sheet1!$B$1:$K$500,9,0)</f>
        <v>8.51</v>
      </c>
      <c r="AC386" s="2">
        <f t="shared" si="181"/>
        <v>0</v>
      </c>
      <c r="AD386" s="2">
        <f>VLOOKUP(C386,'2021.06'!$C$2:$M$500,9,0)</f>
        <v>424.17</v>
      </c>
    </row>
    <row r="387" ht="20" customHeight="1" spans="1:30">
      <c r="A387" s="38">
        <f t="shared" si="193"/>
        <v>384</v>
      </c>
      <c r="B387" s="41"/>
      <c r="C387" s="49" t="s">
        <v>648</v>
      </c>
      <c r="D387" s="11" t="s">
        <v>649</v>
      </c>
      <c r="E387" s="11" t="s">
        <v>758</v>
      </c>
      <c r="F387" s="11">
        <v>2837</v>
      </c>
      <c r="G387" s="13">
        <v>5228.42</v>
      </c>
      <c r="H387" s="11">
        <f t="shared" si="194"/>
        <v>51.05</v>
      </c>
      <c r="I387" s="11">
        <f t="shared" si="195"/>
        <v>453.792</v>
      </c>
      <c r="J387" s="11">
        <f t="shared" si="196"/>
        <v>19.859</v>
      </c>
      <c r="K387" s="13">
        <f t="shared" si="197"/>
        <v>444.42</v>
      </c>
      <c r="L387" s="13"/>
      <c r="M387" s="13">
        <f t="shared" si="198"/>
        <v>969.121</v>
      </c>
      <c r="N387" s="11">
        <v>0</v>
      </c>
      <c r="O387" s="11">
        <f t="shared" si="199"/>
        <v>226.9</v>
      </c>
      <c r="P387" s="11">
        <f t="shared" si="200"/>
        <v>8.51</v>
      </c>
      <c r="Q387" s="13">
        <f t="shared" si="201"/>
        <v>104.57</v>
      </c>
      <c r="R387" s="13"/>
      <c r="S387" s="11">
        <f t="shared" si="202"/>
        <v>339.98</v>
      </c>
      <c r="T387" s="11">
        <f t="shared" si="203"/>
        <v>1309.101</v>
      </c>
      <c r="U387" s="11"/>
      <c r="X387" s="2">
        <f t="shared" si="204"/>
        <v>453.792</v>
      </c>
      <c r="Y387" s="2">
        <f t="shared" si="205"/>
        <v>0</v>
      </c>
      <c r="Z387" s="2">
        <f t="shared" si="206"/>
        <v>226.9</v>
      </c>
      <c r="AA387" s="35" t="str">
        <f>VLOOKUP(C387,[7]export!$B$1:$I$388,8,0)</f>
        <v>226.9</v>
      </c>
      <c r="AB387" s="2">
        <f>VLOOKUP(C387,[8]Sheet1!$B$1:$K$500,9,0)</f>
        <v>8.51</v>
      </c>
      <c r="AC387" s="2">
        <f t="shared" si="181"/>
        <v>0</v>
      </c>
      <c r="AD387" s="2">
        <f>VLOOKUP(C387,'2021.06'!$C$2:$M$500,9,0)</f>
        <v>424.17</v>
      </c>
    </row>
    <row r="388" ht="20" customHeight="1" spans="1:30">
      <c r="A388" s="38">
        <f t="shared" si="193"/>
        <v>385</v>
      </c>
      <c r="B388" s="41"/>
      <c r="C388" s="49" t="s">
        <v>654</v>
      </c>
      <c r="D388" s="11" t="s">
        <v>655</v>
      </c>
      <c r="E388" s="11" t="s">
        <v>758</v>
      </c>
      <c r="F388" s="11">
        <v>2837</v>
      </c>
      <c r="G388" s="13">
        <v>5228.42</v>
      </c>
      <c r="H388" s="11">
        <f t="shared" si="194"/>
        <v>51.05</v>
      </c>
      <c r="I388" s="11">
        <f t="shared" si="195"/>
        <v>453.792</v>
      </c>
      <c r="J388" s="11">
        <f t="shared" si="196"/>
        <v>19.859</v>
      </c>
      <c r="K388" s="13">
        <f t="shared" si="197"/>
        <v>444.42</v>
      </c>
      <c r="L388" s="13"/>
      <c r="M388" s="13">
        <f t="shared" si="198"/>
        <v>969.121</v>
      </c>
      <c r="N388" s="11">
        <v>0</v>
      </c>
      <c r="O388" s="11">
        <f t="shared" si="199"/>
        <v>226.9</v>
      </c>
      <c r="P388" s="11">
        <f t="shared" si="200"/>
        <v>8.51</v>
      </c>
      <c r="Q388" s="13">
        <f t="shared" si="201"/>
        <v>104.57</v>
      </c>
      <c r="R388" s="13"/>
      <c r="S388" s="11">
        <f t="shared" si="202"/>
        <v>339.98</v>
      </c>
      <c r="T388" s="11">
        <f t="shared" si="203"/>
        <v>1309.101</v>
      </c>
      <c r="U388" s="11"/>
      <c r="X388" s="2">
        <f t="shared" si="204"/>
        <v>453.792</v>
      </c>
      <c r="Y388" s="2">
        <f t="shared" si="205"/>
        <v>0</v>
      </c>
      <c r="Z388" s="2">
        <f t="shared" si="206"/>
        <v>226.9</v>
      </c>
      <c r="AA388" s="35" t="str">
        <f>VLOOKUP(C388,[7]export!$B$1:$I$388,8,0)</f>
        <v>226.9</v>
      </c>
      <c r="AB388" s="2">
        <f>VLOOKUP(C388,[8]Sheet1!$B$1:$K$500,9,0)</f>
        <v>8.51</v>
      </c>
      <c r="AC388" s="2">
        <f t="shared" si="181"/>
        <v>0</v>
      </c>
      <c r="AD388" s="2">
        <f>VLOOKUP(C388,'2021.06'!$C$2:$M$500,9,0)</f>
        <v>424.17</v>
      </c>
    </row>
    <row r="389" ht="20" customHeight="1" spans="1:30">
      <c r="A389" s="38">
        <f t="shared" si="193"/>
        <v>386</v>
      </c>
      <c r="B389" s="41"/>
      <c r="C389" s="49" t="s">
        <v>656</v>
      </c>
      <c r="D389" s="11" t="s">
        <v>657</v>
      </c>
      <c r="E389" s="11" t="s">
        <v>758</v>
      </c>
      <c r="F389" s="11">
        <v>2837</v>
      </c>
      <c r="G389" s="13">
        <v>5228.42</v>
      </c>
      <c r="H389" s="11">
        <f t="shared" si="194"/>
        <v>51.05</v>
      </c>
      <c r="I389" s="11">
        <f t="shared" si="195"/>
        <v>453.792</v>
      </c>
      <c r="J389" s="11">
        <f t="shared" si="196"/>
        <v>19.859</v>
      </c>
      <c r="K389" s="13">
        <f t="shared" si="197"/>
        <v>444.42</v>
      </c>
      <c r="L389" s="13"/>
      <c r="M389" s="13">
        <f t="shared" si="198"/>
        <v>969.121</v>
      </c>
      <c r="N389" s="11">
        <v>0</v>
      </c>
      <c r="O389" s="11">
        <f t="shared" si="199"/>
        <v>226.9</v>
      </c>
      <c r="P389" s="11">
        <f t="shared" si="200"/>
        <v>8.51</v>
      </c>
      <c r="Q389" s="13">
        <f t="shared" si="201"/>
        <v>104.57</v>
      </c>
      <c r="R389" s="13"/>
      <c r="S389" s="11">
        <f t="shared" si="202"/>
        <v>339.98</v>
      </c>
      <c r="T389" s="11">
        <f t="shared" si="203"/>
        <v>1309.101</v>
      </c>
      <c r="U389" s="11"/>
      <c r="X389" s="2">
        <f t="shared" si="204"/>
        <v>453.792</v>
      </c>
      <c r="Y389" s="2">
        <f t="shared" si="205"/>
        <v>0</v>
      </c>
      <c r="Z389" s="2">
        <f t="shared" si="206"/>
        <v>226.9</v>
      </c>
      <c r="AA389" s="35" t="str">
        <f>VLOOKUP(C389,[7]export!$B$1:$I$388,8,0)</f>
        <v>226.9</v>
      </c>
      <c r="AB389" s="2">
        <f>VLOOKUP(C389,[8]Sheet1!$B$1:$K$500,9,0)</f>
        <v>8.51</v>
      </c>
      <c r="AC389" s="2">
        <f t="shared" ref="AC389:AC434" si="207">P389-AB389</f>
        <v>0</v>
      </c>
      <c r="AD389" s="2">
        <f>VLOOKUP(C389,'2021.06'!$C$2:$M$500,9,0)</f>
        <v>424.17</v>
      </c>
    </row>
    <row r="390" ht="20" customHeight="1" spans="1:30">
      <c r="A390" s="38">
        <f t="shared" si="193"/>
        <v>387</v>
      </c>
      <c r="B390" s="41"/>
      <c r="C390" s="49" t="s">
        <v>658</v>
      </c>
      <c r="D390" s="11" t="s">
        <v>659</v>
      </c>
      <c r="E390" s="11" t="s">
        <v>758</v>
      </c>
      <c r="F390" s="11">
        <v>2837</v>
      </c>
      <c r="G390" s="13">
        <v>5228.42</v>
      </c>
      <c r="H390" s="11">
        <f t="shared" si="194"/>
        <v>51.05</v>
      </c>
      <c r="I390" s="11">
        <f t="shared" si="195"/>
        <v>453.792</v>
      </c>
      <c r="J390" s="11">
        <f t="shared" si="196"/>
        <v>19.859</v>
      </c>
      <c r="K390" s="13">
        <f t="shared" si="197"/>
        <v>444.42</v>
      </c>
      <c r="L390" s="13"/>
      <c r="M390" s="13">
        <f t="shared" si="198"/>
        <v>969.121</v>
      </c>
      <c r="N390" s="11">
        <v>0</v>
      </c>
      <c r="O390" s="11">
        <f t="shared" si="199"/>
        <v>226.9</v>
      </c>
      <c r="P390" s="11">
        <f t="shared" si="200"/>
        <v>8.51</v>
      </c>
      <c r="Q390" s="13">
        <f t="shared" si="201"/>
        <v>104.57</v>
      </c>
      <c r="R390" s="13"/>
      <c r="S390" s="11">
        <f t="shared" si="202"/>
        <v>339.98</v>
      </c>
      <c r="T390" s="11">
        <f t="shared" si="203"/>
        <v>1309.101</v>
      </c>
      <c r="U390" s="11"/>
      <c r="X390" s="2">
        <f t="shared" ref="X390:X419" si="208">I390*1</f>
        <v>453.792</v>
      </c>
      <c r="Y390" s="2">
        <f t="shared" ref="Y390:Y419" si="209">I390-X390</f>
        <v>0</v>
      </c>
      <c r="Z390" s="2">
        <f t="shared" si="206"/>
        <v>226.9</v>
      </c>
      <c r="AA390" s="35" t="str">
        <f>VLOOKUP(C390,[7]export!$B$1:$I$388,8,0)</f>
        <v>226.9</v>
      </c>
      <c r="AB390" s="2">
        <f>VLOOKUP(C390,[8]Sheet1!$B$1:$K$500,9,0)</f>
        <v>8.51</v>
      </c>
      <c r="AC390" s="2">
        <f t="shared" si="207"/>
        <v>0</v>
      </c>
      <c r="AD390" s="2">
        <f>VLOOKUP(C390,'2021.06'!$C$2:$M$500,9,0)</f>
        <v>424.17</v>
      </c>
    </row>
    <row r="391" ht="20" customHeight="1" spans="1:30">
      <c r="A391" s="38">
        <f t="shared" si="193"/>
        <v>388</v>
      </c>
      <c r="B391" s="41"/>
      <c r="C391" s="49" t="s">
        <v>660</v>
      </c>
      <c r="D391" s="11" t="s">
        <v>661</v>
      </c>
      <c r="E391" s="11" t="s">
        <v>758</v>
      </c>
      <c r="F391" s="11">
        <v>2837</v>
      </c>
      <c r="G391" s="13">
        <v>5228.42</v>
      </c>
      <c r="H391" s="11">
        <f t="shared" si="194"/>
        <v>51.05</v>
      </c>
      <c r="I391" s="11">
        <f t="shared" si="195"/>
        <v>453.792</v>
      </c>
      <c r="J391" s="11">
        <f t="shared" si="196"/>
        <v>19.859</v>
      </c>
      <c r="K391" s="13">
        <f t="shared" si="197"/>
        <v>444.42</v>
      </c>
      <c r="L391" s="13"/>
      <c r="M391" s="13">
        <f t="shared" si="198"/>
        <v>969.121</v>
      </c>
      <c r="N391" s="11">
        <v>0</v>
      </c>
      <c r="O391" s="11">
        <f t="shared" si="199"/>
        <v>226.9</v>
      </c>
      <c r="P391" s="11">
        <f t="shared" si="200"/>
        <v>8.51</v>
      </c>
      <c r="Q391" s="13">
        <f t="shared" si="201"/>
        <v>104.57</v>
      </c>
      <c r="R391" s="13"/>
      <c r="S391" s="11">
        <f t="shared" si="202"/>
        <v>339.98</v>
      </c>
      <c r="T391" s="11">
        <f t="shared" si="203"/>
        <v>1309.101</v>
      </c>
      <c r="U391" s="11"/>
      <c r="X391" s="2">
        <f t="shared" si="208"/>
        <v>453.792</v>
      </c>
      <c r="Y391" s="2">
        <f t="shared" si="209"/>
        <v>0</v>
      </c>
      <c r="Z391" s="2">
        <f t="shared" si="206"/>
        <v>226.9</v>
      </c>
      <c r="AA391" s="35" t="str">
        <f>VLOOKUP(C391,[7]export!$B$1:$I$388,8,0)</f>
        <v>226.9</v>
      </c>
      <c r="AB391" s="2">
        <f>VLOOKUP(C391,[8]Sheet1!$B$1:$K$500,9,0)</f>
        <v>8.51</v>
      </c>
      <c r="AC391" s="2">
        <f t="shared" si="207"/>
        <v>0</v>
      </c>
      <c r="AD391" s="2">
        <f>VLOOKUP(C391,'2021.06'!$C$2:$M$500,9,0)</f>
        <v>424.17</v>
      </c>
    </row>
    <row r="392" ht="20" customHeight="1" spans="1:30">
      <c r="A392" s="38">
        <f t="shared" si="193"/>
        <v>389</v>
      </c>
      <c r="B392" s="41"/>
      <c r="C392" s="49" t="s">
        <v>664</v>
      </c>
      <c r="D392" s="11" t="s">
        <v>665</v>
      </c>
      <c r="E392" s="11" t="s">
        <v>758</v>
      </c>
      <c r="F392" s="11">
        <v>2837</v>
      </c>
      <c r="G392" s="13">
        <v>5228.42</v>
      </c>
      <c r="H392" s="11">
        <f t="shared" si="194"/>
        <v>51.05</v>
      </c>
      <c r="I392" s="11">
        <f t="shared" si="195"/>
        <v>453.792</v>
      </c>
      <c r="J392" s="11">
        <f t="shared" si="196"/>
        <v>19.859</v>
      </c>
      <c r="K392" s="13">
        <f t="shared" si="197"/>
        <v>444.42</v>
      </c>
      <c r="L392" s="13"/>
      <c r="M392" s="13">
        <f t="shared" si="198"/>
        <v>969.121</v>
      </c>
      <c r="N392" s="11">
        <v>0</v>
      </c>
      <c r="O392" s="11">
        <f t="shared" si="199"/>
        <v>226.9</v>
      </c>
      <c r="P392" s="11">
        <f t="shared" si="200"/>
        <v>8.51</v>
      </c>
      <c r="Q392" s="13">
        <f t="shared" si="201"/>
        <v>104.57</v>
      </c>
      <c r="R392" s="13"/>
      <c r="S392" s="11">
        <f t="shared" si="202"/>
        <v>339.98</v>
      </c>
      <c r="T392" s="11">
        <f t="shared" si="203"/>
        <v>1309.101</v>
      </c>
      <c r="U392" s="11"/>
      <c r="X392" s="2">
        <f t="shared" si="208"/>
        <v>453.792</v>
      </c>
      <c r="Y392" s="2">
        <f t="shared" si="209"/>
        <v>0</v>
      </c>
      <c r="Z392" s="2">
        <f t="shared" si="206"/>
        <v>226.9</v>
      </c>
      <c r="AA392" s="35" t="str">
        <f>VLOOKUP(C392,[7]export!$B$1:$I$388,8,0)</f>
        <v>226.9</v>
      </c>
      <c r="AB392" s="2">
        <f>VLOOKUP(C392,[8]Sheet1!$B$1:$K$500,9,0)</f>
        <v>8.51</v>
      </c>
      <c r="AC392" s="2">
        <f t="shared" si="207"/>
        <v>0</v>
      </c>
      <c r="AD392" s="2">
        <f>VLOOKUP(C392,'2021.06'!$C$2:$M$500,9,0)</f>
        <v>424.17</v>
      </c>
    </row>
    <row r="393" ht="20" customHeight="1" spans="1:30">
      <c r="A393" s="38">
        <f t="shared" si="193"/>
        <v>390</v>
      </c>
      <c r="B393" s="41"/>
      <c r="C393" s="49" t="s">
        <v>666</v>
      </c>
      <c r="D393" s="11" t="s">
        <v>667</v>
      </c>
      <c r="E393" s="11" t="s">
        <v>758</v>
      </c>
      <c r="F393" s="11">
        <v>2837</v>
      </c>
      <c r="G393" s="13">
        <v>5228.42</v>
      </c>
      <c r="H393" s="11">
        <f t="shared" si="194"/>
        <v>51.05</v>
      </c>
      <c r="I393" s="11">
        <f t="shared" si="195"/>
        <v>453.792</v>
      </c>
      <c r="J393" s="11">
        <f t="shared" si="196"/>
        <v>19.859</v>
      </c>
      <c r="K393" s="13">
        <f t="shared" si="197"/>
        <v>444.42</v>
      </c>
      <c r="L393" s="13"/>
      <c r="M393" s="13">
        <f t="shared" si="198"/>
        <v>969.121</v>
      </c>
      <c r="N393" s="11">
        <v>0</v>
      </c>
      <c r="O393" s="11">
        <f t="shared" si="199"/>
        <v>226.9</v>
      </c>
      <c r="P393" s="11">
        <f t="shared" si="200"/>
        <v>8.51</v>
      </c>
      <c r="Q393" s="13">
        <f t="shared" si="201"/>
        <v>104.57</v>
      </c>
      <c r="R393" s="13"/>
      <c r="S393" s="11">
        <f t="shared" si="202"/>
        <v>339.98</v>
      </c>
      <c r="T393" s="11">
        <f t="shared" si="203"/>
        <v>1309.101</v>
      </c>
      <c r="U393" s="11"/>
      <c r="X393" s="2">
        <f t="shared" si="208"/>
        <v>453.792</v>
      </c>
      <c r="Y393" s="2">
        <f t="shared" si="209"/>
        <v>0</v>
      </c>
      <c r="Z393" s="2">
        <f t="shared" si="206"/>
        <v>226.9</v>
      </c>
      <c r="AA393" s="35" t="str">
        <f>VLOOKUP(C393,[7]export!$B$1:$I$388,8,0)</f>
        <v>226.9</v>
      </c>
      <c r="AB393" s="2">
        <f>VLOOKUP(C393,[8]Sheet1!$B$1:$K$500,9,0)</f>
        <v>8.51</v>
      </c>
      <c r="AC393" s="2">
        <f t="shared" si="207"/>
        <v>0</v>
      </c>
      <c r="AD393" s="2">
        <f>VLOOKUP(C393,'2021.06'!$C$2:$M$500,9,0)</f>
        <v>424.17</v>
      </c>
    </row>
    <row r="394" ht="20" customHeight="1" spans="1:30">
      <c r="A394" s="38">
        <f t="shared" si="193"/>
        <v>391</v>
      </c>
      <c r="B394" s="41"/>
      <c r="C394" s="49" t="s">
        <v>668</v>
      </c>
      <c r="D394" s="11" t="s">
        <v>669</v>
      </c>
      <c r="E394" s="11" t="s">
        <v>758</v>
      </c>
      <c r="F394" s="11">
        <v>2837</v>
      </c>
      <c r="G394" s="13">
        <v>5228.42</v>
      </c>
      <c r="H394" s="11">
        <f t="shared" si="194"/>
        <v>51.05</v>
      </c>
      <c r="I394" s="11">
        <f t="shared" si="195"/>
        <v>453.792</v>
      </c>
      <c r="J394" s="11">
        <f t="shared" si="196"/>
        <v>19.859</v>
      </c>
      <c r="K394" s="13">
        <f t="shared" si="197"/>
        <v>444.42</v>
      </c>
      <c r="L394" s="13"/>
      <c r="M394" s="13">
        <f t="shared" si="198"/>
        <v>969.121</v>
      </c>
      <c r="N394" s="11">
        <v>0</v>
      </c>
      <c r="O394" s="11">
        <f t="shared" si="199"/>
        <v>226.9</v>
      </c>
      <c r="P394" s="11">
        <f t="shared" si="200"/>
        <v>8.51</v>
      </c>
      <c r="Q394" s="13">
        <f t="shared" si="201"/>
        <v>104.57</v>
      </c>
      <c r="R394" s="13"/>
      <c r="S394" s="11">
        <f t="shared" si="202"/>
        <v>339.98</v>
      </c>
      <c r="T394" s="11">
        <f t="shared" si="203"/>
        <v>1309.101</v>
      </c>
      <c r="U394" s="11"/>
      <c r="X394" s="2">
        <f t="shared" si="208"/>
        <v>453.792</v>
      </c>
      <c r="Y394" s="2">
        <f t="shared" si="209"/>
        <v>0</v>
      </c>
      <c r="Z394" s="2">
        <f t="shared" si="206"/>
        <v>226.9</v>
      </c>
      <c r="AA394" s="35" t="str">
        <f>VLOOKUP(C394,[7]export!$B$1:$I$388,8,0)</f>
        <v>226.9</v>
      </c>
      <c r="AB394" s="2">
        <f>VLOOKUP(C394,[8]Sheet1!$B$1:$K$500,9,0)</f>
        <v>8.51</v>
      </c>
      <c r="AC394" s="2">
        <f t="shared" si="207"/>
        <v>0</v>
      </c>
      <c r="AD394" s="2">
        <f>VLOOKUP(C394,'2021.06'!$C$2:$M$500,9,0)</f>
        <v>424.17</v>
      </c>
    </row>
    <row r="395" ht="20" customHeight="1" spans="1:30">
      <c r="A395" s="38">
        <f t="shared" si="193"/>
        <v>392</v>
      </c>
      <c r="B395" s="41"/>
      <c r="C395" s="49" t="s">
        <v>670</v>
      </c>
      <c r="D395" s="11" t="s">
        <v>671</v>
      </c>
      <c r="E395" s="11" t="s">
        <v>758</v>
      </c>
      <c r="F395" s="11">
        <v>2837</v>
      </c>
      <c r="G395" s="13">
        <v>5228.42</v>
      </c>
      <c r="H395" s="11">
        <f t="shared" si="194"/>
        <v>51.05</v>
      </c>
      <c r="I395" s="11">
        <f t="shared" si="195"/>
        <v>453.792</v>
      </c>
      <c r="J395" s="11">
        <f t="shared" si="196"/>
        <v>19.859</v>
      </c>
      <c r="K395" s="13">
        <f t="shared" si="197"/>
        <v>444.42</v>
      </c>
      <c r="L395" s="13"/>
      <c r="M395" s="13">
        <f t="shared" si="198"/>
        <v>969.121</v>
      </c>
      <c r="N395" s="11">
        <v>0</v>
      </c>
      <c r="O395" s="11">
        <f t="shared" si="199"/>
        <v>226.9</v>
      </c>
      <c r="P395" s="11">
        <f t="shared" si="200"/>
        <v>8.51</v>
      </c>
      <c r="Q395" s="13">
        <f t="shared" si="201"/>
        <v>104.57</v>
      </c>
      <c r="R395" s="13"/>
      <c r="S395" s="11">
        <f t="shared" si="202"/>
        <v>339.98</v>
      </c>
      <c r="T395" s="11">
        <f t="shared" si="203"/>
        <v>1309.101</v>
      </c>
      <c r="U395" s="11"/>
      <c r="X395" s="2">
        <f t="shared" si="208"/>
        <v>453.792</v>
      </c>
      <c r="Y395" s="2">
        <f t="shared" si="209"/>
        <v>0</v>
      </c>
      <c r="Z395" s="2">
        <f t="shared" si="206"/>
        <v>226.9</v>
      </c>
      <c r="AA395" s="35" t="str">
        <f>VLOOKUP(C395,[7]export!$B$1:$I$388,8,0)</f>
        <v>226.9</v>
      </c>
      <c r="AB395" s="2">
        <f>VLOOKUP(C395,[8]Sheet1!$B$1:$K$500,9,0)</f>
        <v>8.51</v>
      </c>
      <c r="AC395" s="2">
        <f t="shared" si="207"/>
        <v>0</v>
      </c>
      <c r="AD395" s="2">
        <f>VLOOKUP(C395,'2021.06'!$C$2:$M$500,9,0)</f>
        <v>424.17</v>
      </c>
    </row>
    <row r="396" ht="20" customHeight="1" spans="1:30">
      <c r="A396" s="38">
        <f t="shared" si="193"/>
        <v>393</v>
      </c>
      <c r="B396" s="41"/>
      <c r="C396" s="49" t="s">
        <v>672</v>
      </c>
      <c r="D396" s="11" t="s">
        <v>673</v>
      </c>
      <c r="E396" s="11" t="s">
        <v>758</v>
      </c>
      <c r="F396" s="11">
        <v>2837</v>
      </c>
      <c r="G396" s="13">
        <v>5228.42</v>
      </c>
      <c r="H396" s="11">
        <f t="shared" si="194"/>
        <v>51.05</v>
      </c>
      <c r="I396" s="11">
        <f t="shared" si="195"/>
        <v>453.792</v>
      </c>
      <c r="J396" s="11">
        <f t="shared" si="196"/>
        <v>19.859</v>
      </c>
      <c r="K396" s="13">
        <f t="shared" si="197"/>
        <v>444.42</v>
      </c>
      <c r="L396" s="13"/>
      <c r="M396" s="13">
        <f t="shared" si="198"/>
        <v>969.121</v>
      </c>
      <c r="N396" s="11">
        <v>0</v>
      </c>
      <c r="O396" s="11">
        <f t="shared" si="199"/>
        <v>226.9</v>
      </c>
      <c r="P396" s="11">
        <f t="shared" si="200"/>
        <v>8.51</v>
      </c>
      <c r="Q396" s="13">
        <f t="shared" si="201"/>
        <v>104.57</v>
      </c>
      <c r="R396" s="13"/>
      <c r="S396" s="11">
        <f t="shared" si="202"/>
        <v>339.98</v>
      </c>
      <c r="T396" s="11">
        <f t="shared" si="203"/>
        <v>1309.101</v>
      </c>
      <c r="U396" s="11"/>
      <c r="X396" s="2">
        <f t="shared" si="208"/>
        <v>453.792</v>
      </c>
      <c r="Y396" s="2">
        <f t="shared" si="209"/>
        <v>0</v>
      </c>
      <c r="Z396" s="2">
        <f t="shared" si="206"/>
        <v>226.9</v>
      </c>
      <c r="AA396" s="35" t="str">
        <f>VLOOKUP(C396,[7]export!$B$1:$I$388,8,0)</f>
        <v>226.9</v>
      </c>
      <c r="AB396" s="2">
        <f>VLOOKUP(C396,[8]Sheet1!$B$1:$K$500,9,0)</f>
        <v>8.51</v>
      </c>
      <c r="AC396" s="2">
        <f t="shared" si="207"/>
        <v>0</v>
      </c>
      <c r="AD396" s="2">
        <f>VLOOKUP(C396,'2021.06'!$C$2:$M$500,9,0)</f>
        <v>424.17</v>
      </c>
    </row>
    <row r="397" ht="20" customHeight="1" spans="1:30">
      <c r="A397" s="38">
        <f t="shared" si="193"/>
        <v>394</v>
      </c>
      <c r="B397" s="41"/>
      <c r="C397" s="49" t="s">
        <v>674</v>
      </c>
      <c r="D397" s="11" t="s">
        <v>675</v>
      </c>
      <c r="E397" s="11" t="s">
        <v>758</v>
      </c>
      <c r="F397" s="11">
        <v>2837</v>
      </c>
      <c r="G397" s="13">
        <v>5228.42</v>
      </c>
      <c r="H397" s="11">
        <f t="shared" si="194"/>
        <v>51.05</v>
      </c>
      <c r="I397" s="11">
        <f t="shared" si="195"/>
        <v>453.792</v>
      </c>
      <c r="J397" s="11">
        <f t="shared" si="196"/>
        <v>19.859</v>
      </c>
      <c r="K397" s="13">
        <f t="shared" si="197"/>
        <v>444.42</v>
      </c>
      <c r="L397" s="13"/>
      <c r="M397" s="13">
        <f t="shared" si="198"/>
        <v>969.121</v>
      </c>
      <c r="N397" s="11">
        <v>0</v>
      </c>
      <c r="O397" s="11">
        <f t="shared" si="199"/>
        <v>226.9</v>
      </c>
      <c r="P397" s="11">
        <f t="shared" si="200"/>
        <v>8.51</v>
      </c>
      <c r="Q397" s="13">
        <f t="shared" si="201"/>
        <v>104.57</v>
      </c>
      <c r="R397" s="13"/>
      <c r="S397" s="11">
        <f t="shared" si="202"/>
        <v>339.98</v>
      </c>
      <c r="T397" s="11">
        <f t="shared" si="203"/>
        <v>1309.101</v>
      </c>
      <c r="U397" s="11"/>
      <c r="X397" s="2">
        <f t="shared" si="208"/>
        <v>453.792</v>
      </c>
      <c r="Y397" s="2">
        <f t="shared" si="209"/>
        <v>0</v>
      </c>
      <c r="Z397" s="2">
        <f t="shared" si="206"/>
        <v>226.9</v>
      </c>
      <c r="AA397" s="35" t="str">
        <f>VLOOKUP(C397,[7]export!$B$1:$I$388,8,0)</f>
        <v>226.9</v>
      </c>
      <c r="AB397" s="2">
        <f>VLOOKUP(C397,[8]Sheet1!$B$1:$K$500,9,0)</f>
        <v>8.51</v>
      </c>
      <c r="AC397" s="2">
        <f t="shared" si="207"/>
        <v>0</v>
      </c>
      <c r="AD397" s="2">
        <f>VLOOKUP(C397,'2021.06'!$C$2:$M$500,9,0)</f>
        <v>424.17</v>
      </c>
    </row>
    <row r="398" ht="20" customHeight="1" spans="1:30">
      <c r="A398" s="38">
        <f t="shared" si="193"/>
        <v>395</v>
      </c>
      <c r="B398" s="41"/>
      <c r="C398" s="49" t="s">
        <v>676</v>
      </c>
      <c r="D398" s="11" t="s">
        <v>677</v>
      </c>
      <c r="E398" s="11" t="s">
        <v>758</v>
      </c>
      <c r="F398" s="11">
        <v>2837</v>
      </c>
      <c r="G398" s="13">
        <v>5228.42</v>
      </c>
      <c r="H398" s="11">
        <f t="shared" si="194"/>
        <v>51.05</v>
      </c>
      <c r="I398" s="11">
        <f t="shared" si="195"/>
        <v>453.792</v>
      </c>
      <c r="J398" s="11">
        <f t="shared" si="196"/>
        <v>19.859</v>
      </c>
      <c r="K398" s="13">
        <f t="shared" si="197"/>
        <v>444.42</v>
      </c>
      <c r="L398" s="13"/>
      <c r="M398" s="13">
        <f t="shared" si="198"/>
        <v>969.121</v>
      </c>
      <c r="N398" s="11">
        <v>0</v>
      </c>
      <c r="O398" s="11">
        <f t="shared" si="199"/>
        <v>226.9</v>
      </c>
      <c r="P398" s="11">
        <f t="shared" si="200"/>
        <v>8.51</v>
      </c>
      <c r="Q398" s="13">
        <f t="shared" si="201"/>
        <v>104.57</v>
      </c>
      <c r="R398" s="13"/>
      <c r="S398" s="11">
        <f t="shared" si="202"/>
        <v>339.98</v>
      </c>
      <c r="T398" s="11">
        <f t="shared" si="203"/>
        <v>1309.101</v>
      </c>
      <c r="U398" s="11"/>
      <c r="X398" s="2">
        <f t="shared" si="208"/>
        <v>453.792</v>
      </c>
      <c r="Y398" s="2">
        <f t="shared" si="209"/>
        <v>0</v>
      </c>
      <c r="Z398" s="2">
        <f t="shared" si="206"/>
        <v>226.9</v>
      </c>
      <c r="AA398" s="35" t="str">
        <f>VLOOKUP(C398,[7]export!$B$1:$I$388,8,0)</f>
        <v>226.9</v>
      </c>
      <c r="AB398" s="2">
        <f>VLOOKUP(C398,[8]Sheet1!$B$1:$K$500,9,0)</f>
        <v>8.51</v>
      </c>
      <c r="AC398" s="2">
        <f t="shared" si="207"/>
        <v>0</v>
      </c>
      <c r="AD398" s="2">
        <f>VLOOKUP(C398,'2021.06'!$C$2:$M$500,9,0)</f>
        <v>424.17</v>
      </c>
    </row>
    <row r="399" ht="20" customHeight="1" spans="1:30">
      <c r="A399" s="38">
        <f t="shared" si="193"/>
        <v>396</v>
      </c>
      <c r="B399" s="41"/>
      <c r="C399" s="49" t="s">
        <v>678</v>
      </c>
      <c r="D399" s="11" t="s">
        <v>679</v>
      </c>
      <c r="E399" s="11" t="s">
        <v>758</v>
      </c>
      <c r="F399" s="11">
        <v>2837</v>
      </c>
      <c r="G399" s="13">
        <v>5228.42</v>
      </c>
      <c r="H399" s="11">
        <f t="shared" si="194"/>
        <v>51.05</v>
      </c>
      <c r="I399" s="11">
        <f t="shared" si="195"/>
        <v>453.792</v>
      </c>
      <c r="J399" s="11">
        <f t="shared" si="196"/>
        <v>19.859</v>
      </c>
      <c r="K399" s="13">
        <f t="shared" si="197"/>
        <v>444.42</v>
      </c>
      <c r="L399" s="13"/>
      <c r="M399" s="13">
        <f t="shared" si="198"/>
        <v>969.121</v>
      </c>
      <c r="N399" s="11">
        <v>0</v>
      </c>
      <c r="O399" s="11">
        <f t="shared" si="199"/>
        <v>226.9</v>
      </c>
      <c r="P399" s="11">
        <f t="shared" si="200"/>
        <v>8.51</v>
      </c>
      <c r="Q399" s="13">
        <f t="shared" si="201"/>
        <v>104.57</v>
      </c>
      <c r="R399" s="13"/>
      <c r="S399" s="11">
        <f t="shared" si="202"/>
        <v>339.98</v>
      </c>
      <c r="T399" s="11">
        <f t="shared" si="203"/>
        <v>1309.101</v>
      </c>
      <c r="U399" s="11"/>
      <c r="X399" s="2">
        <f t="shared" si="208"/>
        <v>453.792</v>
      </c>
      <c r="Y399" s="2">
        <f t="shared" si="209"/>
        <v>0</v>
      </c>
      <c r="Z399" s="2">
        <f t="shared" si="206"/>
        <v>226.9</v>
      </c>
      <c r="AA399" s="35" t="str">
        <f>VLOOKUP(C399,[7]export!$B$1:$I$388,8,0)</f>
        <v>226.9</v>
      </c>
      <c r="AB399" s="2">
        <f>VLOOKUP(C399,[8]Sheet1!$B$1:$K$500,9,0)</f>
        <v>8.51</v>
      </c>
      <c r="AC399" s="2">
        <f t="shared" si="207"/>
        <v>0</v>
      </c>
      <c r="AD399" s="2">
        <f>VLOOKUP(C399,'2021.06'!$C$2:$M$500,9,0)</f>
        <v>424.17</v>
      </c>
    </row>
    <row r="400" ht="20" customHeight="1" spans="1:30">
      <c r="A400" s="38">
        <f t="shared" si="193"/>
        <v>397</v>
      </c>
      <c r="B400" s="41"/>
      <c r="C400" s="49" t="s">
        <v>680</v>
      </c>
      <c r="D400" s="11" t="s">
        <v>681</v>
      </c>
      <c r="E400" s="11" t="s">
        <v>758</v>
      </c>
      <c r="F400" s="11">
        <v>2837</v>
      </c>
      <c r="G400" s="13">
        <v>5228.42</v>
      </c>
      <c r="H400" s="11">
        <f t="shared" si="194"/>
        <v>51.05</v>
      </c>
      <c r="I400" s="11">
        <f t="shared" si="195"/>
        <v>453.792</v>
      </c>
      <c r="J400" s="11">
        <f t="shared" si="196"/>
        <v>19.859</v>
      </c>
      <c r="K400" s="13">
        <f t="shared" si="197"/>
        <v>444.42</v>
      </c>
      <c r="L400" s="13"/>
      <c r="M400" s="13">
        <f t="shared" si="198"/>
        <v>969.121</v>
      </c>
      <c r="N400" s="11">
        <v>0</v>
      </c>
      <c r="O400" s="11">
        <f t="shared" si="199"/>
        <v>226.9</v>
      </c>
      <c r="P400" s="11">
        <f t="shared" si="200"/>
        <v>8.51</v>
      </c>
      <c r="Q400" s="13">
        <f t="shared" si="201"/>
        <v>104.57</v>
      </c>
      <c r="R400" s="13"/>
      <c r="S400" s="11">
        <f t="shared" si="202"/>
        <v>339.98</v>
      </c>
      <c r="T400" s="11">
        <f t="shared" si="203"/>
        <v>1309.101</v>
      </c>
      <c r="U400" s="11"/>
      <c r="X400" s="2">
        <f t="shared" si="208"/>
        <v>453.792</v>
      </c>
      <c r="Y400" s="2">
        <f t="shared" si="209"/>
        <v>0</v>
      </c>
      <c r="Z400" s="2">
        <f t="shared" si="206"/>
        <v>226.9</v>
      </c>
      <c r="AA400" s="35" t="str">
        <f>VLOOKUP(C400,[7]export!$B$1:$I$388,8,0)</f>
        <v>226.9</v>
      </c>
      <c r="AB400" s="2">
        <f>VLOOKUP(C400,[8]Sheet1!$B$1:$K$500,9,0)</f>
        <v>8.51</v>
      </c>
      <c r="AC400" s="2">
        <f t="shared" si="207"/>
        <v>0</v>
      </c>
      <c r="AD400" s="2">
        <f>VLOOKUP(C400,'2021.06'!$C$2:$M$500,9,0)</f>
        <v>424.17</v>
      </c>
    </row>
    <row r="401" ht="20" customHeight="1" spans="1:30">
      <c r="A401" s="38">
        <f t="shared" si="193"/>
        <v>398</v>
      </c>
      <c r="B401" s="41"/>
      <c r="C401" s="49" t="s">
        <v>682</v>
      </c>
      <c r="D401" s="11" t="s">
        <v>683</v>
      </c>
      <c r="E401" s="11" t="s">
        <v>758</v>
      </c>
      <c r="F401" s="11">
        <v>2837</v>
      </c>
      <c r="G401" s="13">
        <v>5228.42</v>
      </c>
      <c r="H401" s="11">
        <f t="shared" si="194"/>
        <v>51.05</v>
      </c>
      <c r="I401" s="11">
        <f t="shared" si="195"/>
        <v>453.792</v>
      </c>
      <c r="J401" s="11">
        <f t="shared" si="196"/>
        <v>19.859</v>
      </c>
      <c r="K401" s="13">
        <f t="shared" si="197"/>
        <v>444.42</v>
      </c>
      <c r="L401" s="13"/>
      <c r="M401" s="13">
        <f t="shared" si="198"/>
        <v>969.121</v>
      </c>
      <c r="N401" s="11">
        <v>0</v>
      </c>
      <c r="O401" s="11">
        <f t="shared" si="199"/>
        <v>226.9</v>
      </c>
      <c r="P401" s="11">
        <f t="shared" si="200"/>
        <v>8.51</v>
      </c>
      <c r="Q401" s="13">
        <f t="shared" si="201"/>
        <v>104.57</v>
      </c>
      <c r="R401" s="13"/>
      <c r="S401" s="11">
        <f t="shared" si="202"/>
        <v>339.98</v>
      </c>
      <c r="T401" s="11">
        <f t="shared" si="203"/>
        <v>1309.101</v>
      </c>
      <c r="U401" s="11"/>
      <c r="X401" s="2">
        <f t="shared" si="208"/>
        <v>453.792</v>
      </c>
      <c r="Y401" s="2">
        <f t="shared" si="209"/>
        <v>0</v>
      </c>
      <c r="Z401" s="2">
        <f t="shared" si="206"/>
        <v>226.9</v>
      </c>
      <c r="AA401" s="35" t="str">
        <f>VLOOKUP(C401,[7]export!$B$1:$I$388,8,0)</f>
        <v>226.9</v>
      </c>
      <c r="AB401" s="2">
        <f>VLOOKUP(C401,[8]Sheet1!$B$1:$K$500,9,0)</f>
        <v>8.51</v>
      </c>
      <c r="AC401" s="2">
        <f t="shared" si="207"/>
        <v>0</v>
      </c>
      <c r="AD401" s="2">
        <f>VLOOKUP(C401,'2021.06'!$C$2:$M$500,9,0)</f>
        <v>424.17</v>
      </c>
    </row>
    <row r="402" ht="20" customHeight="1" spans="1:30">
      <c r="A402" s="38">
        <f t="shared" si="193"/>
        <v>399</v>
      </c>
      <c r="B402" s="41"/>
      <c r="C402" s="49" t="s">
        <v>684</v>
      </c>
      <c r="D402" s="11" t="s">
        <v>685</v>
      </c>
      <c r="E402" s="11" t="s">
        <v>758</v>
      </c>
      <c r="F402" s="11">
        <v>2837</v>
      </c>
      <c r="G402" s="13">
        <v>5228.42</v>
      </c>
      <c r="H402" s="11">
        <f t="shared" si="194"/>
        <v>51.05</v>
      </c>
      <c r="I402" s="11">
        <f t="shared" si="195"/>
        <v>453.792</v>
      </c>
      <c r="J402" s="11">
        <f t="shared" si="196"/>
        <v>19.859</v>
      </c>
      <c r="K402" s="13">
        <f t="shared" si="197"/>
        <v>444.42</v>
      </c>
      <c r="L402" s="13"/>
      <c r="M402" s="13">
        <f t="shared" si="198"/>
        <v>969.121</v>
      </c>
      <c r="N402" s="11">
        <v>0</v>
      </c>
      <c r="O402" s="11">
        <f t="shared" si="199"/>
        <v>226.9</v>
      </c>
      <c r="P402" s="11">
        <f t="shared" si="200"/>
        <v>8.51</v>
      </c>
      <c r="Q402" s="13">
        <f t="shared" si="201"/>
        <v>104.57</v>
      </c>
      <c r="R402" s="13"/>
      <c r="S402" s="11">
        <f t="shared" si="202"/>
        <v>339.98</v>
      </c>
      <c r="T402" s="11">
        <f t="shared" si="203"/>
        <v>1309.101</v>
      </c>
      <c r="U402" s="11"/>
      <c r="X402" s="2">
        <f t="shared" si="208"/>
        <v>453.792</v>
      </c>
      <c r="Y402" s="2">
        <f t="shared" si="209"/>
        <v>0</v>
      </c>
      <c r="Z402" s="2">
        <f t="shared" si="206"/>
        <v>226.9</v>
      </c>
      <c r="AA402" s="35" t="str">
        <f>VLOOKUP(C402,[7]export!$B$1:$I$388,8,0)</f>
        <v>226.9</v>
      </c>
      <c r="AB402" s="2">
        <f>VLOOKUP(C402,[8]Sheet1!$B$1:$K$500,9,0)</f>
        <v>8.51</v>
      </c>
      <c r="AC402" s="2">
        <f t="shared" si="207"/>
        <v>0</v>
      </c>
      <c r="AD402" s="2">
        <f>VLOOKUP(C402,'2021.06'!$C$2:$M$500,9,0)</f>
        <v>424.17</v>
      </c>
    </row>
    <row r="403" ht="20" customHeight="1" spans="1:30">
      <c r="A403" s="38">
        <f t="shared" si="193"/>
        <v>400</v>
      </c>
      <c r="B403" s="41"/>
      <c r="C403" s="49" t="s">
        <v>686</v>
      </c>
      <c r="D403" s="11" t="s">
        <v>687</v>
      </c>
      <c r="E403" s="11" t="s">
        <v>758</v>
      </c>
      <c r="F403" s="11">
        <v>2837</v>
      </c>
      <c r="G403" s="13">
        <v>5228.42</v>
      </c>
      <c r="H403" s="11">
        <f t="shared" si="194"/>
        <v>51.05</v>
      </c>
      <c r="I403" s="11">
        <f t="shared" si="195"/>
        <v>453.792</v>
      </c>
      <c r="J403" s="11">
        <f t="shared" si="196"/>
        <v>19.859</v>
      </c>
      <c r="K403" s="13">
        <f t="shared" si="197"/>
        <v>444.42</v>
      </c>
      <c r="L403" s="13"/>
      <c r="M403" s="13">
        <f t="shared" si="198"/>
        <v>969.121</v>
      </c>
      <c r="N403" s="11">
        <v>0</v>
      </c>
      <c r="O403" s="11">
        <f t="shared" si="199"/>
        <v>226.9</v>
      </c>
      <c r="P403" s="11">
        <f t="shared" si="200"/>
        <v>8.51</v>
      </c>
      <c r="Q403" s="13">
        <f t="shared" si="201"/>
        <v>104.57</v>
      </c>
      <c r="R403" s="13"/>
      <c r="S403" s="11">
        <f t="shared" si="202"/>
        <v>339.98</v>
      </c>
      <c r="T403" s="11">
        <f t="shared" si="203"/>
        <v>1309.101</v>
      </c>
      <c r="U403" s="11"/>
      <c r="X403" s="2">
        <f t="shared" si="208"/>
        <v>453.792</v>
      </c>
      <c r="Y403" s="2">
        <f t="shared" si="209"/>
        <v>0</v>
      </c>
      <c r="Z403" s="2">
        <f t="shared" si="206"/>
        <v>226.9</v>
      </c>
      <c r="AA403" s="35" t="str">
        <f>VLOOKUP(C403,[7]export!$B$1:$I$388,8,0)</f>
        <v>226.9</v>
      </c>
      <c r="AB403" s="2">
        <f>VLOOKUP(C403,[8]Sheet1!$B$1:$K$500,9,0)</f>
        <v>8.51</v>
      </c>
      <c r="AC403" s="2">
        <f t="shared" si="207"/>
        <v>0</v>
      </c>
      <c r="AD403" s="2">
        <f>VLOOKUP(C403,'2021.06'!$C$2:$M$500,9,0)</f>
        <v>424.17</v>
      </c>
    </row>
    <row r="404" ht="20" customHeight="1" spans="1:30">
      <c r="A404" s="38">
        <f t="shared" si="193"/>
        <v>401</v>
      </c>
      <c r="B404" s="41"/>
      <c r="C404" s="49" t="s">
        <v>690</v>
      </c>
      <c r="D404" s="11" t="s">
        <v>691</v>
      </c>
      <c r="E404" s="11" t="s">
        <v>758</v>
      </c>
      <c r="F404" s="11">
        <v>2837</v>
      </c>
      <c r="G404" s="13">
        <v>5228.42</v>
      </c>
      <c r="H404" s="11">
        <f t="shared" si="194"/>
        <v>51.05</v>
      </c>
      <c r="I404" s="11">
        <f t="shared" si="195"/>
        <v>453.792</v>
      </c>
      <c r="J404" s="11">
        <f t="shared" si="196"/>
        <v>19.859</v>
      </c>
      <c r="K404" s="13">
        <f t="shared" si="197"/>
        <v>444.42</v>
      </c>
      <c r="L404" s="13"/>
      <c r="M404" s="13">
        <f t="shared" si="198"/>
        <v>969.121</v>
      </c>
      <c r="N404" s="11">
        <v>0</v>
      </c>
      <c r="O404" s="11">
        <f t="shared" si="199"/>
        <v>226.9</v>
      </c>
      <c r="P404" s="11">
        <f t="shared" si="200"/>
        <v>8.51</v>
      </c>
      <c r="Q404" s="13">
        <f t="shared" si="201"/>
        <v>104.57</v>
      </c>
      <c r="R404" s="13"/>
      <c r="S404" s="11">
        <f t="shared" si="202"/>
        <v>339.98</v>
      </c>
      <c r="T404" s="11">
        <f t="shared" si="203"/>
        <v>1309.101</v>
      </c>
      <c r="U404" s="11"/>
      <c r="X404" s="2">
        <f t="shared" si="208"/>
        <v>453.792</v>
      </c>
      <c r="Y404" s="2">
        <f t="shared" si="209"/>
        <v>0</v>
      </c>
      <c r="Z404" s="2">
        <f t="shared" si="206"/>
        <v>226.9</v>
      </c>
      <c r="AA404" s="35" t="str">
        <f>VLOOKUP(C404,[7]export!$B$1:$I$388,8,0)</f>
        <v>226.9</v>
      </c>
      <c r="AB404" s="2">
        <f>VLOOKUP(C404,[8]Sheet1!$B$1:$K$500,9,0)</f>
        <v>8.51</v>
      </c>
      <c r="AC404" s="2">
        <f t="shared" si="207"/>
        <v>0</v>
      </c>
      <c r="AD404" s="2">
        <f>VLOOKUP(C404,'2021.06'!$C$2:$M$500,9,0)</f>
        <v>424.17</v>
      </c>
    </row>
    <row r="405" ht="20" customHeight="1" spans="1:30">
      <c r="A405" s="38">
        <f t="shared" ref="A405:A432" si="210">ROW()-3</f>
        <v>402</v>
      </c>
      <c r="B405" s="41"/>
      <c r="C405" s="49" t="s">
        <v>692</v>
      </c>
      <c r="D405" s="11" t="s">
        <v>693</v>
      </c>
      <c r="E405" s="11" t="s">
        <v>758</v>
      </c>
      <c r="F405" s="11">
        <v>2837</v>
      </c>
      <c r="G405" s="13">
        <v>5228.42</v>
      </c>
      <c r="H405" s="11">
        <f t="shared" si="194"/>
        <v>51.05</v>
      </c>
      <c r="I405" s="11">
        <f t="shared" si="195"/>
        <v>453.792</v>
      </c>
      <c r="J405" s="11">
        <f t="shared" si="196"/>
        <v>19.859</v>
      </c>
      <c r="K405" s="13">
        <f t="shared" si="197"/>
        <v>444.42</v>
      </c>
      <c r="L405" s="13"/>
      <c r="M405" s="13">
        <f t="shared" si="198"/>
        <v>969.121</v>
      </c>
      <c r="N405" s="11">
        <v>0</v>
      </c>
      <c r="O405" s="11">
        <f t="shared" si="199"/>
        <v>226.9</v>
      </c>
      <c r="P405" s="11">
        <f t="shared" si="200"/>
        <v>8.51</v>
      </c>
      <c r="Q405" s="13">
        <f t="shared" si="201"/>
        <v>104.57</v>
      </c>
      <c r="R405" s="13"/>
      <c r="S405" s="11">
        <f t="shared" si="202"/>
        <v>339.98</v>
      </c>
      <c r="T405" s="11">
        <f t="shared" si="203"/>
        <v>1309.101</v>
      </c>
      <c r="U405" s="11"/>
      <c r="X405" s="2">
        <f t="shared" si="208"/>
        <v>453.792</v>
      </c>
      <c r="Y405" s="2">
        <f t="shared" si="209"/>
        <v>0</v>
      </c>
      <c r="Z405" s="2">
        <f t="shared" ref="Z405:Z432" si="211">O405-Y405</f>
        <v>226.9</v>
      </c>
      <c r="AA405" s="35" t="str">
        <f>VLOOKUP(C405,[7]export!$B$1:$I$388,8,0)</f>
        <v>226.9</v>
      </c>
      <c r="AB405" s="2">
        <f>VLOOKUP(C405,[8]Sheet1!$B$1:$K$500,9,0)</f>
        <v>8.51</v>
      </c>
      <c r="AC405" s="2">
        <f t="shared" si="207"/>
        <v>0</v>
      </c>
      <c r="AD405" s="2">
        <f>VLOOKUP(C405,'2021.06'!$C$2:$M$500,9,0)</f>
        <v>424.17</v>
      </c>
    </row>
    <row r="406" ht="20" customHeight="1" spans="1:30">
      <c r="A406" s="38">
        <f t="shared" si="210"/>
        <v>403</v>
      </c>
      <c r="B406" s="41"/>
      <c r="C406" s="49" t="s">
        <v>694</v>
      </c>
      <c r="D406" s="11" t="s">
        <v>695</v>
      </c>
      <c r="E406" s="11" t="s">
        <v>758</v>
      </c>
      <c r="F406" s="11">
        <v>2837</v>
      </c>
      <c r="G406" s="13">
        <v>5228.42</v>
      </c>
      <c r="H406" s="11">
        <f t="shared" si="194"/>
        <v>51.05</v>
      </c>
      <c r="I406" s="11">
        <f t="shared" si="195"/>
        <v>453.792</v>
      </c>
      <c r="J406" s="11">
        <f t="shared" si="196"/>
        <v>19.859</v>
      </c>
      <c r="K406" s="13">
        <f t="shared" si="197"/>
        <v>444.42</v>
      </c>
      <c r="L406" s="13"/>
      <c r="M406" s="13">
        <f t="shared" si="198"/>
        <v>969.121</v>
      </c>
      <c r="N406" s="11">
        <v>0</v>
      </c>
      <c r="O406" s="11">
        <f t="shared" si="199"/>
        <v>226.9</v>
      </c>
      <c r="P406" s="11">
        <f t="shared" si="200"/>
        <v>8.51</v>
      </c>
      <c r="Q406" s="13">
        <f t="shared" si="201"/>
        <v>104.57</v>
      </c>
      <c r="R406" s="13"/>
      <c r="S406" s="11">
        <f t="shared" si="202"/>
        <v>339.98</v>
      </c>
      <c r="T406" s="11">
        <f t="shared" si="203"/>
        <v>1309.101</v>
      </c>
      <c r="U406" s="11"/>
      <c r="X406" s="2">
        <f t="shared" si="208"/>
        <v>453.792</v>
      </c>
      <c r="Y406" s="2">
        <f t="shared" si="209"/>
        <v>0</v>
      </c>
      <c r="Z406" s="2">
        <f t="shared" si="211"/>
        <v>226.9</v>
      </c>
      <c r="AA406" s="35" t="str">
        <f>VLOOKUP(C406,[7]export!$B$1:$I$388,8,0)</f>
        <v>226.9</v>
      </c>
      <c r="AB406" s="2">
        <f>VLOOKUP(C406,[8]Sheet1!$B$1:$K$500,9,0)</f>
        <v>8.51</v>
      </c>
      <c r="AC406" s="2">
        <f t="shared" si="207"/>
        <v>0</v>
      </c>
      <c r="AD406" s="2">
        <f>VLOOKUP(C406,'2021.06'!$C$2:$M$500,9,0)</f>
        <v>424.17</v>
      </c>
    </row>
    <row r="407" ht="20" customHeight="1" spans="1:30">
      <c r="A407" s="38">
        <f t="shared" si="210"/>
        <v>404</v>
      </c>
      <c r="B407" s="41"/>
      <c r="C407" s="49" t="s">
        <v>696</v>
      </c>
      <c r="D407" s="11" t="s">
        <v>697</v>
      </c>
      <c r="E407" s="11" t="s">
        <v>758</v>
      </c>
      <c r="F407" s="11">
        <v>2837</v>
      </c>
      <c r="G407" s="13">
        <v>5228.42</v>
      </c>
      <c r="H407" s="11">
        <f t="shared" si="194"/>
        <v>51.05</v>
      </c>
      <c r="I407" s="11">
        <f t="shared" si="195"/>
        <v>453.792</v>
      </c>
      <c r="J407" s="11">
        <f t="shared" si="196"/>
        <v>19.859</v>
      </c>
      <c r="K407" s="13">
        <f t="shared" si="197"/>
        <v>444.42</v>
      </c>
      <c r="L407" s="13"/>
      <c r="M407" s="13">
        <f t="shared" si="198"/>
        <v>969.121</v>
      </c>
      <c r="N407" s="11">
        <v>0</v>
      </c>
      <c r="O407" s="11">
        <f t="shared" si="199"/>
        <v>226.9</v>
      </c>
      <c r="P407" s="11">
        <f t="shared" si="200"/>
        <v>8.51</v>
      </c>
      <c r="Q407" s="13">
        <f t="shared" si="201"/>
        <v>104.57</v>
      </c>
      <c r="R407" s="13"/>
      <c r="S407" s="11">
        <f t="shared" si="202"/>
        <v>339.98</v>
      </c>
      <c r="T407" s="11">
        <f t="shared" si="203"/>
        <v>1309.101</v>
      </c>
      <c r="U407" s="11"/>
      <c r="X407" s="2">
        <f t="shared" si="208"/>
        <v>453.792</v>
      </c>
      <c r="Y407" s="2">
        <f t="shared" si="209"/>
        <v>0</v>
      </c>
      <c r="Z407" s="2">
        <f t="shared" si="211"/>
        <v>226.9</v>
      </c>
      <c r="AA407" s="35" t="str">
        <f>VLOOKUP(C407,[7]export!$B$1:$I$388,8,0)</f>
        <v>226.9</v>
      </c>
      <c r="AB407" s="2">
        <f>VLOOKUP(C407,[8]Sheet1!$B$1:$K$500,9,0)</f>
        <v>8.51</v>
      </c>
      <c r="AC407" s="2">
        <f t="shared" si="207"/>
        <v>0</v>
      </c>
      <c r="AD407" s="2">
        <f>VLOOKUP(C407,'2021.06'!$C$2:$M$500,9,0)</f>
        <v>424.17</v>
      </c>
    </row>
    <row r="408" ht="20" customHeight="1" spans="1:30">
      <c r="A408" s="38">
        <f t="shared" si="210"/>
        <v>405</v>
      </c>
      <c r="B408" s="41"/>
      <c r="C408" s="49" t="s">
        <v>698</v>
      </c>
      <c r="D408" s="11" t="s">
        <v>699</v>
      </c>
      <c r="E408" s="11" t="s">
        <v>758</v>
      </c>
      <c r="F408" s="11">
        <v>2837</v>
      </c>
      <c r="G408" s="13">
        <v>5228.42</v>
      </c>
      <c r="H408" s="11">
        <f t="shared" si="194"/>
        <v>51.05</v>
      </c>
      <c r="I408" s="11">
        <f t="shared" si="195"/>
        <v>453.792</v>
      </c>
      <c r="J408" s="11">
        <f t="shared" si="196"/>
        <v>19.859</v>
      </c>
      <c r="K408" s="13">
        <f t="shared" si="197"/>
        <v>444.42</v>
      </c>
      <c r="L408" s="13"/>
      <c r="M408" s="13">
        <f t="shared" si="198"/>
        <v>969.121</v>
      </c>
      <c r="N408" s="11">
        <v>0</v>
      </c>
      <c r="O408" s="11">
        <f t="shared" si="199"/>
        <v>226.9</v>
      </c>
      <c r="P408" s="11">
        <f t="shared" si="200"/>
        <v>8.51</v>
      </c>
      <c r="Q408" s="13">
        <f t="shared" si="201"/>
        <v>104.57</v>
      </c>
      <c r="R408" s="13"/>
      <c r="S408" s="11">
        <f t="shared" si="202"/>
        <v>339.98</v>
      </c>
      <c r="T408" s="11">
        <f t="shared" si="203"/>
        <v>1309.101</v>
      </c>
      <c r="U408" s="11"/>
      <c r="X408" s="2">
        <f t="shared" si="208"/>
        <v>453.792</v>
      </c>
      <c r="Y408" s="2">
        <f t="shared" si="209"/>
        <v>0</v>
      </c>
      <c r="Z408" s="2">
        <f t="shared" si="211"/>
        <v>226.9</v>
      </c>
      <c r="AA408" s="35" t="str">
        <f>VLOOKUP(C408,[7]export!$B$1:$I$388,8,0)</f>
        <v>226.9</v>
      </c>
      <c r="AB408" s="2">
        <f>VLOOKUP(C408,[8]Sheet1!$B$1:$K$500,9,0)</f>
        <v>8.51</v>
      </c>
      <c r="AC408" s="2">
        <f t="shared" si="207"/>
        <v>0</v>
      </c>
      <c r="AD408" s="2">
        <f>VLOOKUP(C408,'2021.06'!$C$2:$M$500,9,0)</f>
        <v>424.17</v>
      </c>
    </row>
    <row r="409" ht="20" customHeight="1" spans="1:30">
      <c r="A409" s="38">
        <f t="shared" si="210"/>
        <v>406</v>
      </c>
      <c r="B409" s="41"/>
      <c r="C409" s="49" t="s">
        <v>702</v>
      </c>
      <c r="D409" s="11" t="s">
        <v>703</v>
      </c>
      <c r="E409" s="11" t="s">
        <v>758</v>
      </c>
      <c r="F409" s="11">
        <v>2837</v>
      </c>
      <c r="G409" s="13">
        <v>5228.42</v>
      </c>
      <c r="H409" s="11">
        <f t="shared" si="194"/>
        <v>51.05</v>
      </c>
      <c r="I409" s="11">
        <f t="shared" si="195"/>
        <v>453.792</v>
      </c>
      <c r="J409" s="11">
        <f t="shared" si="196"/>
        <v>19.859</v>
      </c>
      <c r="K409" s="13">
        <f t="shared" si="197"/>
        <v>444.42</v>
      </c>
      <c r="L409" s="13"/>
      <c r="M409" s="13">
        <f t="shared" si="198"/>
        <v>969.121</v>
      </c>
      <c r="N409" s="11">
        <v>0</v>
      </c>
      <c r="O409" s="11">
        <f t="shared" si="199"/>
        <v>226.9</v>
      </c>
      <c r="P409" s="11">
        <f t="shared" si="200"/>
        <v>8.51</v>
      </c>
      <c r="Q409" s="13">
        <f t="shared" si="201"/>
        <v>104.57</v>
      </c>
      <c r="R409" s="13"/>
      <c r="S409" s="11">
        <f t="shared" si="202"/>
        <v>339.98</v>
      </c>
      <c r="T409" s="11">
        <f t="shared" si="203"/>
        <v>1309.101</v>
      </c>
      <c r="U409" s="11"/>
      <c r="X409" s="2">
        <f t="shared" si="208"/>
        <v>453.792</v>
      </c>
      <c r="Y409" s="2">
        <f t="shared" si="209"/>
        <v>0</v>
      </c>
      <c r="Z409" s="2">
        <f t="shared" si="211"/>
        <v>226.9</v>
      </c>
      <c r="AA409" s="35" t="str">
        <f>VLOOKUP(C409,[7]export!$B$1:$I$388,8,0)</f>
        <v>226.9</v>
      </c>
      <c r="AB409" s="2">
        <f>VLOOKUP(C409,[8]Sheet1!$B$1:$K$500,9,0)</f>
        <v>8.51</v>
      </c>
      <c r="AC409" s="2">
        <f t="shared" si="207"/>
        <v>0</v>
      </c>
      <c r="AD409" s="2">
        <f>VLOOKUP(C409,'2021.06'!$C$2:$M$500,9,0)</f>
        <v>424.17</v>
      </c>
    </row>
    <row r="410" ht="20" customHeight="1" spans="1:30">
      <c r="A410" s="38">
        <f t="shared" si="210"/>
        <v>407</v>
      </c>
      <c r="B410" s="41"/>
      <c r="C410" s="49" t="s">
        <v>704</v>
      </c>
      <c r="D410" s="11" t="s">
        <v>705</v>
      </c>
      <c r="E410" s="11" t="s">
        <v>758</v>
      </c>
      <c r="F410" s="11">
        <v>2837</v>
      </c>
      <c r="G410" s="13">
        <v>5228.42</v>
      </c>
      <c r="H410" s="11">
        <f t="shared" si="194"/>
        <v>51.05</v>
      </c>
      <c r="I410" s="11">
        <f t="shared" si="195"/>
        <v>453.792</v>
      </c>
      <c r="J410" s="11">
        <f t="shared" si="196"/>
        <v>19.859</v>
      </c>
      <c r="K410" s="13">
        <f t="shared" si="197"/>
        <v>444.42</v>
      </c>
      <c r="L410" s="13"/>
      <c r="M410" s="13">
        <f t="shared" si="198"/>
        <v>969.121</v>
      </c>
      <c r="N410" s="11">
        <v>0</v>
      </c>
      <c r="O410" s="11">
        <f t="shared" si="199"/>
        <v>226.9</v>
      </c>
      <c r="P410" s="11">
        <f t="shared" si="200"/>
        <v>8.51</v>
      </c>
      <c r="Q410" s="13">
        <f t="shared" si="201"/>
        <v>104.57</v>
      </c>
      <c r="R410" s="13"/>
      <c r="S410" s="11">
        <f t="shared" si="202"/>
        <v>339.98</v>
      </c>
      <c r="T410" s="11">
        <f t="shared" si="203"/>
        <v>1309.101</v>
      </c>
      <c r="U410" s="11"/>
      <c r="X410" s="2">
        <f t="shared" si="208"/>
        <v>453.792</v>
      </c>
      <c r="Y410" s="2">
        <f t="shared" si="209"/>
        <v>0</v>
      </c>
      <c r="Z410" s="2">
        <f t="shared" si="211"/>
        <v>226.9</v>
      </c>
      <c r="AA410" s="35" t="str">
        <f>VLOOKUP(C410,[7]export!$B$1:$I$388,8,0)</f>
        <v>226.9</v>
      </c>
      <c r="AB410" s="2">
        <f>VLOOKUP(C410,[8]Sheet1!$B$1:$K$500,9,0)</f>
        <v>8.51</v>
      </c>
      <c r="AC410" s="2">
        <f t="shared" si="207"/>
        <v>0</v>
      </c>
      <c r="AD410" s="2">
        <f>VLOOKUP(C410,'2021.06'!$C$2:$M$500,9,0)</f>
        <v>424.17</v>
      </c>
    </row>
    <row r="411" ht="20" customHeight="1" spans="1:30">
      <c r="A411" s="38">
        <f t="shared" si="210"/>
        <v>408</v>
      </c>
      <c r="B411" s="41"/>
      <c r="C411" s="49" t="s">
        <v>710</v>
      </c>
      <c r="D411" s="11" t="s">
        <v>711</v>
      </c>
      <c r="E411" s="11" t="s">
        <v>758</v>
      </c>
      <c r="F411" s="11">
        <v>2837</v>
      </c>
      <c r="G411" s="13">
        <v>5228.42</v>
      </c>
      <c r="H411" s="11">
        <f t="shared" si="194"/>
        <v>51.05</v>
      </c>
      <c r="I411" s="11">
        <f t="shared" si="195"/>
        <v>453.792</v>
      </c>
      <c r="J411" s="11">
        <f t="shared" si="196"/>
        <v>19.859</v>
      </c>
      <c r="K411" s="13">
        <f t="shared" si="197"/>
        <v>444.42</v>
      </c>
      <c r="L411" s="13"/>
      <c r="M411" s="13">
        <f t="shared" si="198"/>
        <v>969.121</v>
      </c>
      <c r="N411" s="11">
        <v>0</v>
      </c>
      <c r="O411" s="11">
        <f t="shared" si="199"/>
        <v>226.9</v>
      </c>
      <c r="P411" s="11">
        <f t="shared" si="200"/>
        <v>8.51</v>
      </c>
      <c r="Q411" s="13">
        <f t="shared" si="201"/>
        <v>104.57</v>
      </c>
      <c r="R411" s="13"/>
      <c r="S411" s="11">
        <f t="shared" si="202"/>
        <v>339.98</v>
      </c>
      <c r="T411" s="11">
        <f t="shared" si="203"/>
        <v>1309.101</v>
      </c>
      <c r="U411" s="11"/>
      <c r="X411" s="2">
        <f t="shared" si="208"/>
        <v>453.792</v>
      </c>
      <c r="Y411" s="2">
        <f t="shared" si="209"/>
        <v>0</v>
      </c>
      <c r="Z411" s="2">
        <f t="shared" si="211"/>
        <v>226.9</v>
      </c>
      <c r="AA411" s="35" t="str">
        <f>VLOOKUP(C411,[7]export!$B$1:$I$388,8,0)</f>
        <v>226.9</v>
      </c>
      <c r="AB411" s="2">
        <f>VLOOKUP(C411,[8]Sheet1!$B$1:$K$500,9,0)</f>
        <v>8.51</v>
      </c>
      <c r="AC411" s="2">
        <f t="shared" si="207"/>
        <v>0</v>
      </c>
      <c r="AD411" s="2">
        <f>VLOOKUP(C411,'2021.06'!$C$2:$M$500,9,0)</f>
        <v>424.17</v>
      </c>
    </row>
    <row r="412" ht="20" customHeight="1" spans="1:30">
      <c r="A412" s="38">
        <f t="shared" si="210"/>
        <v>409</v>
      </c>
      <c r="B412" s="41"/>
      <c r="C412" s="49" t="s">
        <v>827</v>
      </c>
      <c r="D412" s="11" t="s">
        <v>828</v>
      </c>
      <c r="E412" s="11">
        <v>3042.05</v>
      </c>
      <c r="F412" s="11">
        <v>3043</v>
      </c>
      <c r="G412" s="13">
        <v>5228.42</v>
      </c>
      <c r="H412" s="11">
        <f t="shared" si="194"/>
        <v>54.76</v>
      </c>
      <c r="I412" s="11">
        <f t="shared" si="195"/>
        <v>486.728</v>
      </c>
      <c r="J412" s="11">
        <f t="shared" si="196"/>
        <v>21.301</v>
      </c>
      <c r="K412" s="13">
        <f t="shared" si="197"/>
        <v>444.42</v>
      </c>
      <c r="L412" s="13"/>
      <c r="M412" s="13">
        <f t="shared" si="198"/>
        <v>1007.209</v>
      </c>
      <c r="N412" s="11">
        <v>0</v>
      </c>
      <c r="O412" s="11">
        <f t="shared" si="199"/>
        <v>243.36</v>
      </c>
      <c r="P412" s="11">
        <f t="shared" si="200"/>
        <v>9.13</v>
      </c>
      <c r="Q412" s="13">
        <f t="shared" si="201"/>
        <v>104.57</v>
      </c>
      <c r="R412" s="13"/>
      <c r="S412" s="11">
        <f t="shared" si="202"/>
        <v>357.06</v>
      </c>
      <c r="T412" s="11">
        <f t="shared" si="203"/>
        <v>1364.269</v>
      </c>
      <c r="U412" s="11"/>
      <c r="X412" s="2">
        <f t="shared" si="208"/>
        <v>486.728</v>
      </c>
      <c r="Y412" s="2">
        <f t="shared" si="209"/>
        <v>0</v>
      </c>
      <c r="Z412" s="2">
        <f t="shared" si="211"/>
        <v>243.36</v>
      </c>
      <c r="AA412" s="35" t="str">
        <f>VLOOKUP(C412,[7]export!$B$1:$I$388,8,0)</f>
        <v>243.36</v>
      </c>
      <c r="AB412" s="2">
        <f>VLOOKUP(C412,[8]Sheet1!$B$1:$K$500,9,0)</f>
        <v>9.13</v>
      </c>
      <c r="AC412" s="2">
        <f t="shared" si="207"/>
        <v>0</v>
      </c>
      <c r="AD412" s="2">
        <f>VLOOKUP(C412,'2021.06'!$C$2:$M$500,9,0)</f>
        <v>424.17</v>
      </c>
    </row>
    <row r="413" ht="20" customHeight="1" spans="1:30">
      <c r="A413" s="38">
        <f t="shared" si="210"/>
        <v>410</v>
      </c>
      <c r="B413" s="41"/>
      <c r="C413" s="49" t="s">
        <v>829</v>
      </c>
      <c r="D413" s="11" t="s">
        <v>830</v>
      </c>
      <c r="E413" s="11">
        <v>3042.05</v>
      </c>
      <c r="F413" s="11">
        <v>3043</v>
      </c>
      <c r="G413" s="13">
        <v>5228.42</v>
      </c>
      <c r="H413" s="11">
        <f t="shared" si="194"/>
        <v>54.76</v>
      </c>
      <c r="I413" s="11">
        <f t="shared" si="195"/>
        <v>486.728</v>
      </c>
      <c r="J413" s="11">
        <f t="shared" si="196"/>
        <v>21.301</v>
      </c>
      <c r="K413" s="13">
        <f t="shared" si="197"/>
        <v>444.42</v>
      </c>
      <c r="L413" s="13"/>
      <c r="M413" s="13">
        <f t="shared" si="198"/>
        <v>1007.209</v>
      </c>
      <c r="N413" s="11">
        <v>0</v>
      </c>
      <c r="O413" s="11">
        <f t="shared" si="199"/>
        <v>243.36</v>
      </c>
      <c r="P413" s="11">
        <f t="shared" si="200"/>
        <v>9.13</v>
      </c>
      <c r="Q413" s="13">
        <f t="shared" si="201"/>
        <v>104.57</v>
      </c>
      <c r="R413" s="13"/>
      <c r="S413" s="11">
        <f t="shared" si="202"/>
        <v>357.06</v>
      </c>
      <c r="T413" s="11">
        <f t="shared" si="203"/>
        <v>1364.269</v>
      </c>
      <c r="U413" s="11"/>
      <c r="X413" s="2">
        <f t="shared" si="208"/>
        <v>486.728</v>
      </c>
      <c r="Y413" s="2">
        <f t="shared" si="209"/>
        <v>0</v>
      </c>
      <c r="Z413" s="2">
        <f t="shared" si="211"/>
        <v>243.36</v>
      </c>
      <c r="AA413" s="35" t="str">
        <f>VLOOKUP(C413,[7]export!$B$1:$I$388,8,0)</f>
        <v>243.36</v>
      </c>
      <c r="AB413" s="2">
        <f>VLOOKUP(C413,[8]Sheet1!$B$1:$K$500,9,0)</f>
        <v>9.13</v>
      </c>
      <c r="AC413" s="2">
        <f t="shared" si="207"/>
        <v>0</v>
      </c>
      <c r="AD413" s="2">
        <f>VLOOKUP(C413,'2021.06'!$C$2:$M$500,9,0)</f>
        <v>424.17</v>
      </c>
    </row>
    <row r="414" ht="20" customHeight="1" spans="1:30">
      <c r="A414" s="38">
        <f t="shared" si="210"/>
        <v>411</v>
      </c>
      <c r="B414" s="41"/>
      <c r="C414" s="49" t="s">
        <v>831</v>
      </c>
      <c r="D414" s="11" t="s">
        <v>832</v>
      </c>
      <c r="E414" s="11">
        <v>3042.05</v>
      </c>
      <c r="F414" s="11">
        <v>3043</v>
      </c>
      <c r="G414" s="13">
        <v>5228.42</v>
      </c>
      <c r="H414" s="11">
        <f t="shared" si="194"/>
        <v>54.76</v>
      </c>
      <c r="I414" s="11">
        <f t="shared" si="195"/>
        <v>486.728</v>
      </c>
      <c r="J414" s="11">
        <f t="shared" si="196"/>
        <v>21.301</v>
      </c>
      <c r="K414" s="13">
        <f t="shared" si="197"/>
        <v>444.42</v>
      </c>
      <c r="L414" s="13"/>
      <c r="M414" s="13">
        <f t="shared" si="198"/>
        <v>1007.209</v>
      </c>
      <c r="N414" s="11">
        <v>0</v>
      </c>
      <c r="O414" s="11">
        <f t="shared" si="199"/>
        <v>243.36</v>
      </c>
      <c r="P414" s="11">
        <f t="shared" si="200"/>
        <v>9.13</v>
      </c>
      <c r="Q414" s="13">
        <f t="shared" si="201"/>
        <v>104.57</v>
      </c>
      <c r="R414" s="13"/>
      <c r="S414" s="11">
        <f t="shared" si="202"/>
        <v>357.06</v>
      </c>
      <c r="T414" s="11">
        <f t="shared" si="203"/>
        <v>1364.269</v>
      </c>
      <c r="U414" s="11"/>
      <c r="X414" s="2">
        <f t="shared" si="208"/>
        <v>486.728</v>
      </c>
      <c r="Y414" s="2">
        <f t="shared" si="209"/>
        <v>0</v>
      </c>
      <c r="Z414" s="2">
        <f t="shared" si="211"/>
        <v>243.36</v>
      </c>
      <c r="AA414" s="35" t="str">
        <f>VLOOKUP(C414,[7]export!$B$1:$I$388,8,0)</f>
        <v>243.36</v>
      </c>
      <c r="AB414" s="2">
        <f>VLOOKUP(C414,[8]Sheet1!$B$1:$K$500,9,0)</f>
        <v>9.13</v>
      </c>
      <c r="AC414" s="2">
        <f t="shared" si="207"/>
        <v>0</v>
      </c>
      <c r="AD414" s="2">
        <f>VLOOKUP(C414,'2021.06'!$C$2:$M$500,9,0)</f>
        <v>424.17</v>
      </c>
    </row>
    <row r="415" ht="20" customHeight="1" spans="1:30">
      <c r="A415" s="38">
        <f t="shared" si="210"/>
        <v>412</v>
      </c>
      <c r="B415" s="41"/>
      <c r="C415" s="49" t="s">
        <v>833</v>
      </c>
      <c r="D415" s="11" t="s">
        <v>834</v>
      </c>
      <c r="E415" s="11">
        <v>3042.05</v>
      </c>
      <c r="F415" s="11">
        <v>3043</v>
      </c>
      <c r="G415" s="13">
        <v>5228.42</v>
      </c>
      <c r="H415" s="11">
        <f t="shared" si="194"/>
        <v>54.76</v>
      </c>
      <c r="I415" s="11">
        <f t="shared" si="195"/>
        <v>486.728</v>
      </c>
      <c r="J415" s="11">
        <f t="shared" si="196"/>
        <v>21.301</v>
      </c>
      <c r="K415" s="13">
        <f t="shared" si="197"/>
        <v>444.42</v>
      </c>
      <c r="L415" s="13"/>
      <c r="M415" s="13">
        <f t="shared" si="198"/>
        <v>1007.209</v>
      </c>
      <c r="N415" s="11">
        <v>0</v>
      </c>
      <c r="O415" s="11">
        <f t="shared" si="199"/>
        <v>243.36</v>
      </c>
      <c r="P415" s="11">
        <f t="shared" si="200"/>
        <v>9.13</v>
      </c>
      <c r="Q415" s="13">
        <f t="shared" si="201"/>
        <v>104.57</v>
      </c>
      <c r="R415" s="13"/>
      <c r="S415" s="11">
        <f t="shared" si="202"/>
        <v>357.06</v>
      </c>
      <c r="T415" s="11">
        <f t="shared" si="203"/>
        <v>1364.269</v>
      </c>
      <c r="U415" s="11"/>
      <c r="X415" s="2">
        <f t="shared" si="208"/>
        <v>486.728</v>
      </c>
      <c r="Y415" s="2">
        <f t="shared" si="209"/>
        <v>0</v>
      </c>
      <c r="Z415" s="2">
        <f t="shared" si="211"/>
        <v>243.36</v>
      </c>
      <c r="AA415" s="35" t="str">
        <f>VLOOKUP(C415,[7]export!$B$1:$I$388,8,0)</f>
        <v>243.36</v>
      </c>
      <c r="AB415" s="2">
        <f>VLOOKUP(C415,[8]Sheet1!$B$1:$K$500,9,0)</f>
        <v>9.13</v>
      </c>
      <c r="AC415" s="2">
        <f t="shared" si="207"/>
        <v>0</v>
      </c>
      <c r="AD415" s="2">
        <f>VLOOKUP(C415,'2021.06'!$C$2:$M$500,9,0)</f>
        <v>424.17</v>
      </c>
    </row>
    <row r="416" ht="20" customHeight="1" spans="1:30">
      <c r="A416" s="38">
        <f t="shared" si="210"/>
        <v>413</v>
      </c>
      <c r="B416" s="41"/>
      <c r="C416" s="49" t="s">
        <v>905</v>
      </c>
      <c r="D416" s="11" t="s">
        <v>906</v>
      </c>
      <c r="E416" s="11">
        <v>3042.05</v>
      </c>
      <c r="F416" s="11">
        <v>3043</v>
      </c>
      <c r="G416" s="13">
        <v>5228.42</v>
      </c>
      <c r="H416" s="11">
        <f t="shared" si="194"/>
        <v>54.76</v>
      </c>
      <c r="I416" s="11">
        <f t="shared" si="195"/>
        <v>486.728</v>
      </c>
      <c r="J416" s="11">
        <f t="shared" si="196"/>
        <v>21.301</v>
      </c>
      <c r="K416" s="13">
        <f t="shared" si="197"/>
        <v>444.42</v>
      </c>
      <c r="L416" s="13"/>
      <c r="M416" s="13">
        <f t="shared" si="198"/>
        <v>1007.209</v>
      </c>
      <c r="N416" s="11">
        <v>0</v>
      </c>
      <c r="O416" s="11">
        <f t="shared" si="199"/>
        <v>243.36</v>
      </c>
      <c r="P416" s="11">
        <f t="shared" si="200"/>
        <v>9.13</v>
      </c>
      <c r="Q416" s="13">
        <f t="shared" si="201"/>
        <v>104.57</v>
      </c>
      <c r="R416" s="13"/>
      <c r="S416" s="11">
        <f t="shared" si="202"/>
        <v>357.06</v>
      </c>
      <c r="T416" s="11">
        <f t="shared" si="203"/>
        <v>1364.269</v>
      </c>
      <c r="U416" s="11"/>
      <c r="X416" s="2">
        <f t="shared" si="208"/>
        <v>486.728</v>
      </c>
      <c r="Y416" s="2">
        <f t="shared" si="209"/>
        <v>0</v>
      </c>
      <c r="Z416" s="2">
        <f t="shared" si="211"/>
        <v>243.36</v>
      </c>
      <c r="AA416" s="35" t="str">
        <f>VLOOKUP(C416,[7]export!$B$1:$I$388,8,0)</f>
        <v>243.36</v>
      </c>
      <c r="AB416" s="2">
        <f>VLOOKUP(C416,[8]Sheet1!$B$1:$K$500,9,0)</f>
        <v>9.13</v>
      </c>
      <c r="AC416" s="2">
        <f t="shared" si="207"/>
        <v>0</v>
      </c>
      <c r="AD416" s="2">
        <f>VLOOKUP(C416,'2021.06'!$C$2:$M$500,9,0)</f>
        <v>424.17</v>
      </c>
    </row>
    <row r="417" ht="20" customHeight="1" spans="1:30">
      <c r="A417" s="38">
        <f t="shared" si="210"/>
        <v>414</v>
      </c>
      <c r="B417" s="41"/>
      <c r="C417" s="51" t="s">
        <v>907</v>
      </c>
      <c r="D417" s="11" t="s">
        <v>908</v>
      </c>
      <c r="E417" s="11">
        <v>3042.05</v>
      </c>
      <c r="F417" s="11">
        <v>3043</v>
      </c>
      <c r="G417" s="13">
        <v>5228.42</v>
      </c>
      <c r="H417" s="11">
        <f t="shared" si="194"/>
        <v>54.76</v>
      </c>
      <c r="I417" s="11">
        <f t="shared" si="195"/>
        <v>486.728</v>
      </c>
      <c r="J417" s="11">
        <f t="shared" si="196"/>
        <v>21.301</v>
      </c>
      <c r="K417" s="13">
        <f t="shared" si="197"/>
        <v>444.42</v>
      </c>
      <c r="L417" s="13"/>
      <c r="M417" s="13">
        <f t="shared" si="198"/>
        <v>1007.209</v>
      </c>
      <c r="N417" s="11">
        <v>0</v>
      </c>
      <c r="O417" s="11">
        <f t="shared" si="199"/>
        <v>243.36</v>
      </c>
      <c r="P417" s="11">
        <f t="shared" si="200"/>
        <v>9.13</v>
      </c>
      <c r="Q417" s="13">
        <f t="shared" si="201"/>
        <v>104.57</v>
      </c>
      <c r="R417" s="13"/>
      <c r="S417" s="11">
        <f t="shared" si="202"/>
        <v>357.06</v>
      </c>
      <c r="T417" s="11">
        <f t="shared" si="203"/>
        <v>1364.269</v>
      </c>
      <c r="U417" s="11"/>
      <c r="X417" s="2">
        <f t="shared" si="208"/>
        <v>486.728</v>
      </c>
      <c r="Y417" s="2">
        <f t="shared" si="209"/>
        <v>0</v>
      </c>
      <c r="Z417" s="2">
        <f t="shared" si="211"/>
        <v>243.36</v>
      </c>
      <c r="AA417" s="35" t="str">
        <f>VLOOKUP(C417,[7]export!$B$1:$I$388,8,0)</f>
        <v>243.36</v>
      </c>
      <c r="AB417" s="2">
        <f>VLOOKUP(C417,[8]Sheet1!$B$1:$K$500,9,0)</f>
        <v>9.13</v>
      </c>
      <c r="AC417" s="2">
        <f t="shared" si="207"/>
        <v>0</v>
      </c>
      <c r="AD417" s="2">
        <f>VLOOKUP(C417,'2021.06'!$C$2:$M$500,9,0)</f>
        <v>424.17</v>
      </c>
    </row>
    <row r="418" ht="20" customHeight="1" spans="1:30">
      <c r="A418" s="38">
        <f t="shared" si="210"/>
        <v>415</v>
      </c>
      <c r="B418" s="41"/>
      <c r="C418" s="51" t="s">
        <v>909</v>
      </c>
      <c r="D418" s="11" t="s">
        <v>910</v>
      </c>
      <c r="E418" s="11">
        <v>3042.05</v>
      </c>
      <c r="F418" s="11">
        <v>3043</v>
      </c>
      <c r="G418" s="13">
        <v>5228.42</v>
      </c>
      <c r="H418" s="11">
        <f t="shared" si="194"/>
        <v>54.76</v>
      </c>
      <c r="I418" s="11">
        <f t="shared" si="195"/>
        <v>486.728</v>
      </c>
      <c r="J418" s="11">
        <f t="shared" si="196"/>
        <v>21.301</v>
      </c>
      <c r="K418" s="13">
        <f t="shared" si="197"/>
        <v>444.42</v>
      </c>
      <c r="L418" s="13"/>
      <c r="M418" s="13">
        <f t="shared" si="198"/>
        <v>1007.209</v>
      </c>
      <c r="N418" s="11">
        <v>0</v>
      </c>
      <c r="O418" s="11">
        <f t="shared" si="199"/>
        <v>243.36</v>
      </c>
      <c r="P418" s="11">
        <f t="shared" si="200"/>
        <v>9.13</v>
      </c>
      <c r="Q418" s="13">
        <f t="shared" si="201"/>
        <v>104.57</v>
      </c>
      <c r="R418" s="13"/>
      <c r="S418" s="11">
        <f t="shared" si="202"/>
        <v>357.06</v>
      </c>
      <c r="T418" s="11">
        <f t="shared" si="203"/>
        <v>1364.269</v>
      </c>
      <c r="U418" s="11"/>
      <c r="X418" s="2">
        <f t="shared" si="208"/>
        <v>486.728</v>
      </c>
      <c r="Y418" s="2">
        <f t="shared" si="209"/>
        <v>0</v>
      </c>
      <c r="Z418" s="2">
        <f t="shared" si="211"/>
        <v>243.36</v>
      </c>
      <c r="AA418" s="35" t="str">
        <f>VLOOKUP(C418,[7]export!$B$1:$I$388,8,0)</f>
        <v>243.36</v>
      </c>
      <c r="AB418" s="2">
        <f>VLOOKUP(C418,[8]Sheet1!$B$1:$K$500,9,0)</f>
        <v>9.13</v>
      </c>
      <c r="AC418" s="2">
        <f t="shared" si="207"/>
        <v>0</v>
      </c>
      <c r="AD418" s="2">
        <f>VLOOKUP(C418,'2021.06'!$C$2:$M$500,9,0)</f>
        <v>424.17</v>
      </c>
    </row>
    <row r="419" ht="20" customHeight="1" spans="1:30">
      <c r="A419" s="38">
        <f t="shared" si="210"/>
        <v>416</v>
      </c>
      <c r="B419" s="41"/>
      <c r="C419" s="52" t="s">
        <v>1059</v>
      </c>
      <c r="D419" s="53" t="s">
        <v>1060</v>
      </c>
      <c r="E419" s="54">
        <v>3042.05</v>
      </c>
      <c r="F419" s="54">
        <v>3043</v>
      </c>
      <c r="G419" s="54">
        <v>5228.42</v>
      </c>
      <c r="H419" s="11">
        <f t="shared" si="194"/>
        <v>54.76</v>
      </c>
      <c r="I419" s="11">
        <f t="shared" si="195"/>
        <v>486.728</v>
      </c>
      <c r="J419" s="11">
        <f t="shared" si="196"/>
        <v>21.301</v>
      </c>
      <c r="K419" s="13">
        <f t="shared" si="197"/>
        <v>444.42</v>
      </c>
      <c r="L419" s="13"/>
      <c r="M419" s="13">
        <f t="shared" si="198"/>
        <v>1007.209</v>
      </c>
      <c r="N419" s="11">
        <v>0</v>
      </c>
      <c r="O419" s="11">
        <f t="shared" si="199"/>
        <v>243.36</v>
      </c>
      <c r="P419" s="11">
        <f t="shared" si="200"/>
        <v>9.13</v>
      </c>
      <c r="Q419" s="13">
        <f t="shared" si="201"/>
        <v>104.57</v>
      </c>
      <c r="R419" s="13"/>
      <c r="S419" s="11">
        <f t="shared" si="202"/>
        <v>357.06</v>
      </c>
      <c r="T419" s="11">
        <f t="shared" si="203"/>
        <v>1364.269</v>
      </c>
      <c r="U419" s="11"/>
      <c r="X419" s="2">
        <f t="shared" si="208"/>
        <v>486.728</v>
      </c>
      <c r="Y419" s="2">
        <f t="shared" si="209"/>
        <v>0</v>
      </c>
      <c r="Z419" s="2">
        <f t="shared" si="211"/>
        <v>243.36</v>
      </c>
      <c r="AA419" s="35" t="str">
        <f>VLOOKUP(C419,[7]export!$B$1:$I$388,8,0)</f>
        <v>243.36</v>
      </c>
      <c r="AB419" s="2">
        <f>VLOOKUP(C419,[8]Sheet1!$B$1:$K$500,9,0)</f>
        <v>9.13</v>
      </c>
      <c r="AC419" s="2">
        <f t="shared" si="207"/>
        <v>0</v>
      </c>
      <c r="AD419" s="2">
        <f>VLOOKUP(C419,'2021.06'!$C$2:$M$500,9,0)</f>
        <v>424.17</v>
      </c>
    </row>
    <row r="420" ht="20" customHeight="1" spans="1:30">
      <c r="A420" s="38">
        <f t="shared" si="210"/>
        <v>417</v>
      </c>
      <c r="B420" s="41"/>
      <c r="C420" s="55" t="s">
        <v>1063</v>
      </c>
      <c r="D420" s="35" t="s">
        <v>1064</v>
      </c>
      <c r="E420" s="54">
        <v>3042.05</v>
      </c>
      <c r="F420" s="54">
        <v>0</v>
      </c>
      <c r="G420" s="54">
        <v>0</v>
      </c>
      <c r="H420" s="11">
        <f t="shared" ref="H420:H435" si="212">ROUND(E420*0.018,2)</f>
        <v>54.76</v>
      </c>
      <c r="I420" s="11">
        <v>0</v>
      </c>
      <c r="J420" s="11">
        <f t="shared" si="196"/>
        <v>0</v>
      </c>
      <c r="K420" s="13">
        <f t="shared" si="197"/>
        <v>0</v>
      </c>
      <c r="L420" s="13"/>
      <c r="M420" s="13">
        <f t="shared" ref="M420:M435" si="213">SUM(H420:K420)</f>
        <v>54.76</v>
      </c>
      <c r="N420" s="11">
        <v>0</v>
      </c>
      <c r="O420" s="11">
        <v>0</v>
      </c>
      <c r="P420" s="11">
        <f t="shared" si="200"/>
        <v>0</v>
      </c>
      <c r="Q420" s="13">
        <f t="shared" si="201"/>
        <v>0</v>
      </c>
      <c r="R420" s="13"/>
      <c r="S420" s="11">
        <f t="shared" si="202"/>
        <v>0</v>
      </c>
      <c r="T420" s="11">
        <f t="shared" ref="T420:T435" si="214">M420+S420</f>
        <v>54.76</v>
      </c>
      <c r="U420" s="11"/>
      <c r="Y420" s="2" t="e">
        <f>VLOOKUP(C420,'[5]6月养老保险明细导'!$B$1:$R$500,17,0)</f>
        <v>#N/A</v>
      </c>
      <c r="Z420" s="2" t="e">
        <f t="shared" si="211"/>
        <v>#N/A</v>
      </c>
      <c r="AA420" s="35" t="e">
        <f>VLOOKUP(C420,[7]export!$B$1:$I$388,8,0)</f>
        <v>#N/A</v>
      </c>
      <c r="AB420" s="2" t="e">
        <f>VLOOKUP(C420,[8]Sheet1!$B$1:$K$500,9,0)</f>
        <v>#N/A</v>
      </c>
      <c r="AC420" s="2" t="e">
        <f t="shared" si="207"/>
        <v>#N/A</v>
      </c>
      <c r="AD420" s="2">
        <f>VLOOKUP(C420,'2021.06'!$C$2:$M$500,9,0)</f>
        <v>0</v>
      </c>
    </row>
    <row r="421" ht="20" customHeight="1" spans="1:30">
      <c r="A421" s="38">
        <f t="shared" si="210"/>
        <v>418</v>
      </c>
      <c r="B421" s="41"/>
      <c r="C421" s="52" t="s">
        <v>1065</v>
      </c>
      <c r="D421" s="53" t="s">
        <v>1066</v>
      </c>
      <c r="E421" s="54">
        <v>3042.05</v>
      </c>
      <c r="F421" s="54">
        <v>3043</v>
      </c>
      <c r="G421" s="54">
        <v>5228.42</v>
      </c>
      <c r="H421" s="11">
        <f t="shared" si="212"/>
        <v>54.76</v>
      </c>
      <c r="I421" s="11">
        <f t="shared" ref="I421:I432" si="215">E421*0.16</f>
        <v>486.728</v>
      </c>
      <c r="J421" s="11">
        <f t="shared" si="196"/>
        <v>21.301</v>
      </c>
      <c r="K421" s="13">
        <f t="shared" si="197"/>
        <v>444.42</v>
      </c>
      <c r="L421" s="13"/>
      <c r="M421" s="13">
        <f t="shared" si="213"/>
        <v>1007.209</v>
      </c>
      <c r="N421" s="11">
        <v>0</v>
      </c>
      <c r="O421" s="11">
        <f t="shared" ref="O421:O432" si="216">ROUND(E421*0.08,2)</f>
        <v>243.36</v>
      </c>
      <c r="P421" s="11">
        <f t="shared" si="200"/>
        <v>9.13</v>
      </c>
      <c r="Q421" s="13">
        <f t="shared" si="201"/>
        <v>104.57</v>
      </c>
      <c r="R421" s="13"/>
      <c r="S421" s="11">
        <f t="shared" si="202"/>
        <v>357.06</v>
      </c>
      <c r="T421" s="11">
        <f t="shared" si="214"/>
        <v>1364.269</v>
      </c>
      <c r="U421" s="11"/>
      <c r="X421" s="2">
        <f t="shared" ref="X421:X432" si="217">I421*1</f>
        <v>486.728</v>
      </c>
      <c r="Y421" s="2">
        <f t="shared" ref="Y421:Y432" si="218">I421-X421</f>
        <v>0</v>
      </c>
      <c r="Z421" s="2">
        <f t="shared" si="211"/>
        <v>243.36</v>
      </c>
      <c r="AA421" s="35" t="str">
        <f>VLOOKUP(C421,[7]export!$B$1:$I$388,8,0)</f>
        <v>243.36</v>
      </c>
      <c r="AB421" s="2">
        <f>VLOOKUP(C421,[8]Sheet1!$B$1:$K$500,9,0)</f>
        <v>9.13</v>
      </c>
      <c r="AC421" s="2">
        <f t="shared" si="207"/>
        <v>0</v>
      </c>
      <c r="AD421" s="2">
        <f>VLOOKUP(C421,'2021.06'!$C$2:$M$500,9,0)</f>
        <v>424.17</v>
      </c>
    </row>
    <row r="422" ht="20" customHeight="1" spans="1:30">
      <c r="A422" s="38">
        <f t="shared" si="210"/>
        <v>419</v>
      </c>
      <c r="B422" s="41"/>
      <c r="C422" s="52" t="s">
        <v>1067</v>
      </c>
      <c r="D422" s="53" t="s">
        <v>1068</v>
      </c>
      <c r="E422" s="54">
        <v>3042.05</v>
      </c>
      <c r="F422" s="54">
        <v>3043</v>
      </c>
      <c r="G422" s="54">
        <v>5228.42</v>
      </c>
      <c r="H422" s="11">
        <f t="shared" si="212"/>
        <v>54.76</v>
      </c>
      <c r="I422" s="11">
        <f t="shared" si="215"/>
        <v>486.728</v>
      </c>
      <c r="J422" s="11">
        <f t="shared" ref="J422:J432" si="219">F422*0.007</f>
        <v>21.301</v>
      </c>
      <c r="K422" s="13">
        <f t="shared" ref="K422:K432" si="220">ROUND(G422*0.085,2)</f>
        <v>444.42</v>
      </c>
      <c r="L422" s="13"/>
      <c r="M422" s="13">
        <f t="shared" si="213"/>
        <v>1007.209</v>
      </c>
      <c r="N422" s="11">
        <v>0</v>
      </c>
      <c r="O422" s="11">
        <f t="shared" si="216"/>
        <v>243.36</v>
      </c>
      <c r="P422" s="11">
        <f t="shared" ref="P422:P432" si="221">ROUND(F422*0.003,2)</f>
        <v>9.13</v>
      </c>
      <c r="Q422" s="13">
        <f t="shared" ref="Q422:Q432" si="222">ROUND(G422*0.02,2)</f>
        <v>104.57</v>
      </c>
      <c r="R422" s="13"/>
      <c r="S422" s="11">
        <f t="shared" ref="S422:S433" si="223">SUM(N422:Q422)</f>
        <v>357.06</v>
      </c>
      <c r="T422" s="11">
        <f t="shared" si="214"/>
        <v>1364.269</v>
      </c>
      <c r="U422" s="11"/>
      <c r="X422" s="2">
        <f t="shared" si="217"/>
        <v>486.728</v>
      </c>
      <c r="Y422" s="2">
        <f t="shared" si="218"/>
        <v>0</v>
      </c>
      <c r="Z422" s="2">
        <f t="shared" si="211"/>
        <v>243.36</v>
      </c>
      <c r="AA422" s="35" t="str">
        <f>VLOOKUP(C422,[7]export!$B$1:$I$388,8,0)</f>
        <v>243.36</v>
      </c>
      <c r="AB422" s="2">
        <f>VLOOKUP(C422,[8]Sheet1!$B$1:$K$500,9,0)</f>
        <v>9.13</v>
      </c>
      <c r="AC422" s="2">
        <f t="shared" si="207"/>
        <v>0</v>
      </c>
      <c r="AD422" s="2">
        <f>VLOOKUP(C422,'2021.06'!$C$2:$M$500,9,0)</f>
        <v>424.17</v>
      </c>
    </row>
    <row r="423" ht="20" customHeight="1" spans="1:30">
      <c r="A423" s="38">
        <f t="shared" si="210"/>
        <v>420</v>
      </c>
      <c r="B423" s="41"/>
      <c r="C423" s="52" t="s">
        <v>1069</v>
      </c>
      <c r="D423" s="53" t="s">
        <v>1070</v>
      </c>
      <c r="E423" s="54">
        <v>3042.05</v>
      </c>
      <c r="F423" s="54">
        <v>3043</v>
      </c>
      <c r="G423" s="54">
        <v>5228.42</v>
      </c>
      <c r="H423" s="11">
        <f t="shared" si="212"/>
        <v>54.76</v>
      </c>
      <c r="I423" s="11">
        <f t="shared" si="215"/>
        <v>486.728</v>
      </c>
      <c r="J423" s="11">
        <f t="shared" si="219"/>
        <v>21.301</v>
      </c>
      <c r="K423" s="13">
        <f t="shared" si="220"/>
        <v>444.42</v>
      </c>
      <c r="L423" s="13"/>
      <c r="M423" s="13">
        <f t="shared" si="213"/>
        <v>1007.209</v>
      </c>
      <c r="N423" s="11">
        <v>0</v>
      </c>
      <c r="O423" s="11">
        <f t="shared" si="216"/>
        <v>243.36</v>
      </c>
      <c r="P423" s="11">
        <f t="shared" si="221"/>
        <v>9.13</v>
      </c>
      <c r="Q423" s="13">
        <f t="shared" si="222"/>
        <v>104.57</v>
      </c>
      <c r="R423" s="13"/>
      <c r="S423" s="11">
        <f t="shared" si="223"/>
        <v>357.06</v>
      </c>
      <c r="T423" s="11">
        <f t="shared" si="214"/>
        <v>1364.269</v>
      </c>
      <c r="U423" s="11"/>
      <c r="X423" s="2">
        <f t="shared" si="217"/>
        <v>486.728</v>
      </c>
      <c r="Y423" s="2">
        <f t="shared" si="218"/>
        <v>0</v>
      </c>
      <c r="Z423" s="2">
        <f t="shared" si="211"/>
        <v>243.36</v>
      </c>
      <c r="AA423" s="35" t="str">
        <f>VLOOKUP(C423,[7]export!$B$1:$I$388,8,0)</f>
        <v>243.36</v>
      </c>
      <c r="AB423" s="2">
        <f>VLOOKUP(C423,[8]Sheet1!$B$1:$K$500,9,0)</f>
        <v>9.13</v>
      </c>
      <c r="AC423" s="2">
        <f t="shared" si="207"/>
        <v>0</v>
      </c>
      <c r="AD423" s="2">
        <f>VLOOKUP(C423,'2021.06'!$C$2:$M$500,9,0)</f>
        <v>424.17</v>
      </c>
    </row>
    <row r="424" ht="20" customHeight="1" spans="1:30">
      <c r="A424" s="38">
        <f t="shared" si="210"/>
        <v>421</v>
      </c>
      <c r="B424" s="41"/>
      <c r="C424" s="52" t="s">
        <v>1071</v>
      </c>
      <c r="D424" s="53" t="s">
        <v>1072</v>
      </c>
      <c r="E424" s="54">
        <v>3042.05</v>
      </c>
      <c r="F424" s="54">
        <v>3043</v>
      </c>
      <c r="G424" s="54">
        <v>0</v>
      </c>
      <c r="H424" s="11">
        <f t="shared" si="212"/>
        <v>54.76</v>
      </c>
      <c r="I424" s="11">
        <f t="shared" si="215"/>
        <v>486.728</v>
      </c>
      <c r="J424" s="11">
        <f t="shared" si="219"/>
        <v>21.301</v>
      </c>
      <c r="K424" s="13">
        <f t="shared" si="220"/>
        <v>0</v>
      </c>
      <c r="L424" s="13"/>
      <c r="M424" s="13">
        <f t="shared" si="213"/>
        <v>562.789</v>
      </c>
      <c r="N424" s="11">
        <v>0</v>
      </c>
      <c r="O424" s="11">
        <f t="shared" si="216"/>
        <v>243.36</v>
      </c>
      <c r="P424" s="11">
        <f t="shared" si="221"/>
        <v>9.13</v>
      </c>
      <c r="Q424" s="13">
        <f t="shared" si="222"/>
        <v>0</v>
      </c>
      <c r="R424" s="13"/>
      <c r="S424" s="11">
        <f t="shared" si="223"/>
        <v>252.49</v>
      </c>
      <c r="T424" s="11">
        <f t="shared" si="214"/>
        <v>815.279</v>
      </c>
      <c r="U424" s="11"/>
      <c r="X424" s="2">
        <f t="shared" si="217"/>
        <v>486.728</v>
      </c>
      <c r="Y424" s="2">
        <f t="shared" si="218"/>
        <v>0</v>
      </c>
      <c r="Z424" s="2">
        <f t="shared" si="211"/>
        <v>243.36</v>
      </c>
      <c r="AA424" s="35" t="str">
        <f>VLOOKUP(C424,[7]export!$B$1:$I$388,8,0)</f>
        <v>243.36</v>
      </c>
      <c r="AB424" s="2">
        <f>VLOOKUP(C424,[8]Sheet1!$B$1:$K$500,9,0)</f>
        <v>9.13</v>
      </c>
      <c r="AC424" s="2">
        <f t="shared" si="207"/>
        <v>0</v>
      </c>
      <c r="AD424" s="2">
        <f>VLOOKUP(C424,'2021.06'!$C$2:$M$500,9,0)</f>
        <v>0</v>
      </c>
    </row>
    <row r="425" ht="20" customHeight="1" spans="1:30">
      <c r="A425" s="38">
        <f t="shared" si="210"/>
        <v>422</v>
      </c>
      <c r="B425" s="41"/>
      <c r="C425" s="52" t="s">
        <v>1073</v>
      </c>
      <c r="D425" s="53" t="s">
        <v>1074</v>
      </c>
      <c r="E425" s="54">
        <v>3042.05</v>
      </c>
      <c r="F425" s="54">
        <v>3043</v>
      </c>
      <c r="G425" s="54">
        <v>5228.42</v>
      </c>
      <c r="H425" s="11">
        <f t="shared" si="212"/>
        <v>54.76</v>
      </c>
      <c r="I425" s="11">
        <f t="shared" si="215"/>
        <v>486.728</v>
      </c>
      <c r="J425" s="11">
        <f t="shared" si="219"/>
        <v>21.301</v>
      </c>
      <c r="K425" s="13">
        <f t="shared" si="220"/>
        <v>444.42</v>
      </c>
      <c r="L425" s="13"/>
      <c r="M425" s="13">
        <f t="shared" si="213"/>
        <v>1007.209</v>
      </c>
      <c r="N425" s="11">
        <v>0</v>
      </c>
      <c r="O425" s="11">
        <f t="shared" si="216"/>
        <v>243.36</v>
      </c>
      <c r="P425" s="11">
        <f t="shared" si="221"/>
        <v>9.13</v>
      </c>
      <c r="Q425" s="13">
        <f t="shared" si="222"/>
        <v>104.57</v>
      </c>
      <c r="R425" s="13"/>
      <c r="S425" s="11">
        <f t="shared" si="223"/>
        <v>357.06</v>
      </c>
      <c r="T425" s="11">
        <f t="shared" si="214"/>
        <v>1364.269</v>
      </c>
      <c r="U425" s="11"/>
      <c r="X425" s="2">
        <f t="shared" si="217"/>
        <v>486.728</v>
      </c>
      <c r="Y425" s="2">
        <f t="shared" si="218"/>
        <v>0</v>
      </c>
      <c r="Z425" s="2">
        <f t="shared" si="211"/>
        <v>243.36</v>
      </c>
      <c r="AA425" s="35" t="str">
        <f>VLOOKUP(C425,[7]export!$B$1:$I$388,8,0)</f>
        <v>243.36</v>
      </c>
      <c r="AB425" s="2">
        <f>VLOOKUP(C425,[8]Sheet1!$B$1:$K$500,9,0)</f>
        <v>9.13</v>
      </c>
      <c r="AC425" s="2">
        <f t="shared" si="207"/>
        <v>0</v>
      </c>
      <c r="AD425" s="2">
        <f>VLOOKUP(C425,'2021.06'!$C$2:$M$500,9,0)</f>
        <v>424.17</v>
      </c>
    </row>
    <row r="426" ht="20" customHeight="1" spans="1:30">
      <c r="A426" s="38">
        <f t="shared" si="210"/>
        <v>423</v>
      </c>
      <c r="B426" s="41"/>
      <c r="C426" s="52" t="s">
        <v>1075</v>
      </c>
      <c r="D426" s="56" t="s">
        <v>1076</v>
      </c>
      <c r="E426" s="54">
        <v>3042.05</v>
      </c>
      <c r="F426" s="54">
        <v>3043</v>
      </c>
      <c r="G426" s="54">
        <v>5228.42</v>
      </c>
      <c r="H426" s="11">
        <f t="shared" si="212"/>
        <v>54.76</v>
      </c>
      <c r="I426" s="11">
        <f t="shared" si="215"/>
        <v>486.728</v>
      </c>
      <c r="J426" s="11">
        <f t="shared" si="219"/>
        <v>21.301</v>
      </c>
      <c r="K426" s="13">
        <f t="shared" si="220"/>
        <v>444.42</v>
      </c>
      <c r="L426" s="13"/>
      <c r="M426" s="13">
        <f t="shared" si="213"/>
        <v>1007.209</v>
      </c>
      <c r="N426" s="11">
        <v>0</v>
      </c>
      <c r="O426" s="11">
        <f t="shared" si="216"/>
        <v>243.36</v>
      </c>
      <c r="P426" s="11">
        <f t="shared" si="221"/>
        <v>9.13</v>
      </c>
      <c r="Q426" s="13">
        <f t="shared" si="222"/>
        <v>104.57</v>
      </c>
      <c r="R426" s="13"/>
      <c r="S426" s="11">
        <f t="shared" si="223"/>
        <v>357.06</v>
      </c>
      <c r="T426" s="11">
        <f t="shared" si="214"/>
        <v>1364.269</v>
      </c>
      <c r="U426" s="11"/>
      <c r="X426" s="2">
        <f t="shared" si="217"/>
        <v>486.728</v>
      </c>
      <c r="Y426" s="2">
        <f t="shared" si="218"/>
        <v>0</v>
      </c>
      <c r="Z426" s="2">
        <f t="shared" si="211"/>
        <v>243.36</v>
      </c>
      <c r="AA426" s="35" t="str">
        <f>VLOOKUP(C426,[7]export!$B$1:$I$388,8,0)</f>
        <v>243.36</v>
      </c>
      <c r="AB426" s="2">
        <f>VLOOKUP(C426,[8]Sheet1!$B$1:$K$500,9,0)</f>
        <v>9.13</v>
      </c>
      <c r="AC426" s="2">
        <f t="shared" si="207"/>
        <v>0</v>
      </c>
      <c r="AD426" s="2">
        <f>VLOOKUP(C426,'2021.06'!$C$2:$M$500,9,0)</f>
        <v>424.17</v>
      </c>
    </row>
    <row r="427" ht="20" customHeight="1" spans="1:30">
      <c r="A427" s="38">
        <f t="shared" si="210"/>
        <v>424</v>
      </c>
      <c r="B427" s="41"/>
      <c r="C427" s="57" t="s">
        <v>1079</v>
      </c>
      <c r="D427" s="58" t="s">
        <v>1080</v>
      </c>
      <c r="E427" s="54">
        <v>3042.05</v>
      </c>
      <c r="F427" s="54">
        <v>3043</v>
      </c>
      <c r="G427" s="54">
        <v>5228.42</v>
      </c>
      <c r="H427" s="11">
        <f t="shared" si="212"/>
        <v>54.76</v>
      </c>
      <c r="I427" s="11">
        <f t="shared" si="215"/>
        <v>486.728</v>
      </c>
      <c r="J427" s="11">
        <f t="shared" si="219"/>
        <v>21.301</v>
      </c>
      <c r="K427" s="13">
        <f t="shared" si="220"/>
        <v>444.42</v>
      </c>
      <c r="L427" s="13"/>
      <c r="M427" s="13">
        <f t="shared" si="213"/>
        <v>1007.209</v>
      </c>
      <c r="N427" s="11">
        <v>0</v>
      </c>
      <c r="O427" s="11">
        <f t="shared" si="216"/>
        <v>243.36</v>
      </c>
      <c r="P427" s="11">
        <f t="shared" si="221"/>
        <v>9.13</v>
      </c>
      <c r="Q427" s="13">
        <f t="shared" si="222"/>
        <v>104.57</v>
      </c>
      <c r="R427" s="13"/>
      <c r="S427" s="11">
        <f t="shared" si="223"/>
        <v>357.06</v>
      </c>
      <c r="T427" s="11">
        <f t="shared" si="214"/>
        <v>1364.269</v>
      </c>
      <c r="U427" s="11"/>
      <c r="X427" s="2">
        <f t="shared" si="217"/>
        <v>486.728</v>
      </c>
      <c r="Y427" s="2">
        <f t="shared" si="218"/>
        <v>0</v>
      </c>
      <c r="Z427" s="2">
        <f t="shared" si="211"/>
        <v>243.36</v>
      </c>
      <c r="AA427" s="35" t="str">
        <f>VLOOKUP(C427,[7]export!$B$1:$I$388,8,0)</f>
        <v>243.36</v>
      </c>
      <c r="AB427" s="2">
        <f>VLOOKUP(C427,[8]Sheet1!$B$1:$K$500,9,0)</f>
        <v>9.13</v>
      </c>
      <c r="AC427" s="2">
        <f t="shared" si="207"/>
        <v>0</v>
      </c>
      <c r="AD427" s="2">
        <f>VLOOKUP(C427,'2021.06'!$C$2:$M$500,9,0)</f>
        <v>424.17</v>
      </c>
    </row>
    <row r="428" ht="20" customHeight="1" spans="1:30">
      <c r="A428" s="38">
        <f t="shared" si="210"/>
        <v>425</v>
      </c>
      <c r="B428" s="41"/>
      <c r="C428" s="57" t="s">
        <v>1081</v>
      </c>
      <c r="D428" s="58" t="s">
        <v>1082</v>
      </c>
      <c r="E428" s="54">
        <v>3042.05</v>
      </c>
      <c r="F428" s="54">
        <v>3043</v>
      </c>
      <c r="G428" s="54">
        <v>5228.42</v>
      </c>
      <c r="H428" s="11">
        <f t="shared" si="212"/>
        <v>54.76</v>
      </c>
      <c r="I428" s="11">
        <f t="shared" si="215"/>
        <v>486.728</v>
      </c>
      <c r="J428" s="11">
        <f t="shared" si="219"/>
        <v>21.301</v>
      </c>
      <c r="K428" s="13">
        <f t="shared" si="220"/>
        <v>444.42</v>
      </c>
      <c r="L428" s="13"/>
      <c r="M428" s="13">
        <f t="shared" si="213"/>
        <v>1007.209</v>
      </c>
      <c r="N428" s="11">
        <v>0</v>
      </c>
      <c r="O428" s="11">
        <f t="shared" si="216"/>
        <v>243.36</v>
      </c>
      <c r="P428" s="11">
        <f t="shared" si="221"/>
        <v>9.13</v>
      </c>
      <c r="Q428" s="13">
        <f t="shared" si="222"/>
        <v>104.57</v>
      </c>
      <c r="R428" s="13"/>
      <c r="S428" s="11">
        <f t="shared" si="223"/>
        <v>357.06</v>
      </c>
      <c r="T428" s="11">
        <f t="shared" si="214"/>
        <v>1364.269</v>
      </c>
      <c r="U428" s="11"/>
      <c r="X428" s="2">
        <f t="shared" si="217"/>
        <v>486.728</v>
      </c>
      <c r="Y428" s="2">
        <f t="shared" si="218"/>
        <v>0</v>
      </c>
      <c r="Z428" s="2">
        <f t="shared" si="211"/>
        <v>243.36</v>
      </c>
      <c r="AA428" s="35" t="str">
        <f>VLOOKUP(C428,[7]export!$B$1:$I$388,8,0)</f>
        <v>243.36</v>
      </c>
      <c r="AB428" s="2">
        <f>VLOOKUP(C428,[8]Sheet1!$B$1:$K$500,9,0)</f>
        <v>9.13</v>
      </c>
      <c r="AC428" s="2">
        <f t="shared" si="207"/>
        <v>0</v>
      </c>
      <c r="AD428" s="2">
        <f>VLOOKUP(C428,'2021.06'!$C$2:$M$500,9,0)</f>
        <v>444.42</v>
      </c>
    </row>
    <row r="429" ht="20" customHeight="1" spans="1:30">
      <c r="A429" s="38">
        <f t="shared" si="210"/>
        <v>426</v>
      </c>
      <c r="B429" s="59"/>
      <c r="C429" s="57" t="s">
        <v>1085</v>
      </c>
      <c r="D429" s="58" t="s">
        <v>1086</v>
      </c>
      <c r="E429" s="54">
        <v>3042.05</v>
      </c>
      <c r="F429" s="54">
        <v>3043</v>
      </c>
      <c r="G429" s="54">
        <v>5228.42</v>
      </c>
      <c r="H429" s="11">
        <f t="shared" si="212"/>
        <v>54.76</v>
      </c>
      <c r="I429" s="11">
        <f t="shared" si="215"/>
        <v>486.728</v>
      </c>
      <c r="J429" s="11">
        <f t="shared" si="219"/>
        <v>21.301</v>
      </c>
      <c r="K429" s="13">
        <f t="shared" si="220"/>
        <v>444.42</v>
      </c>
      <c r="L429" s="13"/>
      <c r="M429" s="13">
        <f t="shared" si="213"/>
        <v>1007.209</v>
      </c>
      <c r="N429" s="11">
        <v>0</v>
      </c>
      <c r="O429" s="11">
        <f t="shared" si="216"/>
        <v>243.36</v>
      </c>
      <c r="P429" s="11">
        <f t="shared" si="221"/>
        <v>9.13</v>
      </c>
      <c r="Q429" s="13">
        <f t="shared" si="222"/>
        <v>104.57</v>
      </c>
      <c r="R429" s="13"/>
      <c r="S429" s="11">
        <f t="shared" si="223"/>
        <v>357.06</v>
      </c>
      <c r="T429" s="11">
        <f t="shared" si="214"/>
        <v>1364.269</v>
      </c>
      <c r="U429" s="11"/>
      <c r="X429" s="2">
        <f t="shared" si="217"/>
        <v>486.728</v>
      </c>
      <c r="Y429" s="2">
        <f t="shared" si="218"/>
        <v>0</v>
      </c>
      <c r="Z429" s="2">
        <f t="shared" si="211"/>
        <v>243.36</v>
      </c>
      <c r="AA429" s="35" t="str">
        <f>VLOOKUP(C429,[7]export!$B$1:$I$388,8,0)</f>
        <v>243.36</v>
      </c>
      <c r="AB429" s="2">
        <f>VLOOKUP(C429,[8]Sheet1!$B$1:$K$500,9,0)</f>
        <v>9.13</v>
      </c>
      <c r="AC429" s="2">
        <f t="shared" si="207"/>
        <v>0</v>
      </c>
      <c r="AD429" s="2">
        <f>VLOOKUP(C429,'2021.06'!$C$2:$M$500,9,0)</f>
        <v>424.17</v>
      </c>
    </row>
    <row r="430" s="1" customFormat="1" ht="20" customHeight="1" spans="1:30">
      <c r="A430" s="46"/>
      <c r="B430" s="141"/>
      <c r="C430" s="142" t="s">
        <v>1160</v>
      </c>
      <c r="D430" s="143" t="s">
        <v>1161</v>
      </c>
      <c r="E430" s="144">
        <v>3042.05</v>
      </c>
      <c r="F430" s="144">
        <v>3043</v>
      </c>
      <c r="G430" s="144">
        <v>5228.42</v>
      </c>
      <c r="H430" s="12">
        <f t="shared" si="212"/>
        <v>54.76</v>
      </c>
      <c r="I430" s="12">
        <f t="shared" si="215"/>
        <v>486.728</v>
      </c>
      <c r="J430" s="12">
        <f t="shared" si="219"/>
        <v>21.301</v>
      </c>
      <c r="K430" s="22">
        <f t="shared" si="220"/>
        <v>444.42</v>
      </c>
      <c r="L430" s="22">
        <v>54</v>
      </c>
      <c r="M430" s="22">
        <f t="shared" si="213"/>
        <v>1007.209</v>
      </c>
      <c r="N430" s="12">
        <v>0</v>
      </c>
      <c r="O430" s="12">
        <f t="shared" si="216"/>
        <v>243.36</v>
      </c>
      <c r="P430" s="12">
        <f t="shared" si="221"/>
        <v>9.13</v>
      </c>
      <c r="Q430" s="22">
        <f t="shared" si="222"/>
        <v>104.57</v>
      </c>
      <c r="R430" s="22">
        <v>54</v>
      </c>
      <c r="S430" s="12">
        <f t="shared" si="223"/>
        <v>357.06</v>
      </c>
      <c r="T430" s="12">
        <f t="shared" si="214"/>
        <v>1364.269</v>
      </c>
      <c r="U430" s="12" t="s">
        <v>50</v>
      </c>
      <c r="X430" s="1">
        <f t="shared" si="217"/>
        <v>486.728</v>
      </c>
      <c r="Y430" s="1">
        <f t="shared" si="218"/>
        <v>0</v>
      </c>
      <c r="AA430" s="36" t="str">
        <f>VLOOKUP(C430,[7]export!$B$1:$I$388,8,0)</f>
        <v>243.36</v>
      </c>
      <c r="AB430" s="1">
        <f>VLOOKUP(C430,[8]Sheet1!$B$1:$K$500,9,0)</f>
        <v>9.13</v>
      </c>
      <c r="AC430" s="1">
        <f t="shared" si="207"/>
        <v>0</v>
      </c>
      <c r="AD430" s="1" t="e">
        <f>VLOOKUP(C430,'2021.06'!$C$2:$M$500,9,0)</f>
        <v>#N/A</v>
      </c>
    </row>
    <row r="431" s="1" customFormat="1" ht="20" customHeight="1" spans="1:30">
      <c r="A431" s="46"/>
      <c r="B431" s="141"/>
      <c r="C431" s="142" t="s">
        <v>1162</v>
      </c>
      <c r="D431" s="145" t="s">
        <v>1163</v>
      </c>
      <c r="E431" s="144">
        <v>3042.05</v>
      </c>
      <c r="F431" s="144">
        <v>3043</v>
      </c>
      <c r="G431" s="144">
        <v>5228.42</v>
      </c>
      <c r="H431" s="12">
        <f t="shared" si="212"/>
        <v>54.76</v>
      </c>
      <c r="I431" s="12">
        <f t="shared" si="215"/>
        <v>486.728</v>
      </c>
      <c r="J431" s="12">
        <f t="shared" si="219"/>
        <v>21.301</v>
      </c>
      <c r="K431" s="22">
        <f t="shared" si="220"/>
        <v>444.42</v>
      </c>
      <c r="L431" s="22">
        <v>54</v>
      </c>
      <c r="M431" s="22">
        <f t="shared" si="213"/>
        <v>1007.209</v>
      </c>
      <c r="N431" s="12">
        <v>0</v>
      </c>
      <c r="O431" s="12">
        <f t="shared" si="216"/>
        <v>243.36</v>
      </c>
      <c r="P431" s="12">
        <f t="shared" si="221"/>
        <v>9.13</v>
      </c>
      <c r="Q431" s="22">
        <f t="shared" si="222"/>
        <v>104.57</v>
      </c>
      <c r="R431" s="22">
        <v>54</v>
      </c>
      <c r="S431" s="12">
        <f t="shared" si="223"/>
        <v>357.06</v>
      </c>
      <c r="T431" s="12">
        <f t="shared" si="214"/>
        <v>1364.269</v>
      </c>
      <c r="U431" s="12" t="s">
        <v>50</v>
      </c>
      <c r="X431" s="1">
        <f t="shared" si="217"/>
        <v>486.728</v>
      </c>
      <c r="Y431" s="1">
        <f t="shared" si="218"/>
        <v>0</v>
      </c>
      <c r="AA431" s="36" t="str">
        <f>VLOOKUP(C431,[7]export!$B$1:$I$388,8,0)</f>
        <v>243.36</v>
      </c>
      <c r="AB431" s="1">
        <f>VLOOKUP(C431,[8]Sheet1!$B$1:$K$500,9,0)</f>
        <v>9.13</v>
      </c>
      <c r="AC431" s="1">
        <f t="shared" si="207"/>
        <v>0</v>
      </c>
      <c r="AD431" s="1" t="e">
        <f>VLOOKUP(C431,'2021.06'!$C$2:$M$500,9,0)</f>
        <v>#N/A</v>
      </c>
    </row>
    <row r="432" s="1" customFormat="1" ht="20" customHeight="1" spans="1:30">
      <c r="A432" s="46"/>
      <c r="B432" s="141"/>
      <c r="C432" s="142" t="s">
        <v>598</v>
      </c>
      <c r="D432" s="145" t="s">
        <v>599</v>
      </c>
      <c r="E432" s="144">
        <v>3042.05</v>
      </c>
      <c r="F432" s="144">
        <v>3043</v>
      </c>
      <c r="G432" s="144">
        <v>5228.42</v>
      </c>
      <c r="H432" s="12">
        <f t="shared" si="212"/>
        <v>54.76</v>
      </c>
      <c r="I432" s="12">
        <f t="shared" si="215"/>
        <v>486.728</v>
      </c>
      <c r="J432" s="12">
        <f t="shared" si="219"/>
        <v>21.301</v>
      </c>
      <c r="K432" s="22">
        <f t="shared" si="220"/>
        <v>444.42</v>
      </c>
      <c r="L432" s="22"/>
      <c r="M432" s="22">
        <f t="shared" si="213"/>
        <v>1007.209</v>
      </c>
      <c r="N432" s="12">
        <v>0</v>
      </c>
      <c r="O432" s="12">
        <f t="shared" si="216"/>
        <v>243.36</v>
      </c>
      <c r="P432" s="12">
        <f t="shared" si="221"/>
        <v>9.13</v>
      </c>
      <c r="Q432" s="22">
        <f t="shared" si="222"/>
        <v>104.57</v>
      </c>
      <c r="R432" s="22"/>
      <c r="S432" s="12">
        <f t="shared" si="223"/>
        <v>357.06</v>
      </c>
      <c r="T432" s="12">
        <f t="shared" si="214"/>
        <v>1364.269</v>
      </c>
      <c r="U432" s="12" t="s">
        <v>50</v>
      </c>
      <c r="X432" s="1">
        <f t="shared" si="217"/>
        <v>486.728</v>
      </c>
      <c r="Y432" s="1">
        <f t="shared" si="218"/>
        <v>0</v>
      </c>
      <c r="AA432" s="36" t="str">
        <f>VLOOKUP(C432,[7]export!$B$1:$I$388,8,0)</f>
        <v>243.36</v>
      </c>
      <c r="AB432" s="1">
        <f>VLOOKUP(C432,[8]Sheet1!$B$1:$K$500,9,0)</f>
        <v>9.13</v>
      </c>
      <c r="AC432" s="1">
        <f t="shared" si="207"/>
        <v>0</v>
      </c>
      <c r="AD432" s="1" t="e">
        <f>VLOOKUP(C432,'2021.06'!$C$2:$M$500,9,0)</f>
        <v>#N/A</v>
      </c>
    </row>
    <row r="433" s="1" customFormat="1" spans="1:30">
      <c r="A433" s="46"/>
      <c r="B433" s="141"/>
      <c r="C433" s="142" t="s">
        <v>1164</v>
      </c>
      <c r="D433" s="143" t="s">
        <v>1165</v>
      </c>
      <c r="E433" s="144">
        <v>3042.05</v>
      </c>
      <c r="F433" s="144"/>
      <c r="G433" s="144"/>
      <c r="H433" s="12">
        <f t="shared" si="212"/>
        <v>54.76</v>
      </c>
      <c r="I433" s="12">
        <v>0</v>
      </c>
      <c r="J433" s="12">
        <v>0</v>
      </c>
      <c r="K433" s="12">
        <v>0</v>
      </c>
      <c r="L433" s="22"/>
      <c r="M433" s="22">
        <f t="shared" si="213"/>
        <v>54.76</v>
      </c>
      <c r="N433" s="12">
        <v>0</v>
      </c>
      <c r="O433" s="12">
        <v>0</v>
      </c>
      <c r="P433" s="12">
        <v>0</v>
      </c>
      <c r="Q433" s="12">
        <v>0</v>
      </c>
      <c r="R433" s="22"/>
      <c r="S433" s="12">
        <f t="shared" si="223"/>
        <v>0</v>
      </c>
      <c r="T433" s="12">
        <f t="shared" si="214"/>
        <v>54.76</v>
      </c>
      <c r="U433" s="12" t="s">
        <v>50</v>
      </c>
      <c r="AA433" s="36" t="e">
        <f>VLOOKUP(C433,[7]export!$B$1:$I$388,8,0)</f>
        <v>#N/A</v>
      </c>
      <c r="AC433" s="1">
        <f t="shared" si="207"/>
        <v>0</v>
      </c>
      <c r="AD433" s="1" t="e">
        <f>VLOOKUP(C433,'2021.06'!$C$2:$M$500,9,0)</f>
        <v>#N/A</v>
      </c>
    </row>
    <row r="434" s="3" customFormat="1" spans="1:30">
      <c r="A434" s="34" t="s">
        <v>16</v>
      </c>
      <c r="B434" s="63" t="s">
        <v>1087</v>
      </c>
      <c r="C434" s="63"/>
      <c r="D434" s="64"/>
      <c r="E434" s="119">
        <f>SUM(E4:E433)</f>
        <v>1123757.03</v>
      </c>
      <c r="F434" s="119">
        <f t="shared" ref="F434:T434" si="224">SUM(F4:F433)</f>
        <v>1267478.23</v>
      </c>
      <c r="G434" s="119">
        <f t="shared" si="224"/>
        <v>1955429.07999999</v>
      </c>
      <c r="H434" s="119">
        <f t="shared" si="224"/>
        <v>22917.9399999998</v>
      </c>
      <c r="I434" s="119">
        <f t="shared" si="224"/>
        <v>182783.8208</v>
      </c>
      <c r="J434" s="119">
        <f t="shared" si="224"/>
        <v>7999.00661000006</v>
      </c>
      <c r="K434" s="119">
        <f t="shared" si="224"/>
        <v>165324.240000001</v>
      </c>
      <c r="L434" s="119">
        <f t="shared" si="224"/>
        <v>756</v>
      </c>
      <c r="M434" s="119">
        <f t="shared" si="224"/>
        <v>379533.036409999</v>
      </c>
      <c r="N434" s="119">
        <f t="shared" si="224"/>
        <v>0</v>
      </c>
      <c r="O434" s="119">
        <f t="shared" si="224"/>
        <v>91392.26</v>
      </c>
      <c r="P434" s="119">
        <f t="shared" si="224"/>
        <v>3428.06000000003</v>
      </c>
      <c r="Q434" s="119">
        <f t="shared" si="224"/>
        <v>38900.0399999999</v>
      </c>
      <c r="R434" s="119">
        <f t="shared" si="224"/>
        <v>756</v>
      </c>
      <c r="S434" s="119">
        <f t="shared" si="224"/>
        <v>133972.85</v>
      </c>
      <c r="T434" s="119">
        <f t="shared" si="224"/>
        <v>513505.886410001</v>
      </c>
      <c r="U434" s="72"/>
      <c r="V434" s="2"/>
      <c r="W434" s="2"/>
      <c r="AA434" s="35"/>
      <c r="AC434" s="2">
        <f t="shared" si="207"/>
        <v>3428.06000000003</v>
      </c>
      <c r="AD434" s="2" t="e">
        <f>VLOOKUP(C434,'2021.06'!C432:M930,9,0)</f>
        <v>#N/A</v>
      </c>
    </row>
    <row r="435" spans="1:27">
      <c r="A435" s="41"/>
      <c r="B435" s="41"/>
      <c r="C435" s="41"/>
      <c r="D435" s="41"/>
      <c r="AA435" s="35"/>
    </row>
    <row r="436" spans="1:27">
      <c r="A436" s="66" t="s">
        <v>713</v>
      </c>
      <c r="B436" s="66"/>
      <c r="C436" s="66">
        <f>H434</f>
        <v>22917.9399999998</v>
      </c>
      <c r="D436" s="66"/>
      <c r="F436" s="4" t="s">
        <v>1166</v>
      </c>
      <c r="AA436" s="35"/>
    </row>
    <row r="437" spans="1:27">
      <c r="A437" s="66" t="s">
        <v>714</v>
      </c>
      <c r="B437" s="66"/>
      <c r="C437" s="66">
        <f>I434+O434</f>
        <v>274176.0808</v>
      </c>
      <c r="D437" s="66"/>
      <c r="O437" s="4">
        <f>SUM(O4:O357)</f>
        <v>74082.1400000002</v>
      </c>
      <c r="P437" s="4">
        <f>SUM(P4:P357)</f>
        <v>2778.78000000002</v>
      </c>
      <c r="Q437" s="4">
        <f>SUM(Q4:Q357)</f>
        <v>31266.4299999999</v>
      </c>
      <c r="AA437" s="35"/>
    </row>
    <row r="438" spans="1:4">
      <c r="A438" s="66" t="s">
        <v>715</v>
      </c>
      <c r="B438" s="66"/>
      <c r="C438" s="66">
        <f>J434+P434</f>
        <v>11427.0666100001</v>
      </c>
      <c r="D438" s="66"/>
    </row>
    <row r="439" spans="1:4">
      <c r="A439" s="68" t="s">
        <v>716</v>
      </c>
      <c r="B439" s="68"/>
      <c r="C439" s="68">
        <f>K434+Q434</f>
        <v>204224.28</v>
      </c>
      <c r="D439" s="68"/>
    </row>
    <row r="440" spans="1:4">
      <c r="A440" s="68" t="s">
        <v>912</v>
      </c>
      <c r="B440" s="68"/>
      <c r="C440" s="68">
        <f>L434+R434</f>
        <v>1512</v>
      </c>
      <c r="D440" s="68"/>
    </row>
    <row r="442" spans="1:20">
      <c r="A442" s="70" t="s">
        <v>717</v>
      </c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</row>
    <row r="443" spans="1:20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</row>
    <row r="444" spans="1:20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</row>
    <row r="445" spans="1:20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</row>
    <row r="446" spans="1:20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</row>
    <row r="447" spans="11:11">
      <c r="K447" s="4">
        <v>0</v>
      </c>
    </row>
    <row r="452" spans="1:1">
      <c r="A452" s="4" t="s">
        <v>1167</v>
      </c>
    </row>
    <row r="453" ht="20" customHeight="1" spans="1:21">
      <c r="A453" s="10"/>
      <c r="B453" s="11">
        <v>8</v>
      </c>
      <c r="C453" s="11" t="s">
        <v>123</v>
      </c>
      <c r="D453" s="11" t="s">
        <v>124</v>
      </c>
      <c r="E453" s="11">
        <v>2836.2</v>
      </c>
      <c r="F453" s="11">
        <v>2837</v>
      </c>
      <c r="G453" s="13">
        <v>4990.25</v>
      </c>
      <c r="H453" s="11">
        <f>ROUND(E453*0.018,2)</f>
        <v>51.05</v>
      </c>
      <c r="I453" s="11">
        <f>E453*0.16</f>
        <v>453.792</v>
      </c>
      <c r="J453" s="11">
        <f>F453*0.007</f>
        <v>19.859</v>
      </c>
      <c r="K453" s="13">
        <f>ROUND(G453*0.085,2)</f>
        <v>424.17</v>
      </c>
      <c r="L453" s="13"/>
      <c r="M453" s="13">
        <f>SUM(H453:K453)</f>
        <v>948.871</v>
      </c>
      <c r="N453" s="11">
        <v>0</v>
      </c>
      <c r="O453" s="11">
        <f>ROUND(E453*0.08,2)</f>
        <v>226.9</v>
      </c>
      <c r="P453" s="11">
        <f>ROUND(F453*0.003,2)</f>
        <v>8.51</v>
      </c>
      <c r="Q453" s="13">
        <f>ROUND(G453*0.02,2)</f>
        <v>99.81</v>
      </c>
      <c r="R453" s="13"/>
      <c r="S453" s="11">
        <f>SUM(N453:Q453)</f>
        <v>335.22</v>
      </c>
      <c r="T453" s="11">
        <f>M453+S453</f>
        <v>1284.091</v>
      </c>
      <c r="U453" s="14" t="s">
        <v>1168</v>
      </c>
    </row>
    <row r="454" ht="20" customHeight="1" spans="1:21">
      <c r="A454" s="10"/>
      <c r="B454" s="11">
        <v>9</v>
      </c>
      <c r="C454" s="11" t="s">
        <v>865</v>
      </c>
      <c r="D454" s="11" t="s">
        <v>866</v>
      </c>
      <c r="E454" s="11">
        <v>3042.05</v>
      </c>
      <c r="F454" s="11">
        <v>3043</v>
      </c>
      <c r="G454" s="13">
        <v>4990.25</v>
      </c>
      <c r="H454" s="11">
        <f>ROUND(E454*0.018,2)</f>
        <v>54.76</v>
      </c>
      <c r="I454" s="11">
        <f>E454*0.16</f>
        <v>486.728</v>
      </c>
      <c r="J454" s="11">
        <f>F454*0.007</f>
        <v>21.301</v>
      </c>
      <c r="K454" s="13">
        <f>ROUND(G454*0.085,2)</f>
        <v>424.17</v>
      </c>
      <c r="L454" s="13"/>
      <c r="M454" s="13">
        <f>SUM(H454:K454)</f>
        <v>986.959</v>
      </c>
      <c r="N454" s="11">
        <v>0</v>
      </c>
      <c r="O454" s="11">
        <f>ROUND(E454*0.08,2)</f>
        <v>243.36</v>
      </c>
      <c r="P454" s="11">
        <f>ROUND(F454*0.003,2)</f>
        <v>9.13</v>
      </c>
      <c r="Q454" s="13">
        <f>ROUND(G454*0.02,2)</f>
        <v>99.81</v>
      </c>
      <c r="R454" s="13"/>
      <c r="S454" s="11">
        <f>SUM(N454:Q454)</f>
        <v>352.3</v>
      </c>
      <c r="T454" s="11">
        <f>M454+S454</f>
        <v>1339.259</v>
      </c>
      <c r="U454" s="15"/>
    </row>
    <row r="455" ht="20" customHeight="1" spans="1:21">
      <c r="A455" s="10"/>
      <c r="B455" s="11">
        <v>10</v>
      </c>
      <c r="C455" s="11" t="s">
        <v>861</v>
      </c>
      <c r="D455" s="11" t="s">
        <v>862</v>
      </c>
      <c r="E455" s="11">
        <v>3042.05</v>
      </c>
      <c r="F455" s="11">
        <v>3043</v>
      </c>
      <c r="G455" s="13">
        <v>4990.25</v>
      </c>
      <c r="H455" s="11">
        <f>ROUND(E455*0.018,2)</f>
        <v>54.76</v>
      </c>
      <c r="I455" s="11">
        <f>E455*0.16</f>
        <v>486.728</v>
      </c>
      <c r="J455" s="11">
        <f>F455*0.007</f>
        <v>21.301</v>
      </c>
      <c r="K455" s="13">
        <f>ROUND(G455*0.085,2)</f>
        <v>424.17</v>
      </c>
      <c r="L455" s="13"/>
      <c r="M455" s="13">
        <f>SUM(H455:K455)</f>
        <v>986.959</v>
      </c>
      <c r="N455" s="11">
        <v>0</v>
      </c>
      <c r="O455" s="11">
        <f>ROUND(E455*0.08,2)</f>
        <v>243.36</v>
      </c>
      <c r="P455" s="11">
        <f>ROUND(F455*0.003,2)</f>
        <v>9.13</v>
      </c>
      <c r="Q455" s="13">
        <f>ROUND(G455*0.02,2)</f>
        <v>99.81</v>
      </c>
      <c r="R455" s="13"/>
      <c r="S455" s="11">
        <f>SUM(N455:Q455)</f>
        <v>352.3</v>
      </c>
      <c r="T455" s="11">
        <f>M455+S455</f>
        <v>1339.259</v>
      </c>
      <c r="U455" s="15"/>
    </row>
    <row r="456" ht="20" customHeight="1" spans="1:21">
      <c r="A456" s="10"/>
      <c r="B456" s="11">
        <v>11</v>
      </c>
      <c r="C456" s="11" t="s">
        <v>638</v>
      </c>
      <c r="D456" s="11" t="s">
        <v>639</v>
      </c>
      <c r="E456" s="11">
        <v>2836.2</v>
      </c>
      <c r="F456" s="11">
        <v>2837</v>
      </c>
      <c r="G456" s="13">
        <v>4990.25</v>
      </c>
      <c r="H456" s="11">
        <f>ROUND(E456*0.018,2)</f>
        <v>51.05</v>
      </c>
      <c r="I456" s="11">
        <f>E456*0.16</f>
        <v>453.792</v>
      </c>
      <c r="J456" s="11">
        <f>F456*0.007</f>
        <v>19.859</v>
      </c>
      <c r="K456" s="13">
        <f>ROUND(G456*0.085,2)</f>
        <v>424.17</v>
      </c>
      <c r="L456" s="13"/>
      <c r="M456" s="13">
        <f>SUM(H456:K456)</f>
        <v>948.871</v>
      </c>
      <c r="N456" s="11">
        <v>0</v>
      </c>
      <c r="O456" s="11">
        <f>ROUND(E456*0.08,2)</f>
        <v>226.9</v>
      </c>
      <c r="P456" s="11">
        <f>ROUND(F456*0.003,2)</f>
        <v>8.51</v>
      </c>
      <c r="Q456" s="13">
        <f>ROUND(G456*0.02,2)</f>
        <v>99.81</v>
      </c>
      <c r="R456" s="13"/>
      <c r="S456" s="11">
        <f>SUM(N456:Q456)</f>
        <v>335.22</v>
      </c>
      <c r="T456" s="11">
        <f>M456+S456</f>
        <v>1284.091</v>
      </c>
      <c r="U456" s="15"/>
    </row>
    <row r="457" ht="20" customHeight="1" spans="1:21">
      <c r="A457" s="10"/>
      <c r="B457" s="11">
        <v>12</v>
      </c>
      <c r="C457" s="11" t="s">
        <v>1091</v>
      </c>
      <c r="D457" s="11" t="s">
        <v>1092</v>
      </c>
      <c r="E457" s="11">
        <v>3042.05</v>
      </c>
      <c r="F457" s="11">
        <v>3043</v>
      </c>
      <c r="G457" s="13">
        <v>4990.25</v>
      </c>
      <c r="H457" s="11">
        <f>ROUND(E457*0.018,2)</f>
        <v>54.76</v>
      </c>
      <c r="I457" s="11">
        <v>0</v>
      </c>
      <c r="J457" s="11">
        <v>0</v>
      </c>
      <c r="K457" s="13">
        <v>0</v>
      </c>
      <c r="L457" s="13"/>
      <c r="M457" s="13">
        <f>SUM(H457:K457)</f>
        <v>54.76</v>
      </c>
      <c r="N457" s="11">
        <v>0</v>
      </c>
      <c r="O457" s="11">
        <v>0</v>
      </c>
      <c r="P457" s="11">
        <v>0</v>
      </c>
      <c r="Q457" s="13">
        <v>0</v>
      </c>
      <c r="R457" s="13"/>
      <c r="S457" s="11">
        <v>0</v>
      </c>
      <c r="T457" s="11">
        <f>M457+S457</f>
        <v>54.76</v>
      </c>
      <c r="U457" s="16"/>
    </row>
    <row r="458" spans="1:20">
      <c r="A458" s="4">
        <v>58</v>
      </c>
      <c r="C458" s="4" t="s">
        <v>853</v>
      </c>
      <c r="D458" s="4" t="s">
        <v>854</v>
      </c>
      <c r="E458" s="4">
        <v>3042.05</v>
      </c>
      <c r="F458" s="4">
        <v>3043</v>
      </c>
      <c r="G458" s="4">
        <v>4990.25</v>
      </c>
      <c r="H458" s="4">
        <v>54.76</v>
      </c>
      <c r="I458" s="4">
        <v>486.728</v>
      </c>
      <c r="J458" s="4">
        <v>21.301</v>
      </c>
      <c r="K458" s="4">
        <v>424.17</v>
      </c>
      <c r="M458" s="4">
        <v>986.959</v>
      </c>
      <c r="N458" s="4">
        <v>0</v>
      </c>
      <c r="O458" s="4">
        <v>243.36</v>
      </c>
      <c r="P458" s="4">
        <v>9.13</v>
      </c>
      <c r="Q458" s="4">
        <v>99.81</v>
      </c>
      <c r="S458" s="4">
        <v>352.3</v>
      </c>
      <c r="T458" s="4">
        <v>1339.259</v>
      </c>
    </row>
    <row r="459" spans="1:20">
      <c r="A459" s="4">
        <v>59</v>
      </c>
      <c r="C459" s="4" t="s">
        <v>855</v>
      </c>
      <c r="D459" s="4" t="s">
        <v>856</v>
      </c>
      <c r="E459" s="4">
        <v>3042.05</v>
      </c>
      <c r="F459" s="4">
        <v>3043</v>
      </c>
      <c r="G459" s="4">
        <v>4990.25</v>
      </c>
      <c r="H459" s="4">
        <v>54.76</v>
      </c>
      <c r="I459" s="4">
        <v>486.728</v>
      </c>
      <c r="J459" s="4">
        <v>21.301</v>
      </c>
      <c r="K459" s="4">
        <v>424.17</v>
      </c>
      <c r="M459" s="4">
        <v>986.959</v>
      </c>
      <c r="N459" s="4">
        <v>0</v>
      </c>
      <c r="O459" s="4">
        <v>243.36</v>
      </c>
      <c r="P459" s="4">
        <v>9.13</v>
      </c>
      <c r="Q459" s="4">
        <v>99.81</v>
      </c>
      <c r="S459" s="4">
        <v>352.3</v>
      </c>
      <c r="T459" s="4">
        <v>1339.259</v>
      </c>
    </row>
    <row r="460" spans="1:21">
      <c r="A460" s="4">
        <v>118</v>
      </c>
      <c r="C460" s="4" t="s">
        <v>239</v>
      </c>
      <c r="D460" s="4" t="s">
        <v>240</v>
      </c>
      <c r="E460" s="4">
        <v>3042.05</v>
      </c>
      <c r="F460" s="4">
        <v>3043</v>
      </c>
      <c r="G460" s="4">
        <v>4990.25</v>
      </c>
      <c r="H460" s="4">
        <v>54.76</v>
      </c>
      <c r="I460" s="4">
        <v>486.728</v>
      </c>
      <c r="J460" s="4">
        <v>21.301</v>
      </c>
      <c r="K460" s="4">
        <v>424.17</v>
      </c>
      <c r="M460" s="4">
        <v>986.959</v>
      </c>
      <c r="N460" s="4">
        <v>0</v>
      </c>
      <c r="O460" s="4">
        <v>243.36</v>
      </c>
      <c r="P460" s="4">
        <v>9.13</v>
      </c>
      <c r="Q460" s="4">
        <v>99.81</v>
      </c>
      <c r="S460" s="4">
        <v>352.3</v>
      </c>
      <c r="T460" s="4">
        <v>1339.259</v>
      </c>
      <c r="U460" s="2"/>
    </row>
    <row r="461" spans="1:21">
      <c r="A461" s="4">
        <v>142</v>
      </c>
      <c r="C461" s="4" t="s">
        <v>867</v>
      </c>
      <c r="D461" s="216" t="s">
        <v>868</v>
      </c>
      <c r="E461" s="4">
        <v>3042.05</v>
      </c>
      <c r="F461" s="4">
        <v>3043</v>
      </c>
      <c r="G461" s="4">
        <v>4990.25</v>
      </c>
      <c r="H461" s="4">
        <v>54.76</v>
      </c>
      <c r="I461" s="4">
        <v>486.728</v>
      </c>
      <c r="J461" s="4">
        <v>21.301</v>
      </c>
      <c r="K461" s="4">
        <v>424.17</v>
      </c>
      <c r="M461" s="4">
        <v>986.959</v>
      </c>
      <c r="N461" s="4">
        <v>0</v>
      </c>
      <c r="O461" s="4">
        <v>243.36</v>
      </c>
      <c r="P461" s="4">
        <v>9.13</v>
      </c>
      <c r="Q461" s="4">
        <v>99.81</v>
      </c>
      <c r="S461" s="4">
        <v>352.3</v>
      </c>
      <c r="T461" s="4">
        <v>1339.259</v>
      </c>
      <c r="U461" s="2"/>
    </row>
    <row r="462" spans="1:21">
      <c r="A462" s="4">
        <v>192</v>
      </c>
      <c r="C462" s="4" t="s">
        <v>955</v>
      </c>
      <c r="D462" s="4" t="s">
        <v>956</v>
      </c>
      <c r="E462" s="4">
        <v>3042.05</v>
      </c>
      <c r="F462" s="4">
        <v>3043</v>
      </c>
      <c r="G462" s="4">
        <v>4990.25</v>
      </c>
      <c r="H462" s="4">
        <v>54.76</v>
      </c>
      <c r="I462" s="4">
        <v>0</v>
      </c>
      <c r="J462" s="4">
        <v>0</v>
      </c>
      <c r="K462" s="4">
        <v>0</v>
      </c>
      <c r="M462" s="4">
        <v>54.76</v>
      </c>
      <c r="N462" s="4">
        <v>0</v>
      </c>
      <c r="O462" s="4">
        <v>0</v>
      </c>
      <c r="P462" s="4">
        <v>0</v>
      </c>
      <c r="Q462" s="4">
        <v>0</v>
      </c>
      <c r="S462" s="4">
        <v>0</v>
      </c>
      <c r="T462" s="4">
        <v>54.76</v>
      </c>
      <c r="U462" s="2"/>
    </row>
    <row r="463" spans="1:21">
      <c r="A463" s="4">
        <v>195</v>
      </c>
      <c r="C463" s="4" t="s">
        <v>961</v>
      </c>
      <c r="D463" s="216" t="s">
        <v>962</v>
      </c>
      <c r="E463" s="4">
        <v>3042.05</v>
      </c>
      <c r="F463" s="4">
        <v>3043</v>
      </c>
      <c r="G463" s="4">
        <v>4990.25</v>
      </c>
      <c r="H463" s="4">
        <v>54.76</v>
      </c>
      <c r="I463" s="4">
        <v>0</v>
      </c>
      <c r="J463" s="4">
        <v>0</v>
      </c>
      <c r="K463" s="4">
        <v>0</v>
      </c>
      <c r="M463" s="4">
        <v>54.76</v>
      </c>
      <c r="N463" s="4">
        <v>0</v>
      </c>
      <c r="O463" s="4">
        <v>0</v>
      </c>
      <c r="P463" s="4">
        <v>0</v>
      </c>
      <c r="Q463" s="4">
        <v>0</v>
      </c>
      <c r="S463" s="4">
        <v>0</v>
      </c>
      <c r="T463" s="4">
        <v>54.76</v>
      </c>
      <c r="U463" s="2"/>
    </row>
    <row r="464" spans="1:21">
      <c r="A464" s="4">
        <v>220</v>
      </c>
      <c r="C464" s="4" t="s">
        <v>973</v>
      </c>
      <c r="D464" s="4" t="s">
        <v>974</v>
      </c>
      <c r="E464" s="4">
        <v>3042.05</v>
      </c>
      <c r="F464" s="4">
        <v>3043</v>
      </c>
      <c r="G464" s="4">
        <v>4990.25</v>
      </c>
      <c r="H464" s="4">
        <v>54.76</v>
      </c>
      <c r="I464" s="4">
        <v>0</v>
      </c>
      <c r="J464" s="4">
        <v>0</v>
      </c>
      <c r="K464" s="4">
        <v>0</v>
      </c>
      <c r="M464" s="4">
        <v>54.76</v>
      </c>
      <c r="N464" s="4">
        <v>0</v>
      </c>
      <c r="O464" s="4">
        <v>0</v>
      </c>
      <c r="P464" s="4">
        <v>0</v>
      </c>
      <c r="Q464" s="4">
        <v>0</v>
      </c>
      <c r="S464" s="4">
        <v>0</v>
      </c>
      <c r="T464" s="4">
        <v>54.76</v>
      </c>
      <c r="U464" s="2"/>
    </row>
    <row r="465" spans="1:21">
      <c r="A465" s="4">
        <v>221</v>
      </c>
      <c r="C465" s="4" t="s">
        <v>975</v>
      </c>
      <c r="D465" s="4" t="s">
        <v>976</v>
      </c>
      <c r="E465" s="4">
        <v>3042.05</v>
      </c>
      <c r="F465" s="4">
        <v>3043</v>
      </c>
      <c r="G465" s="4">
        <v>4990.25</v>
      </c>
      <c r="H465" s="4">
        <v>54.76</v>
      </c>
      <c r="I465" s="4">
        <v>0</v>
      </c>
      <c r="J465" s="4">
        <v>0</v>
      </c>
      <c r="K465" s="4">
        <v>0</v>
      </c>
      <c r="M465" s="4">
        <v>54.76</v>
      </c>
      <c r="N465" s="4">
        <v>0</v>
      </c>
      <c r="O465" s="4">
        <v>0</v>
      </c>
      <c r="P465" s="4">
        <v>0</v>
      </c>
      <c r="Q465" s="4">
        <v>0</v>
      </c>
      <c r="S465" s="4">
        <v>0</v>
      </c>
      <c r="T465" s="4">
        <v>54.76</v>
      </c>
      <c r="U465" s="2"/>
    </row>
    <row r="466" spans="1:21">
      <c r="A466" s="4">
        <v>281</v>
      </c>
      <c r="C466" s="4" t="s">
        <v>534</v>
      </c>
      <c r="D466" s="4" t="s">
        <v>535</v>
      </c>
      <c r="E466" s="4">
        <v>2836.2</v>
      </c>
      <c r="F466" s="4">
        <v>2837</v>
      </c>
      <c r="G466" s="4">
        <v>4990.25</v>
      </c>
      <c r="H466" s="4">
        <v>51.05</v>
      </c>
      <c r="I466" s="4">
        <v>453.792</v>
      </c>
      <c r="J466" s="4">
        <v>19.859</v>
      </c>
      <c r="K466" s="4">
        <v>424.17</v>
      </c>
      <c r="M466" s="4">
        <v>948.871</v>
      </c>
      <c r="N466" s="4">
        <v>0</v>
      </c>
      <c r="O466" s="4">
        <v>226.9</v>
      </c>
      <c r="P466" s="4">
        <v>8.51</v>
      </c>
      <c r="Q466" s="4">
        <v>99.81</v>
      </c>
      <c r="S466" s="4">
        <v>335.22</v>
      </c>
      <c r="T466" s="4">
        <v>1284.091</v>
      </c>
      <c r="U466" s="2"/>
    </row>
    <row r="467" spans="1:21">
      <c r="A467" s="4">
        <v>296</v>
      </c>
      <c r="C467" s="4" t="s">
        <v>817</v>
      </c>
      <c r="D467" s="4" t="s">
        <v>818</v>
      </c>
      <c r="E467" s="4">
        <v>3042.05</v>
      </c>
      <c r="F467" s="4">
        <v>3043</v>
      </c>
      <c r="G467" s="4">
        <v>4990.25</v>
      </c>
      <c r="H467" s="4">
        <v>54.76</v>
      </c>
      <c r="I467" s="4">
        <v>486.728</v>
      </c>
      <c r="J467" s="4">
        <v>21.301</v>
      </c>
      <c r="K467" s="4">
        <v>424.17</v>
      </c>
      <c r="M467" s="4">
        <v>986.959</v>
      </c>
      <c r="N467" s="4">
        <v>0</v>
      </c>
      <c r="O467" s="4">
        <v>243.36</v>
      </c>
      <c r="P467" s="4">
        <v>9.13</v>
      </c>
      <c r="Q467" s="4">
        <v>99.81</v>
      </c>
      <c r="S467" s="4">
        <v>352.3</v>
      </c>
      <c r="T467" s="4">
        <v>1339.259</v>
      </c>
      <c r="U467" s="2"/>
    </row>
    <row r="468" spans="1:21">
      <c r="A468" s="4">
        <v>304</v>
      </c>
      <c r="C468" s="4" t="s">
        <v>899</v>
      </c>
      <c r="D468" s="216" t="s">
        <v>900</v>
      </c>
      <c r="E468" s="4">
        <v>3042.05</v>
      </c>
      <c r="F468" s="4">
        <v>3043</v>
      </c>
      <c r="G468" s="4">
        <v>4990.25</v>
      </c>
      <c r="H468" s="4">
        <v>54.76</v>
      </c>
      <c r="I468" s="4">
        <v>486.728</v>
      </c>
      <c r="J468" s="4">
        <v>21.301</v>
      </c>
      <c r="K468" s="4">
        <v>424.17</v>
      </c>
      <c r="M468" s="4">
        <v>986.959</v>
      </c>
      <c r="N468" s="4">
        <v>0</v>
      </c>
      <c r="O468" s="4">
        <v>243.36</v>
      </c>
      <c r="P468" s="4">
        <v>9.13</v>
      </c>
      <c r="Q468" s="4">
        <v>99.81</v>
      </c>
      <c r="S468" s="4">
        <v>352.3</v>
      </c>
      <c r="T468" s="4">
        <v>1339.259</v>
      </c>
      <c r="U468" s="2"/>
    </row>
    <row r="469" spans="1:21">
      <c r="A469" s="4">
        <v>305</v>
      </c>
      <c r="C469" s="4" t="s">
        <v>901</v>
      </c>
      <c r="D469" s="216" t="s">
        <v>902</v>
      </c>
      <c r="E469" s="4">
        <v>3042.05</v>
      </c>
      <c r="F469" s="4">
        <v>3043</v>
      </c>
      <c r="G469" s="4">
        <v>4990.25</v>
      </c>
      <c r="H469" s="4">
        <v>54.76</v>
      </c>
      <c r="I469" s="4">
        <v>486.728</v>
      </c>
      <c r="J469" s="4">
        <v>21.301</v>
      </c>
      <c r="K469" s="4">
        <v>424.17</v>
      </c>
      <c r="M469" s="4">
        <v>986.959</v>
      </c>
      <c r="N469" s="4">
        <v>0</v>
      </c>
      <c r="O469" s="4">
        <v>243.36</v>
      </c>
      <c r="P469" s="4">
        <v>9.13</v>
      </c>
      <c r="Q469" s="4">
        <v>99.81</v>
      </c>
      <c r="S469" s="4">
        <v>352.3</v>
      </c>
      <c r="T469" s="4">
        <v>1339.259</v>
      </c>
      <c r="U469" s="2"/>
    </row>
    <row r="470" spans="1:21">
      <c r="A470" s="4">
        <v>327</v>
      </c>
      <c r="C470" s="4" t="s">
        <v>1037</v>
      </c>
      <c r="D470" s="4" t="s">
        <v>1038</v>
      </c>
      <c r="E470" s="4">
        <v>3042.05</v>
      </c>
      <c r="F470" s="4">
        <v>3043</v>
      </c>
      <c r="G470" s="4">
        <v>4990.25</v>
      </c>
      <c r="H470" s="4">
        <v>54.76</v>
      </c>
      <c r="I470" s="4">
        <v>0</v>
      </c>
      <c r="J470" s="4">
        <v>0</v>
      </c>
      <c r="K470" s="4">
        <v>0</v>
      </c>
      <c r="M470" s="4">
        <v>54.76</v>
      </c>
      <c r="N470" s="4">
        <v>0</v>
      </c>
      <c r="O470" s="4">
        <v>0</v>
      </c>
      <c r="P470" s="4">
        <v>0</v>
      </c>
      <c r="Q470" s="4">
        <v>0</v>
      </c>
      <c r="S470" s="4">
        <v>0</v>
      </c>
      <c r="T470" s="4">
        <v>54.76</v>
      </c>
      <c r="U470" s="2"/>
    </row>
    <row r="471" spans="1:21">
      <c r="A471" s="4">
        <v>329</v>
      </c>
      <c r="C471" s="4" t="s">
        <v>1041</v>
      </c>
      <c r="D471" s="4" t="s">
        <v>1042</v>
      </c>
      <c r="E471" s="4">
        <v>3042.05</v>
      </c>
      <c r="F471" s="4">
        <v>3043</v>
      </c>
      <c r="G471" s="4">
        <v>4990.25</v>
      </c>
      <c r="H471" s="4">
        <v>54.76</v>
      </c>
      <c r="I471" s="4">
        <v>0</v>
      </c>
      <c r="J471" s="4">
        <v>0</v>
      </c>
      <c r="K471" s="4">
        <v>0</v>
      </c>
      <c r="M471" s="4">
        <v>54.76</v>
      </c>
      <c r="N471" s="4">
        <v>0</v>
      </c>
      <c r="O471" s="4">
        <v>0</v>
      </c>
      <c r="P471" s="4">
        <v>0</v>
      </c>
      <c r="Q471" s="4">
        <v>0</v>
      </c>
      <c r="S471" s="4">
        <v>0</v>
      </c>
      <c r="T471" s="4">
        <v>54.76</v>
      </c>
      <c r="U471" s="2"/>
    </row>
    <row r="472" spans="1:21">
      <c r="A472" s="4">
        <v>330</v>
      </c>
      <c r="C472" s="4" t="s">
        <v>1043</v>
      </c>
      <c r="D472" s="4" t="s">
        <v>1044</v>
      </c>
      <c r="E472" s="4">
        <v>3042.05</v>
      </c>
      <c r="F472" s="4">
        <v>3043</v>
      </c>
      <c r="G472" s="4">
        <v>4990.25</v>
      </c>
      <c r="H472" s="4">
        <v>54.76</v>
      </c>
      <c r="I472" s="4">
        <v>0</v>
      </c>
      <c r="J472" s="4">
        <v>0</v>
      </c>
      <c r="K472" s="4">
        <v>0</v>
      </c>
      <c r="M472" s="4">
        <v>54.76</v>
      </c>
      <c r="N472" s="4">
        <v>0</v>
      </c>
      <c r="O472" s="4">
        <v>0</v>
      </c>
      <c r="P472" s="4">
        <v>0</v>
      </c>
      <c r="Q472" s="4">
        <v>0</v>
      </c>
      <c r="S472" s="4">
        <v>0</v>
      </c>
      <c r="T472" s="4">
        <v>54.76</v>
      </c>
      <c r="U472" s="2"/>
    </row>
    <row r="473" spans="1:21">
      <c r="A473" s="4">
        <v>337</v>
      </c>
      <c r="C473" s="4" t="s">
        <v>1057</v>
      </c>
      <c r="D473" s="4" t="s">
        <v>1058</v>
      </c>
      <c r="E473" s="4">
        <v>3042.05</v>
      </c>
      <c r="F473" s="4">
        <v>3043</v>
      </c>
      <c r="G473" s="4">
        <v>4990.25</v>
      </c>
      <c r="H473" s="4">
        <v>54.76</v>
      </c>
      <c r="I473" s="4">
        <v>0</v>
      </c>
      <c r="J473" s="4">
        <v>0</v>
      </c>
      <c r="K473" s="4">
        <v>0</v>
      </c>
      <c r="M473" s="4">
        <v>54.76</v>
      </c>
      <c r="N473" s="4">
        <v>0</v>
      </c>
      <c r="O473" s="4">
        <v>0</v>
      </c>
      <c r="P473" s="4">
        <v>0</v>
      </c>
      <c r="Q473" s="4">
        <v>0</v>
      </c>
      <c r="S473" s="4">
        <v>0</v>
      </c>
      <c r="T473" s="4">
        <v>54.76</v>
      </c>
      <c r="U473" s="2"/>
    </row>
    <row r="474" ht="20" customHeight="1" spans="1:20">
      <c r="A474" s="10">
        <f>ROW()-3</f>
        <v>471</v>
      </c>
      <c r="B474" s="15"/>
      <c r="C474" s="29" t="s">
        <v>969</v>
      </c>
      <c r="D474" s="29" t="s">
        <v>970</v>
      </c>
      <c r="E474" s="17">
        <v>3042.05</v>
      </c>
      <c r="F474" s="11">
        <v>3043</v>
      </c>
      <c r="G474" s="13">
        <v>4990.25</v>
      </c>
      <c r="H474" s="11">
        <f>ROUND(E474*0.018,2)</f>
        <v>54.76</v>
      </c>
      <c r="I474" s="11">
        <f>E474*0.16</f>
        <v>486.728</v>
      </c>
      <c r="J474" s="11">
        <f>F474*0.007</f>
        <v>21.301</v>
      </c>
      <c r="K474" s="13">
        <v>0</v>
      </c>
      <c r="L474" s="13"/>
      <c r="M474" s="13">
        <f>SUM(H474:K474)</f>
        <v>562.789</v>
      </c>
      <c r="N474" s="11">
        <v>0</v>
      </c>
      <c r="O474" s="11">
        <f>ROUND(E474*0.08,2)</f>
        <v>243.36</v>
      </c>
      <c r="P474" s="11">
        <f>ROUND(F474*0.003,2)</f>
        <v>9.13</v>
      </c>
      <c r="Q474" s="13">
        <f>ROUND(G474*0.02,2)</f>
        <v>99.81</v>
      </c>
      <c r="R474" s="13"/>
      <c r="S474" s="11">
        <v>0</v>
      </c>
      <c r="T474" s="11">
        <f>M474+S474</f>
        <v>562.789</v>
      </c>
    </row>
    <row r="475" ht="20" customHeight="1" spans="1:21">
      <c r="A475" s="10">
        <v>248</v>
      </c>
      <c r="B475" s="15"/>
      <c r="C475" s="29" t="s">
        <v>989</v>
      </c>
      <c r="D475" s="214" t="s">
        <v>990</v>
      </c>
      <c r="E475" s="17">
        <v>3042.05</v>
      </c>
      <c r="F475" s="11">
        <v>3043</v>
      </c>
      <c r="G475" s="13">
        <v>4990.25</v>
      </c>
      <c r="H475" s="11">
        <v>54.76</v>
      </c>
      <c r="I475" s="11">
        <v>486.728</v>
      </c>
      <c r="J475" s="11">
        <v>21.301</v>
      </c>
      <c r="K475" s="13">
        <v>0</v>
      </c>
      <c r="L475" s="13"/>
      <c r="M475" s="13">
        <v>562.789</v>
      </c>
      <c r="N475" s="11">
        <v>0</v>
      </c>
      <c r="O475" s="11">
        <v>243.36</v>
      </c>
      <c r="P475" s="11">
        <v>9.13</v>
      </c>
      <c r="Q475" s="13">
        <v>0</v>
      </c>
      <c r="R475" s="13"/>
      <c r="S475" s="11">
        <v>252.49</v>
      </c>
      <c r="T475" s="11">
        <v>815.279</v>
      </c>
      <c r="U475" s="11"/>
    </row>
    <row r="476" ht="20" customHeight="1" spans="1:27">
      <c r="A476" s="38">
        <f>ROW()-3</f>
        <v>473</v>
      </c>
      <c r="B476" s="41"/>
      <c r="C476" s="57" t="s">
        <v>1083</v>
      </c>
      <c r="D476" s="58" t="s">
        <v>1084</v>
      </c>
      <c r="E476" s="54">
        <v>3042.05</v>
      </c>
      <c r="F476" s="54">
        <v>3043</v>
      </c>
      <c r="G476" s="54">
        <v>4990.25</v>
      </c>
      <c r="H476" s="11">
        <f>ROUND(E476*0.018,2)</f>
        <v>54.76</v>
      </c>
      <c r="I476" s="11">
        <f>E476*0.16</f>
        <v>486.728</v>
      </c>
      <c r="J476" s="11">
        <f>F476*0.007</f>
        <v>21.301</v>
      </c>
      <c r="K476" s="13">
        <f t="shared" ref="K476:K478" si="225">ROUND(G476*0.085,2)</f>
        <v>424.17</v>
      </c>
      <c r="L476" s="13"/>
      <c r="M476" s="13">
        <f>SUM(H476:K476)</f>
        <v>986.959</v>
      </c>
      <c r="N476" s="11">
        <v>0</v>
      </c>
      <c r="O476" s="11">
        <f>ROUND(E476*0.08,2)</f>
        <v>243.36</v>
      </c>
      <c r="P476" s="11">
        <f>ROUND(F476*0.003,2)</f>
        <v>9.13</v>
      </c>
      <c r="Q476" s="13">
        <f>ROUND(G476*0.02,2)</f>
        <v>99.81</v>
      </c>
      <c r="R476" s="13"/>
      <c r="S476" s="11">
        <f t="shared" ref="S476:S478" si="226">SUM(N476:Q476)</f>
        <v>352.3</v>
      </c>
      <c r="T476" s="11">
        <f>M476+S476</f>
        <v>1339.259</v>
      </c>
      <c r="U476" s="14" t="s">
        <v>1090</v>
      </c>
      <c r="AA476" s="35"/>
    </row>
    <row r="477" ht="20" customHeight="1" spans="1:27">
      <c r="A477" s="38">
        <f>ROW()-3</f>
        <v>474</v>
      </c>
      <c r="B477" s="41"/>
      <c r="C477" s="57" t="s">
        <v>1077</v>
      </c>
      <c r="D477" s="58" t="s">
        <v>1078</v>
      </c>
      <c r="E477" s="54">
        <v>3042.05</v>
      </c>
      <c r="F477" s="54">
        <v>3043</v>
      </c>
      <c r="G477" s="54">
        <v>4990.25</v>
      </c>
      <c r="H477" s="11">
        <f>ROUND(E477*0.018,2)</f>
        <v>54.76</v>
      </c>
      <c r="I477" s="11">
        <f>E477*0.16</f>
        <v>486.728</v>
      </c>
      <c r="J477" s="11">
        <f>F477*0.007</f>
        <v>21.301</v>
      </c>
      <c r="K477" s="13">
        <f t="shared" si="225"/>
        <v>424.17</v>
      </c>
      <c r="L477" s="13"/>
      <c r="M477" s="13">
        <f>SUM(H477:K477)</f>
        <v>986.959</v>
      </c>
      <c r="N477" s="11">
        <v>0</v>
      </c>
      <c r="O477" s="11">
        <f>ROUND(E477*0.08,2)</f>
        <v>243.36</v>
      </c>
      <c r="P477" s="11">
        <f>ROUND(F477*0.003,2)</f>
        <v>9.13</v>
      </c>
      <c r="Q477" s="13">
        <f>ROUND(G477*0.02,2)</f>
        <v>99.81</v>
      </c>
      <c r="R477" s="13"/>
      <c r="S477" s="11">
        <f t="shared" si="226"/>
        <v>352.3</v>
      </c>
      <c r="T477" s="11">
        <f>M477+S477</f>
        <v>1339.259</v>
      </c>
      <c r="U477" s="15"/>
      <c r="AA477" s="35"/>
    </row>
    <row r="478" ht="20" customHeight="1" spans="1:27">
      <c r="A478" s="38">
        <f>ROW()-3</f>
        <v>475</v>
      </c>
      <c r="B478" s="41"/>
      <c r="C478" s="52" t="s">
        <v>1061</v>
      </c>
      <c r="D478" s="53" t="s">
        <v>1062</v>
      </c>
      <c r="E478" s="54">
        <v>3042.05</v>
      </c>
      <c r="F478" s="54">
        <v>3043</v>
      </c>
      <c r="G478" s="54">
        <v>4990.25</v>
      </c>
      <c r="H478" s="11">
        <f>ROUND(E478*0.018,2)</f>
        <v>54.76</v>
      </c>
      <c r="I478" s="11">
        <f>E478*0.16</f>
        <v>486.728</v>
      </c>
      <c r="J478" s="11">
        <f>F478*0.007</f>
        <v>21.301</v>
      </c>
      <c r="K478" s="13">
        <v>0</v>
      </c>
      <c r="L478" s="13"/>
      <c r="M478" s="13">
        <f>SUM(H478:K478)</f>
        <v>562.789</v>
      </c>
      <c r="N478" s="11">
        <v>0</v>
      </c>
      <c r="O478" s="11">
        <f>ROUND(E478*0.08,2)</f>
        <v>243.36</v>
      </c>
      <c r="P478" s="11">
        <f>ROUND(F478*0.003,2)</f>
        <v>9.13</v>
      </c>
      <c r="Q478" s="13">
        <v>0</v>
      </c>
      <c r="R478" s="13"/>
      <c r="S478" s="11">
        <f t="shared" si="226"/>
        <v>252.49</v>
      </c>
      <c r="T478" s="11">
        <f>M478+S478</f>
        <v>815.279</v>
      </c>
      <c r="U478" s="16"/>
      <c r="AA478" s="35"/>
    </row>
  </sheetData>
  <mergeCells count="50">
    <mergeCell ref="A1:T1"/>
    <mergeCell ref="H2:M2"/>
    <mergeCell ref="N2:S2"/>
    <mergeCell ref="B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52:C452"/>
    <mergeCell ref="A2:A3"/>
    <mergeCell ref="B2:B3"/>
    <mergeCell ref="B5:B7"/>
    <mergeCell ref="B8:B18"/>
    <mergeCell ref="B19:B23"/>
    <mergeCell ref="B24:B28"/>
    <mergeCell ref="B29:B41"/>
    <mergeCell ref="B43:B47"/>
    <mergeCell ref="B48:B53"/>
    <mergeCell ref="B54:B62"/>
    <mergeCell ref="B65:B73"/>
    <mergeCell ref="B74:B76"/>
    <mergeCell ref="B77:B116"/>
    <mergeCell ref="B120:B129"/>
    <mergeCell ref="B130:B135"/>
    <mergeCell ref="B137:B155"/>
    <mergeCell ref="B156:B205"/>
    <mergeCell ref="B206:B233"/>
    <mergeCell ref="B237:B243"/>
    <mergeCell ref="B244:B252"/>
    <mergeCell ref="B257:B285"/>
    <mergeCell ref="B287:B343"/>
    <mergeCell ref="B358:B429"/>
    <mergeCell ref="C2:C3"/>
    <mergeCell ref="D2:D3"/>
    <mergeCell ref="E2:E3"/>
    <mergeCell ref="F2:F3"/>
    <mergeCell ref="G2:G3"/>
    <mergeCell ref="T2:T3"/>
    <mergeCell ref="U2:U3"/>
    <mergeCell ref="U453:U457"/>
    <mergeCell ref="U476:U478"/>
    <mergeCell ref="A442:T446"/>
  </mergeCells>
  <conditionalFormatting sqref="C440">
    <cfRule type="duplicateValues" dxfId="0" priority="1"/>
  </conditionalFormatting>
  <conditionalFormatting sqref="C1:C439 C441:C1048576">
    <cfRule type="duplicateValues" dxfId="0" priority="2"/>
  </conditionalFormatting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86"/>
  <sheetViews>
    <sheetView workbookViewId="0">
      <pane ySplit="3" topLeftCell="A4" activePane="bottomLeft" state="frozen"/>
      <selection/>
      <selection pane="bottomLeft" activeCell="D163" sqref="D163"/>
    </sheetView>
  </sheetViews>
  <sheetFormatPr defaultColWidth="9" defaultRowHeight="13.5"/>
  <cols>
    <col min="1" max="1" width="6.375" style="4" customWidth="1"/>
    <col min="2" max="3" width="9" style="4"/>
    <col min="4" max="4" width="24.625" style="4" customWidth="1"/>
    <col min="5" max="5" width="13" style="4" customWidth="1"/>
    <col min="6" max="6" width="13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1" width="12.875" style="4"/>
    <col min="12" max="13" width="12.875" style="4" customWidth="1"/>
    <col min="14" max="14" width="7.875" style="4" customWidth="1"/>
    <col min="15" max="15" width="11.625" style="4" customWidth="1"/>
    <col min="16" max="16" width="10.375" style="4" customWidth="1"/>
    <col min="17" max="18" width="11.625" style="4" customWidth="1"/>
    <col min="19" max="20" width="12.875" style="4" customWidth="1"/>
    <col min="21" max="21" width="9" style="4" customWidth="1"/>
    <col min="22" max="23" width="9" style="2" customWidth="1"/>
    <col min="24" max="24" width="9.375" style="2" customWidth="1"/>
    <col min="25" max="26" width="9" style="2" customWidth="1"/>
    <col min="27" max="27" width="20" style="2" customWidth="1"/>
    <col min="28" max="29" width="9" style="2" customWidth="1"/>
    <col min="30" max="30" width="9" style="2"/>
    <col min="31" max="31" width="9.375" style="2"/>
    <col min="32" max="16384" width="9" style="2"/>
  </cols>
  <sheetData>
    <row r="1" s="2" customFormat="1" ht="20" customHeight="1" spans="1:21">
      <c r="A1" s="6" t="s">
        <v>1169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4"/>
    </row>
    <row r="2" ht="20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/>
      <c r="N2" s="8" t="s">
        <v>9</v>
      </c>
      <c r="O2" s="8"/>
      <c r="P2" s="8"/>
      <c r="Q2" s="8"/>
      <c r="R2" s="8"/>
      <c r="S2" s="8"/>
      <c r="T2" s="34" t="s">
        <v>10</v>
      </c>
      <c r="U2" s="34" t="s">
        <v>11</v>
      </c>
    </row>
    <row r="3" ht="24" spans="1:21">
      <c r="A3" s="8"/>
      <c r="B3" s="8"/>
      <c r="C3" s="8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838</v>
      </c>
      <c r="M3" s="8" t="s">
        <v>16</v>
      </c>
      <c r="N3" s="8" t="s">
        <v>769</v>
      </c>
      <c r="O3" s="8" t="s">
        <v>770</v>
      </c>
      <c r="P3" s="8" t="s">
        <v>771</v>
      </c>
      <c r="Q3" s="8" t="s">
        <v>772</v>
      </c>
      <c r="R3" s="8" t="s">
        <v>838</v>
      </c>
      <c r="S3" s="8" t="s">
        <v>16</v>
      </c>
      <c r="T3" s="34"/>
      <c r="U3" s="34"/>
    </row>
    <row r="4" ht="20" customHeight="1" spans="1:34">
      <c r="A4" s="10">
        <f t="shared" ref="A4:A22" si="0">ROW()-3</f>
        <v>1</v>
      </c>
      <c r="B4" s="11" t="s">
        <v>21</v>
      </c>
      <c r="C4" s="11" t="s">
        <v>22</v>
      </c>
      <c r="D4" s="11" t="s">
        <v>23</v>
      </c>
      <c r="E4" s="11">
        <v>2836.2</v>
      </c>
      <c r="F4" s="11">
        <v>2837</v>
      </c>
      <c r="G4" s="13">
        <v>5228.42</v>
      </c>
      <c r="H4" s="11">
        <f t="shared" ref="H4:H26" si="1">ROUND(E4*0.018,2)</f>
        <v>51.05</v>
      </c>
      <c r="I4" s="11">
        <f t="shared" ref="I4:I26" si="2">E4*0.16</f>
        <v>453.792</v>
      </c>
      <c r="J4" s="11">
        <f t="shared" ref="J4:J26" si="3">F4*0.007</f>
        <v>19.859</v>
      </c>
      <c r="K4" s="13">
        <f t="shared" ref="K4:K26" si="4">ROUND(G4*0.085,2)</f>
        <v>444.42</v>
      </c>
      <c r="L4" s="13"/>
      <c r="M4" s="13">
        <f>SUM(H4:L4)</f>
        <v>969.121</v>
      </c>
      <c r="N4" s="11">
        <v>0</v>
      </c>
      <c r="O4" s="11">
        <f t="shared" ref="O4:O26" si="5">ROUND(E4*0.08,2)</f>
        <v>226.9</v>
      </c>
      <c r="P4" s="11">
        <f t="shared" ref="P4:P26" si="6">ROUND(F4*0.003,2)</f>
        <v>8.51</v>
      </c>
      <c r="Q4" s="13">
        <f t="shared" ref="Q4:Q26" si="7">ROUND(G4*0.02,2)</f>
        <v>104.57</v>
      </c>
      <c r="R4" s="13"/>
      <c r="S4" s="11">
        <f>SUM(N4:R4)</f>
        <v>339.98</v>
      </c>
      <c r="T4" s="11">
        <f>M4+S4</f>
        <v>1309.101</v>
      </c>
      <c r="U4" s="11"/>
      <c r="V4" s="2" t="str">
        <f>VLOOKUP(D4,[3]汇总!I$2:J$326,2,0)</f>
        <v>√</v>
      </c>
      <c r="W4" s="2">
        <f>VLOOKUP(D4,'[4]2021.05'!$E$5:$F$203,2,0)</f>
        <v>3180</v>
      </c>
      <c r="X4" s="2">
        <f t="shared" ref="X4:X22" si="8">I4*1</f>
        <v>453.792</v>
      </c>
      <c r="Y4" s="2">
        <f t="shared" ref="Y4:Y22" si="9">I4-X4</f>
        <v>0</v>
      </c>
      <c r="Z4" s="2">
        <f t="shared" ref="Z4:Z22" si="10">O4-Y4</f>
        <v>226.9</v>
      </c>
      <c r="AA4" s="35" t="str">
        <f>VLOOKUP(C4,[7]export!$B$1:$I$388,8,0)</f>
        <v>226.9</v>
      </c>
      <c r="AB4" s="2">
        <f>VLOOKUP(C4,[8]Sheet1!$B$1:$K$500,9,0)</f>
        <v>8.51</v>
      </c>
      <c r="AC4" s="2">
        <f t="shared" ref="AC4:AC22" si="11">P4-AB4</f>
        <v>0</v>
      </c>
      <c r="AD4" s="2">
        <f>VLOOKUP(C4,'2021.06'!$C$2:$M$500,9,0)</f>
        <v>424.17</v>
      </c>
      <c r="AE4" s="2">
        <f>VLOOKUP(D4,'2021.07'!$D$2:$M$435,7,0)</f>
        <v>19.859</v>
      </c>
      <c r="AF4" s="2">
        <f>AE4-J4</f>
        <v>0</v>
      </c>
      <c r="AH4" s="2" t="str">
        <f>VLOOKUP(D4,[9]Sheet1!$C$1:$H$500,6,0)</f>
        <v>正常应缴</v>
      </c>
    </row>
    <row r="5" ht="20" customHeight="1" spans="1:34">
      <c r="A5" s="10">
        <f t="shared" si="0"/>
        <v>2</v>
      </c>
      <c r="B5" s="14" t="s">
        <v>24</v>
      </c>
      <c r="C5" s="11" t="s">
        <v>25</v>
      </c>
      <c r="D5" s="11" t="s">
        <v>26</v>
      </c>
      <c r="E5" s="11">
        <v>2836.2</v>
      </c>
      <c r="F5" s="11">
        <v>2837</v>
      </c>
      <c r="G5" s="13">
        <v>5228.42</v>
      </c>
      <c r="H5" s="11">
        <f t="shared" si="1"/>
        <v>51.05</v>
      </c>
      <c r="I5" s="11">
        <f t="shared" si="2"/>
        <v>453.792</v>
      </c>
      <c r="J5" s="11">
        <f t="shared" si="3"/>
        <v>19.859</v>
      </c>
      <c r="K5" s="13">
        <f t="shared" si="4"/>
        <v>444.42</v>
      </c>
      <c r="L5" s="13"/>
      <c r="M5" s="13">
        <f t="shared" ref="M5:M68" si="12">SUM(H5:L5)</f>
        <v>969.121</v>
      </c>
      <c r="N5" s="11">
        <v>0</v>
      </c>
      <c r="O5" s="11">
        <f t="shared" si="5"/>
        <v>226.9</v>
      </c>
      <c r="P5" s="11">
        <f t="shared" si="6"/>
        <v>8.51</v>
      </c>
      <c r="Q5" s="13">
        <f t="shared" si="7"/>
        <v>104.57</v>
      </c>
      <c r="R5" s="13"/>
      <c r="S5" s="11">
        <f t="shared" ref="S5:S68" si="13">SUM(N5:R5)</f>
        <v>339.98</v>
      </c>
      <c r="T5" s="11">
        <f t="shared" ref="T5:T68" si="14">M5+S5</f>
        <v>1309.101</v>
      </c>
      <c r="U5" s="11"/>
      <c r="V5" s="2" t="str">
        <f>VLOOKUP(D5,[3]汇总!I$2:J$326,2,0)</f>
        <v>√</v>
      </c>
      <c r="W5" s="2">
        <f>VLOOKUP(D5,'[4]2021.05'!$E$5:$F$203,2,0)</f>
        <v>3180</v>
      </c>
      <c r="X5" s="2">
        <f t="shared" si="8"/>
        <v>453.792</v>
      </c>
      <c r="Y5" s="2">
        <f t="shared" si="9"/>
        <v>0</v>
      </c>
      <c r="Z5" s="2">
        <f t="shared" si="10"/>
        <v>226.9</v>
      </c>
      <c r="AA5" s="35" t="str">
        <f>VLOOKUP(C5,[7]export!$B$1:$I$388,8,0)</f>
        <v>226.9</v>
      </c>
      <c r="AB5" s="2">
        <f>VLOOKUP(C5,[8]Sheet1!$B$1:$K$500,9,0)</f>
        <v>8.51</v>
      </c>
      <c r="AC5" s="2">
        <f t="shared" si="11"/>
        <v>0</v>
      </c>
      <c r="AD5" s="2">
        <f>VLOOKUP(C5,'2021.06'!$C$2:$M$500,9,0)</f>
        <v>424.17</v>
      </c>
      <c r="AE5" s="2">
        <f>VLOOKUP(D5,'2021.07'!$D$2:$M$435,7,0)</f>
        <v>19.859</v>
      </c>
      <c r="AF5" s="2">
        <f t="shared" ref="AF5:AF68" si="15">AE5-J5</f>
        <v>0</v>
      </c>
      <c r="AH5" s="2" t="str">
        <f>VLOOKUP(D5,[9]Sheet1!$C$1:$H$500,6,0)</f>
        <v>正常应缴</v>
      </c>
    </row>
    <row r="6" ht="20" customHeight="1" spans="1:34">
      <c r="A6" s="10">
        <f t="shared" si="0"/>
        <v>3</v>
      </c>
      <c r="B6" s="15"/>
      <c r="C6" s="11" t="s">
        <v>27</v>
      </c>
      <c r="D6" s="11" t="s">
        <v>28</v>
      </c>
      <c r="E6" s="11">
        <v>2836.2</v>
      </c>
      <c r="F6" s="11">
        <v>2837</v>
      </c>
      <c r="G6" s="13">
        <v>5228.42</v>
      </c>
      <c r="H6" s="11">
        <f t="shared" si="1"/>
        <v>51.05</v>
      </c>
      <c r="I6" s="11">
        <f t="shared" si="2"/>
        <v>453.792</v>
      </c>
      <c r="J6" s="11">
        <f t="shared" si="3"/>
        <v>19.859</v>
      </c>
      <c r="K6" s="13">
        <f t="shared" si="4"/>
        <v>444.42</v>
      </c>
      <c r="L6" s="13"/>
      <c r="M6" s="13">
        <f t="shared" si="12"/>
        <v>969.121</v>
      </c>
      <c r="N6" s="11">
        <v>0</v>
      </c>
      <c r="O6" s="11">
        <f t="shared" si="5"/>
        <v>226.9</v>
      </c>
      <c r="P6" s="11">
        <f t="shared" si="6"/>
        <v>8.51</v>
      </c>
      <c r="Q6" s="13">
        <f t="shared" si="7"/>
        <v>104.57</v>
      </c>
      <c r="R6" s="13"/>
      <c r="S6" s="11">
        <f t="shared" si="13"/>
        <v>339.98</v>
      </c>
      <c r="T6" s="11">
        <f t="shared" si="14"/>
        <v>1309.101</v>
      </c>
      <c r="U6" s="11"/>
      <c r="V6" s="2" t="str">
        <f>VLOOKUP(D6,[3]汇总!I$2:J$326,2,0)</f>
        <v>√</v>
      </c>
      <c r="W6" s="2">
        <f>VLOOKUP(D6,'[4]2021.05'!$E$5:$F$203,2,0)</f>
        <v>4180</v>
      </c>
      <c r="X6" s="2">
        <f t="shared" si="8"/>
        <v>453.792</v>
      </c>
      <c r="Y6" s="2">
        <f t="shared" si="9"/>
        <v>0</v>
      </c>
      <c r="Z6" s="2">
        <f t="shared" si="10"/>
        <v>226.9</v>
      </c>
      <c r="AA6" s="35" t="str">
        <f>VLOOKUP(C6,[7]export!$B$1:$I$388,8,0)</f>
        <v>226.9</v>
      </c>
      <c r="AB6" s="2">
        <f>VLOOKUP(C6,[8]Sheet1!$B$1:$K$500,9,0)</f>
        <v>8.51</v>
      </c>
      <c r="AC6" s="2">
        <f t="shared" si="11"/>
        <v>0</v>
      </c>
      <c r="AD6" s="2">
        <f>VLOOKUP(C6,'2021.06'!$C$2:$M$500,9,0)</f>
        <v>424.17</v>
      </c>
      <c r="AE6" s="2">
        <f>VLOOKUP(D6,'2021.07'!$D$2:$M$435,7,0)</f>
        <v>19.859</v>
      </c>
      <c r="AF6" s="2">
        <f t="shared" si="15"/>
        <v>0</v>
      </c>
      <c r="AH6" s="2" t="str">
        <f>VLOOKUP(D6,[9]Sheet1!$C$1:$H$500,6,0)</f>
        <v>正常应缴</v>
      </c>
    </row>
    <row r="7" ht="20" customHeight="1" spans="1:34">
      <c r="A7" s="10">
        <f t="shared" si="0"/>
        <v>4</v>
      </c>
      <c r="B7" s="16"/>
      <c r="C7" s="11" t="s">
        <v>839</v>
      </c>
      <c r="D7" s="11" t="s">
        <v>840</v>
      </c>
      <c r="E7" s="11">
        <v>3042.05</v>
      </c>
      <c r="F7" s="11">
        <v>3043</v>
      </c>
      <c r="G7" s="13">
        <v>5228.42</v>
      </c>
      <c r="H7" s="11">
        <f t="shared" si="1"/>
        <v>54.76</v>
      </c>
      <c r="I7" s="11">
        <f t="shared" si="2"/>
        <v>486.728</v>
      </c>
      <c r="J7" s="11">
        <f t="shared" si="3"/>
        <v>21.301</v>
      </c>
      <c r="K7" s="13">
        <f t="shared" si="4"/>
        <v>444.42</v>
      </c>
      <c r="L7" s="13"/>
      <c r="M7" s="13">
        <f t="shared" si="12"/>
        <v>1007.209</v>
      </c>
      <c r="N7" s="11">
        <v>0</v>
      </c>
      <c r="O7" s="11">
        <f t="shared" si="5"/>
        <v>243.36</v>
      </c>
      <c r="P7" s="11">
        <f t="shared" si="6"/>
        <v>9.13</v>
      </c>
      <c r="Q7" s="13">
        <f t="shared" si="7"/>
        <v>104.57</v>
      </c>
      <c r="R7" s="13"/>
      <c r="S7" s="11">
        <f t="shared" si="13"/>
        <v>357.06</v>
      </c>
      <c r="T7" s="11">
        <f t="shared" si="14"/>
        <v>1364.269</v>
      </c>
      <c r="U7" s="11"/>
      <c r="W7" s="2" t="e">
        <f>VLOOKUP(D7,'[4]2021.05'!$E$5:$F$203,2,0)</f>
        <v>#N/A</v>
      </c>
      <c r="X7" s="2">
        <f t="shared" si="8"/>
        <v>486.728</v>
      </c>
      <c r="Y7" s="2">
        <f t="shared" si="9"/>
        <v>0</v>
      </c>
      <c r="Z7" s="2">
        <f t="shared" si="10"/>
        <v>243.36</v>
      </c>
      <c r="AA7" s="35" t="str">
        <f>VLOOKUP(C7,[7]export!$B$1:$I$388,8,0)</f>
        <v>243.36</v>
      </c>
      <c r="AB7" s="2">
        <f>VLOOKUP(C7,[8]Sheet1!$B$1:$K$500,9,0)</f>
        <v>9.13</v>
      </c>
      <c r="AC7" s="2">
        <f t="shared" si="11"/>
        <v>0</v>
      </c>
      <c r="AD7" s="2">
        <f>VLOOKUP(C7,'2021.06'!$C$2:$M$500,9,0)</f>
        <v>424.17</v>
      </c>
      <c r="AE7" s="2">
        <f>VLOOKUP(D7,'2021.07'!$D$2:$M$435,7,0)</f>
        <v>21.301</v>
      </c>
      <c r="AF7" s="2">
        <f t="shared" si="15"/>
        <v>0</v>
      </c>
      <c r="AH7" s="2" t="str">
        <f>VLOOKUP(D7,[9]Sheet1!$C$1:$H$500,6,0)</f>
        <v>正常应缴</v>
      </c>
    </row>
    <row r="8" ht="20" customHeight="1" spans="1:34">
      <c r="A8" s="10">
        <f t="shared" si="0"/>
        <v>5</v>
      </c>
      <c r="B8" s="14" t="s">
        <v>29</v>
      </c>
      <c r="C8" s="11" t="s">
        <v>30</v>
      </c>
      <c r="D8" s="11" t="s">
        <v>31</v>
      </c>
      <c r="E8" s="11">
        <v>2836.2</v>
      </c>
      <c r="F8" s="11">
        <v>2837</v>
      </c>
      <c r="G8" s="13">
        <v>5228.42</v>
      </c>
      <c r="H8" s="11">
        <f t="shared" si="1"/>
        <v>51.05</v>
      </c>
      <c r="I8" s="11">
        <f t="shared" si="2"/>
        <v>453.792</v>
      </c>
      <c r="J8" s="11">
        <f t="shared" si="3"/>
        <v>19.859</v>
      </c>
      <c r="K8" s="13">
        <f t="shared" si="4"/>
        <v>444.42</v>
      </c>
      <c r="L8" s="13"/>
      <c r="M8" s="13">
        <f t="shared" si="12"/>
        <v>969.121</v>
      </c>
      <c r="N8" s="11">
        <v>0</v>
      </c>
      <c r="O8" s="11">
        <f t="shared" si="5"/>
        <v>226.9</v>
      </c>
      <c r="P8" s="11">
        <f t="shared" si="6"/>
        <v>8.51</v>
      </c>
      <c r="Q8" s="13">
        <f t="shared" si="7"/>
        <v>104.57</v>
      </c>
      <c r="R8" s="13"/>
      <c r="S8" s="11">
        <f t="shared" si="13"/>
        <v>339.98</v>
      </c>
      <c r="T8" s="11">
        <f t="shared" si="14"/>
        <v>1309.101</v>
      </c>
      <c r="U8" s="11"/>
      <c r="V8" s="2" t="str">
        <f>VLOOKUP(D8,[3]汇总!I$2:J$326,2,0)</f>
        <v>√</v>
      </c>
      <c r="W8" s="2">
        <f>VLOOKUP(D8,'[4]2021.05'!$E$5:$F$203,2,0)</f>
        <v>3180</v>
      </c>
      <c r="X8" s="2">
        <f t="shared" si="8"/>
        <v>453.792</v>
      </c>
      <c r="Y8" s="2">
        <f t="shared" si="9"/>
        <v>0</v>
      </c>
      <c r="Z8" s="2">
        <f t="shared" si="10"/>
        <v>226.9</v>
      </c>
      <c r="AA8" s="35" t="str">
        <f>VLOOKUP(C8,[7]export!$B$1:$I$388,8,0)</f>
        <v>226.9</v>
      </c>
      <c r="AB8" s="2">
        <f>VLOOKUP(C8,[8]Sheet1!$B$1:$K$500,9,0)</f>
        <v>8.51</v>
      </c>
      <c r="AC8" s="2">
        <f t="shared" si="11"/>
        <v>0</v>
      </c>
      <c r="AD8" s="2">
        <f>VLOOKUP(C8,'2021.06'!$C$2:$M$500,9,0)</f>
        <v>424.17</v>
      </c>
      <c r="AE8" s="2">
        <f>VLOOKUP(D8,'2021.07'!$D$2:$M$435,7,0)</f>
        <v>19.859</v>
      </c>
      <c r="AF8" s="2">
        <f t="shared" si="15"/>
        <v>0</v>
      </c>
      <c r="AH8" s="2" t="str">
        <f>VLOOKUP(D8,[9]Sheet1!$C$1:$H$500,6,0)</f>
        <v>正常应缴</v>
      </c>
    </row>
    <row r="9" ht="20" customHeight="1" spans="1:34">
      <c r="A9" s="10">
        <f t="shared" si="0"/>
        <v>6</v>
      </c>
      <c r="B9" s="15"/>
      <c r="C9" s="11" t="s">
        <v>32</v>
      </c>
      <c r="D9" s="11" t="s">
        <v>33</v>
      </c>
      <c r="E9" s="11">
        <v>2836.2</v>
      </c>
      <c r="F9" s="11">
        <v>2837</v>
      </c>
      <c r="G9" s="13">
        <v>5228.42</v>
      </c>
      <c r="H9" s="11">
        <f t="shared" si="1"/>
        <v>51.05</v>
      </c>
      <c r="I9" s="11">
        <f t="shared" si="2"/>
        <v>453.792</v>
      </c>
      <c r="J9" s="11">
        <f t="shared" si="3"/>
        <v>19.859</v>
      </c>
      <c r="K9" s="13">
        <f t="shared" si="4"/>
        <v>444.42</v>
      </c>
      <c r="L9" s="13"/>
      <c r="M9" s="13">
        <f t="shared" si="12"/>
        <v>969.121</v>
      </c>
      <c r="N9" s="11">
        <v>0</v>
      </c>
      <c r="O9" s="11">
        <f t="shared" si="5"/>
        <v>226.9</v>
      </c>
      <c r="P9" s="11">
        <f t="shared" si="6"/>
        <v>8.51</v>
      </c>
      <c r="Q9" s="13">
        <f t="shared" si="7"/>
        <v>104.57</v>
      </c>
      <c r="R9" s="13"/>
      <c r="S9" s="11">
        <f t="shared" si="13"/>
        <v>339.98</v>
      </c>
      <c r="T9" s="11">
        <f t="shared" si="14"/>
        <v>1309.101</v>
      </c>
      <c r="U9" s="11"/>
      <c r="V9" s="2" t="str">
        <f>VLOOKUP(D9,[3]汇总!I$2:J$326,2,0)</f>
        <v>√</v>
      </c>
      <c r="W9" s="2">
        <f>VLOOKUP(D9,'[4]2021.05'!$E$5:$F$203,2,0)</f>
        <v>3180</v>
      </c>
      <c r="X9" s="2">
        <f t="shared" si="8"/>
        <v>453.792</v>
      </c>
      <c r="Y9" s="2">
        <f t="shared" si="9"/>
        <v>0</v>
      </c>
      <c r="Z9" s="2">
        <f t="shared" si="10"/>
        <v>226.9</v>
      </c>
      <c r="AA9" s="35" t="str">
        <f>VLOOKUP(C9,[7]export!$B$1:$I$388,8,0)</f>
        <v>226.9</v>
      </c>
      <c r="AB9" s="2">
        <f>VLOOKUP(C9,[8]Sheet1!$B$1:$K$500,9,0)</f>
        <v>8.51</v>
      </c>
      <c r="AC9" s="2">
        <f t="shared" si="11"/>
        <v>0</v>
      </c>
      <c r="AD9" s="2">
        <f>VLOOKUP(C9,'2021.06'!$C$2:$M$500,9,0)</f>
        <v>424.17</v>
      </c>
      <c r="AE9" s="2">
        <f>VLOOKUP(D9,'2021.07'!$D$2:$M$435,7,0)</f>
        <v>19.859</v>
      </c>
      <c r="AF9" s="2">
        <f t="shared" si="15"/>
        <v>0</v>
      </c>
      <c r="AH9" s="2" t="str">
        <f>VLOOKUP(D9,[9]Sheet1!$C$1:$H$500,6,0)</f>
        <v>正常应缴</v>
      </c>
    </row>
    <row r="10" ht="20" customHeight="1" spans="1:34">
      <c r="A10" s="10">
        <f t="shared" si="0"/>
        <v>7</v>
      </c>
      <c r="B10" s="15"/>
      <c r="C10" s="11" t="s">
        <v>34</v>
      </c>
      <c r="D10" s="11" t="s">
        <v>35</v>
      </c>
      <c r="E10" s="11">
        <v>2836.2</v>
      </c>
      <c r="F10" s="11">
        <v>2837</v>
      </c>
      <c r="G10" s="13">
        <v>5228.42</v>
      </c>
      <c r="H10" s="11">
        <f t="shared" si="1"/>
        <v>51.05</v>
      </c>
      <c r="I10" s="11">
        <f t="shared" si="2"/>
        <v>453.792</v>
      </c>
      <c r="J10" s="11">
        <f t="shared" si="3"/>
        <v>19.859</v>
      </c>
      <c r="K10" s="13">
        <f t="shared" si="4"/>
        <v>444.42</v>
      </c>
      <c r="L10" s="13"/>
      <c r="M10" s="13">
        <f t="shared" si="12"/>
        <v>969.121</v>
      </c>
      <c r="N10" s="11">
        <v>0</v>
      </c>
      <c r="O10" s="11">
        <f t="shared" si="5"/>
        <v>226.9</v>
      </c>
      <c r="P10" s="11">
        <f t="shared" si="6"/>
        <v>8.51</v>
      </c>
      <c r="Q10" s="13">
        <f t="shared" si="7"/>
        <v>104.57</v>
      </c>
      <c r="R10" s="13"/>
      <c r="S10" s="11">
        <f t="shared" si="13"/>
        <v>339.98</v>
      </c>
      <c r="T10" s="11">
        <f t="shared" si="14"/>
        <v>1309.101</v>
      </c>
      <c r="U10" s="11"/>
      <c r="V10" s="2" t="str">
        <f>VLOOKUP(D10,[3]汇总!I$2:J$326,2,0)</f>
        <v>√</v>
      </c>
      <c r="W10" s="2">
        <f>VLOOKUP(D10,'[4]2021.05'!$E$5:$F$203,2,0)</f>
        <v>4180</v>
      </c>
      <c r="X10" s="2">
        <f t="shared" si="8"/>
        <v>453.792</v>
      </c>
      <c r="Y10" s="2">
        <f t="shared" si="9"/>
        <v>0</v>
      </c>
      <c r="Z10" s="2">
        <f t="shared" si="10"/>
        <v>226.9</v>
      </c>
      <c r="AA10" s="35" t="str">
        <f>VLOOKUP(C10,[7]export!$B$1:$I$388,8,0)</f>
        <v>226.9</v>
      </c>
      <c r="AB10" s="2">
        <f>VLOOKUP(C10,[8]Sheet1!$B$1:$K$500,9,0)</f>
        <v>8.51</v>
      </c>
      <c r="AC10" s="2">
        <f t="shared" si="11"/>
        <v>0</v>
      </c>
      <c r="AD10" s="2">
        <f>VLOOKUP(C10,'2021.06'!$C$2:$M$500,9,0)</f>
        <v>424.17</v>
      </c>
      <c r="AE10" s="2">
        <f>VLOOKUP(D10,'2021.07'!$D$2:$M$435,7,0)</f>
        <v>19.859</v>
      </c>
      <c r="AF10" s="2">
        <f t="shared" si="15"/>
        <v>0</v>
      </c>
      <c r="AH10" s="2" t="str">
        <f>VLOOKUP(D10,[9]Sheet1!$C$1:$H$500,6,0)</f>
        <v>正常应缴</v>
      </c>
    </row>
    <row r="11" ht="20" customHeight="1" spans="1:34">
      <c r="A11" s="10">
        <f t="shared" si="0"/>
        <v>8</v>
      </c>
      <c r="B11" s="15"/>
      <c r="C11" s="11" t="s">
        <v>38</v>
      </c>
      <c r="D11" s="11" t="s">
        <v>39</v>
      </c>
      <c r="E11" s="11">
        <v>2836.2</v>
      </c>
      <c r="F11" s="11">
        <v>2837</v>
      </c>
      <c r="G11" s="13">
        <v>5228.42</v>
      </c>
      <c r="H11" s="11">
        <f t="shared" si="1"/>
        <v>51.05</v>
      </c>
      <c r="I11" s="11">
        <f t="shared" si="2"/>
        <v>453.792</v>
      </c>
      <c r="J11" s="11">
        <f t="shared" si="3"/>
        <v>19.859</v>
      </c>
      <c r="K11" s="13">
        <f t="shared" si="4"/>
        <v>444.42</v>
      </c>
      <c r="L11" s="13"/>
      <c r="M11" s="13">
        <f t="shared" si="12"/>
        <v>969.121</v>
      </c>
      <c r="N11" s="11">
        <v>0</v>
      </c>
      <c r="O11" s="11">
        <f t="shared" si="5"/>
        <v>226.9</v>
      </c>
      <c r="P11" s="11">
        <f t="shared" si="6"/>
        <v>8.51</v>
      </c>
      <c r="Q11" s="13">
        <f t="shared" si="7"/>
        <v>104.57</v>
      </c>
      <c r="R11" s="13"/>
      <c r="S11" s="11">
        <f t="shared" si="13"/>
        <v>339.98</v>
      </c>
      <c r="T11" s="11">
        <f t="shared" si="14"/>
        <v>1309.101</v>
      </c>
      <c r="U11" s="11"/>
      <c r="V11" s="2" t="str">
        <f>VLOOKUP(D11,[3]汇总!I$2:J$326,2,0)</f>
        <v>√</v>
      </c>
      <c r="W11" s="2">
        <f>VLOOKUP(D11,'[4]2021.05'!$E$5:$F$203,2,0)</f>
        <v>4180</v>
      </c>
      <c r="X11" s="2">
        <f t="shared" si="8"/>
        <v>453.792</v>
      </c>
      <c r="Y11" s="2">
        <f t="shared" si="9"/>
        <v>0</v>
      </c>
      <c r="Z11" s="2">
        <f t="shared" si="10"/>
        <v>226.9</v>
      </c>
      <c r="AA11" s="35" t="str">
        <f>VLOOKUP(C11,[7]export!$B$1:$I$388,8,0)</f>
        <v>226.9</v>
      </c>
      <c r="AB11" s="2">
        <f>VLOOKUP(C11,[8]Sheet1!$B$1:$K$500,9,0)</f>
        <v>8.51</v>
      </c>
      <c r="AC11" s="2">
        <f t="shared" si="11"/>
        <v>0</v>
      </c>
      <c r="AD11" s="2">
        <f>VLOOKUP(C11,'2021.06'!$C$2:$M$500,9,0)</f>
        <v>424.17</v>
      </c>
      <c r="AE11" s="2">
        <f>VLOOKUP(D11,'2021.07'!$D$2:$M$435,7,0)</f>
        <v>19.859</v>
      </c>
      <c r="AF11" s="2">
        <f t="shared" si="15"/>
        <v>0</v>
      </c>
      <c r="AH11" s="2" t="str">
        <f>VLOOKUP(D11,[9]Sheet1!$C$1:$H$500,6,0)</f>
        <v>正常应缴</v>
      </c>
    </row>
    <row r="12" ht="20" customHeight="1" spans="1:34">
      <c r="A12" s="10">
        <f t="shared" si="0"/>
        <v>9</v>
      </c>
      <c r="B12" s="15"/>
      <c r="C12" s="11" t="s">
        <v>40</v>
      </c>
      <c r="D12" s="11" t="s">
        <v>41</v>
      </c>
      <c r="E12" s="11">
        <v>2836.2</v>
      </c>
      <c r="F12" s="11">
        <v>2837</v>
      </c>
      <c r="G12" s="13">
        <v>5228.42</v>
      </c>
      <c r="H12" s="11">
        <f t="shared" si="1"/>
        <v>51.05</v>
      </c>
      <c r="I12" s="11">
        <f t="shared" si="2"/>
        <v>453.792</v>
      </c>
      <c r="J12" s="11">
        <f t="shared" si="3"/>
        <v>19.859</v>
      </c>
      <c r="K12" s="13">
        <f t="shared" si="4"/>
        <v>444.42</v>
      </c>
      <c r="L12" s="13"/>
      <c r="M12" s="13">
        <f t="shared" si="12"/>
        <v>969.121</v>
      </c>
      <c r="N12" s="11">
        <v>0</v>
      </c>
      <c r="O12" s="11">
        <f t="shared" si="5"/>
        <v>226.9</v>
      </c>
      <c r="P12" s="11">
        <f t="shared" si="6"/>
        <v>8.51</v>
      </c>
      <c r="Q12" s="13">
        <f t="shared" si="7"/>
        <v>104.57</v>
      </c>
      <c r="R12" s="13"/>
      <c r="S12" s="11">
        <f t="shared" si="13"/>
        <v>339.98</v>
      </c>
      <c r="T12" s="11">
        <f t="shared" si="14"/>
        <v>1309.101</v>
      </c>
      <c r="U12" s="11"/>
      <c r="V12" s="2" t="str">
        <f>VLOOKUP(D12,[3]汇总!I$2:J$326,2,0)</f>
        <v>√</v>
      </c>
      <c r="W12" s="2">
        <f>VLOOKUP(D12,'[4]2021.05'!$E$5:$F$203,2,0)</f>
        <v>3180</v>
      </c>
      <c r="X12" s="2">
        <f t="shared" si="8"/>
        <v>453.792</v>
      </c>
      <c r="Y12" s="2">
        <f t="shared" si="9"/>
        <v>0</v>
      </c>
      <c r="Z12" s="2">
        <f t="shared" si="10"/>
        <v>226.9</v>
      </c>
      <c r="AA12" s="35" t="str">
        <f>VLOOKUP(C12,[7]export!$B$1:$I$388,8,0)</f>
        <v>226.9</v>
      </c>
      <c r="AB12" s="2">
        <f>VLOOKUP(C12,[8]Sheet1!$B$1:$K$500,9,0)</f>
        <v>8.51</v>
      </c>
      <c r="AC12" s="2">
        <f t="shared" si="11"/>
        <v>0</v>
      </c>
      <c r="AD12" s="2">
        <f>VLOOKUP(C12,'2021.06'!$C$2:$M$500,9,0)</f>
        <v>424.17</v>
      </c>
      <c r="AE12" s="2">
        <f>VLOOKUP(D12,'2021.07'!$D$2:$M$435,7,0)</f>
        <v>19.859</v>
      </c>
      <c r="AF12" s="2">
        <f t="shared" si="15"/>
        <v>0</v>
      </c>
      <c r="AH12" s="2" t="str">
        <f>VLOOKUP(D12,[9]Sheet1!$C$1:$H$500,6,0)</f>
        <v>正常应缴</v>
      </c>
    </row>
    <row r="13" ht="20" customHeight="1" spans="1:34">
      <c r="A13" s="10">
        <f t="shared" si="0"/>
        <v>10</v>
      </c>
      <c r="B13" s="15"/>
      <c r="C13" s="11" t="s">
        <v>44</v>
      </c>
      <c r="D13" s="11" t="s">
        <v>45</v>
      </c>
      <c r="E13" s="11">
        <v>2836.2</v>
      </c>
      <c r="F13" s="11">
        <v>2837</v>
      </c>
      <c r="G13" s="13">
        <v>5228.42</v>
      </c>
      <c r="H13" s="11">
        <f t="shared" si="1"/>
        <v>51.05</v>
      </c>
      <c r="I13" s="11">
        <f t="shared" si="2"/>
        <v>453.792</v>
      </c>
      <c r="J13" s="11">
        <f t="shared" si="3"/>
        <v>19.859</v>
      </c>
      <c r="K13" s="13">
        <f t="shared" si="4"/>
        <v>444.42</v>
      </c>
      <c r="L13" s="13"/>
      <c r="M13" s="13">
        <f t="shared" si="12"/>
        <v>969.121</v>
      </c>
      <c r="N13" s="11">
        <v>0</v>
      </c>
      <c r="O13" s="11">
        <f t="shared" si="5"/>
        <v>226.9</v>
      </c>
      <c r="P13" s="11">
        <f t="shared" si="6"/>
        <v>8.51</v>
      </c>
      <c r="Q13" s="13">
        <f t="shared" si="7"/>
        <v>104.57</v>
      </c>
      <c r="R13" s="13"/>
      <c r="S13" s="11">
        <f t="shared" si="13"/>
        <v>339.98</v>
      </c>
      <c r="T13" s="11">
        <f t="shared" si="14"/>
        <v>1309.101</v>
      </c>
      <c r="U13" s="11"/>
      <c r="V13" s="2" t="str">
        <f>VLOOKUP(D13,[3]汇总!I$2:J$326,2,0)</f>
        <v>√</v>
      </c>
      <c r="W13" s="2">
        <f>VLOOKUP(D13,'[4]2021.05'!$E$5:$F$203,2,0)</f>
        <v>4180</v>
      </c>
      <c r="X13" s="2">
        <f t="shared" si="8"/>
        <v>453.792</v>
      </c>
      <c r="Y13" s="2">
        <f t="shared" si="9"/>
        <v>0</v>
      </c>
      <c r="Z13" s="2">
        <f t="shared" si="10"/>
        <v>226.9</v>
      </c>
      <c r="AA13" s="35" t="str">
        <f>VLOOKUP(C13,[7]export!$B$1:$I$388,8,0)</f>
        <v>226.9</v>
      </c>
      <c r="AB13" s="2">
        <f>VLOOKUP(C13,[8]Sheet1!$B$1:$K$500,9,0)</f>
        <v>8.51</v>
      </c>
      <c r="AC13" s="2">
        <f t="shared" si="11"/>
        <v>0</v>
      </c>
      <c r="AD13" s="2">
        <f>VLOOKUP(C13,'2021.06'!$C$2:$M$500,9,0)</f>
        <v>424.17</v>
      </c>
      <c r="AE13" s="2">
        <f>VLOOKUP(D13,'2021.07'!$D$2:$M$435,7,0)</f>
        <v>19.859</v>
      </c>
      <c r="AF13" s="2">
        <f t="shared" si="15"/>
        <v>0</v>
      </c>
      <c r="AH13" s="2" t="str">
        <f>VLOOKUP(D13,[9]Sheet1!$C$1:$H$500,6,0)</f>
        <v>正常应缴</v>
      </c>
    </row>
    <row r="14" ht="20" customHeight="1" spans="1:34">
      <c r="A14" s="10">
        <f t="shared" si="0"/>
        <v>11</v>
      </c>
      <c r="B14" s="15"/>
      <c r="C14" s="11" t="s">
        <v>46</v>
      </c>
      <c r="D14" s="11" t="s">
        <v>47</v>
      </c>
      <c r="E14" s="11">
        <v>2836.2</v>
      </c>
      <c r="F14" s="11">
        <v>2837</v>
      </c>
      <c r="G14" s="13">
        <v>5228.42</v>
      </c>
      <c r="H14" s="11">
        <f t="shared" si="1"/>
        <v>51.05</v>
      </c>
      <c r="I14" s="11">
        <f t="shared" si="2"/>
        <v>453.792</v>
      </c>
      <c r="J14" s="11">
        <f t="shared" si="3"/>
        <v>19.859</v>
      </c>
      <c r="K14" s="13">
        <f t="shared" si="4"/>
        <v>444.42</v>
      </c>
      <c r="L14" s="13"/>
      <c r="M14" s="13">
        <f t="shared" si="12"/>
        <v>969.121</v>
      </c>
      <c r="N14" s="11">
        <v>0</v>
      </c>
      <c r="O14" s="11">
        <f t="shared" si="5"/>
        <v>226.9</v>
      </c>
      <c r="P14" s="11">
        <f t="shared" si="6"/>
        <v>8.51</v>
      </c>
      <c r="Q14" s="13">
        <f t="shared" si="7"/>
        <v>104.57</v>
      </c>
      <c r="R14" s="13"/>
      <c r="S14" s="11">
        <f t="shared" si="13"/>
        <v>339.98</v>
      </c>
      <c r="T14" s="11">
        <f t="shared" si="14"/>
        <v>1309.101</v>
      </c>
      <c r="U14" s="11"/>
      <c r="V14" s="2" t="str">
        <f>VLOOKUP(D14,[3]汇总!I$2:J$326,2,0)</f>
        <v>√</v>
      </c>
      <c r="W14" s="2">
        <f>VLOOKUP(D14,'[4]2021.05'!$E$5:$F$203,2,0)</f>
        <v>4180</v>
      </c>
      <c r="X14" s="2">
        <f t="shared" si="8"/>
        <v>453.792</v>
      </c>
      <c r="Y14" s="2">
        <f t="shared" si="9"/>
        <v>0</v>
      </c>
      <c r="Z14" s="2">
        <f t="shared" si="10"/>
        <v>226.9</v>
      </c>
      <c r="AA14" s="35" t="str">
        <f>VLOOKUP(C14,[7]export!$B$1:$I$388,8,0)</f>
        <v>226.9</v>
      </c>
      <c r="AB14" s="2">
        <f>VLOOKUP(C14,[8]Sheet1!$B$1:$K$500,9,0)</f>
        <v>8.51</v>
      </c>
      <c r="AC14" s="2">
        <f t="shared" si="11"/>
        <v>0</v>
      </c>
      <c r="AD14" s="2">
        <f>VLOOKUP(C14,'2021.06'!$C$2:$M$500,9,0)</f>
        <v>424.17</v>
      </c>
      <c r="AE14" s="2">
        <f>VLOOKUP(D14,'2021.07'!$D$2:$M$435,7,0)</f>
        <v>19.859</v>
      </c>
      <c r="AF14" s="2">
        <f t="shared" si="15"/>
        <v>0</v>
      </c>
      <c r="AH14" s="2" t="str">
        <f>VLOOKUP(D14,[9]Sheet1!$C$1:$H$500,6,0)</f>
        <v>正常应缴</v>
      </c>
    </row>
    <row r="15" ht="20" customHeight="1" spans="1:34">
      <c r="A15" s="10">
        <f t="shared" si="0"/>
        <v>12</v>
      </c>
      <c r="B15" s="15"/>
      <c r="C15" s="11" t="s">
        <v>48</v>
      </c>
      <c r="D15" s="11" t="s">
        <v>49</v>
      </c>
      <c r="E15" s="11">
        <v>3820</v>
      </c>
      <c r="F15" s="11">
        <v>3820</v>
      </c>
      <c r="G15" s="13">
        <v>5228.42</v>
      </c>
      <c r="H15" s="11">
        <f t="shared" si="1"/>
        <v>68.76</v>
      </c>
      <c r="I15" s="11">
        <f t="shared" si="2"/>
        <v>611.2</v>
      </c>
      <c r="J15" s="11">
        <f t="shared" si="3"/>
        <v>26.74</v>
      </c>
      <c r="K15" s="13">
        <f t="shared" si="4"/>
        <v>444.42</v>
      </c>
      <c r="L15" s="13"/>
      <c r="M15" s="13">
        <f t="shared" si="12"/>
        <v>1151.12</v>
      </c>
      <c r="N15" s="11">
        <v>0</v>
      </c>
      <c r="O15" s="11">
        <f t="shared" si="5"/>
        <v>305.6</v>
      </c>
      <c r="P15" s="11">
        <f t="shared" si="6"/>
        <v>11.46</v>
      </c>
      <c r="Q15" s="13">
        <f t="shared" si="7"/>
        <v>104.57</v>
      </c>
      <c r="R15" s="13"/>
      <c r="S15" s="11">
        <f t="shared" si="13"/>
        <v>421.63</v>
      </c>
      <c r="T15" s="11">
        <f t="shared" si="14"/>
        <v>1572.75</v>
      </c>
      <c r="U15" s="11"/>
      <c r="V15" s="2" t="str">
        <f>VLOOKUP(D15,[3]汇总!I$2:J$326,2,0)</f>
        <v>√</v>
      </c>
      <c r="W15" s="2">
        <f>VLOOKUP(D15,'[4]2021.05'!$E$5:$F$203,2,0)</f>
        <v>4180</v>
      </c>
      <c r="X15" s="2">
        <f t="shared" si="8"/>
        <v>611.2</v>
      </c>
      <c r="Y15" s="2">
        <f t="shared" si="9"/>
        <v>0</v>
      </c>
      <c r="Z15" s="2">
        <f t="shared" si="10"/>
        <v>305.6</v>
      </c>
      <c r="AA15" s="35" t="str">
        <f>VLOOKUP(C15,[7]export!$B$1:$I$388,8,0)</f>
        <v>305.6</v>
      </c>
      <c r="AB15" s="2">
        <f>VLOOKUP(C15,[8]Sheet1!$B$1:$K$500,9,0)</f>
        <v>11.46</v>
      </c>
      <c r="AC15" s="2">
        <f t="shared" si="11"/>
        <v>0</v>
      </c>
      <c r="AD15" s="2">
        <f>VLOOKUP(C15,'2021.06'!$C$2:$M$500,9,0)</f>
        <v>424.17</v>
      </c>
      <c r="AE15" s="2">
        <f>VLOOKUP(D15,'2021.07'!$D$2:$M$435,7,0)</f>
        <v>26.74</v>
      </c>
      <c r="AF15" s="2">
        <f t="shared" si="15"/>
        <v>0</v>
      </c>
      <c r="AH15" s="2" t="str">
        <f>VLOOKUP(D15,[9]Sheet1!$C$1:$H$500,6,0)</f>
        <v>正常应缴</v>
      </c>
    </row>
    <row r="16" ht="20" customHeight="1" spans="1:34">
      <c r="A16" s="10">
        <f t="shared" si="0"/>
        <v>13</v>
      </c>
      <c r="B16" s="15"/>
      <c r="C16" s="11" t="s">
        <v>777</v>
      </c>
      <c r="D16" s="11" t="s">
        <v>778</v>
      </c>
      <c r="E16" s="11">
        <v>3820</v>
      </c>
      <c r="F16" s="11">
        <v>3820</v>
      </c>
      <c r="G16" s="13">
        <v>5228.42</v>
      </c>
      <c r="H16" s="11">
        <f t="shared" si="1"/>
        <v>68.76</v>
      </c>
      <c r="I16" s="11">
        <f t="shared" si="2"/>
        <v>611.2</v>
      </c>
      <c r="J16" s="11">
        <f t="shared" si="3"/>
        <v>26.74</v>
      </c>
      <c r="K16" s="13">
        <f t="shared" si="4"/>
        <v>444.42</v>
      </c>
      <c r="L16" s="13"/>
      <c r="M16" s="13">
        <f t="shared" si="12"/>
        <v>1151.12</v>
      </c>
      <c r="N16" s="11">
        <v>0</v>
      </c>
      <c r="O16" s="11">
        <f t="shared" si="5"/>
        <v>305.6</v>
      </c>
      <c r="P16" s="11">
        <f t="shared" si="6"/>
        <v>11.46</v>
      </c>
      <c r="Q16" s="13">
        <f t="shared" si="7"/>
        <v>104.57</v>
      </c>
      <c r="R16" s="13"/>
      <c r="S16" s="11">
        <f t="shared" si="13"/>
        <v>421.63</v>
      </c>
      <c r="T16" s="11">
        <f t="shared" si="14"/>
        <v>1572.75</v>
      </c>
      <c r="U16" s="11"/>
      <c r="V16" s="2" t="str">
        <f>VLOOKUP(D16,[3]汇总!I$2:J$326,2,0)</f>
        <v>√</v>
      </c>
      <c r="W16" s="2">
        <f>VLOOKUP(D16,'[4]2021.05'!$E$5:$F$203,2,0)</f>
        <v>4180</v>
      </c>
      <c r="X16" s="2">
        <f t="shared" si="8"/>
        <v>611.2</v>
      </c>
      <c r="Y16" s="2">
        <f t="shared" si="9"/>
        <v>0</v>
      </c>
      <c r="Z16" s="2">
        <f t="shared" si="10"/>
        <v>305.6</v>
      </c>
      <c r="AA16" s="35" t="str">
        <f>VLOOKUP(C16,[7]export!$B$1:$I$388,8,0)</f>
        <v>305.6</v>
      </c>
      <c r="AB16" s="2">
        <f>VLOOKUP(C16,[8]Sheet1!$B$1:$K$500,9,0)</f>
        <v>11.46</v>
      </c>
      <c r="AC16" s="2">
        <f t="shared" si="11"/>
        <v>0</v>
      </c>
      <c r="AD16" s="2">
        <f>VLOOKUP(C16,'2021.06'!$C$2:$M$500,9,0)</f>
        <v>424.17</v>
      </c>
      <c r="AE16" s="2">
        <f>VLOOKUP(D16,'2021.07'!$D$2:$M$435,7,0)</f>
        <v>26.74</v>
      </c>
      <c r="AF16" s="2">
        <f t="shared" si="15"/>
        <v>0</v>
      </c>
      <c r="AH16" s="2" t="str">
        <f>VLOOKUP(D16,[9]Sheet1!$C$1:$H$500,6,0)</f>
        <v>正常应缴</v>
      </c>
    </row>
    <row r="17" ht="20" customHeight="1" spans="1:34">
      <c r="A17" s="10">
        <f t="shared" si="0"/>
        <v>14</v>
      </c>
      <c r="B17" s="15"/>
      <c r="C17" s="11" t="s">
        <v>841</v>
      </c>
      <c r="D17" s="11" t="s">
        <v>842</v>
      </c>
      <c r="E17" s="17">
        <v>3042.05</v>
      </c>
      <c r="F17" s="11">
        <v>3043</v>
      </c>
      <c r="G17" s="13">
        <v>5228.42</v>
      </c>
      <c r="H17" s="11">
        <f t="shared" si="1"/>
        <v>54.76</v>
      </c>
      <c r="I17" s="11">
        <f t="shared" si="2"/>
        <v>486.728</v>
      </c>
      <c r="J17" s="11">
        <f t="shared" si="3"/>
        <v>21.301</v>
      </c>
      <c r="K17" s="13">
        <f t="shared" si="4"/>
        <v>444.42</v>
      </c>
      <c r="L17" s="13"/>
      <c r="M17" s="13">
        <f t="shared" si="12"/>
        <v>1007.209</v>
      </c>
      <c r="N17" s="11">
        <v>0</v>
      </c>
      <c r="O17" s="11">
        <f t="shared" si="5"/>
        <v>243.36</v>
      </c>
      <c r="P17" s="11">
        <f t="shared" si="6"/>
        <v>9.13</v>
      </c>
      <c r="Q17" s="13">
        <f t="shared" si="7"/>
        <v>104.57</v>
      </c>
      <c r="R17" s="13"/>
      <c r="S17" s="11">
        <f t="shared" si="13"/>
        <v>357.06</v>
      </c>
      <c r="T17" s="11">
        <f t="shared" si="14"/>
        <v>1364.269</v>
      </c>
      <c r="U17" s="11"/>
      <c r="W17" s="2" t="e">
        <f>VLOOKUP(D17,'[4]2021.05'!$E$5:$F$203,2,0)</f>
        <v>#N/A</v>
      </c>
      <c r="X17" s="2">
        <f t="shared" si="8"/>
        <v>486.728</v>
      </c>
      <c r="Y17" s="2">
        <f t="shared" si="9"/>
        <v>0</v>
      </c>
      <c r="Z17" s="2">
        <f t="shared" si="10"/>
        <v>243.36</v>
      </c>
      <c r="AA17" s="35" t="str">
        <f>VLOOKUP(C17,[7]export!$B$1:$I$388,8,0)</f>
        <v>243.36</v>
      </c>
      <c r="AB17" s="2">
        <f>VLOOKUP(C17,[8]Sheet1!$B$1:$K$500,9,0)</f>
        <v>9.13</v>
      </c>
      <c r="AC17" s="2">
        <f t="shared" si="11"/>
        <v>0</v>
      </c>
      <c r="AD17" s="2">
        <f>VLOOKUP(C17,'2021.06'!$C$2:$M$500,9,0)</f>
        <v>424.17</v>
      </c>
      <c r="AE17" s="2">
        <f>VLOOKUP(D17,'2021.07'!$D$2:$M$435,7,0)</f>
        <v>21.301</v>
      </c>
      <c r="AF17" s="2">
        <f t="shared" si="15"/>
        <v>0</v>
      </c>
      <c r="AH17" s="2" t="str">
        <f>VLOOKUP(D17,[9]Sheet1!$C$1:$H$500,6,0)</f>
        <v>正常应缴</v>
      </c>
    </row>
    <row r="18" ht="20" customHeight="1" spans="1:34">
      <c r="A18" s="10">
        <f t="shared" si="0"/>
        <v>15</v>
      </c>
      <c r="B18" s="14" t="s">
        <v>51</v>
      </c>
      <c r="C18" s="11" t="s">
        <v>52</v>
      </c>
      <c r="D18" s="11" t="s">
        <v>53</v>
      </c>
      <c r="E18" s="11">
        <v>2836.2</v>
      </c>
      <c r="F18" s="11">
        <v>2837</v>
      </c>
      <c r="G18" s="13">
        <v>5228.42</v>
      </c>
      <c r="H18" s="11">
        <f t="shared" si="1"/>
        <v>51.05</v>
      </c>
      <c r="I18" s="11">
        <f t="shared" si="2"/>
        <v>453.792</v>
      </c>
      <c r="J18" s="11">
        <f t="shared" si="3"/>
        <v>19.859</v>
      </c>
      <c r="K18" s="13">
        <f t="shared" si="4"/>
        <v>444.42</v>
      </c>
      <c r="L18" s="13"/>
      <c r="M18" s="13">
        <f t="shared" si="12"/>
        <v>969.121</v>
      </c>
      <c r="N18" s="11">
        <v>0</v>
      </c>
      <c r="O18" s="11">
        <f t="shared" si="5"/>
        <v>226.9</v>
      </c>
      <c r="P18" s="11">
        <f t="shared" si="6"/>
        <v>8.51</v>
      </c>
      <c r="Q18" s="13">
        <f t="shared" si="7"/>
        <v>104.57</v>
      </c>
      <c r="R18" s="13"/>
      <c r="S18" s="11">
        <f t="shared" si="13"/>
        <v>339.98</v>
      </c>
      <c r="T18" s="11">
        <f t="shared" si="14"/>
        <v>1309.101</v>
      </c>
      <c r="U18" s="11"/>
      <c r="V18" s="2" t="str">
        <f>VLOOKUP(D18,[3]汇总!I$2:J$326,2,0)</f>
        <v>√</v>
      </c>
      <c r="W18" s="2">
        <f>VLOOKUP(D18,'[4]2021.05'!$E$5:$F$203,2,0)</f>
        <v>1790</v>
      </c>
      <c r="X18" s="2">
        <f t="shared" si="8"/>
        <v>453.792</v>
      </c>
      <c r="Y18" s="2">
        <f t="shared" si="9"/>
        <v>0</v>
      </c>
      <c r="Z18" s="2">
        <f t="shared" si="10"/>
        <v>226.9</v>
      </c>
      <c r="AA18" s="35" t="str">
        <f>VLOOKUP(C18,[7]export!$B$1:$I$388,8,0)</f>
        <v>226.9</v>
      </c>
      <c r="AB18" s="2">
        <f>VLOOKUP(C18,[8]Sheet1!$B$1:$K$500,9,0)</f>
        <v>8.51</v>
      </c>
      <c r="AC18" s="2">
        <f t="shared" si="11"/>
        <v>0</v>
      </c>
      <c r="AD18" s="2">
        <f>VLOOKUP(C18,'2021.06'!$C$2:$M$500,9,0)</f>
        <v>424.17</v>
      </c>
      <c r="AE18" s="2">
        <f>VLOOKUP(D18,'2021.07'!$D$2:$M$435,7,0)</f>
        <v>19.859</v>
      </c>
      <c r="AF18" s="2">
        <f t="shared" si="15"/>
        <v>0</v>
      </c>
      <c r="AH18" s="2" t="str">
        <f>VLOOKUP(D18,[9]Sheet1!$C$1:$H$500,6,0)</f>
        <v>正常应缴</v>
      </c>
    </row>
    <row r="19" ht="20" customHeight="1" spans="1:34">
      <c r="A19" s="10">
        <f t="shared" si="0"/>
        <v>16</v>
      </c>
      <c r="B19" s="15"/>
      <c r="C19" s="11" t="s">
        <v>56</v>
      </c>
      <c r="D19" s="11" t="s">
        <v>57</v>
      </c>
      <c r="E19" s="11">
        <v>2836.2</v>
      </c>
      <c r="F19" s="11">
        <v>2837</v>
      </c>
      <c r="G19" s="13">
        <v>5228.42</v>
      </c>
      <c r="H19" s="11">
        <f t="shared" si="1"/>
        <v>51.05</v>
      </c>
      <c r="I19" s="11">
        <f t="shared" si="2"/>
        <v>453.792</v>
      </c>
      <c r="J19" s="11">
        <f t="shared" si="3"/>
        <v>19.859</v>
      </c>
      <c r="K19" s="13">
        <f t="shared" si="4"/>
        <v>444.42</v>
      </c>
      <c r="L19" s="13"/>
      <c r="M19" s="13">
        <f t="shared" si="12"/>
        <v>969.121</v>
      </c>
      <c r="N19" s="11">
        <v>0</v>
      </c>
      <c r="O19" s="11">
        <f t="shared" si="5"/>
        <v>226.9</v>
      </c>
      <c r="P19" s="11">
        <f t="shared" si="6"/>
        <v>8.51</v>
      </c>
      <c r="Q19" s="13">
        <f t="shared" si="7"/>
        <v>104.57</v>
      </c>
      <c r="R19" s="13"/>
      <c r="S19" s="11">
        <f t="shared" si="13"/>
        <v>339.98</v>
      </c>
      <c r="T19" s="11">
        <f t="shared" si="14"/>
        <v>1309.101</v>
      </c>
      <c r="U19" s="11"/>
      <c r="V19" s="2" t="str">
        <f>VLOOKUP(D19,[3]汇总!I$2:J$326,2,0)</f>
        <v>√</v>
      </c>
      <c r="W19" s="2">
        <f>VLOOKUP(D19,'[4]2021.05'!$E$5:$F$203,2,0)</f>
        <v>1790</v>
      </c>
      <c r="X19" s="2">
        <f t="shared" si="8"/>
        <v>453.792</v>
      </c>
      <c r="Y19" s="2">
        <f t="shared" si="9"/>
        <v>0</v>
      </c>
      <c r="Z19" s="2">
        <f t="shared" si="10"/>
        <v>226.9</v>
      </c>
      <c r="AA19" s="35" t="str">
        <f>VLOOKUP(C19,[7]export!$B$1:$I$388,8,0)</f>
        <v>226.9</v>
      </c>
      <c r="AB19" s="2">
        <f>VLOOKUP(C19,[8]Sheet1!$B$1:$K$500,9,0)</f>
        <v>8.51</v>
      </c>
      <c r="AC19" s="2">
        <f t="shared" si="11"/>
        <v>0</v>
      </c>
      <c r="AD19" s="2">
        <f>VLOOKUP(C19,'2021.06'!$C$2:$M$500,9,0)</f>
        <v>424.17</v>
      </c>
      <c r="AE19" s="2">
        <f>VLOOKUP(D19,'2021.07'!$D$2:$M$435,7,0)</f>
        <v>19.859</v>
      </c>
      <c r="AF19" s="2">
        <f t="shared" si="15"/>
        <v>0</v>
      </c>
      <c r="AH19" s="2" t="str">
        <f>VLOOKUP(D19,[9]Sheet1!$C$1:$H$500,6,0)</f>
        <v>正常应缴</v>
      </c>
    </row>
    <row r="20" ht="20" customHeight="1" spans="1:34">
      <c r="A20" s="10">
        <f t="shared" si="0"/>
        <v>17</v>
      </c>
      <c r="B20" s="15"/>
      <c r="C20" s="11" t="s">
        <v>58</v>
      </c>
      <c r="D20" s="11" t="s">
        <v>59</v>
      </c>
      <c r="E20" s="11">
        <v>2836.2</v>
      </c>
      <c r="F20" s="11">
        <v>2837</v>
      </c>
      <c r="G20" s="13">
        <v>5228.42</v>
      </c>
      <c r="H20" s="11">
        <f t="shared" si="1"/>
        <v>51.05</v>
      </c>
      <c r="I20" s="11">
        <f t="shared" si="2"/>
        <v>453.792</v>
      </c>
      <c r="J20" s="11">
        <f t="shared" si="3"/>
        <v>19.859</v>
      </c>
      <c r="K20" s="13">
        <f t="shared" si="4"/>
        <v>444.42</v>
      </c>
      <c r="L20" s="13"/>
      <c r="M20" s="13">
        <f t="shared" si="12"/>
        <v>969.121</v>
      </c>
      <c r="N20" s="11">
        <v>0</v>
      </c>
      <c r="O20" s="11">
        <f t="shared" si="5"/>
        <v>226.9</v>
      </c>
      <c r="P20" s="11">
        <f t="shared" si="6"/>
        <v>8.51</v>
      </c>
      <c r="Q20" s="13">
        <f t="shared" si="7"/>
        <v>104.57</v>
      </c>
      <c r="R20" s="13"/>
      <c r="S20" s="11">
        <f t="shared" si="13"/>
        <v>339.98</v>
      </c>
      <c r="T20" s="11">
        <f t="shared" si="14"/>
        <v>1309.101</v>
      </c>
      <c r="U20" s="11"/>
      <c r="V20" s="2" t="str">
        <f>VLOOKUP(D20,[3]汇总!I$2:J$326,2,0)</f>
        <v>√</v>
      </c>
      <c r="W20" s="2">
        <f>VLOOKUP(D20,'[4]2021.05'!$E$5:$F$203,2,0)</f>
        <v>1790</v>
      </c>
      <c r="X20" s="2">
        <f t="shared" si="8"/>
        <v>453.792</v>
      </c>
      <c r="Y20" s="2">
        <f t="shared" si="9"/>
        <v>0</v>
      </c>
      <c r="Z20" s="2">
        <f t="shared" si="10"/>
        <v>226.9</v>
      </c>
      <c r="AA20" s="35" t="str">
        <f>VLOOKUP(C20,[7]export!$B$1:$I$388,8,0)</f>
        <v>226.9</v>
      </c>
      <c r="AB20" s="2">
        <f>VLOOKUP(C20,[8]Sheet1!$B$1:$K$500,9,0)</f>
        <v>8.51</v>
      </c>
      <c r="AC20" s="2">
        <f t="shared" si="11"/>
        <v>0</v>
      </c>
      <c r="AD20" s="2">
        <f>VLOOKUP(C20,'2021.06'!$C$2:$M$500,9,0)</f>
        <v>424.17</v>
      </c>
      <c r="AE20" s="2">
        <f>VLOOKUP(D20,'2021.07'!$D$2:$M$435,7,0)</f>
        <v>19.859</v>
      </c>
      <c r="AF20" s="2">
        <f t="shared" si="15"/>
        <v>0</v>
      </c>
      <c r="AH20" s="2" t="str">
        <f>VLOOKUP(D20,[9]Sheet1!$C$1:$H$500,6,0)</f>
        <v>正常应缴</v>
      </c>
    </row>
    <row r="21" ht="20" customHeight="1" spans="1:34">
      <c r="A21" s="10">
        <f t="shared" si="0"/>
        <v>18</v>
      </c>
      <c r="B21" s="15"/>
      <c r="C21" s="11" t="s">
        <v>60</v>
      </c>
      <c r="D21" s="11" t="s">
        <v>61</v>
      </c>
      <c r="E21" s="11">
        <v>2836.2</v>
      </c>
      <c r="F21" s="11">
        <v>2837</v>
      </c>
      <c r="G21" s="13">
        <v>5228.42</v>
      </c>
      <c r="H21" s="11">
        <f t="shared" si="1"/>
        <v>51.05</v>
      </c>
      <c r="I21" s="11">
        <f t="shared" si="2"/>
        <v>453.792</v>
      </c>
      <c r="J21" s="11">
        <f t="shared" si="3"/>
        <v>19.859</v>
      </c>
      <c r="K21" s="13">
        <f t="shared" si="4"/>
        <v>444.42</v>
      </c>
      <c r="L21" s="13"/>
      <c r="M21" s="13">
        <f t="shared" si="12"/>
        <v>969.121</v>
      </c>
      <c r="N21" s="11">
        <v>0</v>
      </c>
      <c r="O21" s="11">
        <f t="shared" si="5"/>
        <v>226.9</v>
      </c>
      <c r="P21" s="11">
        <f t="shared" si="6"/>
        <v>8.51</v>
      </c>
      <c r="Q21" s="13">
        <f t="shared" si="7"/>
        <v>104.57</v>
      </c>
      <c r="R21" s="13"/>
      <c r="S21" s="11">
        <f t="shared" si="13"/>
        <v>339.98</v>
      </c>
      <c r="T21" s="11">
        <f t="shared" si="14"/>
        <v>1309.101</v>
      </c>
      <c r="U21" s="11"/>
      <c r="V21" s="2" t="str">
        <f>VLOOKUP(D21,[3]汇总!I$2:J$326,2,0)</f>
        <v>√</v>
      </c>
      <c r="W21" s="2">
        <f>VLOOKUP(D21,'[4]2021.05'!$E$5:$F$203,2,0)</f>
        <v>1790</v>
      </c>
      <c r="X21" s="2">
        <f t="shared" si="8"/>
        <v>453.792</v>
      </c>
      <c r="Y21" s="2">
        <f t="shared" si="9"/>
        <v>0</v>
      </c>
      <c r="Z21" s="2">
        <f t="shared" si="10"/>
        <v>226.9</v>
      </c>
      <c r="AA21" s="35" t="str">
        <f>VLOOKUP(C21,[7]export!$B$1:$I$388,8,0)</f>
        <v>226.9</v>
      </c>
      <c r="AB21" s="2">
        <f>VLOOKUP(C21,[8]Sheet1!$B$1:$K$500,9,0)</f>
        <v>8.51</v>
      </c>
      <c r="AC21" s="2">
        <f t="shared" si="11"/>
        <v>0</v>
      </c>
      <c r="AD21" s="2">
        <f>VLOOKUP(C21,'2021.06'!$C$2:$M$500,9,0)</f>
        <v>424.17</v>
      </c>
      <c r="AE21" s="2">
        <f>VLOOKUP(D21,'2021.07'!$D$2:$M$435,7,0)</f>
        <v>19.859</v>
      </c>
      <c r="AF21" s="2">
        <f t="shared" si="15"/>
        <v>0</v>
      </c>
      <c r="AH21" s="2" t="str">
        <f>VLOOKUP(D21,[9]Sheet1!$C$1:$H$500,6,0)</f>
        <v>正常应缴</v>
      </c>
    </row>
    <row r="22" ht="20" customHeight="1" spans="1:34">
      <c r="A22" s="10">
        <f t="shared" si="0"/>
        <v>19</v>
      </c>
      <c r="B22" s="15"/>
      <c r="C22" s="11" t="s">
        <v>62</v>
      </c>
      <c r="D22" s="11" t="s">
        <v>63</v>
      </c>
      <c r="E22" s="11">
        <v>2849.73</v>
      </c>
      <c r="F22" s="11">
        <v>2849.73</v>
      </c>
      <c r="G22" s="13">
        <v>5228.42</v>
      </c>
      <c r="H22" s="11">
        <f t="shared" si="1"/>
        <v>51.3</v>
      </c>
      <c r="I22" s="11">
        <f t="shared" si="2"/>
        <v>455.9568</v>
      </c>
      <c r="J22" s="11">
        <f t="shared" si="3"/>
        <v>19.94811</v>
      </c>
      <c r="K22" s="13">
        <f t="shared" si="4"/>
        <v>444.42</v>
      </c>
      <c r="L22" s="13"/>
      <c r="M22" s="13">
        <f t="shared" si="12"/>
        <v>971.62491</v>
      </c>
      <c r="N22" s="11">
        <v>0</v>
      </c>
      <c r="O22" s="11">
        <f t="shared" si="5"/>
        <v>227.98</v>
      </c>
      <c r="P22" s="11">
        <f t="shared" si="6"/>
        <v>8.55</v>
      </c>
      <c r="Q22" s="13">
        <f t="shared" si="7"/>
        <v>104.57</v>
      </c>
      <c r="R22" s="13"/>
      <c r="S22" s="11">
        <f t="shared" si="13"/>
        <v>341.1</v>
      </c>
      <c r="T22" s="11">
        <f t="shared" si="14"/>
        <v>1312.72491</v>
      </c>
      <c r="U22" s="11"/>
      <c r="V22" s="2" t="str">
        <f>VLOOKUP(D22,[3]汇总!I$2:J$326,2,0)</f>
        <v>√</v>
      </c>
      <c r="W22" s="2">
        <f>VLOOKUP(D22,'[4]2021.05'!$E$5:$F$203,2,0)</f>
        <v>1790</v>
      </c>
      <c r="X22" s="2">
        <f t="shared" si="8"/>
        <v>455.9568</v>
      </c>
      <c r="Y22" s="2">
        <f t="shared" si="9"/>
        <v>0</v>
      </c>
      <c r="Z22" s="2">
        <f t="shared" si="10"/>
        <v>227.98</v>
      </c>
      <c r="AA22" s="35" t="str">
        <f>VLOOKUP(C22,[7]export!$B$1:$I$388,8,0)</f>
        <v>227.98</v>
      </c>
      <c r="AB22" s="2">
        <f>VLOOKUP(C22,[8]Sheet1!$B$1:$K$500,9,0)</f>
        <v>8.55</v>
      </c>
      <c r="AC22" s="2">
        <f t="shared" si="11"/>
        <v>0</v>
      </c>
      <c r="AD22" s="2">
        <f>VLOOKUP(C22,'2021.06'!$C$2:$M$500,9,0)</f>
        <v>424.17</v>
      </c>
      <c r="AE22" s="2">
        <f>VLOOKUP(D22,'2021.07'!$D$2:$M$435,7,0)</f>
        <v>19.94811</v>
      </c>
      <c r="AF22" s="2">
        <f t="shared" si="15"/>
        <v>0</v>
      </c>
      <c r="AH22" s="2" t="str">
        <f>VLOOKUP(D22,[9]Sheet1!$C$1:$H$500,6,0)</f>
        <v>正常应缴</v>
      </c>
    </row>
    <row r="23" s="1" customFormat="1" ht="20" customHeight="1" spans="1:34">
      <c r="A23" s="18"/>
      <c r="B23" s="19"/>
      <c r="C23" s="114" t="s">
        <v>1170</v>
      </c>
      <c r="D23" s="115" t="s">
        <v>1171</v>
      </c>
      <c r="E23" s="12">
        <v>3042.05</v>
      </c>
      <c r="F23" s="12">
        <v>3043</v>
      </c>
      <c r="G23" s="22">
        <v>5228.42</v>
      </c>
      <c r="H23" s="12">
        <f t="shared" si="1"/>
        <v>54.76</v>
      </c>
      <c r="I23" s="12">
        <f t="shared" si="2"/>
        <v>486.728</v>
      </c>
      <c r="J23" s="12">
        <f t="shared" si="3"/>
        <v>21.301</v>
      </c>
      <c r="K23" s="22">
        <f t="shared" si="4"/>
        <v>444.42</v>
      </c>
      <c r="L23" s="22"/>
      <c r="M23" s="13">
        <f t="shared" si="12"/>
        <v>1007.209</v>
      </c>
      <c r="N23" s="12">
        <v>0</v>
      </c>
      <c r="O23" s="12">
        <f t="shared" si="5"/>
        <v>243.36</v>
      </c>
      <c r="P23" s="12">
        <f t="shared" si="6"/>
        <v>9.13</v>
      </c>
      <c r="Q23" s="22">
        <f t="shared" si="7"/>
        <v>104.57</v>
      </c>
      <c r="R23" s="22"/>
      <c r="S23" s="11">
        <f t="shared" si="13"/>
        <v>357.06</v>
      </c>
      <c r="T23" s="11">
        <f t="shared" si="14"/>
        <v>1364.269</v>
      </c>
      <c r="U23" s="12"/>
      <c r="V23" s="1" t="s">
        <v>50</v>
      </c>
      <c r="W23" s="1" t="s">
        <v>50</v>
      </c>
      <c r="AA23" s="36"/>
      <c r="AE23" s="2" t="e">
        <f>VLOOKUP(D23,'2021.07'!$D$2:$M$435,7,0)</f>
        <v>#N/A</v>
      </c>
      <c r="AF23" s="2" t="e">
        <f t="shared" si="15"/>
        <v>#N/A</v>
      </c>
      <c r="AH23" s="2" t="str">
        <f>VLOOKUP(D23,[9]Sheet1!$C$1:$H$500,6,0)</f>
        <v>正常应缴</v>
      </c>
    </row>
    <row r="24" ht="20" customHeight="1" spans="1:34">
      <c r="A24" s="10">
        <f>ROW()-3</f>
        <v>21</v>
      </c>
      <c r="B24" s="26" t="s">
        <v>64</v>
      </c>
      <c r="C24" s="11" t="s">
        <v>67</v>
      </c>
      <c r="D24" s="11" t="s">
        <v>68</v>
      </c>
      <c r="E24" s="11">
        <v>2836.2</v>
      </c>
      <c r="F24" s="11">
        <v>2837</v>
      </c>
      <c r="G24" s="13">
        <v>5228.42</v>
      </c>
      <c r="H24" s="11">
        <f t="shared" si="1"/>
        <v>51.05</v>
      </c>
      <c r="I24" s="11">
        <f t="shared" si="2"/>
        <v>453.792</v>
      </c>
      <c r="J24" s="11">
        <f t="shared" si="3"/>
        <v>19.859</v>
      </c>
      <c r="K24" s="13">
        <f t="shared" si="4"/>
        <v>444.42</v>
      </c>
      <c r="L24" s="13"/>
      <c r="M24" s="13">
        <f t="shared" si="12"/>
        <v>969.121</v>
      </c>
      <c r="N24" s="11">
        <v>0</v>
      </c>
      <c r="O24" s="11">
        <f t="shared" si="5"/>
        <v>226.9</v>
      </c>
      <c r="P24" s="11">
        <f t="shared" si="6"/>
        <v>8.51</v>
      </c>
      <c r="Q24" s="13">
        <f t="shared" si="7"/>
        <v>104.57</v>
      </c>
      <c r="R24" s="13"/>
      <c r="S24" s="11">
        <f t="shared" si="13"/>
        <v>339.98</v>
      </c>
      <c r="T24" s="11">
        <f t="shared" si="14"/>
        <v>1309.101</v>
      </c>
      <c r="U24" s="11"/>
      <c r="V24" s="2" t="str">
        <f>VLOOKUP(D24,[3]汇总!I$2:J$326,2,0)</f>
        <v>√</v>
      </c>
      <c r="W24" s="2">
        <f>VLOOKUP(D24,'[4]2021.05'!$E$5:$F$203,2,0)</f>
        <v>3180</v>
      </c>
      <c r="X24" s="2">
        <f>I24*1</f>
        <v>453.792</v>
      </c>
      <c r="Y24" s="2">
        <f>I24-X24</f>
        <v>0</v>
      </c>
      <c r="Z24" s="2">
        <f>O24-Y24</f>
        <v>226.9</v>
      </c>
      <c r="AA24" s="35" t="str">
        <f>VLOOKUP(C24,[7]export!$B$1:$I$388,8,0)</f>
        <v>226.9</v>
      </c>
      <c r="AB24" s="2">
        <f>VLOOKUP(C24,[8]Sheet1!$B$1:$K$500,9,0)</f>
        <v>8.51</v>
      </c>
      <c r="AC24" s="2">
        <f>P24-AB24</f>
        <v>0</v>
      </c>
      <c r="AD24" s="2">
        <f>VLOOKUP(C24,'2021.06'!$C$2:$M$500,9,0)</f>
        <v>424.17</v>
      </c>
      <c r="AE24" s="2">
        <f>VLOOKUP(D24,'2021.07'!$D$2:$M$435,7,0)</f>
        <v>19.859</v>
      </c>
      <c r="AF24" s="2">
        <f t="shared" si="15"/>
        <v>0</v>
      </c>
      <c r="AH24" s="2" t="str">
        <f>VLOOKUP(D24,[9]Sheet1!$C$1:$H$500,6,0)</f>
        <v>正常应缴</v>
      </c>
    </row>
    <row r="25" ht="20" customHeight="1" spans="1:34">
      <c r="A25" s="10">
        <f>ROW()-3</f>
        <v>22</v>
      </c>
      <c r="B25" s="27"/>
      <c r="C25" s="11" t="s">
        <v>69</v>
      </c>
      <c r="D25" s="213" t="s">
        <v>70</v>
      </c>
      <c r="E25" s="11">
        <v>2836.2</v>
      </c>
      <c r="F25" s="11">
        <v>2837</v>
      </c>
      <c r="G25" s="13">
        <v>5228.42</v>
      </c>
      <c r="H25" s="11">
        <f t="shared" si="1"/>
        <v>51.05</v>
      </c>
      <c r="I25" s="11">
        <f t="shared" si="2"/>
        <v>453.792</v>
      </c>
      <c r="J25" s="11">
        <f t="shared" si="3"/>
        <v>19.859</v>
      </c>
      <c r="K25" s="13">
        <f t="shared" si="4"/>
        <v>444.42</v>
      </c>
      <c r="L25" s="13"/>
      <c r="M25" s="13">
        <f t="shared" si="12"/>
        <v>969.121</v>
      </c>
      <c r="N25" s="11">
        <v>0</v>
      </c>
      <c r="O25" s="11">
        <f t="shared" si="5"/>
        <v>226.9</v>
      </c>
      <c r="P25" s="11">
        <f t="shared" si="6"/>
        <v>8.51</v>
      </c>
      <c r="Q25" s="13">
        <f t="shared" si="7"/>
        <v>104.57</v>
      </c>
      <c r="R25" s="13"/>
      <c r="S25" s="11">
        <f t="shared" si="13"/>
        <v>339.98</v>
      </c>
      <c r="T25" s="11">
        <f t="shared" si="14"/>
        <v>1309.101</v>
      </c>
      <c r="U25" s="11"/>
      <c r="V25" s="2" t="str">
        <f>VLOOKUP(D25,[3]汇总!I$2:J$326,2,0)</f>
        <v>√</v>
      </c>
      <c r="W25" s="2">
        <f>VLOOKUP(D25,'[4]2021.05'!$E$5:$F$203,2,0)</f>
        <v>3180</v>
      </c>
      <c r="X25" s="2">
        <f>I25*1</f>
        <v>453.792</v>
      </c>
      <c r="Y25" s="2">
        <f>I25-X25</f>
        <v>0</v>
      </c>
      <c r="Z25" s="2">
        <f>O25-Y25</f>
        <v>226.9</v>
      </c>
      <c r="AA25" s="35" t="str">
        <f>VLOOKUP(C25,[7]export!$B$1:$I$388,8,0)</f>
        <v>226.9</v>
      </c>
      <c r="AB25" s="2">
        <f>VLOOKUP(C25,[8]Sheet1!$B$1:$K$500,9,0)</f>
        <v>8.51</v>
      </c>
      <c r="AC25" s="2">
        <f>P25-AB25</f>
        <v>0</v>
      </c>
      <c r="AD25" s="2">
        <f>VLOOKUP(C25,'2021.06'!$C$2:$M$500,9,0)</f>
        <v>424.17</v>
      </c>
      <c r="AE25" s="2">
        <f>VLOOKUP(D25,'2021.07'!$D$2:$M$435,7,0)</f>
        <v>19.859</v>
      </c>
      <c r="AF25" s="2">
        <f t="shared" si="15"/>
        <v>0</v>
      </c>
      <c r="AH25" s="2" t="str">
        <f>VLOOKUP(D25,[9]Sheet1!$C$1:$H$500,6,0)</f>
        <v>正常应缴</v>
      </c>
    </row>
    <row r="26" ht="20" customHeight="1" spans="1:34">
      <c r="A26" s="10">
        <f>ROW()-3</f>
        <v>23</v>
      </c>
      <c r="B26" s="27"/>
      <c r="C26" s="11" t="s">
        <v>71</v>
      </c>
      <c r="D26" s="11" t="s">
        <v>72</v>
      </c>
      <c r="E26" s="11">
        <v>2836.2</v>
      </c>
      <c r="F26" s="11">
        <v>2837</v>
      </c>
      <c r="G26" s="13">
        <v>5228.42</v>
      </c>
      <c r="H26" s="11">
        <f t="shared" si="1"/>
        <v>51.05</v>
      </c>
      <c r="I26" s="11">
        <f t="shared" si="2"/>
        <v>453.792</v>
      </c>
      <c r="J26" s="11">
        <f t="shared" si="3"/>
        <v>19.859</v>
      </c>
      <c r="K26" s="13">
        <f t="shared" si="4"/>
        <v>444.42</v>
      </c>
      <c r="L26" s="13"/>
      <c r="M26" s="13">
        <f t="shared" si="12"/>
        <v>969.121</v>
      </c>
      <c r="N26" s="11">
        <v>0</v>
      </c>
      <c r="O26" s="11">
        <f t="shared" si="5"/>
        <v>226.9</v>
      </c>
      <c r="P26" s="11">
        <f t="shared" si="6"/>
        <v>8.51</v>
      </c>
      <c r="Q26" s="13">
        <f t="shared" si="7"/>
        <v>104.57</v>
      </c>
      <c r="R26" s="13"/>
      <c r="S26" s="11">
        <f t="shared" si="13"/>
        <v>339.98</v>
      </c>
      <c r="T26" s="11">
        <f t="shared" si="14"/>
        <v>1309.101</v>
      </c>
      <c r="U26" s="11"/>
      <c r="V26" s="2" t="str">
        <f>VLOOKUP(D26,[3]汇总!I$2:J$326,2,0)</f>
        <v>√</v>
      </c>
      <c r="W26" s="2">
        <f>VLOOKUP(D26,'[4]2021.05'!$E$5:$F$203,2,0)</f>
        <v>3180</v>
      </c>
      <c r="X26" s="2">
        <f>I26*1</f>
        <v>453.792</v>
      </c>
      <c r="Y26" s="2">
        <f>I26-X26</f>
        <v>0</v>
      </c>
      <c r="Z26" s="2">
        <f>O26-Y26</f>
        <v>226.9</v>
      </c>
      <c r="AA26" s="35" t="str">
        <f>VLOOKUP(C26,[7]export!$B$1:$I$388,8,0)</f>
        <v>226.9</v>
      </c>
      <c r="AB26" s="2">
        <f>VLOOKUP(C26,[8]Sheet1!$B$1:$K$500,9,0)</f>
        <v>8.51</v>
      </c>
      <c r="AC26" s="2">
        <f>P26-AB26</f>
        <v>0</v>
      </c>
      <c r="AD26" s="2">
        <f>VLOOKUP(C26,'2021.06'!$C$2:$M$500,9,0)</f>
        <v>424.17</v>
      </c>
      <c r="AE26" s="2">
        <f>VLOOKUP(D26,'2021.07'!$D$2:$M$435,7,0)</f>
        <v>19.859</v>
      </c>
      <c r="AF26" s="2">
        <f t="shared" si="15"/>
        <v>0</v>
      </c>
      <c r="AH26" s="2" t="str">
        <f>VLOOKUP(D26,[9]Sheet1!$C$1:$H$500,6,0)</f>
        <v>正常应缴</v>
      </c>
    </row>
    <row r="27" ht="20" customHeight="1" spans="1:34">
      <c r="A27" s="10">
        <f t="shared" ref="A27:A40" si="16">ROW()-3</f>
        <v>24</v>
      </c>
      <c r="B27" s="28"/>
      <c r="C27" s="11" t="s">
        <v>845</v>
      </c>
      <c r="D27" s="11" t="s">
        <v>846</v>
      </c>
      <c r="E27" s="17">
        <v>3042.05</v>
      </c>
      <c r="F27" s="11">
        <v>3043</v>
      </c>
      <c r="G27" s="13">
        <v>5228.42</v>
      </c>
      <c r="H27" s="11">
        <f t="shared" ref="H27:H89" si="17">ROUND(E27*0.018,2)</f>
        <v>54.76</v>
      </c>
      <c r="I27" s="11">
        <f t="shared" ref="I27:I51" si="18">E27*0.16</f>
        <v>486.728</v>
      </c>
      <c r="J27" s="11">
        <f t="shared" ref="J27:J51" si="19">F27*0.007</f>
        <v>21.301</v>
      </c>
      <c r="K27" s="13">
        <f t="shared" ref="K27:K51" si="20">ROUND(G27*0.085,2)</f>
        <v>444.42</v>
      </c>
      <c r="L27" s="13"/>
      <c r="M27" s="13">
        <f t="shared" si="12"/>
        <v>1007.209</v>
      </c>
      <c r="N27" s="11">
        <v>0</v>
      </c>
      <c r="O27" s="11">
        <f t="shared" ref="O27:O51" si="21">ROUND(E27*0.08,2)</f>
        <v>243.36</v>
      </c>
      <c r="P27" s="11">
        <f t="shared" ref="P27:P51" si="22">ROUND(F27*0.003,2)</f>
        <v>9.13</v>
      </c>
      <c r="Q27" s="13">
        <f t="shared" ref="Q27:Q51" si="23">ROUND(G27*0.02,2)</f>
        <v>104.57</v>
      </c>
      <c r="R27" s="13"/>
      <c r="S27" s="11">
        <f t="shared" si="13"/>
        <v>357.06</v>
      </c>
      <c r="T27" s="11">
        <f t="shared" si="14"/>
        <v>1364.269</v>
      </c>
      <c r="U27" s="11"/>
      <c r="W27" s="2" t="e">
        <f>VLOOKUP(D27,'[4]2021.05'!$E$5:$F$203,2,0)</f>
        <v>#N/A</v>
      </c>
      <c r="X27" s="2">
        <f t="shared" ref="X27:X51" si="24">I27*1</f>
        <v>486.728</v>
      </c>
      <c r="Y27" s="2">
        <f t="shared" ref="Y27:Y51" si="25">I27-X27</f>
        <v>0</v>
      </c>
      <c r="Z27" s="2">
        <f t="shared" ref="Z27:Z40" si="26">O27-Y27</f>
        <v>243.36</v>
      </c>
      <c r="AA27" s="35" t="str">
        <f>VLOOKUP(C27,[7]export!$B$1:$I$388,8,0)</f>
        <v>243.36</v>
      </c>
      <c r="AB27" s="2">
        <f>VLOOKUP(C27,[8]Sheet1!$B$1:$K$500,9,0)</f>
        <v>9.13</v>
      </c>
      <c r="AC27" s="2">
        <f t="shared" ref="AC27:AC73" si="27">P27-AB27</f>
        <v>0</v>
      </c>
      <c r="AD27" s="2">
        <f>VLOOKUP(C27,'2021.06'!$C$2:$M$500,9,0)</f>
        <v>424.17</v>
      </c>
      <c r="AE27" s="2">
        <f>VLOOKUP(D27,'2021.07'!$D$2:$M$435,7,0)</f>
        <v>21.301</v>
      </c>
      <c r="AF27" s="2">
        <f t="shared" si="15"/>
        <v>0</v>
      </c>
      <c r="AH27" s="2" t="str">
        <f>VLOOKUP(D27,[9]Sheet1!$C$1:$H$500,6,0)</f>
        <v>正常应缴</v>
      </c>
    </row>
    <row r="28" ht="20" customHeight="1" spans="1:34">
      <c r="A28" s="10">
        <f t="shared" si="16"/>
        <v>25</v>
      </c>
      <c r="B28" s="14" t="s">
        <v>73</v>
      </c>
      <c r="C28" s="11" t="s">
        <v>779</v>
      </c>
      <c r="D28" s="11" t="s">
        <v>780</v>
      </c>
      <c r="E28" s="11">
        <v>3820</v>
      </c>
      <c r="F28" s="11">
        <v>3820</v>
      </c>
      <c r="G28" s="13">
        <v>5228.42</v>
      </c>
      <c r="H28" s="11">
        <f t="shared" si="17"/>
        <v>68.76</v>
      </c>
      <c r="I28" s="11">
        <f t="shared" si="18"/>
        <v>611.2</v>
      </c>
      <c r="J28" s="11">
        <f t="shared" si="19"/>
        <v>26.74</v>
      </c>
      <c r="K28" s="13">
        <f t="shared" si="20"/>
        <v>444.42</v>
      </c>
      <c r="L28" s="13"/>
      <c r="M28" s="13">
        <f t="shared" si="12"/>
        <v>1151.12</v>
      </c>
      <c r="N28" s="11">
        <v>0</v>
      </c>
      <c r="O28" s="11">
        <f t="shared" si="21"/>
        <v>305.6</v>
      </c>
      <c r="P28" s="11">
        <f t="shared" si="22"/>
        <v>11.46</v>
      </c>
      <c r="Q28" s="13">
        <f t="shared" si="23"/>
        <v>104.57</v>
      </c>
      <c r="R28" s="13"/>
      <c r="S28" s="11">
        <f t="shared" si="13"/>
        <v>421.63</v>
      </c>
      <c r="T28" s="11">
        <f t="shared" si="14"/>
        <v>1572.75</v>
      </c>
      <c r="U28" s="11"/>
      <c r="V28" s="2" t="str">
        <f>VLOOKUP(D28,[3]汇总!I$2:J$326,2,0)</f>
        <v>√</v>
      </c>
      <c r="W28" s="2">
        <f>VLOOKUP(D28,'[4]2021.05'!$E$5:$F$203,2,0)</f>
        <v>4180</v>
      </c>
      <c r="X28" s="2">
        <f t="shared" si="24"/>
        <v>611.2</v>
      </c>
      <c r="Y28" s="2">
        <f t="shared" si="25"/>
        <v>0</v>
      </c>
      <c r="Z28" s="2">
        <f t="shared" si="26"/>
        <v>305.6</v>
      </c>
      <c r="AA28" s="35" t="str">
        <f>VLOOKUP(C28,[7]export!$B$1:$I$388,8,0)</f>
        <v>305.6</v>
      </c>
      <c r="AB28" s="2">
        <f>VLOOKUP(C28,[8]Sheet1!$B$1:$K$500,9,0)</f>
        <v>11.46</v>
      </c>
      <c r="AC28" s="2">
        <f t="shared" si="27"/>
        <v>0</v>
      </c>
      <c r="AD28" s="2">
        <f>VLOOKUP(C28,'2021.06'!$C$2:$M$500,9,0)</f>
        <v>424.17</v>
      </c>
      <c r="AE28" s="2">
        <f>VLOOKUP(D28,'2021.07'!$D$2:$M$435,7,0)</f>
        <v>26.74</v>
      </c>
      <c r="AF28" s="2">
        <f t="shared" si="15"/>
        <v>0</v>
      </c>
      <c r="AH28" s="2" t="str">
        <f>VLOOKUP(D28,[9]Sheet1!$C$1:$H$500,6,0)</f>
        <v>正常应缴</v>
      </c>
    </row>
    <row r="29" ht="20" customHeight="1" spans="1:34">
      <c r="A29" s="10">
        <f t="shared" si="16"/>
        <v>26</v>
      </c>
      <c r="B29" s="15"/>
      <c r="C29" s="11" t="s">
        <v>78</v>
      </c>
      <c r="D29" s="11" t="s">
        <v>79</v>
      </c>
      <c r="E29" s="11">
        <v>2836.2</v>
      </c>
      <c r="F29" s="11">
        <v>2837</v>
      </c>
      <c r="G29" s="13">
        <v>5228.42</v>
      </c>
      <c r="H29" s="11">
        <f t="shared" si="17"/>
        <v>51.05</v>
      </c>
      <c r="I29" s="11">
        <f t="shared" si="18"/>
        <v>453.792</v>
      </c>
      <c r="J29" s="11">
        <f t="shared" si="19"/>
        <v>19.859</v>
      </c>
      <c r="K29" s="13">
        <f t="shared" si="20"/>
        <v>444.42</v>
      </c>
      <c r="L29" s="13"/>
      <c r="M29" s="13">
        <f t="shared" si="12"/>
        <v>969.121</v>
      </c>
      <c r="N29" s="11">
        <v>0</v>
      </c>
      <c r="O29" s="11">
        <f t="shared" si="21"/>
        <v>226.9</v>
      </c>
      <c r="P29" s="11">
        <f t="shared" si="22"/>
        <v>8.51</v>
      </c>
      <c r="Q29" s="13">
        <f t="shared" si="23"/>
        <v>104.57</v>
      </c>
      <c r="R29" s="13"/>
      <c r="S29" s="11">
        <f t="shared" si="13"/>
        <v>339.98</v>
      </c>
      <c r="T29" s="11">
        <f t="shared" si="14"/>
        <v>1309.101</v>
      </c>
      <c r="U29" s="11"/>
      <c r="V29" s="2" t="str">
        <f>VLOOKUP(D29,[3]汇总!I$2:J$326,2,0)</f>
        <v>√</v>
      </c>
      <c r="W29" s="2">
        <f>VLOOKUP(D29,'[4]2021.05'!$E$5:$F$203,2,0)</f>
        <v>3180</v>
      </c>
      <c r="X29" s="2">
        <f t="shared" si="24"/>
        <v>453.792</v>
      </c>
      <c r="Y29" s="2">
        <f t="shared" si="25"/>
        <v>0</v>
      </c>
      <c r="Z29" s="2">
        <f t="shared" si="26"/>
        <v>226.9</v>
      </c>
      <c r="AA29" s="35" t="str">
        <f>VLOOKUP(C29,[7]export!$B$1:$I$388,8,0)</f>
        <v>226.9</v>
      </c>
      <c r="AB29" s="2">
        <f>VLOOKUP(C29,[8]Sheet1!$B$1:$K$500,9,0)</f>
        <v>8.51</v>
      </c>
      <c r="AC29" s="2">
        <f t="shared" si="27"/>
        <v>0</v>
      </c>
      <c r="AD29" s="2">
        <f>VLOOKUP(C29,'2021.06'!$C$2:$M$500,9,0)</f>
        <v>424.17</v>
      </c>
      <c r="AE29" s="2">
        <f>VLOOKUP(D29,'2021.07'!$D$2:$M$435,7,0)</f>
        <v>19.859</v>
      </c>
      <c r="AF29" s="2">
        <f t="shared" si="15"/>
        <v>0</v>
      </c>
      <c r="AH29" s="2" t="str">
        <f>VLOOKUP(D29,[9]Sheet1!$C$1:$H$500,6,0)</f>
        <v>正常应缴</v>
      </c>
    </row>
    <row r="30" ht="20" customHeight="1" spans="1:34">
      <c r="A30" s="10">
        <f t="shared" si="16"/>
        <v>27</v>
      </c>
      <c r="B30" s="15"/>
      <c r="C30" s="11" t="s">
        <v>80</v>
      </c>
      <c r="D30" s="11" t="s">
        <v>81</v>
      </c>
      <c r="E30" s="11">
        <v>2836.2</v>
      </c>
      <c r="F30" s="11">
        <v>2837</v>
      </c>
      <c r="G30" s="13">
        <v>5228.42</v>
      </c>
      <c r="H30" s="11">
        <f t="shared" si="17"/>
        <v>51.05</v>
      </c>
      <c r="I30" s="11">
        <f t="shared" si="18"/>
        <v>453.792</v>
      </c>
      <c r="J30" s="11">
        <f t="shared" si="19"/>
        <v>19.859</v>
      </c>
      <c r="K30" s="13">
        <f t="shared" si="20"/>
        <v>444.42</v>
      </c>
      <c r="L30" s="13"/>
      <c r="M30" s="13">
        <f t="shared" si="12"/>
        <v>969.121</v>
      </c>
      <c r="N30" s="11">
        <v>0</v>
      </c>
      <c r="O30" s="11">
        <f t="shared" si="21"/>
        <v>226.9</v>
      </c>
      <c r="P30" s="11">
        <f t="shared" si="22"/>
        <v>8.51</v>
      </c>
      <c r="Q30" s="13">
        <f t="shared" si="23"/>
        <v>104.57</v>
      </c>
      <c r="R30" s="13"/>
      <c r="S30" s="11">
        <f t="shared" si="13"/>
        <v>339.98</v>
      </c>
      <c r="T30" s="11">
        <f t="shared" si="14"/>
        <v>1309.101</v>
      </c>
      <c r="U30" s="11"/>
      <c r="V30" s="2" t="str">
        <f>VLOOKUP(D30,[3]汇总!I$2:J$326,2,0)</f>
        <v>√</v>
      </c>
      <c r="W30" s="2">
        <f>VLOOKUP(D30,'[4]2021.05'!$E$5:$F$203,2,0)</f>
        <v>3180</v>
      </c>
      <c r="X30" s="2">
        <f t="shared" si="24"/>
        <v>453.792</v>
      </c>
      <c r="Y30" s="2">
        <f t="shared" si="25"/>
        <v>0</v>
      </c>
      <c r="Z30" s="2">
        <f t="shared" si="26"/>
        <v>226.9</v>
      </c>
      <c r="AA30" s="35" t="str">
        <f>VLOOKUP(C30,[7]export!$B$1:$I$388,8,0)</f>
        <v>226.9</v>
      </c>
      <c r="AB30" s="2">
        <f>VLOOKUP(C30,[8]Sheet1!$B$1:$K$500,9,0)</f>
        <v>8.51</v>
      </c>
      <c r="AC30" s="2">
        <f t="shared" si="27"/>
        <v>0</v>
      </c>
      <c r="AD30" s="2">
        <f>VLOOKUP(C30,'2021.06'!$C$2:$M$500,9,0)</f>
        <v>424.17</v>
      </c>
      <c r="AE30" s="2">
        <f>VLOOKUP(D30,'2021.07'!$D$2:$M$435,7,0)</f>
        <v>19.859</v>
      </c>
      <c r="AF30" s="2">
        <f t="shared" si="15"/>
        <v>0</v>
      </c>
      <c r="AH30" s="2" t="str">
        <f>VLOOKUP(D30,[9]Sheet1!$C$1:$H$500,6,0)</f>
        <v>正常应缴</v>
      </c>
    </row>
    <row r="31" ht="20" customHeight="1" spans="1:34">
      <c r="A31" s="10">
        <f t="shared" si="16"/>
        <v>28</v>
      </c>
      <c r="B31" s="15"/>
      <c r="C31" s="11" t="s">
        <v>82</v>
      </c>
      <c r="D31" s="11" t="s">
        <v>83</v>
      </c>
      <c r="E31" s="11">
        <v>2836.2</v>
      </c>
      <c r="F31" s="11">
        <v>2837</v>
      </c>
      <c r="G31" s="13">
        <v>5228.42</v>
      </c>
      <c r="H31" s="11">
        <f t="shared" si="17"/>
        <v>51.05</v>
      </c>
      <c r="I31" s="11">
        <f t="shared" si="18"/>
        <v>453.792</v>
      </c>
      <c r="J31" s="11">
        <f t="shared" si="19"/>
        <v>19.859</v>
      </c>
      <c r="K31" s="13">
        <f t="shared" si="20"/>
        <v>444.42</v>
      </c>
      <c r="L31" s="13"/>
      <c r="M31" s="13">
        <f t="shared" si="12"/>
        <v>969.121</v>
      </c>
      <c r="N31" s="11">
        <v>0</v>
      </c>
      <c r="O31" s="11">
        <f t="shared" si="21"/>
        <v>226.9</v>
      </c>
      <c r="P31" s="11">
        <f t="shared" si="22"/>
        <v>8.51</v>
      </c>
      <c r="Q31" s="13">
        <f t="shared" si="23"/>
        <v>104.57</v>
      </c>
      <c r="R31" s="13"/>
      <c r="S31" s="11">
        <f t="shared" si="13"/>
        <v>339.98</v>
      </c>
      <c r="T31" s="11">
        <f t="shared" si="14"/>
        <v>1309.101</v>
      </c>
      <c r="U31" s="11"/>
      <c r="V31" s="2" t="str">
        <f>VLOOKUP(D31,[3]汇总!I$2:J$326,2,0)</f>
        <v>√</v>
      </c>
      <c r="W31" s="2">
        <f>VLOOKUP(D31,'[4]2021.05'!$E$5:$F$203,2,0)</f>
        <v>3180</v>
      </c>
      <c r="X31" s="2">
        <f t="shared" si="24"/>
        <v>453.792</v>
      </c>
      <c r="Y31" s="2">
        <f t="shared" si="25"/>
        <v>0</v>
      </c>
      <c r="Z31" s="2">
        <f t="shared" si="26"/>
        <v>226.9</v>
      </c>
      <c r="AA31" s="35" t="str">
        <f>VLOOKUP(C31,[7]export!$B$1:$I$388,8,0)</f>
        <v>226.9</v>
      </c>
      <c r="AB31" s="2">
        <f>VLOOKUP(C31,[8]Sheet1!$B$1:$K$500,9,0)</f>
        <v>8.51</v>
      </c>
      <c r="AC31" s="2">
        <f t="shared" si="27"/>
        <v>0</v>
      </c>
      <c r="AD31" s="2">
        <f>VLOOKUP(C31,'2021.06'!$C$2:$M$500,9,0)</f>
        <v>424.17</v>
      </c>
      <c r="AE31" s="2">
        <f>VLOOKUP(D31,'2021.07'!$D$2:$M$435,7,0)</f>
        <v>19.859</v>
      </c>
      <c r="AF31" s="2">
        <f t="shared" si="15"/>
        <v>0</v>
      </c>
      <c r="AH31" s="2" t="str">
        <f>VLOOKUP(D31,[9]Sheet1!$C$1:$H$500,6,0)</f>
        <v>正常应缴</v>
      </c>
    </row>
    <row r="32" ht="20" customHeight="1" spans="1:34">
      <c r="A32" s="10">
        <f t="shared" si="16"/>
        <v>29</v>
      </c>
      <c r="B32" s="15"/>
      <c r="C32" s="11" t="s">
        <v>84</v>
      </c>
      <c r="D32" s="11" t="s">
        <v>85</v>
      </c>
      <c r="E32" s="11">
        <v>2836.2</v>
      </c>
      <c r="F32" s="11">
        <v>2837</v>
      </c>
      <c r="G32" s="13">
        <v>5228.42</v>
      </c>
      <c r="H32" s="11">
        <f t="shared" si="17"/>
        <v>51.05</v>
      </c>
      <c r="I32" s="11">
        <f t="shared" si="18"/>
        <v>453.792</v>
      </c>
      <c r="J32" s="11">
        <f t="shared" si="19"/>
        <v>19.859</v>
      </c>
      <c r="K32" s="13">
        <f t="shared" si="20"/>
        <v>444.42</v>
      </c>
      <c r="L32" s="13"/>
      <c r="M32" s="13">
        <f t="shared" si="12"/>
        <v>969.121</v>
      </c>
      <c r="N32" s="11">
        <v>0</v>
      </c>
      <c r="O32" s="11">
        <f t="shared" si="21"/>
        <v>226.9</v>
      </c>
      <c r="P32" s="11">
        <f t="shared" si="22"/>
        <v>8.51</v>
      </c>
      <c r="Q32" s="13">
        <f t="shared" si="23"/>
        <v>104.57</v>
      </c>
      <c r="R32" s="13"/>
      <c r="S32" s="11">
        <f t="shared" si="13"/>
        <v>339.98</v>
      </c>
      <c r="T32" s="11">
        <f t="shared" si="14"/>
        <v>1309.101</v>
      </c>
      <c r="U32" s="11"/>
      <c r="V32" s="2" t="str">
        <f>VLOOKUP(D32,[3]汇总!I$2:J$326,2,0)</f>
        <v>√</v>
      </c>
      <c r="W32" s="2">
        <f>VLOOKUP(D32,'[4]2021.05'!$E$5:$F$203,2,0)</f>
        <v>3180</v>
      </c>
      <c r="X32" s="2">
        <f t="shared" si="24"/>
        <v>453.792</v>
      </c>
      <c r="Y32" s="2">
        <f t="shared" si="25"/>
        <v>0</v>
      </c>
      <c r="Z32" s="2">
        <f t="shared" si="26"/>
        <v>226.9</v>
      </c>
      <c r="AA32" s="35" t="str">
        <f>VLOOKUP(C32,[7]export!$B$1:$I$388,8,0)</f>
        <v>226.9</v>
      </c>
      <c r="AB32" s="2">
        <f>VLOOKUP(C32,[8]Sheet1!$B$1:$K$500,9,0)</f>
        <v>8.51</v>
      </c>
      <c r="AC32" s="2">
        <f t="shared" si="27"/>
        <v>0</v>
      </c>
      <c r="AD32" s="2">
        <f>VLOOKUP(C32,'2021.06'!$C$2:$M$500,9,0)</f>
        <v>424.17</v>
      </c>
      <c r="AE32" s="2">
        <f>VLOOKUP(D32,'2021.07'!$D$2:$M$435,7,0)</f>
        <v>19.859</v>
      </c>
      <c r="AF32" s="2">
        <f t="shared" si="15"/>
        <v>0</v>
      </c>
      <c r="AH32" s="2" t="str">
        <f>VLOOKUP(D32,[9]Sheet1!$C$1:$H$500,6,0)</f>
        <v>正常应缴</v>
      </c>
    </row>
    <row r="33" ht="20" customHeight="1" spans="1:34">
      <c r="A33" s="10">
        <f t="shared" si="16"/>
        <v>30</v>
      </c>
      <c r="B33" s="15"/>
      <c r="C33" s="11" t="s">
        <v>88</v>
      </c>
      <c r="D33" s="11" t="s">
        <v>89</v>
      </c>
      <c r="E33" s="11">
        <v>3042.05</v>
      </c>
      <c r="F33" s="11">
        <v>3043</v>
      </c>
      <c r="G33" s="13">
        <v>5228.42</v>
      </c>
      <c r="H33" s="11">
        <f t="shared" si="17"/>
        <v>54.76</v>
      </c>
      <c r="I33" s="11">
        <f t="shared" si="18"/>
        <v>486.728</v>
      </c>
      <c r="J33" s="11">
        <f t="shared" si="19"/>
        <v>21.301</v>
      </c>
      <c r="K33" s="13">
        <f t="shared" si="20"/>
        <v>444.42</v>
      </c>
      <c r="L33" s="13"/>
      <c r="M33" s="13">
        <f t="shared" si="12"/>
        <v>1007.209</v>
      </c>
      <c r="N33" s="11">
        <v>0</v>
      </c>
      <c r="O33" s="11">
        <f t="shared" si="21"/>
        <v>243.36</v>
      </c>
      <c r="P33" s="11">
        <f t="shared" si="22"/>
        <v>9.13</v>
      </c>
      <c r="Q33" s="13">
        <f t="shared" si="23"/>
        <v>104.57</v>
      </c>
      <c r="R33" s="13"/>
      <c r="S33" s="11">
        <f t="shared" si="13"/>
        <v>357.06</v>
      </c>
      <c r="T33" s="11">
        <f t="shared" si="14"/>
        <v>1364.269</v>
      </c>
      <c r="U33" s="11"/>
      <c r="V33" s="2" t="str">
        <f>VLOOKUP(D33,[3]汇总!I$2:J$326,2,0)</f>
        <v>√</v>
      </c>
      <c r="W33" s="2">
        <f>VLOOKUP(D33,'[4]2021.05'!$E$5:$F$203,2,0)</f>
        <v>3180</v>
      </c>
      <c r="X33" s="2">
        <f t="shared" si="24"/>
        <v>486.728</v>
      </c>
      <c r="Y33" s="2">
        <f t="shared" si="25"/>
        <v>0</v>
      </c>
      <c r="Z33" s="2">
        <f t="shared" si="26"/>
        <v>243.36</v>
      </c>
      <c r="AA33" s="35" t="str">
        <f>VLOOKUP(C33,[7]export!$B$1:$I$388,8,0)</f>
        <v>243.36</v>
      </c>
      <c r="AB33" s="2">
        <f>VLOOKUP(C33,[8]Sheet1!$B$1:$K$500,9,0)</f>
        <v>9.13</v>
      </c>
      <c r="AC33" s="2">
        <f t="shared" si="27"/>
        <v>0</v>
      </c>
      <c r="AD33" s="2">
        <f>VLOOKUP(C33,'2021.06'!$C$2:$M$500,9,0)</f>
        <v>424.17</v>
      </c>
      <c r="AE33" s="2">
        <f>VLOOKUP(D33,'2021.07'!$D$2:$M$435,7,0)</f>
        <v>21.301</v>
      </c>
      <c r="AF33" s="2">
        <f t="shared" si="15"/>
        <v>0</v>
      </c>
      <c r="AH33" s="2" t="str">
        <f>VLOOKUP(D33,[9]Sheet1!$C$1:$H$500,6,0)</f>
        <v>正常应缴</v>
      </c>
    </row>
    <row r="34" ht="20" customHeight="1" spans="1:34">
      <c r="A34" s="10">
        <f t="shared" si="16"/>
        <v>31</v>
      </c>
      <c r="B34" s="15"/>
      <c r="C34" s="11" t="s">
        <v>847</v>
      </c>
      <c r="D34" s="213" t="s">
        <v>848</v>
      </c>
      <c r="E34" s="11">
        <v>3042.05</v>
      </c>
      <c r="F34" s="11">
        <v>3043</v>
      </c>
      <c r="G34" s="13">
        <v>5228.42</v>
      </c>
      <c r="H34" s="11">
        <f t="shared" si="17"/>
        <v>54.76</v>
      </c>
      <c r="I34" s="11">
        <f t="shared" si="18"/>
        <v>486.728</v>
      </c>
      <c r="J34" s="11">
        <f t="shared" si="19"/>
        <v>21.301</v>
      </c>
      <c r="K34" s="13">
        <f t="shared" si="20"/>
        <v>444.42</v>
      </c>
      <c r="L34" s="13"/>
      <c r="M34" s="13">
        <f t="shared" si="12"/>
        <v>1007.209</v>
      </c>
      <c r="N34" s="11">
        <v>0</v>
      </c>
      <c r="O34" s="11">
        <f t="shared" si="21"/>
        <v>243.36</v>
      </c>
      <c r="P34" s="11">
        <f t="shared" si="22"/>
        <v>9.13</v>
      </c>
      <c r="Q34" s="13">
        <f t="shared" si="23"/>
        <v>104.57</v>
      </c>
      <c r="R34" s="13"/>
      <c r="S34" s="11">
        <f t="shared" si="13"/>
        <v>357.06</v>
      </c>
      <c r="T34" s="11">
        <f t="shared" si="14"/>
        <v>1364.269</v>
      </c>
      <c r="U34" s="11"/>
      <c r="W34" s="2" t="e">
        <f>VLOOKUP(D34,'[4]2021.05'!$E$5:$F$203,2,0)</f>
        <v>#N/A</v>
      </c>
      <c r="X34" s="2">
        <f t="shared" si="24"/>
        <v>486.728</v>
      </c>
      <c r="Y34" s="2">
        <f t="shared" si="25"/>
        <v>0</v>
      </c>
      <c r="Z34" s="2">
        <f t="shared" si="26"/>
        <v>243.36</v>
      </c>
      <c r="AA34" s="35" t="str">
        <f>VLOOKUP(C34,[7]export!$B$1:$I$388,8,0)</f>
        <v>243.36</v>
      </c>
      <c r="AB34" s="2">
        <f>VLOOKUP(C34,[8]Sheet1!$B$1:$K$500,9,0)</f>
        <v>9.13</v>
      </c>
      <c r="AC34" s="2">
        <f t="shared" si="27"/>
        <v>0</v>
      </c>
      <c r="AD34" s="2">
        <f>VLOOKUP(C34,'2021.06'!$C$2:$M$500,9,0)</f>
        <v>424.17</v>
      </c>
      <c r="AE34" s="2">
        <f>VLOOKUP(D34,'2021.07'!$D$2:$M$435,7,0)</f>
        <v>21.301</v>
      </c>
      <c r="AF34" s="2">
        <f t="shared" si="15"/>
        <v>0</v>
      </c>
      <c r="AH34" s="2" t="str">
        <f>VLOOKUP(D34,[9]Sheet1!$C$1:$H$500,6,0)</f>
        <v>正常应缴</v>
      </c>
    </row>
    <row r="35" ht="20" customHeight="1" spans="1:34">
      <c r="A35" s="10">
        <f t="shared" si="16"/>
        <v>32</v>
      </c>
      <c r="B35" s="15"/>
      <c r="C35" s="29" t="s">
        <v>917</v>
      </c>
      <c r="D35" s="29" t="s">
        <v>918</v>
      </c>
      <c r="E35" s="11">
        <v>3042.05</v>
      </c>
      <c r="F35" s="11">
        <v>3043</v>
      </c>
      <c r="G35" s="13">
        <v>5228.42</v>
      </c>
      <c r="H35" s="11">
        <f t="shared" si="17"/>
        <v>54.76</v>
      </c>
      <c r="I35" s="11">
        <f t="shared" si="18"/>
        <v>486.728</v>
      </c>
      <c r="J35" s="11">
        <f t="shared" si="19"/>
        <v>21.301</v>
      </c>
      <c r="K35" s="13">
        <f t="shared" si="20"/>
        <v>444.42</v>
      </c>
      <c r="L35" s="13"/>
      <c r="M35" s="13">
        <f t="shared" si="12"/>
        <v>1007.209</v>
      </c>
      <c r="N35" s="11">
        <v>0</v>
      </c>
      <c r="O35" s="11">
        <f t="shared" si="21"/>
        <v>243.36</v>
      </c>
      <c r="P35" s="11">
        <f t="shared" si="22"/>
        <v>9.13</v>
      </c>
      <c r="Q35" s="13">
        <f t="shared" si="23"/>
        <v>104.57</v>
      </c>
      <c r="R35" s="13"/>
      <c r="S35" s="11">
        <f t="shared" si="13"/>
        <v>357.06</v>
      </c>
      <c r="T35" s="11">
        <f t="shared" si="14"/>
        <v>1364.269</v>
      </c>
      <c r="U35" s="11"/>
      <c r="X35" s="2">
        <f t="shared" si="24"/>
        <v>486.728</v>
      </c>
      <c r="Y35" s="2">
        <f t="shared" si="25"/>
        <v>0</v>
      </c>
      <c r="Z35" s="2">
        <f t="shared" si="26"/>
        <v>243.36</v>
      </c>
      <c r="AA35" s="35" t="str">
        <f>VLOOKUP(C35,[7]export!$B$1:$I$388,8,0)</f>
        <v>243.36</v>
      </c>
      <c r="AB35" s="2">
        <f>VLOOKUP(C35,[8]Sheet1!$B$1:$K$500,9,0)</f>
        <v>9.13</v>
      </c>
      <c r="AC35" s="2">
        <f t="shared" si="27"/>
        <v>0</v>
      </c>
      <c r="AD35" s="2">
        <f>VLOOKUP(C35,'2021.06'!$C$2:$M$500,9,0)</f>
        <v>424.17</v>
      </c>
      <c r="AE35" s="2">
        <f>VLOOKUP(D35,'2021.07'!$D$2:$M$435,7,0)</f>
        <v>21.301</v>
      </c>
      <c r="AF35" s="2">
        <f t="shared" si="15"/>
        <v>0</v>
      </c>
      <c r="AH35" s="2" t="str">
        <f>VLOOKUP(D35,[9]Sheet1!$C$1:$H$500,6,0)</f>
        <v>正常应缴</v>
      </c>
    </row>
    <row r="36" ht="20" customHeight="1" spans="1:34">
      <c r="A36" s="10">
        <f t="shared" si="16"/>
        <v>33</v>
      </c>
      <c r="B36" s="15"/>
      <c r="C36" s="29" t="s">
        <v>919</v>
      </c>
      <c r="D36" s="29" t="s">
        <v>920</v>
      </c>
      <c r="E36" s="11">
        <v>3042.05</v>
      </c>
      <c r="F36" s="11">
        <v>3043</v>
      </c>
      <c r="G36" s="13">
        <v>5228.42</v>
      </c>
      <c r="H36" s="11">
        <f t="shared" si="17"/>
        <v>54.76</v>
      </c>
      <c r="I36" s="11">
        <f t="shared" si="18"/>
        <v>486.728</v>
      </c>
      <c r="J36" s="11">
        <f t="shared" si="19"/>
        <v>21.301</v>
      </c>
      <c r="K36" s="13">
        <f t="shared" si="20"/>
        <v>444.42</v>
      </c>
      <c r="L36" s="13"/>
      <c r="M36" s="13">
        <f t="shared" si="12"/>
        <v>1007.209</v>
      </c>
      <c r="N36" s="11">
        <v>0</v>
      </c>
      <c r="O36" s="11">
        <f t="shared" si="21"/>
        <v>243.36</v>
      </c>
      <c r="P36" s="11">
        <f t="shared" si="22"/>
        <v>9.13</v>
      </c>
      <c r="Q36" s="13">
        <f t="shared" si="23"/>
        <v>104.57</v>
      </c>
      <c r="R36" s="13"/>
      <c r="S36" s="11">
        <f t="shared" si="13"/>
        <v>357.06</v>
      </c>
      <c r="T36" s="11">
        <f t="shared" si="14"/>
        <v>1364.269</v>
      </c>
      <c r="U36" s="11"/>
      <c r="X36" s="2">
        <f t="shared" si="24"/>
        <v>486.728</v>
      </c>
      <c r="Y36" s="2">
        <f t="shared" si="25"/>
        <v>0</v>
      </c>
      <c r="Z36" s="2">
        <f t="shared" si="26"/>
        <v>243.36</v>
      </c>
      <c r="AA36" s="35" t="str">
        <f>VLOOKUP(C36,[7]export!$B$1:$I$388,8,0)</f>
        <v>243.36</v>
      </c>
      <c r="AB36" s="2">
        <f>VLOOKUP(C36,[8]Sheet1!$B$1:$K$500,9,0)</f>
        <v>9.13</v>
      </c>
      <c r="AC36" s="2">
        <f t="shared" si="27"/>
        <v>0</v>
      </c>
      <c r="AD36" s="2">
        <f>VLOOKUP(C36,'2021.06'!$C$2:$M$500,9,0)</f>
        <v>424.17</v>
      </c>
      <c r="AE36" s="2">
        <f>VLOOKUP(D36,'2021.07'!$D$2:$M$435,7,0)</f>
        <v>21.301</v>
      </c>
      <c r="AF36" s="2">
        <f t="shared" si="15"/>
        <v>0</v>
      </c>
      <c r="AH36" s="2" t="str">
        <f>VLOOKUP(D36,[9]Sheet1!$C$1:$H$500,6,0)</f>
        <v>正常应缴</v>
      </c>
    </row>
    <row r="37" ht="20" customHeight="1" spans="1:34">
      <c r="A37" s="10">
        <f t="shared" si="16"/>
        <v>34</v>
      </c>
      <c r="B37" s="15"/>
      <c r="C37" s="29" t="s">
        <v>921</v>
      </c>
      <c r="D37" s="29" t="s">
        <v>922</v>
      </c>
      <c r="E37" s="11">
        <v>3042.05</v>
      </c>
      <c r="F37" s="11">
        <v>3043</v>
      </c>
      <c r="G37" s="13">
        <v>5228.42</v>
      </c>
      <c r="H37" s="11">
        <f t="shared" si="17"/>
        <v>54.76</v>
      </c>
      <c r="I37" s="11">
        <f t="shared" si="18"/>
        <v>486.728</v>
      </c>
      <c r="J37" s="11">
        <f t="shared" si="19"/>
        <v>21.301</v>
      </c>
      <c r="K37" s="13">
        <f t="shared" si="20"/>
        <v>444.42</v>
      </c>
      <c r="L37" s="13"/>
      <c r="M37" s="13">
        <f t="shared" si="12"/>
        <v>1007.209</v>
      </c>
      <c r="N37" s="11">
        <v>0</v>
      </c>
      <c r="O37" s="11">
        <f t="shared" si="21"/>
        <v>243.36</v>
      </c>
      <c r="P37" s="11">
        <f t="shared" si="22"/>
        <v>9.13</v>
      </c>
      <c r="Q37" s="13">
        <f t="shared" si="23"/>
        <v>104.57</v>
      </c>
      <c r="R37" s="13"/>
      <c r="S37" s="11">
        <f t="shared" si="13"/>
        <v>357.06</v>
      </c>
      <c r="T37" s="11">
        <f t="shared" si="14"/>
        <v>1364.269</v>
      </c>
      <c r="U37" s="11"/>
      <c r="X37" s="2">
        <f t="shared" si="24"/>
        <v>486.728</v>
      </c>
      <c r="Y37" s="2">
        <f t="shared" si="25"/>
        <v>0</v>
      </c>
      <c r="Z37" s="2">
        <f t="shared" si="26"/>
        <v>243.36</v>
      </c>
      <c r="AA37" s="35" t="str">
        <f>VLOOKUP(C37,[7]export!$B$1:$I$388,8,0)</f>
        <v>243.36</v>
      </c>
      <c r="AB37" s="2">
        <f>VLOOKUP(C37,[8]Sheet1!$B$1:$K$500,9,0)</f>
        <v>9.13</v>
      </c>
      <c r="AC37" s="2">
        <f t="shared" si="27"/>
        <v>0</v>
      </c>
      <c r="AD37" s="2">
        <f>VLOOKUP(C37,'2021.06'!$C$2:$M$500,9,0)</f>
        <v>424.17</v>
      </c>
      <c r="AE37" s="2">
        <f>VLOOKUP(D37,'2021.07'!$D$2:$M$435,7,0)</f>
        <v>21.301</v>
      </c>
      <c r="AF37" s="2">
        <f t="shared" si="15"/>
        <v>0</v>
      </c>
      <c r="AH37" s="2" t="str">
        <f>VLOOKUP(D37,[9]Sheet1!$C$1:$H$500,6,0)</f>
        <v>正常应缴</v>
      </c>
    </row>
    <row r="38" ht="20" customHeight="1" spans="1:34">
      <c r="A38" s="10">
        <f t="shared" si="16"/>
        <v>35</v>
      </c>
      <c r="B38" s="15"/>
      <c r="C38" s="29" t="s">
        <v>923</v>
      </c>
      <c r="D38" s="29" t="s">
        <v>924</v>
      </c>
      <c r="E38" s="11">
        <v>3042.05</v>
      </c>
      <c r="F38" s="11">
        <v>3043</v>
      </c>
      <c r="G38" s="13">
        <v>5228.42</v>
      </c>
      <c r="H38" s="11">
        <f t="shared" si="17"/>
        <v>54.76</v>
      </c>
      <c r="I38" s="11">
        <f t="shared" si="18"/>
        <v>486.728</v>
      </c>
      <c r="J38" s="11">
        <f t="shared" si="19"/>
        <v>21.301</v>
      </c>
      <c r="K38" s="13">
        <f t="shared" si="20"/>
        <v>444.42</v>
      </c>
      <c r="L38" s="13"/>
      <c r="M38" s="13">
        <f t="shared" si="12"/>
        <v>1007.209</v>
      </c>
      <c r="N38" s="11">
        <v>0</v>
      </c>
      <c r="O38" s="11">
        <f t="shared" si="21"/>
        <v>243.36</v>
      </c>
      <c r="P38" s="11">
        <f t="shared" si="22"/>
        <v>9.13</v>
      </c>
      <c r="Q38" s="13">
        <f t="shared" si="23"/>
        <v>104.57</v>
      </c>
      <c r="R38" s="13"/>
      <c r="S38" s="11">
        <f t="shared" si="13"/>
        <v>357.06</v>
      </c>
      <c r="T38" s="11">
        <f t="shared" si="14"/>
        <v>1364.269</v>
      </c>
      <c r="U38" s="11"/>
      <c r="X38" s="2">
        <f t="shared" si="24"/>
        <v>486.728</v>
      </c>
      <c r="Y38" s="2">
        <f t="shared" si="25"/>
        <v>0</v>
      </c>
      <c r="Z38" s="2">
        <f t="shared" si="26"/>
        <v>243.36</v>
      </c>
      <c r="AA38" s="35" t="str">
        <f>VLOOKUP(C38,[7]export!$B$1:$I$388,8,0)</f>
        <v>243.36</v>
      </c>
      <c r="AB38" s="2">
        <f>VLOOKUP(C38,[8]Sheet1!$B$1:$K$500,9,0)</f>
        <v>9.13</v>
      </c>
      <c r="AC38" s="2">
        <f t="shared" si="27"/>
        <v>0</v>
      </c>
      <c r="AD38" s="2">
        <f>VLOOKUP(C38,'2021.06'!$C$2:$M$500,9,0)</f>
        <v>424.17</v>
      </c>
      <c r="AE38" s="2">
        <f>VLOOKUP(D38,'2021.07'!$D$2:$M$435,7,0)</f>
        <v>21.301</v>
      </c>
      <c r="AF38" s="2">
        <f t="shared" si="15"/>
        <v>0</v>
      </c>
      <c r="AH38" s="2" t="str">
        <f>VLOOKUP(D38,[9]Sheet1!$C$1:$H$500,6,0)</f>
        <v>正常应缴</v>
      </c>
    </row>
    <row r="39" ht="20" customHeight="1" spans="1:34">
      <c r="A39" s="10">
        <f t="shared" si="16"/>
        <v>36</v>
      </c>
      <c r="B39" s="15"/>
      <c r="C39" s="29" t="s">
        <v>925</v>
      </c>
      <c r="D39" s="29" t="s">
        <v>926</v>
      </c>
      <c r="E39" s="11">
        <v>3042.05</v>
      </c>
      <c r="F39" s="11">
        <v>3043</v>
      </c>
      <c r="G39" s="13">
        <v>5228.42</v>
      </c>
      <c r="H39" s="11">
        <f t="shared" si="17"/>
        <v>54.76</v>
      </c>
      <c r="I39" s="11">
        <f t="shared" si="18"/>
        <v>486.728</v>
      </c>
      <c r="J39" s="11">
        <f t="shared" si="19"/>
        <v>21.301</v>
      </c>
      <c r="K39" s="13">
        <f t="shared" si="20"/>
        <v>444.42</v>
      </c>
      <c r="L39" s="13"/>
      <c r="M39" s="13">
        <f t="shared" si="12"/>
        <v>1007.209</v>
      </c>
      <c r="N39" s="11">
        <v>0</v>
      </c>
      <c r="O39" s="11">
        <f t="shared" si="21"/>
        <v>243.36</v>
      </c>
      <c r="P39" s="11">
        <f t="shared" si="22"/>
        <v>9.13</v>
      </c>
      <c r="Q39" s="13">
        <f t="shared" si="23"/>
        <v>104.57</v>
      </c>
      <c r="R39" s="13"/>
      <c r="S39" s="11">
        <f t="shared" si="13"/>
        <v>357.06</v>
      </c>
      <c r="T39" s="11">
        <f t="shared" si="14"/>
        <v>1364.269</v>
      </c>
      <c r="U39" s="11"/>
      <c r="X39" s="2">
        <f t="shared" si="24"/>
        <v>486.728</v>
      </c>
      <c r="Y39" s="2">
        <f t="shared" si="25"/>
        <v>0</v>
      </c>
      <c r="Z39" s="2">
        <f t="shared" si="26"/>
        <v>243.36</v>
      </c>
      <c r="AA39" s="35" t="str">
        <f>VLOOKUP(C39,[7]export!$B$1:$I$388,8,0)</f>
        <v>243.36</v>
      </c>
      <c r="AB39" s="2">
        <f>VLOOKUP(C39,[8]Sheet1!$B$1:$K$500,9,0)</f>
        <v>9.13</v>
      </c>
      <c r="AC39" s="2">
        <f t="shared" si="27"/>
        <v>0</v>
      </c>
      <c r="AD39" s="2">
        <f>VLOOKUP(C39,'2021.06'!$C$2:$M$500,9,0)</f>
        <v>424.17</v>
      </c>
      <c r="AE39" s="2">
        <f>VLOOKUP(D39,'2021.07'!$D$2:$M$435,7,0)</f>
        <v>21.301</v>
      </c>
      <c r="AF39" s="2">
        <f t="shared" si="15"/>
        <v>0</v>
      </c>
      <c r="AH39" s="2" t="str">
        <f>VLOOKUP(D39,[9]Sheet1!$C$1:$H$500,6,0)</f>
        <v>正常应缴</v>
      </c>
    </row>
    <row r="40" ht="20" customHeight="1" spans="1:34">
      <c r="A40" s="10">
        <f t="shared" si="16"/>
        <v>37</v>
      </c>
      <c r="B40" s="15"/>
      <c r="C40" s="29" t="s">
        <v>927</v>
      </c>
      <c r="D40" s="29" t="s">
        <v>928</v>
      </c>
      <c r="E40" s="11">
        <v>3042.05</v>
      </c>
      <c r="F40" s="11">
        <v>3043</v>
      </c>
      <c r="G40" s="13">
        <v>5228.42</v>
      </c>
      <c r="H40" s="11">
        <f t="shared" si="17"/>
        <v>54.76</v>
      </c>
      <c r="I40" s="11">
        <f t="shared" si="18"/>
        <v>486.728</v>
      </c>
      <c r="J40" s="11">
        <f t="shared" si="19"/>
        <v>21.301</v>
      </c>
      <c r="K40" s="13">
        <f t="shared" si="20"/>
        <v>444.42</v>
      </c>
      <c r="L40" s="13"/>
      <c r="M40" s="13">
        <f t="shared" si="12"/>
        <v>1007.209</v>
      </c>
      <c r="N40" s="11">
        <v>0</v>
      </c>
      <c r="O40" s="11">
        <f t="shared" si="21"/>
        <v>243.36</v>
      </c>
      <c r="P40" s="11">
        <f t="shared" si="22"/>
        <v>9.13</v>
      </c>
      <c r="Q40" s="13">
        <f t="shared" si="23"/>
        <v>104.57</v>
      </c>
      <c r="R40" s="13"/>
      <c r="S40" s="11">
        <f t="shared" si="13"/>
        <v>357.06</v>
      </c>
      <c r="T40" s="11">
        <f t="shared" si="14"/>
        <v>1364.269</v>
      </c>
      <c r="U40" s="11"/>
      <c r="X40" s="2">
        <f t="shared" si="24"/>
        <v>486.728</v>
      </c>
      <c r="Y40" s="2">
        <f t="shared" si="25"/>
        <v>0</v>
      </c>
      <c r="Z40" s="2">
        <f t="shared" si="26"/>
        <v>243.36</v>
      </c>
      <c r="AA40" s="35" t="str">
        <f>VLOOKUP(C40,[7]export!$B$1:$I$388,8,0)</f>
        <v>243.36</v>
      </c>
      <c r="AB40" s="2">
        <f>VLOOKUP(C40,[8]Sheet1!$B$1:$K$500,9,0)</f>
        <v>9.13</v>
      </c>
      <c r="AC40" s="2">
        <f t="shared" si="27"/>
        <v>0</v>
      </c>
      <c r="AD40" s="2">
        <f>VLOOKUP(C40,'2021.06'!$C$2:$M$500,9,0)</f>
        <v>424.17</v>
      </c>
      <c r="AE40" s="2">
        <f>VLOOKUP(D40,'2021.07'!$D$2:$M$435,7,0)</f>
        <v>21.301</v>
      </c>
      <c r="AF40" s="2">
        <f t="shared" si="15"/>
        <v>0</v>
      </c>
      <c r="AH40" s="2" t="str">
        <f>VLOOKUP(D40,[9]Sheet1!$C$1:$H$500,6,0)</f>
        <v>正常应缴</v>
      </c>
    </row>
    <row r="41" s="2" customFormat="1" ht="20" customHeight="1" spans="1:34">
      <c r="A41" s="10"/>
      <c r="B41" s="16"/>
      <c r="C41" s="30" t="s">
        <v>1094</v>
      </c>
      <c r="D41" s="30" t="s">
        <v>1095</v>
      </c>
      <c r="E41" s="11">
        <v>3042.05</v>
      </c>
      <c r="F41" s="11">
        <v>3043</v>
      </c>
      <c r="G41" s="13">
        <v>5228.42</v>
      </c>
      <c r="H41" s="11">
        <f t="shared" si="17"/>
        <v>54.76</v>
      </c>
      <c r="I41" s="11">
        <f t="shared" si="18"/>
        <v>486.728</v>
      </c>
      <c r="J41" s="11">
        <f t="shared" si="19"/>
        <v>21.301</v>
      </c>
      <c r="K41" s="13">
        <f t="shared" si="20"/>
        <v>444.42</v>
      </c>
      <c r="L41" s="13"/>
      <c r="M41" s="13">
        <f t="shared" si="12"/>
        <v>1007.209</v>
      </c>
      <c r="N41" s="11">
        <v>0</v>
      </c>
      <c r="O41" s="11">
        <f t="shared" si="21"/>
        <v>243.36</v>
      </c>
      <c r="P41" s="11">
        <f t="shared" si="22"/>
        <v>9.13</v>
      </c>
      <c r="Q41" s="13">
        <f t="shared" si="23"/>
        <v>104.57</v>
      </c>
      <c r="R41" s="13"/>
      <c r="S41" s="11">
        <f t="shared" si="13"/>
        <v>357.06</v>
      </c>
      <c r="T41" s="11">
        <f t="shared" si="14"/>
        <v>1364.269</v>
      </c>
      <c r="U41" s="11"/>
      <c r="X41" s="2">
        <f t="shared" si="24"/>
        <v>486.728</v>
      </c>
      <c r="Y41" s="2">
        <f t="shared" si="25"/>
        <v>0</v>
      </c>
      <c r="AA41" s="35" t="str">
        <f>VLOOKUP(C41,[7]export!$B$1:$I$388,8,0)</f>
        <v>243.36</v>
      </c>
      <c r="AB41" s="2">
        <f>VLOOKUP(C41,[8]Sheet1!$B$1:$K$500,9,0)</f>
        <v>9.13</v>
      </c>
      <c r="AC41" s="2">
        <f t="shared" si="27"/>
        <v>0</v>
      </c>
      <c r="AD41" s="2" t="e">
        <f>VLOOKUP(C41,'2021.06'!$C$2:$M$500,9,0)</f>
        <v>#N/A</v>
      </c>
      <c r="AE41" s="2">
        <f>VLOOKUP(D41,'2021.07'!$D$2:$M$435,7,0)</f>
        <v>21.301</v>
      </c>
      <c r="AF41" s="2">
        <f t="shared" si="15"/>
        <v>0</v>
      </c>
      <c r="AH41" s="2" t="str">
        <f>VLOOKUP(D41,[9]Sheet1!$C$1:$H$500,6,0)</f>
        <v>正常应缴</v>
      </c>
    </row>
    <row r="42" ht="20" customHeight="1" spans="1:34">
      <c r="A42" s="10">
        <f t="shared" ref="A42:A61" si="28">ROW()-3</f>
        <v>39</v>
      </c>
      <c r="B42" s="11" t="s">
        <v>90</v>
      </c>
      <c r="C42" s="11" t="s">
        <v>91</v>
      </c>
      <c r="D42" s="11" t="s">
        <v>92</v>
      </c>
      <c r="E42" s="11">
        <v>2836.2</v>
      </c>
      <c r="F42" s="11">
        <v>2837</v>
      </c>
      <c r="G42" s="13">
        <v>5228.42</v>
      </c>
      <c r="H42" s="11">
        <f t="shared" si="17"/>
        <v>51.05</v>
      </c>
      <c r="I42" s="11">
        <f t="shared" si="18"/>
        <v>453.792</v>
      </c>
      <c r="J42" s="11">
        <f t="shared" si="19"/>
        <v>19.859</v>
      </c>
      <c r="K42" s="13">
        <f t="shared" si="20"/>
        <v>444.42</v>
      </c>
      <c r="L42" s="13"/>
      <c r="M42" s="13">
        <f t="shared" si="12"/>
        <v>969.121</v>
      </c>
      <c r="N42" s="11">
        <v>0</v>
      </c>
      <c r="O42" s="11">
        <f t="shared" si="21"/>
        <v>226.9</v>
      </c>
      <c r="P42" s="11">
        <f t="shared" si="22"/>
        <v>8.51</v>
      </c>
      <c r="Q42" s="13">
        <f t="shared" si="23"/>
        <v>104.57</v>
      </c>
      <c r="R42" s="13"/>
      <c r="S42" s="11">
        <f t="shared" si="13"/>
        <v>339.98</v>
      </c>
      <c r="T42" s="11">
        <f t="shared" si="14"/>
        <v>1309.101</v>
      </c>
      <c r="U42" s="11"/>
      <c r="V42" s="2" t="str">
        <f>VLOOKUP(D42,[3]汇总!I$2:J$326,2,0)</f>
        <v>√</v>
      </c>
      <c r="W42" s="2">
        <f>VLOOKUP(D42,'[4]2021.05'!$E$5:$F$203,2,0)</f>
        <v>3180</v>
      </c>
      <c r="X42" s="2">
        <f t="shared" si="24"/>
        <v>453.792</v>
      </c>
      <c r="Y42" s="2">
        <f t="shared" si="25"/>
        <v>0</v>
      </c>
      <c r="Z42" s="2">
        <f t="shared" ref="Z42:Z61" si="29">O42-Y42</f>
        <v>226.9</v>
      </c>
      <c r="AA42" s="35" t="str">
        <f>VLOOKUP(C42,[7]export!$B$1:$I$388,8,0)</f>
        <v>226.9</v>
      </c>
      <c r="AB42" s="2">
        <f>VLOOKUP(C42,[8]Sheet1!$B$1:$K$500,9,0)</f>
        <v>8.51</v>
      </c>
      <c r="AC42" s="2">
        <f t="shared" si="27"/>
        <v>0</v>
      </c>
      <c r="AD42" s="2">
        <f>VLOOKUP(C42,'2021.06'!$C$2:$M$500,9,0)</f>
        <v>424.17</v>
      </c>
      <c r="AE42" s="2">
        <f>VLOOKUP(D42,'2021.07'!$D$2:$M$435,7,0)</f>
        <v>19.859</v>
      </c>
      <c r="AF42" s="2">
        <f t="shared" si="15"/>
        <v>0</v>
      </c>
      <c r="AH42" s="2" t="str">
        <f>VLOOKUP(D42,[9]Sheet1!$C$1:$H$500,6,0)</f>
        <v>正常应缴</v>
      </c>
    </row>
    <row r="43" ht="20" customHeight="1" spans="1:34">
      <c r="A43" s="10">
        <f t="shared" si="28"/>
        <v>40</v>
      </c>
      <c r="B43" s="11"/>
      <c r="C43" s="11" t="s">
        <v>781</v>
      </c>
      <c r="D43" s="11" t="s">
        <v>782</v>
      </c>
      <c r="E43" s="17">
        <v>3042.05</v>
      </c>
      <c r="F43" s="17">
        <v>3043</v>
      </c>
      <c r="G43" s="13">
        <v>5228.42</v>
      </c>
      <c r="H43" s="11">
        <f t="shared" si="17"/>
        <v>54.76</v>
      </c>
      <c r="I43" s="11">
        <f t="shared" si="18"/>
        <v>486.728</v>
      </c>
      <c r="J43" s="11">
        <f t="shared" si="19"/>
        <v>21.301</v>
      </c>
      <c r="K43" s="13">
        <f t="shared" si="20"/>
        <v>444.42</v>
      </c>
      <c r="L43" s="13"/>
      <c r="M43" s="13">
        <f t="shared" si="12"/>
        <v>1007.209</v>
      </c>
      <c r="N43" s="11">
        <v>0</v>
      </c>
      <c r="O43" s="11">
        <f t="shared" si="21"/>
        <v>243.36</v>
      </c>
      <c r="P43" s="11">
        <f t="shared" si="22"/>
        <v>9.13</v>
      </c>
      <c r="Q43" s="13">
        <f t="shared" si="23"/>
        <v>104.57</v>
      </c>
      <c r="R43" s="13"/>
      <c r="S43" s="11">
        <f t="shared" si="13"/>
        <v>357.06</v>
      </c>
      <c r="T43" s="11">
        <f t="shared" si="14"/>
        <v>1364.269</v>
      </c>
      <c r="U43" s="11"/>
      <c r="V43" s="2" t="str">
        <f>VLOOKUP(D43,[3]汇总!I$2:J$326,2,0)</f>
        <v>√</v>
      </c>
      <c r="W43" s="2" t="e">
        <f>VLOOKUP(D43,'[4]2021.05'!$E$5:$F$203,2,0)</f>
        <v>#N/A</v>
      </c>
      <c r="X43" s="2">
        <f t="shared" si="24"/>
        <v>486.728</v>
      </c>
      <c r="Y43" s="2">
        <f t="shared" si="25"/>
        <v>0</v>
      </c>
      <c r="Z43" s="2">
        <f t="shared" si="29"/>
        <v>243.36</v>
      </c>
      <c r="AA43" s="35" t="str">
        <f>VLOOKUP(C43,[7]export!$B$1:$I$388,8,0)</f>
        <v>243.36</v>
      </c>
      <c r="AB43" s="2">
        <f>VLOOKUP(C43,[8]Sheet1!$B$1:$K$500,9,0)</f>
        <v>9.13</v>
      </c>
      <c r="AC43" s="2">
        <f t="shared" si="27"/>
        <v>0</v>
      </c>
      <c r="AD43" s="2">
        <f>VLOOKUP(C43,'2021.06'!$C$2:$M$500,9,0)</f>
        <v>424.17</v>
      </c>
      <c r="AE43" s="2">
        <f>VLOOKUP(D43,'2021.07'!$D$2:$M$435,7,0)</f>
        <v>21.301</v>
      </c>
      <c r="AF43" s="2">
        <f t="shared" si="15"/>
        <v>0</v>
      </c>
      <c r="AH43" s="2" t="str">
        <f>VLOOKUP(D43,[9]Sheet1!$C$1:$H$500,6,0)</f>
        <v>正常应缴</v>
      </c>
    </row>
    <row r="44" ht="20" customHeight="1" spans="1:34">
      <c r="A44" s="10">
        <f t="shared" si="28"/>
        <v>41</v>
      </c>
      <c r="B44" s="11"/>
      <c r="C44" s="11" t="s">
        <v>93</v>
      </c>
      <c r="D44" s="11" t="s">
        <v>94</v>
      </c>
      <c r="E44" s="11">
        <v>2836.2</v>
      </c>
      <c r="F44" s="11">
        <v>2837</v>
      </c>
      <c r="G44" s="13">
        <v>5228.42</v>
      </c>
      <c r="H44" s="11">
        <f t="shared" si="17"/>
        <v>51.05</v>
      </c>
      <c r="I44" s="11">
        <f t="shared" si="18"/>
        <v>453.792</v>
      </c>
      <c r="J44" s="11">
        <f t="shared" si="19"/>
        <v>19.859</v>
      </c>
      <c r="K44" s="13">
        <f t="shared" si="20"/>
        <v>444.42</v>
      </c>
      <c r="L44" s="13"/>
      <c r="M44" s="13">
        <f t="shared" si="12"/>
        <v>969.121</v>
      </c>
      <c r="N44" s="11">
        <v>0</v>
      </c>
      <c r="O44" s="11">
        <f t="shared" si="21"/>
        <v>226.9</v>
      </c>
      <c r="P44" s="11">
        <f t="shared" si="22"/>
        <v>8.51</v>
      </c>
      <c r="Q44" s="13">
        <f t="shared" si="23"/>
        <v>104.57</v>
      </c>
      <c r="R44" s="13"/>
      <c r="S44" s="11">
        <f t="shared" si="13"/>
        <v>339.98</v>
      </c>
      <c r="T44" s="11">
        <f t="shared" si="14"/>
        <v>1309.101</v>
      </c>
      <c r="U44" s="11"/>
      <c r="V44" s="2" t="str">
        <f>VLOOKUP(D44,[3]汇总!I$2:J$326,2,0)</f>
        <v>√</v>
      </c>
      <c r="W44" s="2">
        <f>VLOOKUP(D44,'[4]2021.05'!$E$5:$F$203,2,0)</f>
        <v>3180</v>
      </c>
      <c r="X44" s="2">
        <f t="shared" si="24"/>
        <v>453.792</v>
      </c>
      <c r="Y44" s="2">
        <f t="shared" si="25"/>
        <v>0</v>
      </c>
      <c r="Z44" s="2">
        <f t="shared" si="29"/>
        <v>226.9</v>
      </c>
      <c r="AA44" s="35" t="str">
        <f>VLOOKUP(C44,[7]export!$B$1:$I$388,8,0)</f>
        <v>226.9</v>
      </c>
      <c r="AB44" s="2">
        <f>VLOOKUP(C44,[8]Sheet1!$B$1:$K$500,9,0)</f>
        <v>8.51</v>
      </c>
      <c r="AC44" s="2">
        <f t="shared" si="27"/>
        <v>0</v>
      </c>
      <c r="AD44" s="2">
        <f>VLOOKUP(C44,'2021.06'!$C$2:$M$500,9,0)</f>
        <v>424.17</v>
      </c>
      <c r="AE44" s="2">
        <f>VLOOKUP(D44,'2021.07'!$D$2:$M$435,7,0)</f>
        <v>19.859</v>
      </c>
      <c r="AF44" s="2">
        <f t="shared" si="15"/>
        <v>0</v>
      </c>
      <c r="AH44" s="2" t="str">
        <f>VLOOKUP(D44,[9]Sheet1!$C$1:$H$500,6,0)</f>
        <v>正常应缴</v>
      </c>
    </row>
    <row r="45" ht="20" customHeight="1" spans="1:34">
      <c r="A45" s="10">
        <f t="shared" si="28"/>
        <v>42</v>
      </c>
      <c r="B45" s="11"/>
      <c r="C45" s="11" t="s">
        <v>95</v>
      </c>
      <c r="D45" s="11" t="s">
        <v>96</v>
      </c>
      <c r="E45" s="11">
        <v>2836.2</v>
      </c>
      <c r="F45" s="11">
        <v>2837</v>
      </c>
      <c r="G45" s="13">
        <v>5228.42</v>
      </c>
      <c r="H45" s="11">
        <f t="shared" si="17"/>
        <v>51.05</v>
      </c>
      <c r="I45" s="11">
        <f t="shared" si="18"/>
        <v>453.792</v>
      </c>
      <c r="J45" s="11">
        <f t="shared" si="19"/>
        <v>19.859</v>
      </c>
      <c r="K45" s="13">
        <f t="shared" si="20"/>
        <v>444.42</v>
      </c>
      <c r="L45" s="13"/>
      <c r="M45" s="13">
        <f t="shared" si="12"/>
        <v>969.121</v>
      </c>
      <c r="N45" s="11">
        <v>0</v>
      </c>
      <c r="O45" s="11">
        <f t="shared" si="21"/>
        <v>226.9</v>
      </c>
      <c r="P45" s="11">
        <f t="shared" si="22"/>
        <v>8.51</v>
      </c>
      <c r="Q45" s="13">
        <f t="shared" si="23"/>
        <v>104.57</v>
      </c>
      <c r="R45" s="13"/>
      <c r="S45" s="11">
        <f t="shared" si="13"/>
        <v>339.98</v>
      </c>
      <c r="T45" s="11">
        <f t="shared" si="14"/>
        <v>1309.101</v>
      </c>
      <c r="U45" s="11"/>
      <c r="V45" s="2" t="str">
        <f>VLOOKUP(D45,[3]汇总!I$2:J$326,2,0)</f>
        <v>√</v>
      </c>
      <c r="W45" s="2">
        <f>VLOOKUP(D45,'[4]2021.05'!$E$5:$F$203,2,0)</f>
        <v>3180</v>
      </c>
      <c r="X45" s="2">
        <f t="shared" si="24"/>
        <v>453.792</v>
      </c>
      <c r="Y45" s="2">
        <f t="shared" si="25"/>
        <v>0</v>
      </c>
      <c r="Z45" s="2">
        <f t="shared" si="29"/>
        <v>226.9</v>
      </c>
      <c r="AA45" s="35" t="str">
        <f>VLOOKUP(C45,[7]export!$B$1:$I$388,8,0)</f>
        <v>226.9</v>
      </c>
      <c r="AB45" s="2">
        <f>VLOOKUP(C45,[8]Sheet1!$B$1:$K$500,9,0)</f>
        <v>8.51</v>
      </c>
      <c r="AC45" s="2">
        <f t="shared" si="27"/>
        <v>0</v>
      </c>
      <c r="AD45" s="2">
        <f>VLOOKUP(C45,'2021.06'!$C$2:$M$500,9,0)</f>
        <v>424.17</v>
      </c>
      <c r="AE45" s="2">
        <f>VLOOKUP(D45,'2021.07'!$D$2:$M$435,7,0)</f>
        <v>19.859</v>
      </c>
      <c r="AF45" s="2">
        <f t="shared" si="15"/>
        <v>0</v>
      </c>
      <c r="AH45" s="2" t="str">
        <f>VLOOKUP(D45,[9]Sheet1!$C$1:$H$500,6,0)</f>
        <v>正常应缴</v>
      </c>
    </row>
    <row r="46" ht="20" customHeight="1" spans="1:34">
      <c r="A46" s="10">
        <f t="shared" si="28"/>
        <v>43</v>
      </c>
      <c r="B46" s="11"/>
      <c r="C46" s="11" t="s">
        <v>97</v>
      </c>
      <c r="D46" s="11" t="s">
        <v>98</v>
      </c>
      <c r="E46" s="11">
        <v>2836.2</v>
      </c>
      <c r="F46" s="11">
        <v>2837</v>
      </c>
      <c r="G46" s="13">
        <v>5228.42</v>
      </c>
      <c r="H46" s="11">
        <f t="shared" si="17"/>
        <v>51.05</v>
      </c>
      <c r="I46" s="11">
        <f t="shared" si="18"/>
        <v>453.792</v>
      </c>
      <c r="J46" s="11">
        <f t="shared" si="19"/>
        <v>19.859</v>
      </c>
      <c r="K46" s="13">
        <f t="shared" si="20"/>
        <v>444.42</v>
      </c>
      <c r="L46" s="13"/>
      <c r="M46" s="13">
        <f t="shared" si="12"/>
        <v>969.121</v>
      </c>
      <c r="N46" s="11">
        <v>0</v>
      </c>
      <c r="O46" s="11">
        <f t="shared" si="21"/>
        <v>226.9</v>
      </c>
      <c r="P46" s="11">
        <f t="shared" si="22"/>
        <v>8.51</v>
      </c>
      <c r="Q46" s="13">
        <f t="shared" si="23"/>
        <v>104.57</v>
      </c>
      <c r="R46" s="13"/>
      <c r="S46" s="11">
        <f t="shared" si="13"/>
        <v>339.98</v>
      </c>
      <c r="T46" s="11">
        <f t="shared" si="14"/>
        <v>1309.101</v>
      </c>
      <c r="U46" s="11"/>
      <c r="V46" s="2" t="str">
        <f>VLOOKUP(D46,[3]汇总!I$2:J$326,2,0)</f>
        <v>√</v>
      </c>
      <c r="W46" s="2">
        <f>VLOOKUP(D46,'[4]2021.05'!$E$5:$F$203,2,0)</f>
        <v>3180</v>
      </c>
      <c r="X46" s="2">
        <f t="shared" si="24"/>
        <v>453.792</v>
      </c>
      <c r="Y46" s="2">
        <f t="shared" si="25"/>
        <v>0</v>
      </c>
      <c r="Z46" s="2">
        <f t="shared" si="29"/>
        <v>226.9</v>
      </c>
      <c r="AA46" s="35" t="str">
        <f>VLOOKUP(C46,[7]export!$B$1:$I$388,8,0)</f>
        <v>226.9</v>
      </c>
      <c r="AB46" s="2">
        <f>VLOOKUP(C46,[8]Sheet1!$B$1:$K$500,9,0)</f>
        <v>8.51</v>
      </c>
      <c r="AC46" s="2">
        <f t="shared" si="27"/>
        <v>0</v>
      </c>
      <c r="AD46" s="2">
        <f>VLOOKUP(C46,'2021.06'!$C$2:$M$500,9,0)</f>
        <v>424.17</v>
      </c>
      <c r="AE46" s="2">
        <f>VLOOKUP(D46,'2021.07'!$D$2:$M$435,7,0)</f>
        <v>19.859</v>
      </c>
      <c r="AF46" s="2">
        <f t="shared" si="15"/>
        <v>0</v>
      </c>
      <c r="AH46" s="2" t="str">
        <f>VLOOKUP(D46,[9]Sheet1!$C$1:$H$500,6,0)</f>
        <v>正常应缴</v>
      </c>
    </row>
    <row r="47" ht="20" customHeight="1" spans="1:34">
      <c r="A47" s="10">
        <f t="shared" si="28"/>
        <v>44</v>
      </c>
      <c r="B47" s="14" t="s">
        <v>99</v>
      </c>
      <c r="C47" s="11" t="s">
        <v>102</v>
      </c>
      <c r="D47" s="11" t="s">
        <v>103</v>
      </c>
      <c r="E47" s="11">
        <v>2836.2</v>
      </c>
      <c r="F47" s="11">
        <v>2837</v>
      </c>
      <c r="G47" s="13">
        <v>5228.42</v>
      </c>
      <c r="H47" s="11">
        <f t="shared" si="17"/>
        <v>51.05</v>
      </c>
      <c r="I47" s="11">
        <f t="shared" si="18"/>
        <v>453.792</v>
      </c>
      <c r="J47" s="11">
        <f t="shared" si="19"/>
        <v>19.859</v>
      </c>
      <c r="K47" s="13">
        <f t="shared" si="20"/>
        <v>444.42</v>
      </c>
      <c r="L47" s="13"/>
      <c r="M47" s="13">
        <f t="shared" si="12"/>
        <v>969.121</v>
      </c>
      <c r="N47" s="11">
        <v>0</v>
      </c>
      <c r="O47" s="11">
        <f t="shared" si="21"/>
        <v>226.9</v>
      </c>
      <c r="P47" s="11">
        <f t="shared" si="22"/>
        <v>8.51</v>
      </c>
      <c r="Q47" s="13">
        <f t="shared" si="23"/>
        <v>104.57</v>
      </c>
      <c r="R47" s="13"/>
      <c r="S47" s="11">
        <f t="shared" si="13"/>
        <v>339.98</v>
      </c>
      <c r="T47" s="11">
        <f t="shared" si="14"/>
        <v>1309.101</v>
      </c>
      <c r="U47" s="11"/>
      <c r="V47" s="2" t="str">
        <f>VLOOKUP(D47,[3]汇总!I$2:J$326,2,0)</f>
        <v>√</v>
      </c>
      <c r="W47" s="2" t="e">
        <f>VLOOKUP(D47,'[4]2021.05'!$E$5:$F$203,2,0)</f>
        <v>#N/A</v>
      </c>
      <c r="X47" s="2">
        <f t="shared" si="24"/>
        <v>453.792</v>
      </c>
      <c r="Y47" s="2">
        <f t="shared" si="25"/>
        <v>0</v>
      </c>
      <c r="Z47" s="2">
        <f t="shared" si="29"/>
        <v>226.9</v>
      </c>
      <c r="AA47" s="35" t="str">
        <f>VLOOKUP(C47,[7]export!$B$1:$I$388,8,0)</f>
        <v>226.9</v>
      </c>
      <c r="AB47" s="2">
        <f>VLOOKUP(C47,[8]Sheet1!$B$1:$K$500,9,0)</f>
        <v>8.51</v>
      </c>
      <c r="AC47" s="2">
        <f t="shared" si="27"/>
        <v>0</v>
      </c>
      <c r="AD47" s="2">
        <f>VLOOKUP(C47,'2021.06'!$C$2:$M$500,9,0)</f>
        <v>424.17</v>
      </c>
      <c r="AE47" s="2">
        <f>VLOOKUP(D47,'2021.07'!$D$2:$M$435,7,0)</f>
        <v>19.859</v>
      </c>
      <c r="AF47" s="2">
        <f t="shared" si="15"/>
        <v>0</v>
      </c>
      <c r="AH47" s="2" t="str">
        <f>VLOOKUP(D47,[9]Sheet1!$C$1:$H$500,6,0)</f>
        <v>正常应缴</v>
      </c>
    </row>
    <row r="48" ht="20" customHeight="1" spans="1:34">
      <c r="A48" s="10">
        <f t="shared" si="28"/>
        <v>45</v>
      </c>
      <c r="B48" s="15"/>
      <c r="C48" s="11" t="s">
        <v>104</v>
      </c>
      <c r="D48" s="11" t="s">
        <v>105</v>
      </c>
      <c r="E48" s="11">
        <v>2836.2</v>
      </c>
      <c r="F48" s="11">
        <v>2837</v>
      </c>
      <c r="G48" s="13">
        <v>5228.42</v>
      </c>
      <c r="H48" s="11">
        <f t="shared" si="17"/>
        <v>51.05</v>
      </c>
      <c r="I48" s="11">
        <f t="shared" si="18"/>
        <v>453.792</v>
      </c>
      <c r="J48" s="11">
        <f t="shared" si="19"/>
        <v>19.859</v>
      </c>
      <c r="K48" s="13">
        <f t="shared" si="20"/>
        <v>444.42</v>
      </c>
      <c r="L48" s="13"/>
      <c r="M48" s="13">
        <f t="shared" si="12"/>
        <v>969.121</v>
      </c>
      <c r="N48" s="11">
        <v>0</v>
      </c>
      <c r="O48" s="11">
        <f t="shared" si="21"/>
        <v>226.9</v>
      </c>
      <c r="P48" s="11">
        <f t="shared" si="22"/>
        <v>8.51</v>
      </c>
      <c r="Q48" s="13">
        <f t="shared" si="23"/>
        <v>104.57</v>
      </c>
      <c r="R48" s="13"/>
      <c r="S48" s="11">
        <f t="shared" si="13"/>
        <v>339.98</v>
      </c>
      <c r="T48" s="11">
        <f t="shared" si="14"/>
        <v>1309.101</v>
      </c>
      <c r="U48" s="11"/>
      <c r="V48" s="2" t="str">
        <f>VLOOKUP(D48,[3]汇总!I$2:J$326,2,0)</f>
        <v>√</v>
      </c>
      <c r="W48" s="2">
        <f>VLOOKUP(D48,'[4]2021.05'!$E$5:$F$203,2,0)</f>
        <v>3180</v>
      </c>
      <c r="X48" s="2">
        <f t="shared" si="24"/>
        <v>453.792</v>
      </c>
      <c r="Y48" s="2">
        <f t="shared" si="25"/>
        <v>0</v>
      </c>
      <c r="Z48" s="2">
        <f t="shared" si="29"/>
        <v>226.9</v>
      </c>
      <c r="AA48" s="35" t="str">
        <f>VLOOKUP(C48,[7]export!$B$1:$I$388,8,0)</f>
        <v>226.9</v>
      </c>
      <c r="AB48" s="2">
        <f>VLOOKUP(C48,[8]Sheet1!$B$1:$K$500,9,0)</f>
        <v>8.51</v>
      </c>
      <c r="AC48" s="2">
        <f t="shared" si="27"/>
        <v>0</v>
      </c>
      <c r="AD48" s="2">
        <f>VLOOKUP(C48,'2021.06'!$C$2:$M$500,9,0)</f>
        <v>424.17</v>
      </c>
      <c r="AE48" s="2">
        <f>VLOOKUP(D48,'2021.07'!$D$2:$M$435,7,0)</f>
        <v>19.859</v>
      </c>
      <c r="AF48" s="2">
        <f t="shared" si="15"/>
        <v>0</v>
      </c>
      <c r="AH48" s="2" t="str">
        <f>VLOOKUP(D48,[9]Sheet1!$C$1:$H$500,6,0)</f>
        <v>正常应缴</v>
      </c>
    </row>
    <row r="49" ht="20" customHeight="1" spans="1:34">
      <c r="A49" s="10">
        <f t="shared" si="28"/>
        <v>46</v>
      </c>
      <c r="B49" s="15"/>
      <c r="C49" s="11" t="s">
        <v>106</v>
      </c>
      <c r="D49" s="11" t="s">
        <v>107</v>
      </c>
      <c r="E49" s="11">
        <v>2836.2</v>
      </c>
      <c r="F49" s="11">
        <v>2837</v>
      </c>
      <c r="G49" s="13">
        <v>5228.42</v>
      </c>
      <c r="H49" s="11">
        <f t="shared" si="17"/>
        <v>51.05</v>
      </c>
      <c r="I49" s="11">
        <f t="shared" si="18"/>
        <v>453.792</v>
      </c>
      <c r="J49" s="11">
        <f t="shared" si="19"/>
        <v>19.859</v>
      </c>
      <c r="K49" s="13">
        <f t="shared" si="20"/>
        <v>444.42</v>
      </c>
      <c r="L49" s="13"/>
      <c r="M49" s="13">
        <f t="shared" si="12"/>
        <v>969.121</v>
      </c>
      <c r="N49" s="11">
        <v>0</v>
      </c>
      <c r="O49" s="11">
        <f t="shared" si="21"/>
        <v>226.9</v>
      </c>
      <c r="P49" s="11">
        <f t="shared" si="22"/>
        <v>8.51</v>
      </c>
      <c r="Q49" s="13">
        <f t="shared" si="23"/>
        <v>104.57</v>
      </c>
      <c r="R49" s="13"/>
      <c r="S49" s="11">
        <f t="shared" si="13"/>
        <v>339.98</v>
      </c>
      <c r="T49" s="11">
        <f t="shared" si="14"/>
        <v>1309.101</v>
      </c>
      <c r="U49" s="11"/>
      <c r="V49" s="2" t="str">
        <f>VLOOKUP(D49,[3]汇总!I$2:J$326,2,0)</f>
        <v>√</v>
      </c>
      <c r="W49" s="2">
        <f>VLOOKUP(D49,'[4]2021.05'!$E$5:$F$203,2,0)</f>
        <v>3180</v>
      </c>
      <c r="X49" s="2">
        <f t="shared" si="24"/>
        <v>453.792</v>
      </c>
      <c r="Y49" s="2">
        <f t="shared" si="25"/>
        <v>0</v>
      </c>
      <c r="Z49" s="2">
        <f t="shared" si="29"/>
        <v>226.9</v>
      </c>
      <c r="AA49" s="35" t="str">
        <f>VLOOKUP(C49,[7]export!$B$1:$I$388,8,0)</f>
        <v>226.9</v>
      </c>
      <c r="AB49" s="2">
        <f>VLOOKUP(C49,[8]Sheet1!$B$1:$K$500,9,0)</f>
        <v>8.51</v>
      </c>
      <c r="AC49" s="2">
        <f t="shared" si="27"/>
        <v>0</v>
      </c>
      <c r="AD49" s="2">
        <f>VLOOKUP(C49,'2021.06'!$C$2:$M$500,9,0)</f>
        <v>424.17</v>
      </c>
      <c r="AE49" s="2">
        <f>VLOOKUP(D49,'2021.07'!$D$2:$M$435,7,0)</f>
        <v>19.859</v>
      </c>
      <c r="AF49" s="2">
        <f t="shared" si="15"/>
        <v>0</v>
      </c>
      <c r="AH49" s="2" t="str">
        <f>VLOOKUP(D49,[9]Sheet1!$C$1:$H$500,6,0)</f>
        <v>正常应缴</v>
      </c>
    </row>
    <row r="50" ht="20" customHeight="1" spans="1:34">
      <c r="A50" s="10">
        <f t="shared" si="28"/>
        <v>47</v>
      </c>
      <c r="B50" s="15"/>
      <c r="C50" s="11" t="s">
        <v>108</v>
      </c>
      <c r="D50" s="11" t="s">
        <v>109</v>
      </c>
      <c r="E50" s="11">
        <v>2836.2</v>
      </c>
      <c r="F50" s="11">
        <v>2837</v>
      </c>
      <c r="G50" s="13">
        <v>5228.42</v>
      </c>
      <c r="H50" s="11">
        <f t="shared" si="17"/>
        <v>51.05</v>
      </c>
      <c r="I50" s="11">
        <f t="shared" si="18"/>
        <v>453.792</v>
      </c>
      <c r="J50" s="11">
        <f t="shared" si="19"/>
        <v>19.859</v>
      </c>
      <c r="K50" s="13">
        <f t="shared" si="20"/>
        <v>444.42</v>
      </c>
      <c r="L50" s="13"/>
      <c r="M50" s="13">
        <f t="shared" si="12"/>
        <v>969.121</v>
      </c>
      <c r="N50" s="11">
        <v>0</v>
      </c>
      <c r="O50" s="11">
        <f t="shared" si="21"/>
        <v>226.9</v>
      </c>
      <c r="P50" s="11">
        <f t="shared" si="22"/>
        <v>8.51</v>
      </c>
      <c r="Q50" s="13">
        <f t="shared" si="23"/>
        <v>104.57</v>
      </c>
      <c r="R50" s="13"/>
      <c r="S50" s="11">
        <f t="shared" si="13"/>
        <v>339.98</v>
      </c>
      <c r="T50" s="11">
        <f t="shared" si="14"/>
        <v>1309.101</v>
      </c>
      <c r="U50" s="11"/>
      <c r="V50" s="2" t="str">
        <f>VLOOKUP(D50,[3]汇总!I$2:J$326,2,0)</f>
        <v>√</v>
      </c>
      <c r="W50" s="2">
        <f>VLOOKUP(D50,'[4]2021.05'!$E$5:$F$203,2,0)</f>
        <v>3180</v>
      </c>
      <c r="X50" s="2">
        <f t="shared" si="24"/>
        <v>453.792</v>
      </c>
      <c r="Y50" s="2">
        <f t="shared" si="25"/>
        <v>0</v>
      </c>
      <c r="Z50" s="2">
        <f t="shared" si="29"/>
        <v>226.9</v>
      </c>
      <c r="AA50" s="35" t="str">
        <f>VLOOKUP(C50,[7]export!$B$1:$I$388,8,0)</f>
        <v>226.9</v>
      </c>
      <c r="AB50" s="2">
        <f>VLOOKUP(C50,[8]Sheet1!$B$1:$K$500,9,0)</f>
        <v>8.51</v>
      </c>
      <c r="AC50" s="2">
        <f t="shared" si="27"/>
        <v>0</v>
      </c>
      <c r="AD50" s="2">
        <f>VLOOKUP(C50,'2021.06'!$C$2:$M$500,9,0)</f>
        <v>424.17</v>
      </c>
      <c r="AE50" s="2">
        <f>VLOOKUP(D50,'2021.07'!$D$2:$M$435,7,0)</f>
        <v>19.859</v>
      </c>
      <c r="AF50" s="2">
        <f t="shared" si="15"/>
        <v>0</v>
      </c>
      <c r="AH50" s="2" t="str">
        <f>VLOOKUP(D50,[9]Sheet1!$C$1:$H$500,6,0)</f>
        <v>正常应缴</v>
      </c>
    </row>
    <row r="51" ht="20" customHeight="1" spans="1:34">
      <c r="A51" s="10">
        <f t="shared" si="28"/>
        <v>48</v>
      </c>
      <c r="B51" s="15"/>
      <c r="C51" s="11" t="s">
        <v>110</v>
      </c>
      <c r="D51" s="11" t="s">
        <v>111</v>
      </c>
      <c r="E51" s="11">
        <v>2836.2</v>
      </c>
      <c r="F51" s="11">
        <v>2837</v>
      </c>
      <c r="G51" s="13">
        <v>5228.42</v>
      </c>
      <c r="H51" s="11">
        <f t="shared" si="17"/>
        <v>51.05</v>
      </c>
      <c r="I51" s="11">
        <f t="shared" si="18"/>
        <v>453.792</v>
      </c>
      <c r="J51" s="11">
        <f t="shared" si="19"/>
        <v>19.859</v>
      </c>
      <c r="K51" s="13">
        <f t="shared" si="20"/>
        <v>444.42</v>
      </c>
      <c r="L51" s="13"/>
      <c r="M51" s="13">
        <f t="shared" si="12"/>
        <v>969.121</v>
      </c>
      <c r="N51" s="11">
        <v>0</v>
      </c>
      <c r="O51" s="11">
        <f t="shared" si="21"/>
        <v>226.9</v>
      </c>
      <c r="P51" s="11">
        <f t="shared" si="22"/>
        <v>8.51</v>
      </c>
      <c r="Q51" s="13">
        <f t="shared" si="23"/>
        <v>104.57</v>
      </c>
      <c r="R51" s="13"/>
      <c r="S51" s="11">
        <f t="shared" si="13"/>
        <v>339.98</v>
      </c>
      <c r="T51" s="11">
        <f t="shared" si="14"/>
        <v>1309.101</v>
      </c>
      <c r="U51" s="11"/>
      <c r="V51" s="2" t="str">
        <f>VLOOKUP(D51,[3]汇总!I$2:J$326,2,0)</f>
        <v>√</v>
      </c>
      <c r="W51" s="2">
        <f>VLOOKUP(D51,'[4]2021.05'!$E$5:$F$203,2,0)</f>
        <v>3180</v>
      </c>
      <c r="X51" s="2">
        <f t="shared" si="24"/>
        <v>453.792</v>
      </c>
      <c r="Y51" s="2">
        <f t="shared" si="25"/>
        <v>0</v>
      </c>
      <c r="Z51" s="2">
        <f t="shared" si="29"/>
        <v>226.9</v>
      </c>
      <c r="AA51" s="35" t="str">
        <f>VLOOKUP(C51,[7]export!$B$1:$I$388,8,0)</f>
        <v>226.9</v>
      </c>
      <c r="AB51" s="2">
        <f>VLOOKUP(C51,[8]Sheet1!$B$1:$K$500,9,0)</f>
        <v>8.51</v>
      </c>
      <c r="AC51" s="2">
        <f t="shared" si="27"/>
        <v>0</v>
      </c>
      <c r="AD51" s="2">
        <f>VLOOKUP(C51,'2021.06'!$C$2:$M$500,9,0)</f>
        <v>424.17</v>
      </c>
      <c r="AE51" s="2">
        <f>VLOOKUP(D51,'2021.07'!$D$2:$M$435,7,0)</f>
        <v>19.859</v>
      </c>
      <c r="AF51" s="2">
        <f t="shared" si="15"/>
        <v>0</v>
      </c>
      <c r="AH51" s="2" t="str">
        <f>VLOOKUP(D51,[9]Sheet1!$C$1:$H$500,6,0)</f>
        <v>正常应缴</v>
      </c>
    </row>
    <row r="52" ht="20" customHeight="1" spans="1:34">
      <c r="A52" s="10">
        <f t="shared" si="28"/>
        <v>49</v>
      </c>
      <c r="B52" s="15"/>
      <c r="C52" s="29" t="s">
        <v>929</v>
      </c>
      <c r="D52" s="31" t="s">
        <v>930</v>
      </c>
      <c r="E52" s="17">
        <v>3042.05</v>
      </c>
      <c r="F52" s="11">
        <v>3043</v>
      </c>
      <c r="G52" s="13">
        <v>0</v>
      </c>
      <c r="H52" s="11">
        <f t="shared" si="17"/>
        <v>54.76</v>
      </c>
      <c r="I52" s="11">
        <v>0</v>
      </c>
      <c r="J52" s="11">
        <v>0</v>
      </c>
      <c r="K52" s="13">
        <v>0</v>
      </c>
      <c r="L52" s="13"/>
      <c r="M52" s="13">
        <f t="shared" si="12"/>
        <v>54.76</v>
      </c>
      <c r="N52" s="11">
        <v>0</v>
      </c>
      <c r="O52" s="11">
        <v>0</v>
      </c>
      <c r="P52" s="11">
        <v>0</v>
      </c>
      <c r="Q52" s="13">
        <v>0</v>
      </c>
      <c r="R52" s="13"/>
      <c r="S52" s="11">
        <f t="shared" si="13"/>
        <v>0</v>
      </c>
      <c r="T52" s="11">
        <f t="shared" si="14"/>
        <v>54.76</v>
      </c>
      <c r="U52" s="11"/>
      <c r="Y52" s="2" t="e">
        <f>VLOOKUP(C52,'[5]6月养老保险明细导'!$B$1:$R$500,17,0)</f>
        <v>#N/A</v>
      </c>
      <c r="Z52" s="2" t="e">
        <f t="shared" si="29"/>
        <v>#N/A</v>
      </c>
      <c r="AA52" s="35" t="e">
        <f>VLOOKUP(C52,[7]export!$B$1:$I$388,8,0)</f>
        <v>#N/A</v>
      </c>
      <c r="AB52" s="2" t="e">
        <f>VLOOKUP(C52,[8]Sheet1!$B$1:$K$500,9,0)</f>
        <v>#N/A</v>
      </c>
      <c r="AC52" s="2" t="e">
        <f t="shared" si="27"/>
        <v>#N/A</v>
      </c>
      <c r="AD52" s="2">
        <f>VLOOKUP(C52,'2021.06'!$C$2:$M$500,9,0)</f>
        <v>0</v>
      </c>
      <c r="AE52" s="2">
        <f>VLOOKUP(D52,'2021.07'!$D$2:$M$435,7,0)</f>
        <v>0</v>
      </c>
      <c r="AF52" s="2">
        <f t="shared" si="15"/>
        <v>0</v>
      </c>
      <c r="AH52" s="2" t="e">
        <f>VLOOKUP(D52,[9]Sheet1!$C$1:$H$500,6,0)</f>
        <v>#N/A</v>
      </c>
    </row>
    <row r="53" ht="20" customHeight="1" spans="1:34">
      <c r="A53" s="10">
        <f t="shared" si="28"/>
        <v>50</v>
      </c>
      <c r="B53" s="15" t="s">
        <v>112</v>
      </c>
      <c r="C53" s="11" t="s">
        <v>115</v>
      </c>
      <c r="D53" s="11" t="s">
        <v>116</v>
      </c>
      <c r="E53" s="11">
        <v>2836.2</v>
      </c>
      <c r="F53" s="11">
        <v>2837</v>
      </c>
      <c r="G53" s="13">
        <v>5228.42</v>
      </c>
      <c r="H53" s="11">
        <f t="shared" si="17"/>
        <v>51.05</v>
      </c>
      <c r="I53" s="11">
        <f t="shared" ref="I53:I89" si="30">E53*0.16</f>
        <v>453.792</v>
      </c>
      <c r="J53" s="11">
        <f t="shared" ref="J53:J89" si="31">F53*0.007</f>
        <v>19.859</v>
      </c>
      <c r="K53" s="13">
        <f t="shared" ref="K53:K89" si="32">ROUND(G53*0.085,2)</f>
        <v>444.42</v>
      </c>
      <c r="L53" s="13"/>
      <c r="M53" s="13">
        <f t="shared" si="12"/>
        <v>969.121</v>
      </c>
      <c r="N53" s="11">
        <v>0</v>
      </c>
      <c r="O53" s="11">
        <f t="shared" ref="O53:O89" si="33">ROUND(E53*0.08,2)</f>
        <v>226.9</v>
      </c>
      <c r="P53" s="11">
        <f t="shared" ref="P53:P89" si="34">ROUND(F53*0.003,2)</f>
        <v>8.51</v>
      </c>
      <c r="Q53" s="13">
        <f t="shared" ref="Q53:Q89" si="35">ROUND(G53*0.02,2)</f>
        <v>104.57</v>
      </c>
      <c r="R53" s="13"/>
      <c r="S53" s="11">
        <f t="shared" si="13"/>
        <v>339.98</v>
      </c>
      <c r="T53" s="11">
        <f t="shared" si="14"/>
        <v>1309.101</v>
      </c>
      <c r="U53" s="11"/>
      <c r="V53" s="2" t="str">
        <f>VLOOKUP(D53,[3]汇总!I$2:J$326,2,0)</f>
        <v>√</v>
      </c>
      <c r="W53" s="2">
        <f>VLOOKUP(D53,'[4]2021.05'!$E$5:$F$203,2,0)</f>
        <v>3180</v>
      </c>
      <c r="X53" s="2">
        <f t="shared" ref="X53:X73" si="36">I53*1</f>
        <v>453.792</v>
      </c>
      <c r="Y53" s="2">
        <f t="shared" ref="Y53:Y73" si="37">I53-X53</f>
        <v>0</v>
      </c>
      <c r="Z53" s="2">
        <f t="shared" si="29"/>
        <v>226.9</v>
      </c>
      <c r="AA53" s="35" t="str">
        <f>VLOOKUP(C53,[7]export!$B$1:$I$388,8,0)</f>
        <v>226.9</v>
      </c>
      <c r="AB53" s="2">
        <f>VLOOKUP(C53,[8]Sheet1!$B$1:$K$500,9,0)</f>
        <v>8.51</v>
      </c>
      <c r="AC53" s="2">
        <f t="shared" si="27"/>
        <v>0</v>
      </c>
      <c r="AD53" s="2">
        <f>VLOOKUP(C53,'2021.06'!$C$2:$M$500,9,0)</f>
        <v>424.17</v>
      </c>
      <c r="AE53" s="2">
        <f>VLOOKUP(D53,'2021.07'!$D$2:$M$435,7,0)</f>
        <v>19.859</v>
      </c>
      <c r="AF53" s="2">
        <f t="shared" si="15"/>
        <v>0</v>
      </c>
      <c r="AH53" s="2" t="str">
        <f>VLOOKUP(D53,[9]Sheet1!$C$1:$H$500,6,0)</f>
        <v>正常应缴</v>
      </c>
    </row>
    <row r="54" ht="20" customHeight="1" spans="1:34">
      <c r="A54" s="10">
        <f t="shared" si="28"/>
        <v>51</v>
      </c>
      <c r="B54" s="15"/>
      <c r="C54" s="11" t="s">
        <v>117</v>
      </c>
      <c r="D54" s="11" t="s">
        <v>118</v>
      </c>
      <c r="E54" s="11">
        <v>2836.2</v>
      </c>
      <c r="F54" s="11">
        <v>2837</v>
      </c>
      <c r="G54" s="13">
        <v>5228.42</v>
      </c>
      <c r="H54" s="11">
        <f t="shared" si="17"/>
        <v>51.05</v>
      </c>
      <c r="I54" s="11">
        <f t="shared" si="30"/>
        <v>453.792</v>
      </c>
      <c r="J54" s="11">
        <f t="shared" si="31"/>
        <v>19.859</v>
      </c>
      <c r="K54" s="13">
        <f t="shared" si="32"/>
        <v>444.42</v>
      </c>
      <c r="L54" s="13"/>
      <c r="M54" s="13">
        <f t="shared" si="12"/>
        <v>969.121</v>
      </c>
      <c r="N54" s="11">
        <v>0</v>
      </c>
      <c r="O54" s="11">
        <f t="shared" si="33"/>
        <v>226.9</v>
      </c>
      <c r="P54" s="11">
        <f t="shared" si="34"/>
        <v>8.51</v>
      </c>
      <c r="Q54" s="13">
        <f t="shared" si="35"/>
        <v>104.57</v>
      </c>
      <c r="R54" s="13"/>
      <c r="S54" s="11">
        <f t="shared" si="13"/>
        <v>339.98</v>
      </c>
      <c r="T54" s="11">
        <f t="shared" si="14"/>
        <v>1309.101</v>
      </c>
      <c r="U54" s="11"/>
      <c r="V54" s="2" t="str">
        <f>VLOOKUP(D54,[3]汇总!I$2:J$326,2,0)</f>
        <v>√</v>
      </c>
      <c r="W54" s="2">
        <f>VLOOKUP(D54,'[4]2021.05'!$E$5:$F$203,2,0)</f>
        <v>3180</v>
      </c>
      <c r="X54" s="2">
        <f t="shared" si="36"/>
        <v>453.792</v>
      </c>
      <c r="Y54" s="2">
        <f t="shared" si="37"/>
        <v>0</v>
      </c>
      <c r="Z54" s="2">
        <f t="shared" si="29"/>
        <v>226.9</v>
      </c>
      <c r="AA54" s="35" t="str">
        <f>VLOOKUP(C54,[7]export!$B$1:$I$388,8,0)</f>
        <v>226.9</v>
      </c>
      <c r="AB54" s="2">
        <f>VLOOKUP(C54,[8]Sheet1!$B$1:$K$500,9,0)</f>
        <v>8.51</v>
      </c>
      <c r="AC54" s="2">
        <f t="shared" si="27"/>
        <v>0</v>
      </c>
      <c r="AD54" s="2">
        <f>VLOOKUP(C54,'2021.06'!$C$2:$M$500,9,0)</f>
        <v>424.17</v>
      </c>
      <c r="AE54" s="2">
        <f>VLOOKUP(D54,'2021.07'!$D$2:$M$435,7,0)</f>
        <v>19.859</v>
      </c>
      <c r="AF54" s="2">
        <f t="shared" si="15"/>
        <v>0</v>
      </c>
      <c r="AH54" s="2" t="str">
        <f>VLOOKUP(D54,[9]Sheet1!$C$1:$H$500,6,0)</f>
        <v>正常应缴</v>
      </c>
    </row>
    <row r="55" ht="20" customHeight="1" spans="1:34">
      <c r="A55" s="10">
        <f t="shared" si="28"/>
        <v>52</v>
      </c>
      <c r="B55" s="15"/>
      <c r="C55" s="11" t="s">
        <v>119</v>
      </c>
      <c r="D55" s="11" t="s">
        <v>120</v>
      </c>
      <c r="E55" s="11">
        <v>3820</v>
      </c>
      <c r="F55" s="11">
        <v>3820</v>
      </c>
      <c r="G55" s="13">
        <v>5228.42</v>
      </c>
      <c r="H55" s="11">
        <f t="shared" si="17"/>
        <v>68.76</v>
      </c>
      <c r="I55" s="11">
        <f t="shared" si="30"/>
        <v>611.2</v>
      </c>
      <c r="J55" s="11">
        <f t="shared" si="31"/>
        <v>26.74</v>
      </c>
      <c r="K55" s="13">
        <f t="shared" si="32"/>
        <v>444.42</v>
      </c>
      <c r="L55" s="13"/>
      <c r="M55" s="13">
        <f t="shared" si="12"/>
        <v>1151.12</v>
      </c>
      <c r="N55" s="11">
        <v>0</v>
      </c>
      <c r="O55" s="11">
        <f t="shared" si="33"/>
        <v>305.6</v>
      </c>
      <c r="P55" s="11">
        <f t="shared" si="34"/>
        <v>11.46</v>
      </c>
      <c r="Q55" s="13">
        <f t="shared" si="35"/>
        <v>104.57</v>
      </c>
      <c r="R55" s="13"/>
      <c r="S55" s="11">
        <f t="shared" si="13"/>
        <v>421.63</v>
      </c>
      <c r="T55" s="11">
        <f t="shared" si="14"/>
        <v>1572.75</v>
      </c>
      <c r="U55" s="11"/>
      <c r="V55" s="2" t="str">
        <f>VLOOKUP(D55,[3]汇总!I$2:J$326,2,0)</f>
        <v>√</v>
      </c>
      <c r="W55" s="2">
        <f>VLOOKUP(D55,'[4]2021.05'!$E$5:$F$203,2,0)</f>
        <v>3180</v>
      </c>
      <c r="X55" s="2">
        <f t="shared" si="36"/>
        <v>611.2</v>
      </c>
      <c r="Y55" s="2">
        <f t="shared" si="37"/>
        <v>0</v>
      </c>
      <c r="Z55" s="2">
        <f t="shared" si="29"/>
        <v>305.6</v>
      </c>
      <c r="AA55" s="35" t="str">
        <f>VLOOKUP(C55,[7]export!$B$1:$I$388,8,0)</f>
        <v>305.6</v>
      </c>
      <c r="AB55" s="2">
        <f>VLOOKUP(C55,[8]Sheet1!$B$1:$K$500,9,0)</f>
        <v>11.46</v>
      </c>
      <c r="AC55" s="2">
        <f t="shared" si="27"/>
        <v>0</v>
      </c>
      <c r="AD55" s="2">
        <f>VLOOKUP(C55,'2021.06'!$C$2:$M$500,9,0)</f>
        <v>424.17</v>
      </c>
      <c r="AE55" s="2">
        <f>VLOOKUP(D55,'2021.07'!$D$2:$M$435,7,0)</f>
        <v>26.74</v>
      </c>
      <c r="AF55" s="2">
        <f t="shared" si="15"/>
        <v>0</v>
      </c>
      <c r="AH55" s="2" t="str">
        <f>VLOOKUP(D55,[9]Sheet1!$C$1:$H$500,6,0)</f>
        <v>正常应缴</v>
      </c>
    </row>
    <row r="56" ht="20" customHeight="1" spans="1:34">
      <c r="A56" s="10">
        <f t="shared" si="28"/>
        <v>53</v>
      </c>
      <c r="B56" s="15"/>
      <c r="C56" s="11" t="s">
        <v>125</v>
      </c>
      <c r="D56" s="11" t="s">
        <v>126</v>
      </c>
      <c r="E56" s="11">
        <v>3820</v>
      </c>
      <c r="F56" s="11">
        <v>3820</v>
      </c>
      <c r="G56" s="13">
        <v>5228.42</v>
      </c>
      <c r="H56" s="11">
        <f t="shared" si="17"/>
        <v>68.76</v>
      </c>
      <c r="I56" s="11">
        <f t="shared" si="30"/>
        <v>611.2</v>
      </c>
      <c r="J56" s="11">
        <f t="shared" si="31"/>
        <v>26.74</v>
      </c>
      <c r="K56" s="13">
        <f t="shared" si="32"/>
        <v>444.42</v>
      </c>
      <c r="L56" s="13"/>
      <c r="M56" s="13">
        <f t="shared" si="12"/>
        <v>1151.12</v>
      </c>
      <c r="N56" s="11">
        <v>0</v>
      </c>
      <c r="O56" s="11">
        <f t="shared" si="33"/>
        <v>305.6</v>
      </c>
      <c r="P56" s="11">
        <f t="shared" si="34"/>
        <v>11.46</v>
      </c>
      <c r="Q56" s="13">
        <f t="shared" si="35"/>
        <v>104.57</v>
      </c>
      <c r="R56" s="13"/>
      <c r="S56" s="11">
        <f t="shared" si="13"/>
        <v>421.63</v>
      </c>
      <c r="T56" s="11">
        <f t="shared" si="14"/>
        <v>1572.75</v>
      </c>
      <c r="U56" s="11"/>
      <c r="V56" s="2" t="str">
        <f>VLOOKUP(D56,[3]汇总!I$2:J$326,2,0)</f>
        <v>√</v>
      </c>
      <c r="W56" s="2">
        <f>VLOOKUP(D56,'[4]2021.05'!$E$5:$F$203,2,0)</f>
        <v>4180</v>
      </c>
      <c r="X56" s="2">
        <f t="shared" si="36"/>
        <v>611.2</v>
      </c>
      <c r="Y56" s="2">
        <f t="shared" si="37"/>
        <v>0</v>
      </c>
      <c r="Z56" s="2">
        <f t="shared" si="29"/>
        <v>305.6</v>
      </c>
      <c r="AA56" s="35" t="str">
        <f>VLOOKUP(C56,[7]export!$B$1:$I$388,8,0)</f>
        <v>305.6</v>
      </c>
      <c r="AB56" s="2">
        <f>VLOOKUP(C56,[8]Sheet1!$B$1:$K$500,9,0)</f>
        <v>11.46</v>
      </c>
      <c r="AC56" s="2">
        <f t="shared" si="27"/>
        <v>0</v>
      </c>
      <c r="AD56" s="2">
        <f>VLOOKUP(C56,'2021.06'!$C$2:$M$500,9,0)</f>
        <v>424.17</v>
      </c>
      <c r="AE56" s="2">
        <f>VLOOKUP(D56,'2021.07'!$D$2:$M$435,7,0)</f>
        <v>26.74</v>
      </c>
      <c r="AF56" s="2">
        <f t="shared" si="15"/>
        <v>0</v>
      </c>
      <c r="AH56" s="2" t="str">
        <f>VLOOKUP(D56,[9]Sheet1!$C$1:$H$500,6,0)</f>
        <v>正常应缴</v>
      </c>
    </row>
    <row r="57" ht="20" customHeight="1" spans="1:34">
      <c r="A57" s="10">
        <f t="shared" si="28"/>
        <v>54</v>
      </c>
      <c r="B57" s="15"/>
      <c r="C57" s="11" t="s">
        <v>129</v>
      </c>
      <c r="D57" s="11" t="s">
        <v>130</v>
      </c>
      <c r="E57" s="11">
        <v>3042.05</v>
      </c>
      <c r="F57" s="11">
        <v>3043</v>
      </c>
      <c r="G57" s="13">
        <v>5228.42</v>
      </c>
      <c r="H57" s="11">
        <f t="shared" si="17"/>
        <v>54.76</v>
      </c>
      <c r="I57" s="11">
        <f t="shared" si="30"/>
        <v>486.728</v>
      </c>
      <c r="J57" s="11">
        <f t="shared" si="31"/>
        <v>21.301</v>
      </c>
      <c r="K57" s="13">
        <f t="shared" si="32"/>
        <v>444.42</v>
      </c>
      <c r="L57" s="13"/>
      <c r="M57" s="13">
        <f t="shared" si="12"/>
        <v>1007.209</v>
      </c>
      <c r="N57" s="11">
        <v>0</v>
      </c>
      <c r="O57" s="11">
        <f t="shared" si="33"/>
        <v>243.36</v>
      </c>
      <c r="P57" s="11">
        <f t="shared" si="34"/>
        <v>9.13</v>
      </c>
      <c r="Q57" s="13">
        <f t="shared" si="35"/>
        <v>104.57</v>
      </c>
      <c r="R57" s="13"/>
      <c r="S57" s="11">
        <f t="shared" si="13"/>
        <v>357.06</v>
      </c>
      <c r="T57" s="11">
        <f t="shared" si="14"/>
        <v>1364.269</v>
      </c>
      <c r="U57" s="11"/>
      <c r="V57" s="2" t="str">
        <f>VLOOKUP(D57,[3]汇总!I$2:J$326,2,0)</f>
        <v>√</v>
      </c>
      <c r="W57" s="2">
        <f>VLOOKUP(D57,'[4]2021.05'!$E$5:$F$203,2,0)</f>
        <v>3180</v>
      </c>
      <c r="X57" s="2">
        <f t="shared" si="36"/>
        <v>486.728</v>
      </c>
      <c r="Y57" s="2">
        <f t="shared" si="37"/>
        <v>0</v>
      </c>
      <c r="Z57" s="2">
        <f t="shared" si="29"/>
        <v>243.36</v>
      </c>
      <c r="AA57" s="35" t="str">
        <f>VLOOKUP(C57,[7]export!$B$1:$I$388,8,0)</f>
        <v>243.36</v>
      </c>
      <c r="AB57" s="2">
        <f>VLOOKUP(C57,[8]Sheet1!$B$1:$K$500,9,0)</f>
        <v>9.13</v>
      </c>
      <c r="AC57" s="2">
        <f t="shared" si="27"/>
        <v>0</v>
      </c>
      <c r="AD57" s="2">
        <f>VLOOKUP(C57,'2021.06'!$C$2:$M$500,9,0)</f>
        <v>424.17</v>
      </c>
      <c r="AE57" s="2">
        <f>VLOOKUP(D57,'2021.07'!$D$2:$M$435,7,0)</f>
        <v>21.301</v>
      </c>
      <c r="AF57" s="2">
        <f t="shared" si="15"/>
        <v>0</v>
      </c>
      <c r="AH57" s="2" t="str">
        <f>VLOOKUP(D57,[9]Sheet1!$C$1:$H$500,6,0)</f>
        <v>正常应缴</v>
      </c>
    </row>
    <row r="58" ht="20" customHeight="1" spans="1:34">
      <c r="A58" s="10">
        <f t="shared" si="28"/>
        <v>55</v>
      </c>
      <c r="B58" s="15"/>
      <c r="C58" s="11" t="s">
        <v>849</v>
      </c>
      <c r="D58" s="11" t="s">
        <v>850</v>
      </c>
      <c r="E58" s="17">
        <v>3042.05</v>
      </c>
      <c r="F58" s="11">
        <v>3043</v>
      </c>
      <c r="G58" s="13">
        <v>5228.42</v>
      </c>
      <c r="H58" s="11">
        <f t="shared" si="17"/>
        <v>54.76</v>
      </c>
      <c r="I58" s="11">
        <f t="shared" si="30"/>
        <v>486.728</v>
      </c>
      <c r="J58" s="11">
        <f t="shared" si="31"/>
        <v>21.301</v>
      </c>
      <c r="K58" s="13">
        <f t="shared" si="32"/>
        <v>444.42</v>
      </c>
      <c r="L58" s="13"/>
      <c r="M58" s="13">
        <f t="shared" si="12"/>
        <v>1007.209</v>
      </c>
      <c r="N58" s="11">
        <v>0</v>
      </c>
      <c r="O58" s="11">
        <f t="shared" si="33"/>
        <v>243.36</v>
      </c>
      <c r="P58" s="11">
        <f t="shared" si="34"/>
        <v>9.13</v>
      </c>
      <c r="Q58" s="13">
        <f t="shared" si="35"/>
        <v>104.57</v>
      </c>
      <c r="R58" s="13"/>
      <c r="S58" s="11">
        <f t="shared" si="13"/>
        <v>357.06</v>
      </c>
      <c r="T58" s="11">
        <f t="shared" si="14"/>
        <v>1364.269</v>
      </c>
      <c r="U58" s="11"/>
      <c r="W58" s="2" t="e">
        <f>VLOOKUP(D58,'[4]2021.05'!$E$5:$F$203,2,0)</f>
        <v>#N/A</v>
      </c>
      <c r="X58" s="2">
        <f t="shared" si="36"/>
        <v>486.728</v>
      </c>
      <c r="Y58" s="2">
        <f t="shared" si="37"/>
        <v>0</v>
      </c>
      <c r="Z58" s="2">
        <f t="shared" si="29"/>
        <v>243.36</v>
      </c>
      <c r="AA58" s="35" t="str">
        <f>VLOOKUP(C58,[7]export!$B$1:$I$388,8,0)</f>
        <v>243.36</v>
      </c>
      <c r="AB58" s="2">
        <f>VLOOKUP(C58,[8]Sheet1!$B$1:$K$500,9,0)</f>
        <v>9.13</v>
      </c>
      <c r="AC58" s="2">
        <f t="shared" si="27"/>
        <v>0</v>
      </c>
      <c r="AD58" s="2">
        <f>VLOOKUP(C58,'2021.06'!$C$2:$M$500,9,0)</f>
        <v>424.17</v>
      </c>
      <c r="AE58" s="2">
        <f>VLOOKUP(D58,'2021.07'!$D$2:$M$435,7,0)</f>
        <v>21.301</v>
      </c>
      <c r="AF58" s="2">
        <f t="shared" si="15"/>
        <v>0</v>
      </c>
      <c r="AH58" s="2" t="str">
        <f>VLOOKUP(D58,[9]Sheet1!$C$1:$H$500,6,0)</f>
        <v>正常应缴</v>
      </c>
    </row>
    <row r="59" ht="20" customHeight="1" spans="1:34">
      <c r="A59" s="10">
        <f t="shared" si="28"/>
        <v>56</v>
      </c>
      <c r="B59" s="15"/>
      <c r="C59" s="11" t="s">
        <v>851</v>
      </c>
      <c r="D59" s="11" t="s">
        <v>852</v>
      </c>
      <c r="E59" s="17">
        <v>3042.05</v>
      </c>
      <c r="F59" s="11">
        <v>3043</v>
      </c>
      <c r="G59" s="13">
        <v>5228.42</v>
      </c>
      <c r="H59" s="11">
        <f t="shared" si="17"/>
        <v>54.76</v>
      </c>
      <c r="I59" s="11">
        <f t="shared" si="30"/>
        <v>486.728</v>
      </c>
      <c r="J59" s="11">
        <f t="shared" si="31"/>
        <v>21.301</v>
      </c>
      <c r="K59" s="13">
        <f t="shared" si="32"/>
        <v>444.42</v>
      </c>
      <c r="L59" s="13"/>
      <c r="M59" s="13">
        <f t="shared" si="12"/>
        <v>1007.209</v>
      </c>
      <c r="N59" s="11">
        <v>0</v>
      </c>
      <c r="O59" s="11">
        <f t="shared" si="33"/>
        <v>243.36</v>
      </c>
      <c r="P59" s="11">
        <f t="shared" si="34"/>
        <v>9.13</v>
      </c>
      <c r="Q59" s="13">
        <f t="shared" si="35"/>
        <v>104.57</v>
      </c>
      <c r="R59" s="13"/>
      <c r="S59" s="11">
        <f t="shared" si="13"/>
        <v>357.06</v>
      </c>
      <c r="T59" s="11">
        <f t="shared" si="14"/>
        <v>1364.269</v>
      </c>
      <c r="U59" s="11"/>
      <c r="W59" s="2" t="e">
        <f>VLOOKUP(D59,'[4]2021.05'!$E$5:$F$203,2,0)</f>
        <v>#N/A</v>
      </c>
      <c r="X59" s="2">
        <f t="shared" si="36"/>
        <v>486.728</v>
      </c>
      <c r="Y59" s="2">
        <f t="shared" si="37"/>
        <v>0</v>
      </c>
      <c r="Z59" s="2">
        <f t="shared" si="29"/>
        <v>243.36</v>
      </c>
      <c r="AA59" s="35" t="str">
        <f>VLOOKUP(C59,[7]export!$B$1:$I$388,8,0)</f>
        <v>243.36</v>
      </c>
      <c r="AB59" s="2">
        <f>VLOOKUP(C59,[8]Sheet1!$B$1:$K$500,9,0)</f>
        <v>9.13</v>
      </c>
      <c r="AC59" s="2">
        <f t="shared" si="27"/>
        <v>0</v>
      </c>
      <c r="AD59" s="2">
        <f>VLOOKUP(C59,'2021.06'!$C$2:$M$500,9,0)</f>
        <v>424.17</v>
      </c>
      <c r="AE59" s="2">
        <f>VLOOKUP(D59,'2021.07'!$D$2:$M$435,7,0)</f>
        <v>21.301</v>
      </c>
      <c r="AF59" s="2">
        <f t="shared" si="15"/>
        <v>0</v>
      </c>
      <c r="AH59" s="2" t="str">
        <f>VLOOKUP(D59,[9]Sheet1!$C$1:$H$500,6,0)</f>
        <v>正常应缴</v>
      </c>
    </row>
    <row r="60" ht="20" customHeight="1" spans="1:34">
      <c r="A60" s="10">
        <f t="shared" si="28"/>
        <v>57</v>
      </c>
      <c r="B60" s="15"/>
      <c r="C60" s="13" t="s">
        <v>580</v>
      </c>
      <c r="D60" s="11" t="s">
        <v>581</v>
      </c>
      <c r="E60" s="11" t="s">
        <v>759</v>
      </c>
      <c r="F60" s="11">
        <v>3820</v>
      </c>
      <c r="G60" s="13">
        <v>5228.42</v>
      </c>
      <c r="H60" s="11">
        <f t="shared" si="17"/>
        <v>68.76</v>
      </c>
      <c r="I60" s="11">
        <f t="shared" si="30"/>
        <v>611.2</v>
      </c>
      <c r="J60" s="11">
        <f t="shared" si="31"/>
        <v>26.74</v>
      </c>
      <c r="K60" s="13">
        <f t="shared" si="32"/>
        <v>444.42</v>
      </c>
      <c r="L60" s="13"/>
      <c r="M60" s="13">
        <f t="shared" si="12"/>
        <v>1151.12</v>
      </c>
      <c r="N60" s="11">
        <v>0</v>
      </c>
      <c r="O60" s="11">
        <f t="shared" si="33"/>
        <v>305.6</v>
      </c>
      <c r="P60" s="11">
        <f t="shared" si="34"/>
        <v>11.46</v>
      </c>
      <c r="Q60" s="13">
        <f t="shared" si="35"/>
        <v>104.57</v>
      </c>
      <c r="R60" s="13"/>
      <c r="S60" s="11">
        <f t="shared" si="13"/>
        <v>421.63</v>
      </c>
      <c r="T60" s="11">
        <f t="shared" si="14"/>
        <v>1572.75</v>
      </c>
      <c r="U60" s="11"/>
      <c r="X60" s="2">
        <f t="shared" si="36"/>
        <v>611.2</v>
      </c>
      <c r="Y60" s="2">
        <f t="shared" si="37"/>
        <v>0</v>
      </c>
      <c r="Z60" s="2">
        <f t="shared" si="29"/>
        <v>305.6</v>
      </c>
      <c r="AA60" s="35" t="str">
        <f>VLOOKUP(C60,[7]export!$B$1:$I$388,8,0)</f>
        <v>305.6</v>
      </c>
      <c r="AB60" s="2">
        <f>VLOOKUP(C60,[8]Sheet1!$B$1:$K$500,9,0)</f>
        <v>11.46</v>
      </c>
      <c r="AC60" s="2">
        <f t="shared" si="27"/>
        <v>0</v>
      </c>
      <c r="AD60" s="2">
        <f>VLOOKUP(C60,'2021.06'!$C$2:$M$500,9,0)</f>
        <v>424.17</v>
      </c>
      <c r="AE60" s="2">
        <f>VLOOKUP(D60,'2021.07'!$D$2:$M$435,7,0)</f>
        <v>26.74</v>
      </c>
      <c r="AF60" s="2">
        <f t="shared" si="15"/>
        <v>0</v>
      </c>
      <c r="AH60" s="2" t="str">
        <f>VLOOKUP(D60,[9]Sheet1!$C$1:$H$500,6,0)</f>
        <v>正常应缴</v>
      </c>
    </row>
    <row r="61" s="2" customFormat="1" ht="20" customHeight="1" spans="1:34">
      <c r="A61" s="10"/>
      <c r="B61" s="15"/>
      <c r="C61" s="30" t="s">
        <v>1096</v>
      </c>
      <c r="D61" s="30" t="s">
        <v>1097</v>
      </c>
      <c r="E61" s="17">
        <v>3042.05</v>
      </c>
      <c r="F61" s="11">
        <v>3043</v>
      </c>
      <c r="G61" s="13">
        <v>5228.42</v>
      </c>
      <c r="H61" s="11">
        <f t="shared" si="17"/>
        <v>54.76</v>
      </c>
      <c r="I61" s="11">
        <f t="shared" si="30"/>
        <v>486.728</v>
      </c>
      <c r="J61" s="11">
        <f t="shared" si="31"/>
        <v>21.301</v>
      </c>
      <c r="K61" s="13">
        <f t="shared" si="32"/>
        <v>444.42</v>
      </c>
      <c r="L61" s="13"/>
      <c r="M61" s="13">
        <f t="shared" si="12"/>
        <v>1007.209</v>
      </c>
      <c r="N61" s="11">
        <v>0</v>
      </c>
      <c r="O61" s="11">
        <f t="shared" si="33"/>
        <v>243.36</v>
      </c>
      <c r="P61" s="11">
        <f t="shared" si="34"/>
        <v>9.13</v>
      </c>
      <c r="Q61" s="13">
        <f t="shared" si="35"/>
        <v>104.57</v>
      </c>
      <c r="R61" s="13"/>
      <c r="S61" s="11">
        <f t="shared" si="13"/>
        <v>357.06</v>
      </c>
      <c r="T61" s="11">
        <f t="shared" si="14"/>
        <v>1364.269</v>
      </c>
      <c r="U61" s="11"/>
      <c r="X61" s="2">
        <f t="shared" si="36"/>
        <v>486.728</v>
      </c>
      <c r="Y61" s="2">
        <f t="shared" si="37"/>
        <v>0</v>
      </c>
      <c r="AA61" s="35" t="str">
        <f>VLOOKUP(C61,[7]export!$B$1:$I$388,8,0)</f>
        <v>243.36</v>
      </c>
      <c r="AB61" s="2">
        <f>VLOOKUP(C61,[8]Sheet1!$B$1:$K$500,9,0)</f>
        <v>9.13</v>
      </c>
      <c r="AC61" s="2">
        <f t="shared" si="27"/>
        <v>0</v>
      </c>
      <c r="AD61" s="2" t="e">
        <f>VLOOKUP(C61,'2021.06'!$C$2:$M$500,9,0)</f>
        <v>#N/A</v>
      </c>
      <c r="AE61" s="2">
        <f>VLOOKUP(D61,'2021.07'!$D$2:$M$435,7,0)</f>
        <v>21.301</v>
      </c>
      <c r="AF61" s="2">
        <f t="shared" si="15"/>
        <v>0</v>
      </c>
      <c r="AH61" s="2" t="str">
        <f>VLOOKUP(D61,[9]Sheet1!$C$1:$H$500,6,0)</f>
        <v>正常应缴</v>
      </c>
    </row>
    <row r="62" s="2" customFormat="1" ht="20" customHeight="1" spans="1:34">
      <c r="A62" s="10"/>
      <c r="B62" s="15"/>
      <c r="C62" s="30" t="s">
        <v>1098</v>
      </c>
      <c r="D62" s="30" t="s">
        <v>1099</v>
      </c>
      <c r="E62" s="17">
        <v>3042.05</v>
      </c>
      <c r="F62" s="11">
        <v>3043</v>
      </c>
      <c r="G62" s="13">
        <v>5228.42</v>
      </c>
      <c r="H62" s="11">
        <f t="shared" si="17"/>
        <v>54.76</v>
      </c>
      <c r="I62" s="11">
        <f t="shared" si="30"/>
        <v>486.728</v>
      </c>
      <c r="J62" s="11">
        <f t="shared" si="31"/>
        <v>21.301</v>
      </c>
      <c r="K62" s="13">
        <f t="shared" si="32"/>
        <v>444.42</v>
      </c>
      <c r="L62" s="13"/>
      <c r="M62" s="13">
        <f t="shared" si="12"/>
        <v>1007.209</v>
      </c>
      <c r="N62" s="11">
        <v>0</v>
      </c>
      <c r="O62" s="11">
        <f t="shared" si="33"/>
        <v>243.36</v>
      </c>
      <c r="P62" s="11">
        <f t="shared" si="34"/>
        <v>9.13</v>
      </c>
      <c r="Q62" s="13">
        <f t="shared" si="35"/>
        <v>104.57</v>
      </c>
      <c r="R62" s="13"/>
      <c r="S62" s="11">
        <f t="shared" si="13"/>
        <v>357.06</v>
      </c>
      <c r="T62" s="11">
        <f t="shared" si="14"/>
        <v>1364.269</v>
      </c>
      <c r="U62" s="11"/>
      <c r="X62" s="2">
        <f t="shared" si="36"/>
        <v>486.728</v>
      </c>
      <c r="Y62" s="2">
        <f t="shared" si="37"/>
        <v>0</v>
      </c>
      <c r="AA62" s="35" t="e">
        <f>VLOOKUP(C62,[7]export!$B$1:$I$388,8,0)</f>
        <v>#N/A</v>
      </c>
      <c r="AB62" s="2">
        <f>VLOOKUP(C62,[8]Sheet1!$B$1:$K$500,9,0)</f>
        <v>9.13</v>
      </c>
      <c r="AC62" s="2">
        <f t="shared" si="27"/>
        <v>0</v>
      </c>
      <c r="AD62" s="2" t="e">
        <f>VLOOKUP(C62,'2021.06'!$C$2:$M$500,9,0)</f>
        <v>#N/A</v>
      </c>
      <c r="AE62" s="2">
        <f>VLOOKUP(D62,'2021.07'!$D$2:$M$435,7,0)</f>
        <v>21.301</v>
      </c>
      <c r="AF62" s="2">
        <f t="shared" si="15"/>
        <v>0</v>
      </c>
      <c r="AH62" s="2" t="str">
        <f>VLOOKUP(D62,[9]Sheet1!$C$1:$H$500,6,0)</f>
        <v>正常应缴</v>
      </c>
    </row>
    <row r="63" ht="20" customHeight="1" spans="1:34">
      <c r="A63" s="10">
        <f t="shared" ref="A63:A73" si="38">ROW()-3</f>
        <v>60</v>
      </c>
      <c r="B63" s="14" t="s">
        <v>131</v>
      </c>
      <c r="C63" s="11" t="s">
        <v>132</v>
      </c>
      <c r="D63" s="11" t="s">
        <v>133</v>
      </c>
      <c r="E63" s="11">
        <v>2836.2</v>
      </c>
      <c r="F63" s="11">
        <v>2837</v>
      </c>
      <c r="G63" s="13">
        <v>5228.42</v>
      </c>
      <c r="H63" s="11">
        <f t="shared" si="17"/>
        <v>51.05</v>
      </c>
      <c r="I63" s="11">
        <f t="shared" si="30"/>
        <v>453.792</v>
      </c>
      <c r="J63" s="11">
        <f t="shared" si="31"/>
        <v>19.859</v>
      </c>
      <c r="K63" s="13">
        <f t="shared" si="32"/>
        <v>444.42</v>
      </c>
      <c r="L63" s="13"/>
      <c r="M63" s="13">
        <f t="shared" si="12"/>
        <v>969.121</v>
      </c>
      <c r="N63" s="11">
        <v>0</v>
      </c>
      <c r="O63" s="11">
        <f t="shared" si="33"/>
        <v>226.9</v>
      </c>
      <c r="P63" s="11">
        <f t="shared" si="34"/>
        <v>8.51</v>
      </c>
      <c r="Q63" s="13">
        <f t="shared" si="35"/>
        <v>104.57</v>
      </c>
      <c r="R63" s="13"/>
      <c r="S63" s="11">
        <f t="shared" si="13"/>
        <v>339.98</v>
      </c>
      <c r="T63" s="11">
        <f t="shared" si="14"/>
        <v>1309.101</v>
      </c>
      <c r="U63" s="11"/>
      <c r="V63" s="2" t="str">
        <f>VLOOKUP(D63,[3]汇总!I$2:J$326,2,0)</f>
        <v>√</v>
      </c>
      <c r="W63" s="2">
        <f>VLOOKUP(D63,'[4]2021.05'!$E$5:$F$203,2,0)</f>
        <v>3180</v>
      </c>
      <c r="X63" s="2">
        <f t="shared" si="36"/>
        <v>453.792</v>
      </c>
      <c r="Y63" s="2">
        <f t="shared" si="37"/>
        <v>0</v>
      </c>
      <c r="Z63" s="2">
        <f t="shared" ref="Z63:Z73" si="39">O63-Y63</f>
        <v>226.9</v>
      </c>
      <c r="AA63" s="35" t="str">
        <f>VLOOKUP(C63,[7]export!$B$1:$I$388,8,0)</f>
        <v>226.9</v>
      </c>
      <c r="AB63" s="2">
        <f>VLOOKUP(C63,[8]Sheet1!$B$1:$K$500,9,0)</f>
        <v>8.51</v>
      </c>
      <c r="AC63" s="2">
        <f t="shared" si="27"/>
        <v>0</v>
      </c>
      <c r="AD63" s="2">
        <f>VLOOKUP(C63,'2021.06'!$C$2:$M$500,9,0)</f>
        <v>424.17</v>
      </c>
      <c r="AE63" s="2">
        <f>VLOOKUP(D63,'2021.07'!$D$2:$M$435,7,0)</f>
        <v>19.859</v>
      </c>
      <c r="AF63" s="2">
        <f t="shared" si="15"/>
        <v>0</v>
      </c>
      <c r="AH63" s="2" t="str">
        <f>VLOOKUP(D63,[9]Sheet1!$C$1:$H$500,6,0)</f>
        <v>正常应缴</v>
      </c>
    </row>
    <row r="64" ht="20" customHeight="1" spans="1:34">
      <c r="A64" s="10">
        <f t="shared" si="38"/>
        <v>61</v>
      </c>
      <c r="B64" s="15"/>
      <c r="C64" s="11" t="s">
        <v>134</v>
      </c>
      <c r="D64" s="11" t="s">
        <v>135</v>
      </c>
      <c r="E64" s="11">
        <v>2836.2</v>
      </c>
      <c r="F64" s="11">
        <v>2837</v>
      </c>
      <c r="G64" s="13">
        <v>5228.42</v>
      </c>
      <c r="H64" s="11">
        <f t="shared" si="17"/>
        <v>51.05</v>
      </c>
      <c r="I64" s="11">
        <f t="shared" si="30"/>
        <v>453.792</v>
      </c>
      <c r="J64" s="11">
        <f t="shared" si="31"/>
        <v>19.859</v>
      </c>
      <c r="K64" s="13">
        <f t="shared" si="32"/>
        <v>444.42</v>
      </c>
      <c r="L64" s="13"/>
      <c r="M64" s="13">
        <f t="shared" si="12"/>
        <v>969.121</v>
      </c>
      <c r="N64" s="11">
        <v>0</v>
      </c>
      <c r="O64" s="11">
        <f t="shared" si="33"/>
        <v>226.9</v>
      </c>
      <c r="P64" s="11">
        <f t="shared" si="34"/>
        <v>8.51</v>
      </c>
      <c r="Q64" s="13">
        <f t="shared" si="35"/>
        <v>104.57</v>
      </c>
      <c r="R64" s="13"/>
      <c r="S64" s="11">
        <f t="shared" si="13"/>
        <v>339.98</v>
      </c>
      <c r="T64" s="11">
        <f t="shared" si="14"/>
        <v>1309.101</v>
      </c>
      <c r="U64" s="11"/>
      <c r="V64" s="2" t="str">
        <f>VLOOKUP(D64,[3]汇总!I$2:J$326,2,0)</f>
        <v>√</v>
      </c>
      <c r="W64" s="2">
        <f>VLOOKUP(D64,'[4]2021.05'!$E$5:$F$203,2,0)</f>
        <v>4180</v>
      </c>
      <c r="X64" s="2">
        <f t="shared" si="36"/>
        <v>453.792</v>
      </c>
      <c r="Y64" s="2">
        <f t="shared" si="37"/>
        <v>0</v>
      </c>
      <c r="Z64" s="2">
        <f t="shared" si="39"/>
        <v>226.9</v>
      </c>
      <c r="AA64" s="35" t="str">
        <f>VLOOKUP(C64,[7]export!$B$1:$I$388,8,0)</f>
        <v>226.9</v>
      </c>
      <c r="AB64" s="2">
        <f>VLOOKUP(C64,[8]Sheet1!$B$1:$K$500,9,0)</f>
        <v>8.51</v>
      </c>
      <c r="AC64" s="2">
        <f t="shared" si="27"/>
        <v>0</v>
      </c>
      <c r="AD64" s="2">
        <f>VLOOKUP(C64,'2021.06'!$C$2:$M$500,9,0)</f>
        <v>424.17</v>
      </c>
      <c r="AE64" s="2">
        <f>VLOOKUP(D64,'2021.07'!$D$2:$M$435,7,0)</f>
        <v>19.859</v>
      </c>
      <c r="AF64" s="2">
        <f t="shared" si="15"/>
        <v>0</v>
      </c>
      <c r="AH64" s="2" t="str">
        <f>VLOOKUP(D64,[9]Sheet1!$C$1:$H$500,6,0)</f>
        <v>正常应缴</v>
      </c>
    </row>
    <row r="65" ht="20" customHeight="1" spans="1:34">
      <c r="A65" s="10">
        <f t="shared" si="38"/>
        <v>62</v>
      </c>
      <c r="B65" s="15"/>
      <c r="C65" s="11" t="s">
        <v>138</v>
      </c>
      <c r="D65" s="11" t="s">
        <v>139</v>
      </c>
      <c r="E65" s="11">
        <v>2836.2</v>
      </c>
      <c r="F65" s="11">
        <v>2837</v>
      </c>
      <c r="G65" s="13">
        <v>5228.42</v>
      </c>
      <c r="H65" s="11">
        <f t="shared" si="17"/>
        <v>51.05</v>
      </c>
      <c r="I65" s="11">
        <f t="shared" si="30"/>
        <v>453.792</v>
      </c>
      <c r="J65" s="11">
        <f t="shared" si="31"/>
        <v>19.859</v>
      </c>
      <c r="K65" s="13">
        <f t="shared" si="32"/>
        <v>444.42</v>
      </c>
      <c r="L65" s="13"/>
      <c r="M65" s="13">
        <f t="shared" si="12"/>
        <v>969.121</v>
      </c>
      <c r="N65" s="11">
        <v>0</v>
      </c>
      <c r="O65" s="11">
        <f t="shared" si="33"/>
        <v>226.9</v>
      </c>
      <c r="P65" s="11">
        <f t="shared" si="34"/>
        <v>8.51</v>
      </c>
      <c r="Q65" s="13">
        <f t="shared" si="35"/>
        <v>104.57</v>
      </c>
      <c r="R65" s="13"/>
      <c r="S65" s="11">
        <f t="shared" si="13"/>
        <v>339.98</v>
      </c>
      <c r="T65" s="11">
        <f t="shared" si="14"/>
        <v>1309.101</v>
      </c>
      <c r="U65" s="11"/>
      <c r="V65" s="2" t="str">
        <f>VLOOKUP(D65,[3]汇总!I$2:J$326,2,0)</f>
        <v>√</v>
      </c>
      <c r="W65" s="2">
        <f>VLOOKUP(D65,'[4]2021.05'!$E$5:$F$203,2,0)</f>
        <v>3180</v>
      </c>
      <c r="X65" s="2">
        <f t="shared" si="36"/>
        <v>453.792</v>
      </c>
      <c r="Y65" s="2">
        <f t="shared" si="37"/>
        <v>0</v>
      </c>
      <c r="Z65" s="2">
        <f t="shared" si="39"/>
        <v>226.9</v>
      </c>
      <c r="AA65" s="35" t="str">
        <f>VLOOKUP(C65,[7]export!$B$1:$I$388,8,0)</f>
        <v>226.9</v>
      </c>
      <c r="AB65" s="2">
        <f>VLOOKUP(C65,[8]Sheet1!$B$1:$K$500,9,0)</f>
        <v>8.51</v>
      </c>
      <c r="AC65" s="2">
        <f t="shared" si="27"/>
        <v>0</v>
      </c>
      <c r="AD65" s="2">
        <f>VLOOKUP(C65,'2021.06'!$C$2:$M$500,9,0)</f>
        <v>424.17</v>
      </c>
      <c r="AE65" s="2">
        <f>VLOOKUP(D65,'2021.07'!$D$2:$M$435,7,0)</f>
        <v>19.859</v>
      </c>
      <c r="AF65" s="2">
        <f t="shared" si="15"/>
        <v>0</v>
      </c>
      <c r="AH65" s="2" t="str">
        <f>VLOOKUP(D65,[9]Sheet1!$C$1:$H$500,6,0)</f>
        <v>正常应缴</v>
      </c>
    </row>
    <row r="66" ht="20" customHeight="1" spans="1:34">
      <c r="A66" s="10">
        <f t="shared" si="38"/>
        <v>63</v>
      </c>
      <c r="B66" s="15"/>
      <c r="C66" s="11" t="s">
        <v>140</v>
      </c>
      <c r="D66" s="11" t="s">
        <v>141</v>
      </c>
      <c r="E66" s="11">
        <v>2836.2</v>
      </c>
      <c r="F66" s="11">
        <v>2837</v>
      </c>
      <c r="G66" s="13">
        <v>5228.42</v>
      </c>
      <c r="H66" s="11">
        <f t="shared" si="17"/>
        <v>51.05</v>
      </c>
      <c r="I66" s="11">
        <f t="shared" si="30"/>
        <v>453.792</v>
      </c>
      <c r="J66" s="11">
        <f t="shared" si="31"/>
        <v>19.859</v>
      </c>
      <c r="K66" s="13">
        <f t="shared" si="32"/>
        <v>444.42</v>
      </c>
      <c r="L66" s="13"/>
      <c r="M66" s="13">
        <f t="shared" si="12"/>
        <v>969.121</v>
      </c>
      <c r="N66" s="11">
        <v>0</v>
      </c>
      <c r="O66" s="11">
        <f t="shared" si="33"/>
        <v>226.9</v>
      </c>
      <c r="P66" s="11">
        <f t="shared" si="34"/>
        <v>8.51</v>
      </c>
      <c r="Q66" s="13">
        <f t="shared" si="35"/>
        <v>104.57</v>
      </c>
      <c r="R66" s="13"/>
      <c r="S66" s="11">
        <f t="shared" si="13"/>
        <v>339.98</v>
      </c>
      <c r="T66" s="11">
        <f t="shared" si="14"/>
        <v>1309.101</v>
      </c>
      <c r="U66" s="11"/>
      <c r="V66" s="2" t="str">
        <f>VLOOKUP(D66,[3]汇总!I$2:J$326,2,0)</f>
        <v>√</v>
      </c>
      <c r="W66" s="2">
        <f>VLOOKUP(D66,'[4]2021.05'!$E$5:$F$203,2,0)</f>
        <v>2544</v>
      </c>
      <c r="X66" s="2">
        <f t="shared" si="36"/>
        <v>453.792</v>
      </c>
      <c r="Y66" s="2">
        <f t="shared" si="37"/>
        <v>0</v>
      </c>
      <c r="Z66" s="2">
        <f t="shared" si="39"/>
        <v>226.9</v>
      </c>
      <c r="AA66" s="35" t="str">
        <f>VLOOKUP(C66,[7]export!$B$1:$I$388,8,0)</f>
        <v>226.9</v>
      </c>
      <c r="AB66" s="2">
        <f>VLOOKUP(C66,[8]Sheet1!$B$1:$K$500,9,0)</f>
        <v>8.51</v>
      </c>
      <c r="AC66" s="2">
        <f t="shared" si="27"/>
        <v>0</v>
      </c>
      <c r="AD66" s="2">
        <f>VLOOKUP(C66,'2021.06'!$C$2:$M$500,9,0)</f>
        <v>424.17</v>
      </c>
      <c r="AE66" s="2">
        <f>VLOOKUP(D66,'2021.07'!$D$2:$M$435,7,0)</f>
        <v>19.859</v>
      </c>
      <c r="AF66" s="2">
        <f t="shared" si="15"/>
        <v>0</v>
      </c>
      <c r="AH66" s="2" t="str">
        <f>VLOOKUP(D66,[9]Sheet1!$C$1:$H$500,6,0)</f>
        <v>正常应缴</v>
      </c>
    </row>
    <row r="67" ht="20" customHeight="1" spans="1:34">
      <c r="A67" s="10">
        <f t="shared" si="38"/>
        <v>64</v>
      </c>
      <c r="B67" s="15"/>
      <c r="C67" s="11" t="s">
        <v>142</v>
      </c>
      <c r="D67" s="11" t="s">
        <v>143</v>
      </c>
      <c r="E67" s="11">
        <v>2836.2</v>
      </c>
      <c r="F67" s="11">
        <v>2837</v>
      </c>
      <c r="G67" s="13">
        <v>5228.42</v>
      </c>
      <c r="H67" s="11">
        <f t="shared" si="17"/>
        <v>51.05</v>
      </c>
      <c r="I67" s="11">
        <f t="shared" si="30"/>
        <v>453.792</v>
      </c>
      <c r="J67" s="11">
        <f t="shared" si="31"/>
        <v>19.859</v>
      </c>
      <c r="K67" s="13">
        <f t="shared" si="32"/>
        <v>444.42</v>
      </c>
      <c r="L67" s="13"/>
      <c r="M67" s="13">
        <f t="shared" si="12"/>
        <v>969.121</v>
      </c>
      <c r="N67" s="11">
        <v>0</v>
      </c>
      <c r="O67" s="11">
        <f t="shared" si="33"/>
        <v>226.9</v>
      </c>
      <c r="P67" s="11">
        <f t="shared" si="34"/>
        <v>8.51</v>
      </c>
      <c r="Q67" s="13">
        <f t="shared" si="35"/>
        <v>104.57</v>
      </c>
      <c r="R67" s="13"/>
      <c r="S67" s="11">
        <f t="shared" si="13"/>
        <v>339.98</v>
      </c>
      <c r="T67" s="11">
        <f t="shared" si="14"/>
        <v>1309.101</v>
      </c>
      <c r="U67" s="11"/>
      <c r="V67" s="2" t="str">
        <f>VLOOKUP(D67,[3]汇总!I$2:J$326,2,0)</f>
        <v>√</v>
      </c>
      <c r="W67" s="2">
        <f>VLOOKUP(D67,'[4]2021.05'!$E$5:$F$203,2,0)</f>
        <v>3180</v>
      </c>
      <c r="X67" s="2">
        <f t="shared" si="36"/>
        <v>453.792</v>
      </c>
      <c r="Y67" s="2">
        <f t="shared" si="37"/>
        <v>0</v>
      </c>
      <c r="Z67" s="2">
        <f t="shared" si="39"/>
        <v>226.9</v>
      </c>
      <c r="AA67" s="35" t="str">
        <f>VLOOKUP(C67,[7]export!$B$1:$I$388,8,0)</f>
        <v>226.9</v>
      </c>
      <c r="AB67" s="2">
        <f>VLOOKUP(C67,[8]Sheet1!$B$1:$K$500,9,0)</f>
        <v>8.51</v>
      </c>
      <c r="AC67" s="2">
        <f t="shared" si="27"/>
        <v>0</v>
      </c>
      <c r="AD67" s="2">
        <f>VLOOKUP(C67,'2021.06'!$C$2:$M$500,9,0)</f>
        <v>424.17</v>
      </c>
      <c r="AE67" s="2">
        <f>VLOOKUP(D67,'2021.07'!$D$2:$M$435,7,0)</f>
        <v>19.859</v>
      </c>
      <c r="AF67" s="2">
        <f t="shared" si="15"/>
        <v>0</v>
      </c>
      <c r="AH67" s="2" t="str">
        <f>VLOOKUP(D67,[9]Sheet1!$C$1:$H$500,6,0)</f>
        <v>正常应缴</v>
      </c>
    </row>
    <row r="68" ht="20" customHeight="1" spans="1:34">
      <c r="A68" s="10">
        <f t="shared" si="38"/>
        <v>65</v>
      </c>
      <c r="B68" s="15"/>
      <c r="C68" s="11" t="s">
        <v>144</v>
      </c>
      <c r="D68" s="11" t="s">
        <v>145</v>
      </c>
      <c r="E68" s="11">
        <v>2836.2</v>
      </c>
      <c r="F68" s="11">
        <v>2837</v>
      </c>
      <c r="G68" s="13">
        <v>5228.42</v>
      </c>
      <c r="H68" s="11">
        <f t="shared" si="17"/>
        <v>51.05</v>
      </c>
      <c r="I68" s="11">
        <f t="shared" si="30"/>
        <v>453.792</v>
      </c>
      <c r="J68" s="11">
        <f t="shared" si="31"/>
        <v>19.859</v>
      </c>
      <c r="K68" s="13">
        <f t="shared" si="32"/>
        <v>444.42</v>
      </c>
      <c r="L68" s="13"/>
      <c r="M68" s="13">
        <f t="shared" si="12"/>
        <v>969.121</v>
      </c>
      <c r="N68" s="11">
        <v>0</v>
      </c>
      <c r="O68" s="11">
        <f t="shared" si="33"/>
        <v>226.9</v>
      </c>
      <c r="P68" s="11">
        <f t="shared" si="34"/>
        <v>8.51</v>
      </c>
      <c r="Q68" s="13">
        <f t="shared" si="35"/>
        <v>104.57</v>
      </c>
      <c r="R68" s="13"/>
      <c r="S68" s="11">
        <f t="shared" si="13"/>
        <v>339.98</v>
      </c>
      <c r="T68" s="11">
        <f t="shared" si="14"/>
        <v>1309.101</v>
      </c>
      <c r="U68" s="11"/>
      <c r="V68" s="2" t="str">
        <f>VLOOKUP(D68,[3]汇总!I$2:J$326,2,0)</f>
        <v>√</v>
      </c>
      <c r="W68" s="2">
        <f>VLOOKUP(D68,'[4]2021.05'!$E$5:$F$203,2,0)</f>
        <v>3180</v>
      </c>
      <c r="X68" s="2">
        <f t="shared" si="36"/>
        <v>453.792</v>
      </c>
      <c r="Y68" s="2">
        <f t="shared" si="37"/>
        <v>0</v>
      </c>
      <c r="Z68" s="2">
        <f t="shared" si="39"/>
        <v>226.9</v>
      </c>
      <c r="AA68" s="35" t="str">
        <f>VLOOKUP(C68,[7]export!$B$1:$I$388,8,0)</f>
        <v>226.9</v>
      </c>
      <c r="AB68" s="2">
        <f>VLOOKUP(C68,[8]Sheet1!$B$1:$K$500,9,0)</f>
        <v>8.51</v>
      </c>
      <c r="AC68" s="2">
        <f t="shared" si="27"/>
        <v>0</v>
      </c>
      <c r="AD68" s="2">
        <f>VLOOKUP(C68,'2021.06'!$C$2:$M$500,9,0)</f>
        <v>424.17</v>
      </c>
      <c r="AE68" s="2">
        <f>VLOOKUP(D68,'2021.07'!$D$2:$M$435,7,0)</f>
        <v>19.859</v>
      </c>
      <c r="AF68" s="2">
        <f t="shared" si="15"/>
        <v>0</v>
      </c>
      <c r="AH68" s="2" t="str">
        <f>VLOOKUP(D68,[9]Sheet1!$C$1:$H$500,6,0)</f>
        <v>正常应缴</v>
      </c>
    </row>
    <row r="69" ht="20" customHeight="1" spans="1:34">
      <c r="A69" s="10">
        <f t="shared" si="38"/>
        <v>66</v>
      </c>
      <c r="B69" s="15"/>
      <c r="C69" s="11" t="s">
        <v>857</v>
      </c>
      <c r="D69" s="11" t="s">
        <v>858</v>
      </c>
      <c r="E69" s="17">
        <v>3042.05</v>
      </c>
      <c r="F69" s="11">
        <v>3043</v>
      </c>
      <c r="G69" s="13">
        <v>5228.42</v>
      </c>
      <c r="H69" s="11">
        <f t="shared" si="17"/>
        <v>54.76</v>
      </c>
      <c r="I69" s="11">
        <f t="shared" si="30"/>
        <v>486.728</v>
      </c>
      <c r="J69" s="11">
        <f t="shared" si="31"/>
        <v>21.301</v>
      </c>
      <c r="K69" s="13">
        <f t="shared" si="32"/>
        <v>444.42</v>
      </c>
      <c r="L69" s="13"/>
      <c r="M69" s="13">
        <f t="shared" ref="M69:M132" si="40">SUM(H69:L69)</f>
        <v>1007.209</v>
      </c>
      <c r="N69" s="11">
        <v>0</v>
      </c>
      <c r="O69" s="11">
        <f t="shared" si="33"/>
        <v>243.36</v>
      </c>
      <c r="P69" s="11">
        <f t="shared" si="34"/>
        <v>9.13</v>
      </c>
      <c r="Q69" s="13">
        <f t="shared" si="35"/>
        <v>104.57</v>
      </c>
      <c r="R69" s="13"/>
      <c r="S69" s="11">
        <f t="shared" ref="S69:S132" si="41">SUM(N69:R69)</f>
        <v>357.06</v>
      </c>
      <c r="T69" s="11">
        <f t="shared" ref="T69:T132" si="42">M69+S69</f>
        <v>1364.269</v>
      </c>
      <c r="U69" s="11"/>
      <c r="W69" s="2" t="e">
        <f>VLOOKUP(D69,'[4]2021.05'!$E$5:$F$203,2,0)</f>
        <v>#N/A</v>
      </c>
      <c r="X69" s="2">
        <f t="shared" si="36"/>
        <v>486.728</v>
      </c>
      <c r="Y69" s="2">
        <f t="shared" si="37"/>
        <v>0</v>
      </c>
      <c r="Z69" s="2">
        <f t="shared" si="39"/>
        <v>243.36</v>
      </c>
      <c r="AA69" s="35" t="str">
        <f>VLOOKUP(C69,[7]export!$B$1:$I$388,8,0)</f>
        <v>243.36</v>
      </c>
      <c r="AB69" s="2">
        <f>VLOOKUP(C69,[8]Sheet1!$B$1:$K$500,9,0)</f>
        <v>9.13</v>
      </c>
      <c r="AC69" s="2">
        <f t="shared" si="27"/>
        <v>0</v>
      </c>
      <c r="AD69" s="2">
        <f>VLOOKUP(C69,'2021.06'!$C$2:$M$500,9,0)</f>
        <v>424.17</v>
      </c>
      <c r="AE69" s="2">
        <f>VLOOKUP(D69,'2021.07'!$D$2:$M$435,7,0)</f>
        <v>21.301</v>
      </c>
      <c r="AF69" s="2">
        <f t="shared" ref="AF69:AF132" si="43">AE69-J69</f>
        <v>0</v>
      </c>
      <c r="AH69" s="2" t="str">
        <f>VLOOKUP(D69,[9]Sheet1!$C$1:$H$500,6,0)</f>
        <v>正常应缴</v>
      </c>
    </row>
    <row r="70" ht="20" customHeight="1" spans="1:34">
      <c r="A70" s="10">
        <f t="shared" si="38"/>
        <v>67</v>
      </c>
      <c r="B70" s="16"/>
      <c r="C70" s="11" t="s">
        <v>859</v>
      </c>
      <c r="D70" s="11" t="s">
        <v>860</v>
      </c>
      <c r="E70" s="17">
        <v>3042.05</v>
      </c>
      <c r="F70" s="11">
        <v>3043</v>
      </c>
      <c r="G70" s="13">
        <v>5228.42</v>
      </c>
      <c r="H70" s="11">
        <f t="shared" si="17"/>
        <v>54.76</v>
      </c>
      <c r="I70" s="11">
        <f t="shared" si="30"/>
        <v>486.728</v>
      </c>
      <c r="J70" s="11">
        <f t="shared" si="31"/>
        <v>21.301</v>
      </c>
      <c r="K70" s="13">
        <f t="shared" si="32"/>
        <v>444.42</v>
      </c>
      <c r="L70" s="13"/>
      <c r="M70" s="13">
        <f t="shared" si="40"/>
        <v>1007.209</v>
      </c>
      <c r="N70" s="11">
        <v>0</v>
      </c>
      <c r="O70" s="11">
        <f t="shared" si="33"/>
        <v>243.36</v>
      </c>
      <c r="P70" s="11">
        <f t="shared" si="34"/>
        <v>9.13</v>
      </c>
      <c r="Q70" s="13">
        <f t="shared" si="35"/>
        <v>104.57</v>
      </c>
      <c r="R70" s="13"/>
      <c r="S70" s="11">
        <f t="shared" si="41"/>
        <v>357.06</v>
      </c>
      <c r="T70" s="11">
        <f t="shared" si="42"/>
        <v>1364.269</v>
      </c>
      <c r="U70" s="11"/>
      <c r="W70" s="2" t="e">
        <f>VLOOKUP(D70,'[4]2021.05'!$E$5:$F$203,2,0)</f>
        <v>#N/A</v>
      </c>
      <c r="X70" s="2">
        <f t="shared" si="36"/>
        <v>486.728</v>
      </c>
      <c r="Y70" s="2">
        <f t="shared" si="37"/>
        <v>0</v>
      </c>
      <c r="Z70" s="2">
        <f t="shared" si="39"/>
        <v>243.36</v>
      </c>
      <c r="AA70" s="35" t="str">
        <f>VLOOKUP(C70,[7]export!$B$1:$I$388,8,0)</f>
        <v>243.36</v>
      </c>
      <c r="AB70" s="2">
        <f>VLOOKUP(C70,[8]Sheet1!$B$1:$K$500,9,0)</f>
        <v>9.13</v>
      </c>
      <c r="AC70" s="2">
        <f t="shared" si="27"/>
        <v>0</v>
      </c>
      <c r="AD70" s="2">
        <f>VLOOKUP(C70,'2021.06'!$C$2:$M$500,9,0)</f>
        <v>424.17</v>
      </c>
      <c r="AE70" s="2">
        <f>VLOOKUP(D70,'2021.07'!$D$2:$M$435,7,0)</f>
        <v>21.301</v>
      </c>
      <c r="AF70" s="2">
        <f t="shared" si="43"/>
        <v>0</v>
      </c>
      <c r="AH70" s="2" t="str">
        <f>VLOOKUP(D70,[9]Sheet1!$C$1:$H$500,6,0)</f>
        <v>正常应缴</v>
      </c>
    </row>
    <row r="71" ht="20" customHeight="1" spans="1:34">
      <c r="A71" s="10">
        <f t="shared" si="38"/>
        <v>68</v>
      </c>
      <c r="B71" s="14" t="s">
        <v>146</v>
      </c>
      <c r="C71" s="11" t="s">
        <v>147</v>
      </c>
      <c r="D71" s="11" t="s">
        <v>148</v>
      </c>
      <c r="E71" s="11">
        <v>3820</v>
      </c>
      <c r="F71" s="11">
        <v>3820</v>
      </c>
      <c r="G71" s="13">
        <v>5228.42</v>
      </c>
      <c r="H71" s="11">
        <f t="shared" si="17"/>
        <v>68.76</v>
      </c>
      <c r="I71" s="11">
        <f t="shared" si="30"/>
        <v>611.2</v>
      </c>
      <c r="J71" s="11">
        <f t="shared" si="31"/>
        <v>26.74</v>
      </c>
      <c r="K71" s="13">
        <f t="shared" si="32"/>
        <v>444.42</v>
      </c>
      <c r="L71" s="13"/>
      <c r="M71" s="13">
        <f t="shared" si="40"/>
        <v>1151.12</v>
      </c>
      <c r="N71" s="11">
        <v>0</v>
      </c>
      <c r="O71" s="11">
        <f t="shared" si="33"/>
        <v>305.6</v>
      </c>
      <c r="P71" s="11">
        <f t="shared" si="34"/>
        <v>11.46</v>
      </c>
      <c r="Q71" s="13">
        <f t="shared" si="35"/>
        <v>104.57</v>
      </c>
      <c r="R71" s="13"/>
      <c r="S71" s="11">
        <f t="shared" si="41"/>
        <v>421.63</v>
      </c>
      <c r="T71" s="11">
        <f t="shared" si="42"/>
        <v>1572.75</v>
      </c>
      <c r="U71" s="11"/>
      <c r="V71" s="2" t="str">
        <f>VLOOKUP(D71,[3]汇总!I$2:J$326,2,0)</f>
        <v>√</v>
      </c>
      <c r="W71" s="2">
        <f>VLOOKUP(D71,'[4]2021.05'!$E$5:$F$203,2,0)</f>
        <v>4180</v>
      </c>
      <c r="X71" s="2">
        <f t="shared" si="36"/>
        <v>611.2</v>
      </c>
      <c r="Y71" s="2">
        <f t="shared" si="37"/>
        <v>0</v>
      </c>
      <c r="Z71" s="2">
        <f t="shared" si="39"/>
        <v>305.6</v>
      </c>
      <c r="AA71" s="35" t="str">
        <f>VLOOKUP(C71,[7]export!$B$1:$I$388,8,0)</f>
        <v>305.6</v>
      </c>
      <c r="AB71" s="2">
        <f>VLOOKUP(C71,[8]Sheet1!$B$1:$K$500,9,0)</f>
        <v>11.46</v>
      </c>
      <c r="AC71" s="2">
        <f t="shared" si="27"/>
        <v>0</v>
      </c>
      <c r="AD71" s="2">
        <f>VLOOKUP(C71,'2021.06'!$C$2:$M$500,9,0)</f>
        <v>424.17</v>
      </c>
      <c r="AE71" s="2">
        <f>VLOOKUP(D71,'2021.07'!$D$2:$M$435,7,0)</f>
        <v>26.74</v>
      </c>
      <c r="AF71" s="2">
        <f t="shared" si="43"/>
        <v>0</v>
      </c>
      <c r="AH71" s="2" t="str">
        <f>VLOOKUP(D71,[9]Sheet1!$C$1:$H$500,6,0)</f>
        <v>正常应缴</v>
      </c>
    </row>
    <row r="72" ht="20" customHeight="1" spans="1:34">
      <c r="A72" s="10">
        <f t="shared" si="38"/>
        <v>69</v>
      </c>
      <c r="B72" s="15"/>
      <c r="C72" s="11" t="s">
        <v>783</v>
      </c>
      <c r="D72" s="11" t="s">
        <v>784</v>
      </c>
      <c r="E72" s="17">
        <v>3042.05</v>
      </c>
      <c r="F72" s="17">
        <v>3043</v>
      </c>
      <c r="G72" s="13">
        <v>5228.42</v>
      </c>
      <c r="H72" s="11">
        <f t="shared" si="17"/>
        <v>54.76</v>
      </c>
      <c r="I72" s="11">
        <f t="shared" si="30"/>
        <v>486.728</v>
      </c>
      <c r="J72" s="11">
        <f t="shared" si="31"/>
        <v>21.301</v>
      </c>
      <c r="K72" s="13">
        <f t="shared" si="32"/>
        <v>444.42</v>
      </c>
      <c r="L72" s="13"/>
      <c r="M72" s="13">
        <f t="shared" si="40"/>
        <v>1007.209</v>
      </c>
      <c r="N72" s="11">
        <v>0</v>
      </c>
      <c r="O72" s="11">
        <f t="shared" si="33"/>
        <v>243.36</v>
      </c>
      <c r="P72" s="11">
        <f t="shared" si="34"/>
        <v>9.13</v>
      </c>
      <c r="Q72" s="13">
        <f t="shared" si="35"/>
        <v>104.57</v>
      </c>
      <c r="R72" s="13"/>
      <c r="S72" s="11">
        <f t="shared" si="41"/>
        <v>357.06</v>
      </c>
      <c r="T72" s="11">
        <f t="shared" si="42"/>
        <v>1364.269</v>
      </c>
      <c r="U72" s="11"/>
      <c r="V72" s="2" t="str">
        <f>VLOOKUP(D72,[3]汇总!I$2:J$326,2,0)</f>
        <v>√</v>
      </c>
      <c r="W72" s="2" t="e">
        <f>VLOOKUP(D72,'[4]2021.05'!$E$5:$F$203,2,0)</f>
        <v>#N/A</v>
      </c>
      <c r="X72" s="2">
        <f t="shared" si="36"/>
        <v>486.728</v>
      </c>
      <c r="Y72" s="2">
        <f t="shared" si="37"/>
        <v>0</v>
      </c>
      <c r="Z72" s="2">
        <f t="shared" si="39"/>
        <v>243.36</v>
      </c>
      <c r="AA72" s="35" t="str">
        <f>VLOOKUP(C72,[7]export!$B$1:$I$388,8,0)</f>
        <v>243.36</v>
      </c>
      <c r="AB72" s="2">
        <f>VLOOKUP(C72,[8]Sheet1!$B$1:$K$500,9,0)</f>
        <v>9.13</v>
      </c>
      <c r="AC72" s="2">
        <f t="shared" si="27"/>
        <v>0</v>
      </c>
      <c r="AD72" s="2">
        <f>VLOOKUP(C72,'2021.06'!$C$2:$M$500,9,0)</f>
        <v>424.17</v>
      </c>
      <c r="AE72" s="2">
        <f>VLOOKUP(D72,'2021.07'!$D$2:$M$435,7,0)</f>
        <v>21.301</v>
      </c>
      <c r="AF72" s="2">
        <f t="shared" si="43"/>
        <v>0</v>
      </c>
      <c r="AH72" s="2" t="str">
        <f>VLOOKUP(D72,[9]Sheet1!$C$1:$H$500,6,0)</f>
        <v>正常应缴</v>
      </c>
    </row>
    <row r="73" ht="20" customHeight="1" spans="1:34">
      <c r="A73" s="10">
        <f t="shared" si="38"/>
        <v>70</v>
      </c>
      <c r="B73" s="15"/>
      <c r="C73" s="11" t="s">
        <v>785</v>
      </c>
      <c r="D73" s="11" t="s">
        <v>786</v>
      </c>
      <c r="E73" s="17">
        <v>3042.05</v>
      </c>
      <c r="F73" s="17">
        <v>3043</v>
      </c>
      <c r="G73" s="13">
        <v>5228.42</v>
      </c>
      <c r="H73" s="11">
        <f t="shared" si="17"/>
        <v>54.76</v>
      </c>
      <c r="I73" s="11">
        <f t="shared" si="30"/>
        <v>486.728</v>
      </c>
      <c r="J73" s="11">
        <f t="shared" si="31"/>
        <v>21.301</v>
      </c>
      <c r="K73" s="13">
        <f t="shared" si="32"/>
        <v>444.42</v>
      </c>
      <c r="L73" s="13"/>
      <c r="M73" s="13">
        <f t="shared" si="40"/>
        <v>1007.209</v>
      </c>
      <c r="N73" s="11">
        <v>0</v>
      </c>
      <c r="O73" s="11">
        <f t="shared" si="33"/>
        <v>243.36</v>
      </c>
      <c r="P73" s="11">
        <f t="shared" si="34"/>
        <v>9.13</v>
      </c>
      <c r="Q73" s="13">
        <f t="shared" si="35"/>
        <v>104.57</v>
      </c>
      <c r="R73" s="13"/>
      <c r="S73" s="11">
        <f t="shared" si="41"/>
        <v>357.06</v>
      </c>
      <c r="T73" s="11">
        <f t="shared" si="42"/>
        <v>1364.269</v>
      </c>
      <c r="U73" s="11"/>
      <c r="V73" s="2" t="str">
        <f>VLOOKUP(D73,[3]汇总!I$2:J$326,2,0)</f>
        <v>√</v>
      </c>
      <c r="W73" s="2" t="e">
        <f>VLOOKUP(D73,'[4]2021.05'!$E$5:$F$203,2,0)</f>
        <v>#N/A</v>
      </c>
      <c r="X73" s="2">
        <f t="shared" si="36"/>
        <v>486.728</v>
      </c>
      <c r="Y73" s="2">
        <f t="shared" si="37"/>
        <v>0</v>
      </c>
      <c r="Z73" s="2">
        <f t="shared" si="39"/>
        <v>243.36</v>
      </c>
      <c r="AA73" s="35" t="str">
        <f>VLOOKUP(C73,[7]export!$B$1:$I$388,8,0)</f>
        <v>243.36</v>
      </c>
      <c r="AB73" s="2">
        <f>VLOOKUP(C73,[8]Sheet1!$B$1:$K$500,9,0)</f>
        <v>9.13</v>
      </c>
      <c r="AC73" s="2">
        <f t="shared" si="27"/>
        <v>0</v>
      </c>
      <c r="AD73" s="2">
        <f>VLOOKUP(C73,'2021.06'!$C$2:$M$500,9,0)</f>
        <v>424.17</v>
      </c>
      <c r="AE73" s="2">
        <f>VLOOKUP(D73,'2021.07'!$D$2:$M$435,7,0)</f>
        <v>21.301</v>
      </c>
      <c r="AF73" s="2">
        <f t="shared" si="43"/>
        <v>0</v>
      </c>
      <c r="AH73" s="2" t="str">
        <f>VLOOKUP(D73,[9]Sheet1!$C$1:$H$500,6,0)</f>
        <v>正常应缴</v>
      </c>
    </row>
    <row r="74" s="1" customFormat="1" ht="20" customHeight="1" spans="1:34">
      <c r="A74" s="18"/>
      <c r="B74" s="15"/>
      <c r="C74" s="114" t="s">
        <v>1172</v>
      </c>
      <c r="D74" s="115" t="s">
        <v>1173</v>
      </c>
      <c r="E74" s="21">
        <v>3042.05</v>
      </c>
      <c r="F74" s="21">
        <v>3043</v>
      </c>
      <c r="G74" s="22">
        <v>5228.42</v>
      </c>
      <c r="H74" s="12">
        <f t="shared" si="17"/>
        <v>54.76</v>
      </c>
      <c r="I74" s="12">
        <f t="shared" si="30"/>
        <v>486.728</v>
      </c>
      <c r="J74" s="12">
        <f t="shared" si="31"/>
        <v>21.301</v>
      </c>
      <c r="K74" s="22">
        <f t="shared" si="32"/>
        <v>444.42</v>
      </c>
      <c r="L74" s="22"/>
      <c r="M74" s="13">
        <f t="shared" si="40"/>
        <v>1007.209</v>
      </c>
      <c r="N74" s="12">
        <v>0</v>
      </c>
      <c r="O74" s="12">
        <f t="shared" si="33"/>
        <v>243.36</v>
      </c>
      <c r="P74" s="12">
        <f t="shared" si="34"/>
        <v>9.13</v>
      </c>
      <c r="Q74" s="22">
        <f t="shared" si="35"/>
        <v>104.57</v>
      </c>
      <c r="R74" s="22"/>
      <c r="S74" s="11">
        <f t="shared" si="41"/>
        <v>357.06</v>
      </c>
      <c r="T74" s="11">
        <f t="shared" si="42"/>
        <v>1364.269</v>
      </c>
      <c r="U74" s="12"/>
      <c r="V74" s="1" t="s">
        <v>50</v>
      </c>
      <c r="AA74" s="36"/>
      <c r="AE74" s="2" t="e">
        <f>VLOOKUP(D74,'2021.07'!$D$2:$M$435,7,0)</f>
        <v>#N/A</v>
      </c>
      <c r="AF74" s="2" t="e">
        <f t="shared" si="43"/>
        <v>#N/A</v>
      </c>
      <c r="AH74" s="2" t="str">
        <f>VLOOKUP(D74,[9]Sheet1!$C$1:$H$500,6,0)</f>
        <v>正常应缴</v>
      </c>
    </row>
    <row r="75" ht="20" customHeight="1" spans="1:34">
      <c r="A75" s="10">
        <f t="shared" ref="A75:A89" si="44">ROW()-3</f>
        <v>72</v>
      </c>
      <c r="B75" s="14" t="s">
        <v>155</v>
      </c>
      <c r="C75" s="11" t="s">
        <v>156</v>
      </c>
      <c r="D75" s="11" t="s">
        <v>157</v>
      </c>
      <c r="E75" s="11">
        <v>2836.2</v>
      </c>
      <c r="F75" s="11">
        <v>2837</v>
      </c>
      <c r="G75" s="13">
        <v>5228.42</v>
      </c>
      <c r="H75" s="11">
        <f t="shared" si="17"/>
        <v>51.05</v>
      </c>
      <c r="I75" s="11">
        <f t="shared" si="30"/>
        <v>453.792</v>
      </c>
      <c r="J75" s="11">
        <f t="shared" si="31"/>
        <v>19.859</v>
      </c>
      <c r="K75" s="13">
        <f t="shared" si="32"/>
        <v>444.42</v>
      </c>
      <c r="L75" s="13"/>
      <c r="M75" s="13">
        <f t="shared" si="40"/>
        <v>969.121</v>
      </c>
      <c r="N75" s="11">
        <v>0</v>
      </c>
      <c r="O75" s="11">
        <f t="shared" si="33"/>
        <v>226.9</v>
      </c>
      <c r="P75" s="11">
        <f t="shared" si="34"/>
        <v>8.51</v>
      </c>
      <c r="Q75" s="13">
        <f t="shared" si="35"/>
        <v>104.57</v>
      </c>
      <c r="R75" s="13"/>
      <c r="S75" s="11">
        <f t="shared" si="41"/>
        <v>339.98</v>
      </c>
      <c r="T75" s="11">
        <f t="shared" si="42"/>
        <v>1309.101</v>
      </c>
      <c r="U75" s="11"/>
      <c r="V75" s="2" t="str">
        <f>VLOOKUP(D75,[3]汇总!I$2:J$326,2,0)</f>
        <v>√</v>
      </c>
      <c r="W75" s="2">
        <f>VLOOKUP(D75,'[4]2021.05'!$E$5:$F$203,2,0)</f>
        <v>4180</v>
      </c>
      <c r="X75" s="2">
        <f t="shared" ref="X75:X89" si="45">I75*1</f>
        <v>453.792</v>
      </c>
      <c r="Y75" s="2">
        <f t="shared" ref="Y75:Y89" si="46">I75-X75</f>
        <v>0</v>
      </c>
      <c r="Z75" s="2">
        <f t="shared" ref="Z75:Z89" si="47">O75-Y75</f>
        <v>226.9</v>
      </c>
      <c r="AA75" s="35" t="str">
        <f>VLOOKUP(C75,[7]export!$B$1:$I$388,8,0)</f>
        <v>226.9</v>
      </c>
      <c r="AB75" s="2">
        <f>VLOOKUP(C75,[8]Sheet1!$B$1:$K$500,9,0)</f>
        <v>8.51</v>
      </c>
      <c r="AC75" s="2">
        <f t="shared" ref="AC75:AC89" si="48">P75-AB75</f>
        <v>0</v>
      </c>
      <c r="AD75" s="2">
        <f>VLOOKUP(C75,'2021.06'!$C$2:$M$500,9,0)</f>
        <v>424.17</v>
      </c>
      <c r="AE75" s="2">
        <f>VLOOKUP(D75,'2021.07'!$D$2:$M$435,7,0)</f>
        <v>19.859</v>
      </c>
      <c r="AF75" s="2">
        <f t="shared" si="43"/>
        <v>0</v>
      </c>
      <c r="AH75" s="2" t="str">
        <f>VLOOKUP(D75,[9]Sheet1!$C$1:$H$500,6,0)</f>
        <v>正常应缴</v>
      </c>
    </row>
    <row r="76" ht="20" customHeight="1" spans="1:34">
      <c r="A76" s="10">
        <f t="shared" si="44"/>
        <v>73</v>
      </c>
      <c r="B76" s="15"/>
      <c r="C76" s="11" t="s">
        <v>158</v>
      </c>
      <c r="D76" s="11" t="s">
        <v>159</v>
      </c>
      <c r="E76" s="11">
        <v>3820</v>
      </c>
      <c r="F76" s="11">
        <v>3820</v>
      </c>
      <c r="G76" s="13">
        <v>5228.42</v>
      </c>
      <c r="H76" s="11">
        <f t="shared" si="17"/>
        <v>68.76</v>
      </c>
      <c r="I76" s="11">
        <f t="shared" si="30"/>
        <v>611.2</v>
      </c>
      <c r="J76" s="11">
        <f t="shared" si="31"/>
        <v>26.74</v>
      </c>
      <c r="K76" s="13">
        <f t="shared" si="32"/>
        <v>444.42</v>
      </c>
      <c r="L76" s="13"/>
      <c r="M76" s="13">
        <f t="shared" si="40"/>
        <v>1151.12</v>
      </c>
      <c r="N76" s="11">
        <v>0</v>
      </c>
      <c r="O76" s="11">
        <f t="shared" si="33"/>
        <v>305.6</v>
      </c>
      <c r="P76" s="11">
        <f t="shared" si="34"/>
        <v>11.46</v>
      </c>
      <c r="Q76" s="13">
        <f t="shared" si="35"/>
        <v>104.57</v>
      </c>
      <c r="R76" s="13"/>
      <c r="S76" s="11">
        <f t="shared" si="41"/>
        <v>421.63</v>
      </c>
      <c r="T76" s="11">
        <f t="shared" si="42"/>
        <v>1572.75</v>
      </c>
      <c r="U76" s="11"/>
      <c r="V76" s="2" t="str">
        <f>VLOOKUP(D76,[3]汇总!I$2:J$326,2,0)</f>
        <v>√</v>
      </c>
      <c r="W76" s="2">
        <f>VLOOKUP(D76,'[4]2021.05'!$E$5:$F$203,2,0)</f>
        <v>3180</v>
      </c>
      <c r="X76" s="2">
        <f t="shared" si="45"/>
        <v>611.2</v>
      </c>
      <c r="Y76" s="2">
        <f t="shared" si="46"/>
        <v>0</v>
      </c>
      <c r="Z76" s="2">
        <f t="shared" si="47"/>
        <v>305.6</v>
      </c>
      <c r="AA76" s="35" t="str">
        <f>VLOOKUP(C76,[7]export!$B$1:$I$388,8,0)</f>
        <v>305.6</v>
      </c>
      <c r="AB76" s="2">
        <f>VLOOKUP(C76,[8]Sheet1!$B$1:$K$500,9,0)</f>
        <v>11.46</v>
      </c>
      <c r="AC76" s="2">
        <f t="shared" si="48"/>
        <v>0</v>
      </c>
      <c r="AD76" s="2">
        <f>VLOOKUP(C76,'2021.06'!$C$2:$M$500,9,0)</f>
        <v>424.17</v>
      </c>
      <c r="AE76" s="2">
        <f>VLOOKUP(D76,'2021.07'!$D$2:$M$435,7,0)</f>
        <v>26.74</v>
      </c>
      <c r="AF76" s="2">
        <f t="shared" si="43"/>
        <v>0</v>
      </c>
      <c r="AH76" s="2" t="str">
        <f>VLOOKUP(D76,[9]Sheet1!$C$1:$H$500,6,0)</f>
        <v>正常应缴</v>
      </c>
    </row>
    <row r="77" ht="20" customHeight="1" spans="1:34">
      <c r="A77" s="10">
        <f t="shared" si="44"/>
        <v>74</v>
      </c>
      <c r="B77" s="15"/>
      <c r="C77" s="11" t="s">
        <v>160</v>
      </c>
      <c r="D77" s="11" t="s">
        <v>161</v>
      </c>
      <c r="E77" s="11">
        <v>2836.2</v>
      </c>
      <c r="F77" s="11">
        <v>2837</v>
      </c>
      <c r="G77" s="13">
        <v>5228.42</v>
      </c>
      <c r="H77" s="11">
        <f t="shared" si="17"/>
        <v>51.05</v>
      </c>
      <c r="I77" s="11">
        <f t="shared" si="30"/>
        <v>453.792</v>
      </c>
      <c r="J77" s="11">
        <f t="shared" si="31"/>
        <v>19.859</v>
      </c>
      <c r="K77" s="13">
        <f t="shared" si="32"/>
        <v>444.42</v>
      </c>
      <c r="L77" s="13"/>
      <c r="M77" s="13">
        <f t="shared" si="40"/>
        <v>969.121</v>
      </c>
      <c r="N77" s="11">
        <v>0</v>
      </c>
      <c r="O77" s="11">
        <f t="shared" si="33"/>
        <v>226.9</v>
      </c>
      <c r="P77" s="11">
        <f t="shared" si="34"/>
        <v>8.51</v>
      </c>
      <c r="Q77" s="13">
        <f t="shared" si="35"/>
        <v>104.57</v>
      </c>
      <c r="R77" s="13"/>
      <c r="S77" s="11">
        <f t="shared" si="41"/>
        <v>339.98</v>
      </c>
      <c r="T77" s="11">
        <f t="shared" si="42"/>
        <v>1309.101</v>
      </c>
      <c r="U77" s="11"/>
      <c r="V77" s="2" t="str">
        <f>VLOOKUP(D77,[3]汇总!I$2:J$326,2,0)</f>
        <v>√</v>
      </c>
      <c r="W77" s="2">
        <f>VLOOKUP(D77,'[4]2021.05'!$E$5:$F$203,2,0)</f>
        <v>1790</v>
      </c>
      <c r="X77" s="2">
        <f t="shared" si="45"/>
        <v>453.792</v>
      </c>
      <c r="Y77" s="2">
        <f t="shared" si="46"/>
        <v>0</v>
      </c>
      <c r="Z77" s="2">
        <f t="shared" si="47"/>
        <v>226.9</v>
      </c>
      <c r="AA77" s="35" t="str">
        <f>VLOOKUP(C77,[7]export!$B$1:$I$388,8,0)</f>
        <v>226.9</v>
      </c>
      <c r="AB77" s="2">
        <f>VLOOKUP(C77,[8]Sheet1!$B$1:$K$500,9,0)</f>
        <v>8.51</v>
      </c>
      <c r="AC77" s="2">
        <f t="shared" si="48"/>
        <v>0</v>
      </c>
      <c r="AD77" s="2">
        <f>VLOOKUP(C77,'2021.06'!$C$2:$M$500,9,0)</f>
        <v>424.17</v>
      </c>
      <c r="AE77" s="2">
        <f>VLOOKUP(D77,'2021.07'!$D$2:$M$435,7,0)</f>
        <v>19.859</v>
      </c>
      <c r="AF77" s="2">
        <f t="shared" si="43"/>
        <v>0</v>
      </c>
      <c r="AH77" s="2" t="str">
        <f>VLOOKUP(D77,[9]Sheet1!$C$1:$H$500,6,0)</f>
        <v>正常应缴</v>
      </c>
    </row>
    <row r="78" ht="20" customHeight="1" spans="1:34">
      <c r="A78" s="10">
        <f t="shared" si="44"/>
        <v>75</v>
      </c>
      <c r="B78" s="15"/>
      <c r="C78" s="11" t="s">
        <v>162</v>
      </c>
      <c r="D78" s="11" t="s">
        <v>163</v>
      </c>
      <c r="E78" s="11">
        <v>2836.2</v>
      </c>
      <c r="F78" s="11">
        <v>2837</v>
      </c>
      <c r="G78" s="13">
        <v>5228.42</v>
      </c>
      <c r="H78" s="11">
        <f t="shared" si="17"/>
        <v>51.05</v>
      </c>
      <c r="I78" s="11">
        <f t="shared" si="30"/>
        <v>453.792</v>
      </c>
      <c r="J78" s="11">
        <f t="shared" si="31"/>
        <v>19.859</v>
      </c>
      <c r="K78" s="13">
        <f t="shared" si="32"/>
        <v>444.42</v>
      </c>
      <c r="L78" s="13"/>
      <c r="M78" s="13">
        <f t="shared" si="40"/>
        <v>969.121</v>
      </c>
      <c r="N78" s="11">
        <v>0</v>
      </c>
      <c r="O78" s="11">
        <f t="shared" si="33"/>
        <v>226.9</v>
      </c>
      <c r="P78" s="11">
        <f t="shared" si="34"/>
        <v>8.51</v>
      </c>
      <c r="Q78" s="13">
        <f t="shared" si="35"/>
        <v>104.57</v>
      </c>
      <c r="R78" s="13"/>
      <c r="S78" s="11">
        <f t="shared" si="41"/>
        <v>339.98</v>
      </c>
      <c r="T78" s="11">
        <f t="shared" si="42"/>
        <v>1309.101</v>
      </c>
      <c r="U78" s="11"/>
      <c r="V78" s="2" t="str">
        <f>VLOOKUP(D78,[3]汇总!I$2:J$326,2,0)</f>
        <v>√</v>
      </c>
      <c r="W78" s="2">
        <f>VLOOKUP(D78,'[4]2021.05'!$E$5:$F$203,2,0)</f>
        <v>3180</v>
      </c>
      <c r="X78" s="2">
        <f t="shared" si="45"/>
        <v>453.792</v>
      </c>
      <c r="Y78" s="2">
        <f t="shared" si="46"/>
        <v>0</v>
      </c>
      <c r="Z78" s="2">
        <f t="shared" si="47"/>
        <v>226.9</v>
      </c>
      <c r="AA78" s="35" t="str">
        <f>VLOOKUP(C78,[7]export!$B$1:$I$388,8,0)</f>
        <v>226.9</v>
      </c>
      <c r="AB78" s="2">
        <f>VLOOKUP(C78,[8]Sheet1!$B$1:$K$500,9,0)</f>
        <v>8.51</v>
      </c>
      <c r="AC78" s="2">
        <f t="shared" si="48"/>
        <v>0</v>
      </c>
      <c r="AD78" s="2">
        <f>VLOOKUP(C78,'2021.06'!$C$2:$M$500,9,0)</f>
        <v>424.17</v>
      </c>
      <c r="AE78" s="2">
        <f>VLOOKUP(D78,'2021.07'!$D$2:$M$435,7,0)</f>
        <v>19.859</v>
      </c>
      <c r="AF78" s="2">
        <f t="shared" si="43"/>
        <v>0</v>
      </c>
      <c r="AH78" s="2" t="str">
        <f>VLOOKUP(D78,[9]Sheet1!$C$1:$H$500,6,0)</f>
        <v>正常应缴</v>
      </c>
    </row>
    <row r="79" ht="20" customHeight="1" spans="1:34">
      <c r="A79" s="10">
        <f t="shared" si="44"/>
        <v>76</v>
      </c>
      <c r="B79" s="15"/>
      <c r="C79" s="11" t="s">
        <v>164</v>
      </c>
      <c r="D79" s="11" t="s">
        <v>165</v>
      </c>
      <c r="E79" s="11">
        <v>2836.2</v>
      </c>
      <c r="F79" s="11">
        <v>2837</v>
      </c>
      <c r="G79" s="13">
        <v>5228.42</v>
      </c>
      <c r="H79" s="11">
        <f t="shared" si="17"/>
        <v>51.05</v>
      </c>
      <c r="I79" s="11">
        <f t="shared" si="30"/>
        <v>453.792</v>
      </c>
      <c r="J79" s="11">
        <f t="shared" si="31"/>
        <v>19.859</v>
      </c>
      <c r="K79" s="13">
        <f t="shared" si="32"/>
        <v>444.42</v>
      </c>
      <c r="L79" s="13"/>
      <c r="M79" s="13">
        <f t="shared" si="40"/>
        <v>969.121</v>
      </c>
      <c r="N79" s="11">
        <v>0</v>
      </c>
      <c r="O79" s="11">
        <f t="shared" si="33"/>
        <v>226.9</v>
      </c>
      <c r="P79" s="11">
        <f t="shared" si="34"/>
        <v>8.51</v>
      </c>
      <c r="Q79" s="13">
        <f t="shared" si="35"/>
        <v>104.57</v>
      </c>
      <c r="R79" s="13"/>
      <c r="S79" s="11">
        <f t="shared" si="41"/>
        <v>339.98</v>
      </c>
      <c r="T79" s="11">
        <f t="shared" si="42"/>
        <v>1309.101</v>
      </c>
      <c r="U79" s="11"/>
      <c r="V79" s="2" t="str">
        <f>VLOOKUP(D79,[3]汇总!I$2:J$326,2,0)</f>
        <v>√</v>
      </c>
      <c r="W79" s="2">
        <f>VLOOKUP(D79,'[4]2021.05'!$E$5:$F$203,2,0)</f>
        <v>1790</v>
      </c>
      <c r="X79" s="2">
        <f t="shared" si="45"/>
        <v>453.792</v>
      </c>
      <c r="Y79" s="2">
        <f t="shared" si="46"/>
        <v>0</v>
      </c>
      <c r="Z79" s="2">
        <f t="shared" si="47"/>
        <v>226.9</v>
      </c>
      <c r="AA79" s="35" t="str">
        <f>VLOOKUP(C79,[7]export!$B$1:$I$388,8,0)</f>
        <v>226.9</v>
      </c>
      <c r="AB79" s="2">
        <f>VLOOKUP(C79,[8]Sheet1!$B$1:$K$500,9,0)</f>
        <v>8.51</v>
      </c>
      <c r="AC79" s="2">
        <f t="shared" si="48"/>
        <v>0</v>
      </c>
      <c r="AD79" s="2">
        <f>VLOOKUP(C79,'2021.06'!$C$2:$M$500,9,0)</f>
        <v>424.17</v>
      </c>
      <c r="AE79" s="2">
        <f>VLOOKUP(D79,'2021.07'!$D$2:$M$435,7,0)</f>
        <v>19.859</v>
      </c>
      <c r="AF79" s="2">
        <f t="shared" si="43"/>
        <v>0</v>
      </c>
      <c r="AH79" s="2" t="str">
        <f>VLOOKUP(D79,[9]Sheet1!$C$1:$H$500,6,0)</f>
        <v>正常应缴</v>
      </c>
    </row>
    <row r="80" ht="20" customHeight="1" spans="1:34">
      <c r="A80" s="10">
        <f t="shared" si="44"/>
        <v>77</v>
      </c>
      <c r="B80" s="15"/>
      <c r="C80" s="11" t="s">
        <v>166</v>
      </c>
      <c r="D80" s="11" t="s">
        <v>167</v>
      </c>
      <c r="E80" s="11">
        <v>2836.2</v>
      </c>
      <c r="F80" s="11">
        <v>2837</v>
      </c>
      <c r="G80" s="13">
        <v>5228.42</v>
      </c>
      <c r="H80" s="11">
        <f t="shared" si="17"/>
        <v>51.05</v>
      </c>
      <c r="I80" s="11">
        <f t="shared" si="30"/>
        <v>453.792</v>
      </c>
      <c r="J80" s="11">
        <f t="shared" si="31"/>
        <v>19.859</v>
      </c>
      <c r="K80" s="13">
        <f t="shared" si="32"/>
        <v>444.42</v>
      </c>
      <c r="L80" s="13"/>
      <c r="M80" s="13">
        <f t="shared" si="40"/>
        <v>969.121</v>
      </c>
      <c r="N80" s="11">
        <v>0</v>
      </c>
      <c r="O80" s="11">
        <f t="shared" si="33"/>
        <v>226.9</v>
      </c>
      <c r="P80" s="11">
        <f t="shared" si="34"/>
        <v>8.51</v>
      </c>
      <c r="Q80" s="13">
        <f t="shared" si="35"/>
        <v>104.57</v>
      </c>
      <c r="R80" s="13"/>
      <c r="S80" s="11">
        <f t="shared" si="41"/>
        <v>339.98</v>
      </c>
      <c r="T80" s="11">
        <f t="shared" si="42"/>
        <v>1309.101</v>
      </c>
      <c r="U80" s="11"/>
      <c r="V80" s="2" t="str">
        <f>VLOOKUP(D80,[3]汇总!I$2:J$326,2,0)</f>
        <v>√</v>
      </c>
      <c r="W80" s="2">
        <f>VLOOKUP(D80,'[4]2021.05'!$E$5:$F$203,2,0)</f>
        <v>3180</v>
      </c>
      <c r="X80" s="2">
        <f t="shared" si="45"/>
        <v>453.792</v>
      </c>
      <c r="Y80" s="2">
        <f t="shared" si="46"/>
        <v>0</v>
      </c>
      <c r="Z80" s="2">
        <f t="shared" si="47"/>
        <v>226.9</v>
      </c>
      <c r="AA80" s="35" t="str">
        <f>VLOOKUP(C80,[7]export!$B$1:$I$388,8,0)</f>
        <v>226.9</v>
      </c>
      <c r="AB80" s="2">
        <f>VLOOKUP(C80,[8]Sheet1!$B$1:$K$500,9,0)</f>
        <v>8.51</v>
      </c>
      <c r="AC80" s="2">
        <f t="shared" si="48"/>
        <v>0</v>
      </c>
      <c r="AD80" s="2">
        <f>VLOOKUP(C80,'2021.06'!$C$2:$M$500,9,0)</f>
        <v>424.17</v>
      </c>
      <c r="AE80" s="2">
        <f>VLOOKUP(D80,'2021.07'!$D$2:$M$435,7,0)</f>
        <v>19.859</v>
      </c>
      <c r="AF80" s="2">
        <f t="shared" si="43"/>
        <v>0</v>
      </c>
      <c r="AH80" s="2" t="str">
        <f>VLOOKUP(D80,[9]Sheet1!$C$1:$H$500,6,0)</f>
        <v>正常应缴</v>
      </c>
    </row>
    <row r="81" ht="20" customHeight="1" spans="1:34">
      <c r="A81" s="10">
        <f t="shared" si="44"/>
        <v>78</v>
      </c>
      <c r="B81" s="15"/>
      <c r="C81" s="11" t="s">
        <v>168</v>
      </c>
      <c r="D81" s="11" t="s">
        <v>169</v>
      </c>
      <c r="E81" s="11">
        <v>2836.2</v>
      </c>
      <c r="F81" s="11">
        <v>2837</v>
      </c>
      <c r="G81" s="13">
        <v>5228.42</v>
      </c>
      <c r="H81" s="11">
        <f t="shared" si="17"/>
        <v>51.05</v>
      </c>
      <c r="I81" s="11">
        <f t="shared" si="30"/>
        <v>453.792</v>
      </c>
      <c r="J81" s="11">
        <f t="shared" si="31"/>
        <v>19.859</v>
      </c>
      <c r="K81" s="13">
        <f t="shared" si="32"/>
        <v>444.42</v>
      </c>
      <c r="L81" s="13"/>
      <c r="M81" s="13">
        <f t="shared" si="40"/>
        <v>969.121</v>
      </c>
      <c r="N81" s="11">
        <v>0</v>
      </c>
      <c r="O81" s="11">
        <f t="shared" si="33"/>
        <v>226.9</v>
      </c>
      <c r="P81" s="11">
        <f t="shared" si="34"/>
        <v>8.51</v>
      </c>
      <c r="Q81" s="13">
        <f t="shared" si="35"/>
        <v>104.57</v>
      </c>
      <c r="R81" s="13"/>
      <c r="S81" s="11">
        <f t="shared" si="41"/>
        <v>339.98</v>
      </c>
      <c r="T81" s="11">
        <f t="shared" si="42"/>
        <v>1309.101</v>
      </c>
      <c r="U81" s="11"/>
      <c r="V81" s="2" t="str">
        <f>VLOOKUP(D81,[3]汇总!I$2:J$326,2,0)</f>
        <v>√</v>
      </c>
      <c r="W81" s="2">
        <f>VLOOKUP(D81,'[4]2021.05'!$E$5:$F$203,2,0)</f>
        <v>3180</v>
      </c>
      <c r="X81" s="2">
        <f t="shared" si="45"/>
        <v>453.792</v>
      </c>
      <c r="Y81" s="2">
        <f t="shared" si="46"/>
        <v>0</v>
      </c>
      <c r="Z81" s="2">
        <f t="shared" si="47"/>
        <v>226.9</v>
      </c>
      <c r="AA81" s="35" t="str">
        <f>VLOOKUP(C81,[7]export!$B$1:$I$388,8,0)</f>
        <v>226.9</v>
      </c>
      <c r="AB81" s="2">
        <f>VLOOKUP(C81,[8]Sheet1!$B$1:$K$500,9,0)</f>
        <v>8.51</v>
      </c>
      <c r="AC81" s="2">
        <f t="shared" si="48"/>
        <v>0</v>
      </c>
      <c r="AD81" s="2">
        <f>VLOOKUP(C81,'2021.06'!$C$2:$M$500,9,0)</f>
        <v>424.17</v>
      </c>
      <c r="AE81" s="2">
        <f>VLOOKUP(D81,'2021.07'!$D$2:$M$435,7,0)</f>
        <v>19.859</v>
      </c>
      <c r="AF81" s="2">
        <f t="shared" si="43"/>
        <v>0</v>
      </c>
      <c r="AH81" s="2" t="str">
        <f>VLOOKUP(D81,[9]Sheet1!$C$1:$H$500,6,0)</f>
        <v>正常应缴</v>
      </c>
    </row>
    <row r="82" ht="20" customHeight="1" spans="1:34">
      <c r="A82" s="10">
        <f t="shared" si="44"/>
        <v>79</v>
      </c>
      <c r="B82" s="15"/>
      <c r="C82" s="11" t="s">
        <v>170</v>
      </c>
      <c r="D82" s="11" t="s">
        <v>171</v>
      </c>
      <c r="E82" s="11">
        <v>2836.2</v>
      </c>
      <c r="F82" s="11">
        <v>2837</v>
      </c>
      <c r="G82" s="13">
        <v>5228.42</v>
      </c>
      <c r="H82" s="11">
        <f t="shared" si="17"/>
        <v>51.05</v>
      </c>
      <c r="I82" s="11">
        <f t="shared" si="30"/>
        <v>453.792</v>
      </c>
      <c r="J82" s="11">
        <f t="shared" si="31"/>
        <v>19.859</v>
      </c>
      <c r="K82" s="13">
        <f t="shared" si="32"/>
        <v>444.42</v>
      </c>
      <c r="L82" s="13"/>
      <c r="M82" s="13">
        <f t="shared" si="40"/>
        <v>969.121</v>
      </c>
      <c r="N82" s="11">
        <v>0</v>
      </c>
      <c r="O82" s="11">
        <f t="shared" si="33"/>
        <v>226.9</v>
      </c>
      <c r="P82" s="11">
        <f t="shared" si="34"/>
        <v>8.51</v>
      </c>
      <c r="Q82" s="13">
        <f t="shared" si="35"/>
        <v>104.57</v>
      </c>
      <c r="R82" s="13"/>
      <c r="S82" s="11">
        <f t="shared" si="41"/>
        <v>339.98</v>
      </c>
      <c r="T82" s="11">
        <f t="shared" si="42"/>
        <v>1309.101</v>
      </c>
      <c r="U82" s="11"/>
      <c r="V82" s="2" t="str">
        <f>VLOOKUP(D82,[3]汇总!I$2:J$326,2,0)</f>
        <v>√</v>
      </c>
      <c r="W82" s="2">
        <f>VLOOKUP(D82,'[4]2021.05'!$E$5:$F$203,2,0)</f>
        <v>3180</v>
      </c>
      <c r="X82" s="2">
        <f t="shared" si="45"/>
        <v>453.792</v>
      </c>
      <c r="Y82" s="2">
        <f t="shared" si="46"/>
        <v>0</v>
      </c>
      <c r="Z82" s="2">
        <f t="shared" si="47"/>
        <v>226.9</v>
      </c>
      <c r="AA82" s="35" t="str">
        <f>VLOOKUP(C82,[7]export!$B$1:$I$388,8,0)</f>
        <v>226.9</v>
      </c>
      <c r="AB82" s="2">
        <f>VLOOKUP(C82,[8]Sheet1!$B$1:$K$500,9,0)</f>
        <v>8.51</v>
      </c>
      <c r="AC82" s="2">
        <f t="shared" si="48"/>
        <v>0</v>
      </c>
      <c r="AD82" s="2">
        <f>VLOOKUP(C82,'2021.06'!$C$2:$M$500,9,0)</f>
        <v>424.17</v>
      </c>
      <c r="AE82" s="2">
        <f>VLOOKUP(D82,'2021.07'!$D$2:$M$435,7,0)</f>
        <v>19.859</v>
      </c>
      <c r="AF82" s="2">
        <f t="shared" si="43"/>
        <v>0</v>
      </c>
      <c r="AH82" s="2" t="str">
        <f>VLOOKUP(D82,[9]Sheet1!$C$1:$H$500,6,0)</f>
        <v>正常应缴</v>
      </c>
    </row>
    <row r="83" ht="20" customHeight="1" spans="1:34">
      <c r="A83" s="10">
        <f t="shared" si="44"/>
        <v>80</v>
      </c>
      <c r="B83" s="15"/>
      <c r="C83" s="11" t="s">
        <v>172</v>
      </c>
      <c r="D83" s="11" t="s">
        <v>173</v>
      </c>
      <c r="E83" s="11">
        <v>2836.2</v>
      </c>
      <c r="F83" s="11">
        <v>2837</v>
      </c>
      <c r="G83" s="13">
        <v>5228.42</v>
      </c>
      <c r="H83" s="11">
        <f t="shared" si="17"/>
        <v>51.05</v>
      </c>
      <c r="I83" s="11">
        <f t="shared" si="30"/>
        <v>453.792</v>
      </c>
      <c r="J83" s="11">
        <f t="shared" si="31"/>
        <v>19.859</v>
      </c>
      <c r="K83" s="13">
        <f t="shared" si="32"/>
        <v>444.42</v>
      </c>
      <c r="L83" s="13"/>
      <c r="M83" s="13">
        <f t="shared" si="40"/>
        <v>969.121</v>
      </c>
      <c r="N83" s="11">
        <v>0</v>
      </c>
      <c r="O83" s="11">
        <f t="shared" si="33"/>
        <v>226.9</v>
      </c>
      <c r="P83" s="11">
        <f t="shared" si="34"/>
        <v>8.51</v>
      </c>
      <c r="Q83" s="13">
        <f t="shared" si="35"/>
        <v>104.57</v>
      </c>
      <c r="R83" s="13"/>
      <c r="S83" s="11">
        <f t="shared" si="41"/>
        <v>339.98</v>
      </c>
      <c r="T83" s="11">
        <f t="shared" si="42"/>
        <v>1309.101</v>
      </c>
      <c r="U83" s="11"/>
      <c r="V83" s="2" t="str">
        <f>VLOOKUP(D83,[3]汇总!I$2:J$326,2,0)</f>
        <v>√</v>
      </c>
      <c r="W83" s="2">
        <f>VLOOKUP(D83,'[4]2021.05'!$E$5:$F$203,2,0)</f>
        <v>3180</v>
      </c>
      <c r="X83" s="2">
        <f t="shared" si="45"/>
        <v>453.792</v>
      </c>
      <c r="Y83" s="2">
        <f t="shared" si="46"/>
        <v>0</v>
      </c>
      <c r="Z83" s="2">
        <f t="shared" si="47"/>
        <v>226.9</v>
      </c>
      <c r="AA83" s="35" t="str">
        <f>VLOOKUP(C83,[7]export!$B$1:$I$388,8,0)</f>
        <v>226.9</v>
      </c>
      <c r="AB83" s="2">
        <f>VLOOKUP(C83,[8]Sheet1!$B$1:$K$500,9,0)</f>
        <v>8.51</v>
      </c>
      <c r="AC83" s="2">
        <f t="shared" si="48"/>
        <v>0</v>
      </c>
      <c r="AD83" s="2">
        <f>VLOOKUP(C83,'2021.06'!$C$2:$M$500,9,0)</f>
        <v>424.17</v>
      </c>
      <c r="AE83" s="2">
        <f>VLOOKUP(D83,'2021.07'!$D$2:$M$435,7,0)</f>
        <v>19.859</v>
      </c>
      <c r="AF83" s="2">
        <f t="shared" si="43"/>
        <v>0</v>
      </c>
      <c r="AH83" s="2" t="str">
        <f>VLOOKUP(D83,[9]Sheet1!$C$1:$H$500,6,0)</f>
        <v>正常应缴</v>
      </c>
    </row>
    <row r="84" ht="20" customHeight="1" spans="1:34">
      <c r="A84" s="10">
        <f t="shared" si="44"/>
        <v>81</v>
      </c>
      <c r="B84" s="15"/>
      <c r="C84" s="11" t="s">
        <v>174</v>
      </c>
      <c r="D84" s="11" t="s">
        <v>175</v>
      </c>
      <c r="E84" s="11">
        <v>2836.2</v>
      </c>
      <c r="F84" s="11">
        <v>2837</v>
      </c>
      <c r="G84" s="13">
        <v>5228.42</v>
      </c>
      <c r="H84" s="11">
        <f t="shared" si="17"/>
        <v>51.05</v>
      </c>
      <c r="I84" s="11">
        <f t="shared" si="30"/>
        <v>453.792</v>
      </c>
      <c r="J84" s="11">
        <f t="shared" si="31"/>
        <v>19.859</v>
      </c>
      <c r="K84" s="13">
        <f t="shared" si="32"/>
        <v>444.42</v>
      </c>
      <c r="L84" s="13"/>
      <c r="M84" s="13">
        <f t="shared" si="40"/>
        <v>969.121</v>
      </c>
      <c r="N84" s="11">
        <v>0</v>
      </c>
      <c r="O84" s="11">
        <f t="shared" si="33"/>
        <v>226.9</v>
      </c>
      <c r="P84" s="11">
        <f t="shared" si="34"/>
        <v>8.51</v>
      </c>
      <c r="Q84" s="13">
        <f t="shared" si="35"/>
        <v>104.57</v>
      </c>
      <c r="R84" s="13"/>
      <c r="S84" s="11">
        <f t="shared" si="41"/>
        <v>339.98</v>
      </c>
      <c r="T84" s="11">
        <f t="shared" si="42"/>
        <v>1309.101</v>
      </c>
      <c r="U84" s="11"/>
      <c r="V84" s="2" t="str">
        <f>VLOOKUP(D84,[3]汇总!I$2:J$326,2,0)</f>
        <v>√</v>
      </c>
      <c r="W84" s="2">
        <f>VLOOKUP(D84,'[4]2021.05'!$E$5:$F$203,2,0)</f>
        <v>3180</v>
      </c>
      <c r="X84" s="2">
        <f t="shared" si="45"/>
        <v>453.792</v>
      </c>
      <c r="Y84" s="2">
        <f t="shared" si="46"/>
        <v>0</v>
      </c>
      <c r="Z84" s="2">
        <f t="shared" si="47"/>
        <v>226.9</v>
      </c>
      <c r="AA84" s="35" t="str">
        <f>VLOOKUP(C84,[7]export!$B$1:$I$388,8,0)</f>
        <v>226.9</v>
      </c>
      <c r="AB84" s="2">
        <f>VLOOKUP(C84,[8]Sheet1!$B$1:$K$500,9,0)</f>
        <v>8.51</v>
      </c>
      <c r="AC84" s="2">
        <f t="shared" si="48"/>
        <v>0</v>
      </c>
      <c r="AD84" s="2">
        <f>VLOOKUP(C84,'2021.06'!$C$2:$M$500,9,0)</f>
        <v>424.17</v>
      </c>
      <c r="AE84" s="2">
        <f>VLOOKUP(D84,'2021.07'!$D$2:$M$435,7,0)</f>
        <v>19.859</v>
      </c>
      <c r="AF84" s="2">
        <f t="shared" si="43"/>
        <v>0</v>
      </c>
      <c r="AH84" s="2" t="str">
        <f>VLOOKUP(D84,[9]Sheet1!$C$1:$H$500,6,0)</f>
        <v>正常应缴</v>
      </c>
    </row>
    <row r="85" ht="20" customHeight="1" spans="1:34">
      <c r="A85" s="10">
        <f t="shared" si="44"/>
        <v>82</v>
      </c>
      <c r="B85" s="15"/>
      <c r="C85" s="11" t="s">
        <v>176</v>
      </c>
      <c r="D85" s="11" t="s">
        <v>177</v>
      </c>
      <c r="E85" s="11">
        <v>2836.2</v>
      </c>
      <c r="F85" s="11">
        <v>2837</v>
      </c>
      <c r="G85" s="13">
        <v>5228.42</v>
      </c>
      <c r="H85" s="11">
        <f t="shared" si="17"/>
        <v>51.05</v>
      </c>
      <c r="I85" s="11">
        <f t="shared" si="30"/>
        <v>453.792</v>
      </c>
      <c r="J85" s="11">
        <f t="shared" si="31"/>
        <v>19.859</v>
      </c>
      <c r="K85" s="13">
        <f t="shared" si="32"/>
        <v>444.42</v>
      </c>
      <c r="L85" s="13"/>
      <c r="M85" s="13">
        <f t="shared" si="40"/>
        <v>969.121</v>
      </c>
      <c r="N85" s="11">
        <v>0</v>
      </c>
      <c r="O85" s="11">
        <f t="shared" si="33"/>
        <v>226.9</v>
      </c>
      <c r="P85" s="11">
        <f t="shared" si="34"/>
        <v>8.51</v>
      </c>
      <c r="Q85" s="13">
        <f t="shared" si="35"/>
        <v>104.57</v>
      </c>
      <c r="R85" s="13"/>
      <c r="S85" s="11">
        <f t="shared" si="41"/>
        <v>339.98</v>
      </c>
      <c r="T85" s="11">
        <f t="shared" si="42"/>
        <v>1309.101</v>
      </c>
      <c r="U85" s="11"/>
      <c r="V85" s="2" t="str">
        <f>VLOOKUP(D85,[3]汇总!I$2:J$326,2,0)</f>
        <v>√</v>
      </c>
      <c r="W85" s="2" t="e">
        <f>VLOOKUP(D85,'[4]2021.05'!$E$5:$F$203,2,0)</f>
        <v>#N/A</v>
      </c>
      <c r="X85" s="2">
        <f t="shared" si="45"/>
        <v>453.792</v>
      </c>
      <c r="Y85" s="2">
        <f t="shared" si="46"/>
        <v>0</v>
      </c>
      <c r="Z85" s="2">
        <f t="shared" si="47"/>
        <v>226.9</v>
      </c>
      <c r="AA85" s="35" t="str">
        <f>VLOOKUP(C85,[7]export!$B$1:$I$388,8,0)</f>
        <v>226.9</v>
      </c>
      <c r="AB85" s="2">
        <f>VLOOKUP(C85,[8]Sheet1!$B$1:$K$500,9,0)</f>
        <v>8.51</v>
      </c>
      <c r="AC85" s="2">
        <f t="shared" si="48"/>
        <v>0</v>
      </c>
      <c r="AD85" s="2">
        <f>VLOOKUP(C85,'2021.06'!$C$2:$M$500,9,0)</f>
        <v>424.17</v>
      </c>
      <c r="AE85" s="2">
        <f>VLOOKUP(D85,'2021.07'!$D$2:$M$435,7,0)</f>
        <v>19.859</v>
      </c>
      <c r="AF85" s="2">
        <f t="shared" si="43"/>
        <v>0</v>
      </c>
      <c r="AH85" s="2" t="str">
        <f>VLOOKUP(D85,[9]Sheet1!$C$1:$H$500,6,0)</f>
        <v>正常应缴</v>
      </c>
    </row>
    <row r="86" ht="20" customHeight="1" spans="1:34">
      <c r="A86" s="10">
        <f t="shared" si="44"/>
        <v>83</v>
      </c>
      <c r="B86" s="15"/>
      <c r="C86" s="11" t="s">
        <v>178</v>
      </c>
      <c r="D86" s="11" t="s">
        <v>179</v>
      </c>
      <c r="E86" s="11">
        <v>2836.2</v>
      </c>
      <c r="F86" s="11">
        <v>2837</v>
      </c>
      <c r="G86" s="13">
        <v>5228.42</v>
      </c>
      <c r="H86" s="11">
        <f t="shared" si="17"/>
        <v>51.05</v>
      </c>
      <c r="I86" s="11">
        <f t="shared" si="30"/>
        <v>453.792</v>
      </c>
      <c r="J86" s="11">
        <f t="shared" si="31"/>
        <v>19.859</v>
      </c>
      <c r="K86" s="13">
        <f t="shared" si="32"/>
        <v>444.42</v>
      </c>
      <c r="L86" s="13"/>
      <c r="M86" s="13">
        <f t="shared" si="40"/>
        <v>969.121</v>
      </c>
      <c r="N86" s="11">
        <v>0</v>
      </c>
      <c r="O86" s="11">
        <f t="shared" si="33"/>
        <v>226.9</v>
      </c>
      <c r="P86" s="11">
        <f t="shared" si="34"/>
        <v>8.51</v>
      </c>
      <c r="Q86" s="13">
        <f t="shared" si="35"/>
        <v>104.57</v>
      </c>
      <c r="R86" s="13"/>
      <c r="S86" s="11">
        <f t="shared" si="41"/>
        <v>339.98</v>
      </c>
      <c r="T86" s="11">
        <f t="shared" si="42"/>
        <v>1309.101</v>
      </c>
      <c r="U86" s="11"/>
      <c r="V86" s="2" t="str">
        <f>VLOOKUP(D86,[3]汇总!I$2:J$326,2,0)</f>
        <v>√</v>
      </c>
      <c r="W86" s="2">
        <f>VLOOKUP(D86,'[4]2021.05'!$E$5:$F$203,2,0)</f>
        <v>4180</v>
      </c>
      <c r="X86" s="2">
        <f t="shared" si="45"/>
        <v>453.792</v>
      </c>
      <c r="Y86" s="2">
        <f t="shared" si="46"/>
        <v>0</v>
      </c>
      <c r="Z86" s="2">
        <f t="shared" si="47"/>
        <v>226.9</v>
      </c>
      <c r="AA86" s="35" t="str">
        <f>VLOOKUP(C86,[7]export!$B$1:$I$388,8,0)</f>
        <v>226.9</v>
      </c>
      <c r="AB86" s="2">
        <f>VLOOKUP(C86,[8]Sheet1!$B$1:$K$500,9,0)</f>
        <v>8.51</v>
      </c>
      <c r="AC86" s="2">
        <f t="shared" si="48"/>
        <v>0</v>
      </c>
      <c r="AD86" s="2">
        <f>VLOOKUP(C86,'2021.06'!$C$2:$M$500,9,0)</f>
        <v>424.17</v>
      </c>
      <c r="AE86" s="2">
        <f>VLOOKUP(D86,'2021.07'!$D$2:$M$435,7,0)</f>
        <v>19.859</v>
      </c>
      <c r="AF86" s="2">
        <f t="shared" si="43"/>
        <v>0</v>
      </c>
      <c r="AH86" s="2" t="str">
        <f>VLOOKUP(D86,[9]Sheet1!$C$1:$H$500,6,0)</f>
        <v>正常应缴</v>
      </c>
    </row>
    <row r="87" ht="20" customHeight="1" spans="1:34">
      <c r="A87" s="10">
        <f t="shared" si="44"/>
        <v>84</v>
      </c>
      <c r="B87" s="15"/>
      <c r="C87" s="11" t="s">
        <v>180</v>
      </c>
      <c r="D87" s="11" t="s">
        <v>181</v>
      </c>
      <c r="E87" s="11">
        <v>2836.2</v>
      </c>
      <c r="F87" s="11">
        <v>2837</v>
      </c>
      <c r="G87" s="13">
        <v>5228.42</v>
      </c>
      <c r="H87" s="11">
        <f t="shared" si="17"/>
        <v>51.05</v>
      </c>
      <c r="I87" s="11">
        <f t="shared" si="30"/>
        <v>453.792</v>
      </c>
      <c r="J87" s="11">
        <f t="shared" si="31"/>
        <v>19.859</v>
      </c>
      <c r="K87" s="13">
        <f t="shared" si="32"/>
        <v>444.42</v>
      </c>
      <c r="L87" s="13"/>
      <c r="M87" s="13">
        <f t="shared" si="40"/>
        <v>969.121</v>
      </c>
      <c r="N87" s="11">
        <v>0</v>
      </c>
      <c r="O87" s="11">
        <f t="shared" si="33"/>
        <v>226.9</v>
      </c>
      <c r="P87" s="11">
        <f t="shared" si="34"/>
        <v>8.51</v>
      </c>
      <c r="Q87" s="13">
        <f t="shared" si="35"/>
        <v>104.57</v>
      </c>
      <c r="R87" s="13"/>
      <c r="S87" s="11">
        <f t="shared" si="41"/>
        <v>339.98</v>
      </c>
      <c r="T87" s="11">
        <f t="shared" si="42"/>
        <v>1309.101</v>
      </c>
      <c r="U87" s="11"/>
      <c r="V87" s="2" t="str">
        <f>VLOOKUP(D87,[3]汇总!I$2:J$326,2,0)</f>
        <v>√</v>
      </c>
      <c r="W87" s="2">
        <f>VLOOKUP(D87,'[4]2021.05'!$E$5:$F$203,2,0)</f>
        <v>3180</v>
      </c>
      <c r="X87" s="2">
        <f t="shared" si="45"/>
        <v>453.792</v>
      </c>
      <c r="Y87" s="2">
        <f t="shared" si="46"/>
        <v>0</v>
      </c>
      <c r="Z87" s="2">
        <f t="shared" si="47"/>
        <v>226.9</v>
      </c>
      <c r="AA87" s="35" t="str">
        <f>VLOOKUP(C87,[7]export!$B$1:$I$388,8,0)</f>
        <v>226.9</v>
      </c>
      <c r="AB87" s="2">
        <f>VLOOKUP(C87,[8]Sheet1!$B$1:$K$500,9,0)</f>
        <v>8.51</v>
      </c>
      <c r="AC87" s="2">
        <f t="shared" si="48"/>
        <v>0</v>
      </c>
      <c r="AD87" s="2">
        <f>VLOOKUP(C87,'2021.06'!$C$2:$M$500,9,0)</f>
        <v>424.17</v>
      </c>
      <c r="AE87" s="2">
        <f>VLOOKUP(D87,'2021.07'!$D$2:$M$435,7,0)</f>
        <v>19.859</v>
      </c>
      <c r="AF87" s="2">
        <f t="shared" si="43"/>
        <v>0</v>
      </c>
      <c r="AH87" s="2" t="str">
        <f>VLOOKUP(D87,[9]Sheet1!$C$1:$H$500,6,0)</f>
        <v>正常应缴</v>
      </c>
    </row>
    <row r="88" ht="20" customHeight="1" spans="1:34">
      <c r="A88" s="10">
        <f t="shared" si="44"/>
        <v>85</v>
      </c>
      <c r="B88" s="15"/>
      <c r="C88" s="11" t="s">
        <v>184</v>
      </c>
      <c r="D88" s="11" t="s">
        <v>185</v>
      </c>
      <c r="E88" s="11">
        <v>2836.2</v>
      </c>
      <c r="F88" s="11">
        <v>2837</v>
      </c>
      <c r="G88" s="13">
        <v>5228.42</v>
      </c>
      <c r="H88" s="11">
        <f t="shared" si="17"/>
        <v>51.05</v>
      </c>
      <c r="I88" s="11">
        <f t="shared" si="30"/>
        <v>453.792</v>
      </c>
      <c r="J88" s="11">
        <f t="shared" si="31"/>
        <v>19.859</v>
      </c>
      <c r="K88" s="13">
        <f t="shared" si="32"/>
        <v>444.42</v>
      </c>
      <c r="L88" s="13"/>
      <c r="M88" s="13">
        <f t="shared" si="40"/>
        <v>969.121</v>
      </c>
      <c r="N88" s="11">
        <v>0</v>
      </c>
      <c r="O88" s="11">
        <f t="shared" si="33"/>
        <v>226.9</v>
      </c>
      <c r="P88" s="11">
        <f t="shared" si="34"/>
        <v>8.51</v>
      </c>
      <c r="Q88" s="13">
        <f t="shared" si="35"/>
        <v>104.57</v>
      </c>
      <c r="R88" s="13"/>
      <c r="S88" s="11">
        <f t="shared" si="41"/>
        <v>339.98</v>
      </c>
      <c r="T88" s="11">
        <f t="shared" si="42"/>
        <v>1309.101</v>
      </c>
      <c r="U88" s="11"/>
      <c r="V88" s="2" t="str">
        <f>VLOOKUP(D88,[3]汇总!I$2:J$326,2,0)</f>
        <v>√</v>
      </c>
      <c r="W88" s="2" t="e">
        <f>VLOOKUP(D88,'[4]2021.05'!$E$5:$F$203,2,0)</f>
        <v>#N/A</v>
      </c>
      <c r="X88" s="2">
        <f t="shared" si="45"/>
        <v>453.792</v>
      </c>
      <c r="Y88" s="2">
        <f t="shared" si="46"/>
        <v>0</v>
      </c>
      <c r="Z88" s="2">
        <f t="shared" si="47"/>
        <v>226.9</v>
      </c>
      <c r="AA88" s="35" t="str">
        <f>VLOOKUP(C88,[7]export!$B$1:$I$388,8,0)</f>
        <v>226.9</v>
      </c>
      <c r="AB88" s="2">
        <f>VLOOKUP(C88,[8]Sheet1!$B$1:$K$500,9,0)</f>
        <v>8.51</v>
      </c>
      <c r="AC88" s="2">
        <f t="shared" si="48"/>
        <v>0</v>
      </c>
      <c r="AD88" s="2">
        <f>VLOOKUP(C88,'2021.06'!$C$2:$M$500,9,0)</f>
        <v>424.17</v>
      </c>
      <c r="AE88" s="2">
        <f>VLOOKUP(D88,'2021.07'!$D$2:$M$435,7,0)</f>
        <v>19.859</v>
      </c>
      <c r="AF88" s="2">
        <f t="shared" si="43"/>
        <v>0</v>
      </c>
      <c r="AH88" s="2" t="str">
        <f>VLOOKUP(D88,[9]Sheet1!$C$1:$H$500,6,0)</f>
        <v>正常应缴</v>
      </c>
    </row>
    <row r="89" ht="20" customHeight="1" spans="1:34">
      <c r="A89" s="10">
        <f t="shared" si="44"/>
        <v>86</v>
      </c>
      <c r="B89" s="15"/>
      <c r="C89" s="11" t="s">
        <v>186</v>
      </c>
      <c r="D89" s="11" t="s">
        <v>187</v>
      </c>
      <c r="E89" s="11">
        <v>2836.2</v>
      </c>
      <c r="F89" s="11">
        <v>2837</v>
      </c>
      <c r="G89" s="13">
        <v>5228.42</v>
      </c>
      <c r="H89" s="11">
        <f t="shared" si="17"/>
        <v>51.05</v>
      </c>
      <c r="I89" s="11">
        <f t="shared" si="30"/>
        <v>453.792</v>
      </c>
      <c r="J89" s="11">
        <f t="shared" si="31"/>
        <v>19.859</v>
      </c>
      <c r="K89" s="13">
        <f t="shared" si="32"/>
        <v>444.42</v>
      </c>
      <c r="L89" s="13"/>
      <c r="M89" s="13">
        <f t="shared" si="40"/>
        <v>969.121</v>
      </c>
      <c r="N89" s="11">
        <v>0</v>
      </c>
      <c r="O89" s="11">
        <f t="shared" si="33"/>
        <v>226.9</v>
      </c>
      <c r="P89" s="11">
        <f t="shared" si="34"/>
        <v>8.51</v>
      </c>
      <c r="Q89" s="13">
        <f t="shared" si="35"/>
        <v>104.57</v>
      </c>
      <c r="R89" s="13"/>
      <c r="S89" s="11">
        <f t="shared" si="41"/>
        <v>339.98</v>
      </c>
      <c r="T89" s="11">
        <f t="shared" si="42"/>
        <v>1309.101</v>
      </c>
      <c r="U89" s="11"/>
      <c r="V89" s="2" t="str">
        <f>VLOOKUP(D89,[3]汇总!I$2:J$326,2,0)</f>
        <v>√</v>
      </c>
      <c r="W89" s="2">
        <f>VLOOKUP(D89,'[4]2021.05'!$E$5:$F$203,2,0)</f>
        <v>3180</v>
      </c>
      <c r="X89" s="2">
        <f t="shared" si="45"/>
        <v>453.792</v>
      </c>
      <c r="Y89" s="2">
        <f t="shared" si="46"/>
        <v>0</v>
      </c>
      <c r="Z89" s="2">
        <f t="shared" si="47"/>
        <v>226.9</v>
      </c>
      <c r="AA89" s="35" t="str">
        <f>VLOOKUP(C89,[7]export!$B$1:$I$388,8,0)</f>
        <v>226.9</v>
      </c>
      <c r="AB89" s="2">
        <f>VLOOKUP(C89,[8]Sheet1!$B$1:$K$500,9,0)</f>
        <v>8.51</v>
      </c>
      <c r="AC89" s="2">
        <f t="shared" si="48"/>
        <v>0</v>
      </c>
      <c r="AD89" s="2">
        <f>VLOOKUP(C89,'2021.06'!$C$2:$M$500,9,0)</f>
        <v>424.17</v>
      </c>
      <c r="AE89" s="2">
        <f>VLOOKUP(D89,'2021.07'!$D$2:$M$435,7,0)</f>
        <v>19.859</v>
      </c>
      <c r="AF89" s="2">
        <f t="shared" si="43"/>
        <v>0</v>
      </c>
      <c r="AH89" s="2" t="str">
        <f>VLOOKUP(D89,[9]Sheet1!$C$1:$H$500,6,0)</f>
        <v>正常应缴</v>
      </c>
    </row>
    <row r="90" ht="20" customHeight="1" spans="1:34">
      <c r="A90" s="10">
        <f t="shared" ref="A90:A113" si="49">ROW()-3</f>
        <v>87</v>
      </c>
      <c r="B90" s="15"/>
      <c r="C90" s="11" t="s">
        <v>190</v>
      </c>
      <c r="D90" s="11" t="s">
        <v>191</v>
      </c>
      <c r="E90" s="11">
        <v>2836.2</v>
      </c>
      <c r="F90" s="11">
        <v>2837</v>
      </c>
      <c r="G90" s="13">
        <v>5228.42</v>
      </c>
      <c r="H90" s="11">
        <f t="shared" ref="H90:H137" si="50">ROUND(E90*0.018,2)</f>
        <v>51.05</v>
      </c>
      <c r="I90" s="11">
        <f t="shared" ref="I90:I132" si="51">E90*0.16</f>
        <v>453.792</v>
      </c>
      <c r="J90" s="11">
        <f t="shared" ref="J90:J132" si="52">F90*0.007</f>
        <v>19.859</v>
      </c>
      <c r="K90" s="13">
        <f t="shared" ref="K90:K111" si="53">ROUND(G90*0.085,2)</f>
        <v>444.42</v>
      </c>
      <c r="L90" s="13"/>
      <c r="M90" s="13">
        <f t="shared" si="40"/>
        <v>969.121</v>
      </c>
      <c r="N90" s="11">
        <v>0</v>
      </c>
      <c r="O90" s="11">
        <f t="shared" ref="O90:O132" si="54">ROUND(E90*0.08,2)</f>
        <v>226.9</v>
      </c>
      <c r="P90" s="11">
        <f t="shared" ref="P90:P132" si="55">ROUND(F90*0.003,2)</f>
        <v>8.51</v>
      </c>
      <c r="Q90" s="13">
        <f t="shared" ref="Q90:Q111" si="56">ROUND(G90*0.02,2)</f>
        <v>104.57</v>
      </c>
      <c r="R90" s="13"/>
      <c r="S90" s="11">
        <f t="shared" si="41"/>
        <v>339.98</v>
      </c>
      <c r="T90" s="11">
        <f t="shared" si="42"/>
        <v>1309.101</v>
      </c>
      <c r="U90" s="11"/>
      <c r="V90" s="2" t="str">
        <f>VLOOKUP(D90,[3]汇总!I$2:J$326,2,0)</f>
        <v>√</v>
      </c>
      <c r="W90" s="2">
        <f>VLOOKUP(D90,'[4]2021.05'!$E$5:$F$203,2,0)</f>
        <v>3180</v>
      </c>
      <c r="X90" s="2">
        <f t="shared" ref="X90:X114" si="57">I90*1</f>
        <v>453.792</v>
      </c>
      <c r="Y90" s="2">
        <f t="shared" ref="Y90:Y114" si="58">I90-X90</f>
        <v>0</v>
      </c>
      <c r="Z90" s="2">
        <f t="shared" ref="Z90:Z113" si="59">O90-Y90</f>
        <v>226.9</v>
      </c>
      <c r="AA90" s="35" t="str">
        <f>VLOOKUP(C90,[7]export!$B$1:$I$388,8,0)</f>
        <v>226.9</v>
      </c>
      <c r="AB90" s="2">
        <f>VLOOKUP(C90,[8]Sheet1!$B$1:$K$500,9,0)</f>
        <v>8.51</v>
      </c>
      <c r="AC90" s="2">
        <f t="shared" ref="AC90:AC128" si="60">P90-AB90</f>
        <v>0</v>
      </c>
      <c r="AD90" s="2">
        <f>VLOOKUP(C90,'2021.06'!$C$2:$M$500,9,0)</f>
        <v>424.17</v>
      </c>
      <c r="AE90" s="2">
        <f>VLOOKUP(D90,'2021.07'!$D$2:$M$435,7,0)</f>
        <v>19.859</v>
      </c>
      <c r="AF90" s="2">
        <f t="shared" si="43"/>
        <v>0</v>
      </c>
      <c r="AH90" s="2" t="str">
        <f>VLOOKUP(D90,[9]Sheet1!$C$1:$H$500,6,0)</f>
        <v>正常应缴</v>
      </c>
    </row>
    <row r="91" ht="20" customHeight="1" spans="1:34">
      <c r="A91" s="10">
        <f t="shared" si="49"/>
        <v>88</v>
      </c>
      <c r="B91" s="15"/>
      <c r="C91" s="11" t="s">
        <v>192</v>
      </c>
      <c r="D91" s="11" t="s">
        <v>193</v>
      </c>
      <c r="E91" s="11">
        <v>3820</v>
      </c>
      <c r="F91" s="11">
        <v>3820</v>
      </c>
      <c r="G91" s="13">
        <v>5228.42</v>
      </c>
      <c r="H91" s="11">
        <f t="shared" si="50"/>
        <v>68.76</v>
      </c>
      <c r="I91" s="11">
        <f t="shared" si="51"/>
        <v>611.2</v>
      </c>
      <c r="J91" s="11">
        <f t="shared" si="52"/>
        <v>26.74</v>
      </c>
      <c r="K91" s="13">
        <f t="shared" si="53"/>
        <v>444.42</v>
      </c>
      <c r="L91" s="13"/>
      <c r="M91" s="13">
        <f t="shared" si="40"/>
        <v>1151.12</v>
      </c>
      <c r="N91" s="11">
        <v>0</v>
      </c>
      <c r="O91" s="11">
        <f t="shared" si="54"/>
        <v>305.6</v>
      </c>
      <c r="P91" s="11">
        <f t="shared" si="55"/>
        <v>11.46</v>
      </c>
      <c r="Q91" s="13">
        <f t="shared" si="56"/>
        <v>104.57</v>
      </c>
      <c r="R91" s="13"/>
      <c r="S91" s="11">
        <f t="shared" si="41"/>
        <v>421.63</v>
      </c>
      <c r="T91" s="11">
        <f t="shared" si="42"/>
        <v>1572.75</v>
      </c>
      <c r="U91" s="11"/>
      <c r="V91" s="2" t="str">
        <f>VLOOKUP(D91,[3]汇总!I$2:J$326,2,0)</f>
        <v>√</v>
      </c>
      <c r="W91" s="2">
        <f>VLOOKUP(D91,'[4]2021.05'!$E$5:$F$203,2,0)</f>
        <v>4180</v>
      </c>
      <c r="X91" s="2">
        <f t="shared" si="57"/>
        <v>611.2</v>
      </c>
      <c r="Y91" s="2">
        <f t="shared" si="58"/>
        <v>0</v>
      </c>
      <c r="Z91" s="2">
        <f t="shared" si="59"/>
        <v>305.6</v>
      </c>
      <c r="AA91" s="35" t="str">
        <f>VLOOKUP(C91,[7]export!$B$1:$I$388,8,0)</f>
        <v>305.6</v>
      </c>
      <c r="AB91" s="2">
        <f>VLOOKUP(C91,[8]Sheet1!$B$1:$K$500,9,0)</f>
        <v>11.46</v>
      </c>
      <c r="AC91" s="2">
        <f t="shared" si="60"/>
        <v>0</v>
      </c>
      <c r="AD91" s="2">
        <f>VLOOKUP(C91,'2021.06'!$C$2:$M$500,9,0)</f>
        <v>424.17</v>
      </c>
      <c r="AE91" s="2">
        <f>VLOOKUP(D91,'2021.07'!$D$2:$M$435,7,0)</f>
        <v>26.74</v>
      </c>
      <c r="AF91" s="2">
        <f t="shared" si="43"/>
        <v>0</v>
      </c>
      <c r="AH91" s="2" t="str">
        <f>VLOOKUP(D91,[9]Sheet1!$C$1:$H$500,6,0)</f>
        <v>正常应缴</v>
      </c>
    </row>
    <row r="92" ht="20" customHeight="1" spans="1:34">
      <c r="A92" s="10">
        <f t="shared" si="49"/>
        <v>89</v>
      </c>
      <c r="B92" s="15"/>
      <c r="C92" s="11" t="s">
        <v>194</v>
      </c>
      <c r="D92" s="11" t="s">
        <v>195</v>
      </c>
      <c r="E92" s="11">
        <v>3820</v>
      </c>
      <c r="F92" s="11">
        <v>3820</v>
      </c>
      <c r="G92" s="13">
        <v>5228.42</v>
      </c>
      <c r="H92" s="11">
        <f t="shared" si="50"/>
        <v>68.76</v>
      </c>
      <c r="I92" s="11">
        <f t="shared" si="51"/>
        <v>611.2</v>
      </c>
      <c r="J92" s="11">
        <f t="shared" si="52"/>
        <v>26.74</v>
      </c>
      <c r="K92" s="13">
        <f t="shared" si="53"/>
        <v>444.42</v>
      </c>
      <c r="L92" s="13"/>
      <c r="M92" s="13">
        <f t="shared" si="40"/>
        <v>1151.12</v>
      </c>
      <c r="N92" s="11">
        <v>0</v>
      </c>
      <c r="O92" s="11">
        <f t="shared" si="54"/>
        <v>305.6</v>
      </c>
      <c r="P92" s="11">
        <f t="shared" si="55"/>
        <v>11.46</v>
      </c>
      <c r="Q92" s="13">
        <f t="shared" si="56"/>
        <v>104.57</v>
      </c>
      <c r="R92" s="13"/>
      <c r="S92" s="11">
        <f t="shared" si="41"/>
        <v>421.63</v>
      </c>
      <c r="T92" s="11">
        <f t="shared" si="42"/>
        <v>1572.75</v>
      </c>
      <c r="U92" s="11"/>
      <c r="V92" s="2" t="str">
        <f>VLOOKUP(D92,[3]汇总!I$2:J$326,2,0)</f>
        <v>√</v>
      </c>
      <c r="W92" s="2">
        <f>VLOOKUP(D92,'[4]2021.05'!$E$5:$F$203,2,0)</f>
        <v>4180</v>
      </c>
      <c r="X92" s="2">
        <f t="shared" si="57"/>
        <v>611.2</v>
      </c>
      <c r="Y92" s="2">
        <f t="shared" si="58"/>
        <v>0</v>
      </c>
      <c r="Z92" s="2">
        <f t="shared" si="59"/>
        <v>305.6</v>
      </c>
      <c r="AA92" s="35" t="str">
        <f>VLOOKUP(C92,[7]export!$B$1:$I$388,8,0)</f>
        <v>305.6</v>
      </c>
      <c r="AB92" s="2">
        <f>VLOOKUP(C92,[8]Sheet1!$B$1:$K$500,9,0)</f>
        <v>11.46</v>
      </c>
      <c r="AC92" s="2">
        <f t="shared" si="60"/>
        <v>0</v>
      </c>
      <c r="AD92" s="2">
        <f>VLOOKUP(C92,'2021.06'!$C$2:$M$500,9,0)</f>
        <v>424.17</v>
      </c>
      <c r="AE92" s="2">
        <f>VLOOKUP(D92,'2021.07'!$D$2:$M$435,7,0)</f>
        <v>26.74</v>
      </c>
      <c r="AF92" s="2">
        <f t="shared" si="43"/>
        <v>0</v>
      </c>
      <c r="AH92" s="2" t="str">
        <f>VLOOKUP(D92,[9]Sheet1!$C$1:$H$500,6,0)</f>
        <v>正常应缴</v>
      </c>
    </row>
    <row r="93" ht="20" customHeight="1" spans="1:34">
      <c r="A93" s="10">
        <f t="shared" si="49"/>
        <v>90</v>
      </c>
      <c r="B93" s="15"/>
      <c r="C93" s="11" t="s">
        <v>196</v>
      </c>
      <c r="D93" s="11" t="s">
        <v>197</v>
      </c>
      <c r="E93" s="11">
        <v>2836.2</v>
      </c>
      <c r="F93" s="11">
        <v>2837</v>
      </c>
      <c r="G93" s="13">
        <v>5228.42</v>
      </c>
      <c r="H93" s="11">
        <f t="shared" si="50"/>
        <v>51.05</v>
      </c>
      <c r="I93" s="11">
        <f t="shared" si="51"/>
        <v>453.792</v>
      </c>
      <c r="J93" s="11">
        <f t="shared" si="52"/>
        <v>19.859</v>
      </c>
      <c r="K93" s="13">
        <f t="shared" si="53"/>
        <v>444.42</v>
      </c>
      <c r="L93" s="13"/>
      <c r="M93" s="13">
        <f t="shared" si="40"/>
        <v>969.121</v>
      </c>
      <c r="N93" s="11">
        <v>0</v>
      </c>
      <c r="O93" s="11">
        <f t="shared" si="54"/>
        <v>226.9</v>
      </c>
      <c r="P93" s="11">
        <f t="shared" si="55"/>
        <v>8.51</v>
      </c>
      <c r="Q93" s="13">
        <f t="shared" si="56"/>
        <v>104.57</v>
      </c>
      <c r="R93" s="13"/>
      <c r="S93" s="11">
        <f t="shared" si="41"/>
        <v>339.98</v>
      </c>
      <c r="T93" s="11">
        <f t="shared" si="42"/>
        <v>1309.101</v>
      </c>
      <c r="U93" s="11"/>
      <c r="V93" s="2" t="str">
        <f>VLOOKUP(D93,[3]汇总!I$2:J$326,2,0)</f>
        <v>√</v>
      </c>
      <c r="W93" s="2">
        <f>VLOOKUP(D93,'[4]2021.05'!$E$5:$F$203,2,0)</f>
        <v>3180</v>
      </c>
      <c r="X93" s="2">
        <f t="shared" si="57"/>
        <v>453.792</v>
      </c>
      <c r="Y93" s="2">
        <f t="shared" si="58"/>
        <v>0</v>
      </c>
      <c r="Z93" s="2">
        <f t="shared" si="59"/>
        <v>226.9</v>
      </c>
      <c r="AA93" s="35" t="str">
        <f>VLOOKUP(C93,[7]export!$B$1:$I$388,8,0)</f>
        <v>226.9</v>
      </c>
      <c r="AB93" s="2">
        <f>VLOOKUP(C93,[8]Sheet1!$B$1:$K$500,9,0)</f>
        <v>8.51</v>
      </c>
      <c r="AC93" s="2">
        <f t="shared" si="60"/>
        <v>0</v>
      </c>
      <c r="AD93" s="2">
        <f>VLOOKUP(C93,'2021.06'!$C$2:$M$500,9,0)</f>
        <v>424.17</v>
      </c>
      <c r="AE93" s="2">
        <f>VLOOKUP(D93,'2021.07'!$D$2:$M$435,7,0)</f>
        <v>19.859</v>
      </c>
      <c r="AF93" s="2">
        <f t="shared" si="43"/>
        <v>0</v>
      </c>
      <c r="AH93" s="2" t="str">
        <f>VLOOKUP(D93,[9]Sheet1!$C$1:$H$500,6,0)</f>
        <v>正常应缴</v>
      </c>
    </row>
    <row r="94" ht="20" customHeight="1" spans="1:34">
      <c r="A94" s="10">
        <f t="shared" si="49"/>
        <v>91</v>
      </c>
      <c r="B94" s="15"/>
      <c r="C94" s="11" t="s">
        <v>198</v>
      </c>
      <c r="D94" s="11" t="s">
        <v>199</v>
      </c>
      <c r="E94" s="11">
        <v>2836.2</v>
      </c>
      <c r="F94" s="11">
        <v>2837</v>
      </c>
      <c r="G94" s="13">
        <v>5228.42</v>
      </c>
      <c r="H94" s="11">
        <f t="shared" si="50"/>
        <v>51.05</v>
      </c>
      <c r="I94" s="11">
        <f t="shared" si="51"/>
        <v>453.792</v>
      </c>
      <c r="J94" s="11">
        <f t="shared" si="52"/>
        <v>19.859</v>
      </c>
      <c r="K94" s="13">
        <f t="shared" si="53"/>
        <v>444.42</v>
      </c>
      <c r="L94" s="13"/>
      <c r="M94" s="13">
        <f t="shared" si="40"/>
        <v>969.121</v>
      </c>
      <c r="N94" s="11">
        <v>0</v>
      </c>
      <c r="O94" s="11">
        <f t="shared" si="54"/>
        <v>226.9</v>
      </c>
      <c r="P94" s="11">
        <f t="shared" si="55"/>
        <v>8.51</v>
      </c>
      <c r="Q94" s="13">
        <f t="shared" si="56"/>
        <v>104.57</v>
      </c>
      <c r="R94" s="13"/>
      <c r="S94" s="11">
        <f t="shared" si="41"/>
        <v>339.98</v>
      </c>
      <c r="T94" s="11">
        <f t="shared" si="42"/>
        <v>1309.101</v>
      </c>
      <c r="U94" s="11"/>
      <c r="V94" s="2" t="str">
        <f>VLOOKUP(D94,[3]汇总!I$2:J$326,2,0)</f>
        <v>√</v>
      </c>
      <c r="W94" s="2">
        <f>VLOOKUP(D94,'[4]2021.05'!$E$5:$F$203,2,0)</f>
        <v>3180</v>
      </c>
      <c r="X94" s="2">
        <f t="shared" si="57"/>
        <v>453.792</v>
      </c>
      <c r="Y94" s="2">
        <f t="shared" si="58"/>
        <v>0</v>
      </c>
      <c r="Z94" s="2">
        <f t="shared" si="59"/>
        <v>226.9</v>
      </c>
      <c r="AA94" s="35" t="str">
        <f>VLOOKUP(C94,[7]export!$B$1:$I$388,8,0)</f>
        <v>226.9</v>
      </c>
      <c r="AB94" s="2">
        <f>VLOOKUP(C94,[8]Sheet1!$B$1:$K$500,9,0)</f>
        <v>8.51</v>
      </c>
      <c r="AC94" s="2">
        <f t="shared" si="60"/>
        <v>0</v>
      </c>
      <c r="AD94" s="2">
        <f>VLOOKUP(C94,'2021.06'!$C$2:$M$500,9,0)</f>
        <v>424.17</v>
      </c>
      <c r="AE94" s="2">
        <f>VLOOKUP(D94,'2021.07'!$D$2:$M$435,7,0)</f>
        <v>19.859</v>
      </c>
      <c r="AF94" s="2">
        <f t="shared" si="43"/>
        <v>0</v>
      </c>
      <c r="AH94" s="2" t="str">
        <f>VLOOKUP(D94,[9]Sheet1!$C$1:$H$500,6,0)</f>
        <v>正常应缴</v>
      </c>
    </row>
    <row r="95" ht="20" customHeight="1" spans="1:34">
      <c r="A95" s="10">
        <f t="shared" si="49"/>
        <v>92</v>
      </c>
      <c r="B95" s="15"/>
      <c r="C95" s="11" t="s">
        <v>202</v>
      </c>
      <c r="D95" s="11" t="s">
        <v>203</v>
      </c>
      <c r="E95" s="11">
        <v>2836.2</v>
      </c>
      <c r="F95" s="11">
        <v>2837</v>
      </c>
      <c r="G95" s="13">
        <v>5228.42</v>
      </c>
      <c r="H95" s="11">
        <f t="shared" si="50"/>
        <v>51.05</v>
      </c>
      <c r="I95" s="11">
        <f t="shared" si="51"/>
        <v>453.792</v>
      </c>
      <c r="J95" s="11">
        <f t="shared" si="52"/>
        <v>19.859</v>
      </c>
      <c r="K95" s="13">
        <f t="shared" si="53"/>
        <v>444.42</v>
      </c>
      <c r="L95" s="13"/>
      <c r="M95" s="13">
        <f t="shared" si="40"/>
        <v>969.121</v>
      </c>
      <c r="N95" s="11">
        <v>0</v>
      </c>
      <c r="O95" s="11">
        <f t="shared" si="54"/>
        <v>226.9</v>
      </c>
      <c r="P95" s="11">
        <f t="shared" si="55"/>
        <v>8.51</v>
      </c>
      <c r="Q95" s="13">
        <f t="shared" si="56"/>
        <v>104.57</v>
      </c>
      <c r="R95" s="13"/>
      <c r="S95" s="11">
        <f t="shared" si="41"/>
        <v>339.98</v>
      </c>
      <c r="T95" s="11">
        <f t="shared" si="42"/>
        <v>1309.101</v>
      </c>
      <c r="U95" s="11"/>
      <c r="V95" s="2" t="str">
        <f>VLOOKUP(D95,[3]汇总!I$2:J$326,2,0)</f>
        <v>√</v>
      </c>
      <c r="W95" s="2">
        <f>VLOOKUP(D95,'[4]2021.05'!$E$5:$F$203,2,0)</f>
        <v>3180</v>
      </c>
      <c r="X95" s="2">
        <f t="shared" si="57"/>
        <v>453.792</v>
      </c>
      <c r="Y95" s="2">
        <f t="shared" si="58"/>
        <v>0</v>
      </c>
      <c r="Z95" s="2">
        <f t="shared" si="59"/>
        <v>226.9</v>
      </c>
      <c r="AA95" s="35" t="str">
        <f>VLOOKUP(C95,[7]export!$B$1:$I$388,8,0)</f>
        <v>226.9</v>
      </c>
      <c r="AB95" s="2">
        <f>VLOOKUP(C95,[8]Sheet1!$B$1:$K$500,9,0)</f>
        <v>8.51</v>
      </c>
      <c r="AC95" s="2">
        <f t="shared" si="60"/>
        <v>0</v>
      </c>
      <c r="AD95" s="2">
        <f>VLOOKUP(C95,'2021.06'!$C$2:$M$500,9,0)</f>
        <v>424.17</v>
      </c>
      <c r="AE95" s="2">
        <f>VLOOKUP(D95,'2021.07'!$D$2:$M$435,7,0)</f>
        <v>19.859</v>
      </c>
      <c r="AF95" s="2">
        <f t="shared" si="43"/>
        <v>0</v>
      </c>
      <c r="AH95" s="2" t="str">
        <f>VLOOKUP(D95,[9]Sheet1!$C$1:$H$500,6,0)</f>
        <v>正常应缴</v>
      </c>
    </row>
    <row r="96" ht="20" customHeight="1" spans="1:34">
      <c r="A96" s="10">
        <f t="shared" si="49"/>
        <v>93</v>
      </c>
      <c r="B96" s="15"/>
      <c r="C96" s="11" t="s">
        <v>204</v>
      </c>
      <c r="D96" s="11" t="s">
        <v>205</v>
      </c>
      <c r="E96" s="11">
        <v>2836.2</v>
      </c>
      <c r="F96" s="11">
        <v>2837</v>
      </c>
      <c r="G96" s="13">
        <v>5228.42</v>
      </c>
      <c r="H96" s="11">
        <f t="shared" si="50"/>
        <v>51.05</v>
      </c>
      <c r="I96" s="11">
        <f t="shared" si="51"/>
        <v>453.792</v>
      </c>
      <c r="J96" s="11">
        <f t="shared" si="52"/>
        <v>19.859</v>
      </c>
      <c r="K96" s="13">
        <f t="shared" si="53"/>
        <v>444.42</v>
      </c>
      <c r="L96" s="13"/>
      <c r="M96" s="13">
        <f t="shared" si="40"/>
        <v>969.121</v>
      </c>
      <c r="N96" s="11">
        <v>0</v>
      </c>
      <c r="O96" s="11">
        <f t="shared" si="54"/>
        <v>226.9</v>
      </c>
      <c r="P96" s="11">
        <f t="shared" si="55"/>
        <v>8.51</v>
      </c>
      <c r="Q96" s="13">
        <f t="shared" si="56"/>
        <v>104.57</v>
      </c>
      <c r="R96" s="13"/>
      <c r="S96" s="11">
        <f t="shared" si="41"/>
        <v>339.98</v>
      </c>
      <c r="T96" s="11">
        <f t="shared" si="42"/>
        <v>1309.101</v>
      </c>
      <c r="U96" s="11"/>
      <c r="V96" s="2" t="str">
        <f>VLOOKUP(D96,[3]汇总!I$2:J$326,2,0)</f>
        <v>√</v>
      </c>
      <c r="W96" s="2">
        <f>VLOOKUP(D96,'[4]2021.05'!$E$5:$F$203,2,0)</f>
        <v>3180</v>
      </c>
      <c r="X96" s="2">
        <f t="shared" si="57"/>
        <v>453.792</v>
      </c>
      <c r="Y96" s="2">
        <f t="shared" si="58"/>
        <v>0</v>
      </c>
      <c r="Z96" s="2">
        <f t="shared" si="59"/>
        <v>226.9</v>
      </c>
      <c r="AA96" s="35" t="str">
        <f>VLOOKUP(C96,[7]export!$B$1:$I$388,8,0)</f>
        <v>226.9</v>
      </c>
      <c r="AB96" s="2">
        <f>VLOOKUP(C96,[8]Sheet1!$B$1:$K$500,9,0)</f>
        <v>8.51</v>
      </c>
      <c r="AC96" s="2">
        <f t="shared" si="60"/>
        <v>0</v>
      </c>
      <c r="AD96" s="2">
        <f>VLOOKUP(C96,'2021.06'!$C$2:$M$500,9,0)</f>
        <v>424.17</v>
      </c>
      <c r="AE96" s="2">
        <f>VLOOKUP(D96,'2021.07'!$D$2:$M$435,7,0)</f>
        <v>19.859</v>
      </c>
      <c r="AF96" s="2">
        <f t="shared" si="43"/>
        <v>0</v>
      </c>
      <c r="AH96" s="2" t="str">
        <f>VLOOKUP(D96,[9]Sheet1!$C$1:$H$500,6,0)</f>
        <v>正常应缴</v>
      </c>
    </row>
    <row r="97" ht="20" customHeight="1" spans="1:34">
      <c r="A97" s="10">
        <f t="shared" si="49"/>
        <v>94</v>
      </c>
      <c r="B97" s="15"/>
      <c r="C97" s="11" t="s">
        <v>208</v>
      </c>
      <c r="D97" s="11" t="s">
        <v>209</v>
      </c>
      <c r="E97" s="11">
        <v>2836.2</v>
      </c>
      <c r="F97" s="11">
        <v>2837</v>
      </c>
      <c r="G97" s="13">
        <v>5228.42</v>
      </c>
      <c r="H97" s="11">
        <f t="shared" si="50"/>
        <v>51.05</v>
      </c>
      <c r="I97" s="11">
        <f t="shared" si="51"/>
        <v>453.792</v>
      </c>
      <c r="J97" s="11">
        <f t="shared" si="52"/>
        <v>19.859</v>
      </c>
      <c r="K97" s="13">
        <f t="shared" si="53"/>
        <v>444.42</v>
      </c>
      <c r="L97" s="13"/>
      <c r="M97" s="13">
        <f t="shared" si="40"/>
        <v>969.121</v>
      </c>
      <c r="N97" s="11">
        <v>0</v>
      </c>
      <c r="O97" s="11">
        <f t="shared" si="54"/>
        <v>226.9</v>
      </c>
      <c r="P97" s="11">
        <f t="shared" si="55"/>
        <v>8.51</v>
      </c>
      <c r="Q97" s="13">
        <f t="shared" si="56"/>
        <v>104.57</v>
      </c>
      <c r="R97" s="13"/>
      <c r="S97" s="11">
        <f t="shared" si="41"/>
        <v>339.98</v>
      </c>
      <c r="T97" s="11">
        <f t="shared" si="42"/>
        <v>1309.101</v>
      </c>
      <c r="U97" s="11"/>
      <c r="V97" s="2" t="str">
        <f>VLOOKUP(D97,[3]汇总!I$2:J$326,2,0)</f>
        <v>√</v>
      </c>
      <c r="W97" s="2">
        <f>VLOOKUP(D97,'[4]2021.05'!$E$5:$F$203,2,0)</f>
        <v>4180</v>
      </c>
      <c r="X97" s="2">
        <f t="shared" si="57"/>
        <v>453.792</v>
      </c>
      <c r="Y97" s="2">
        <f t="shared" si="58"/>
        <v>0</v>
      </c>
      <c r="Z97" s="2">
        <f t="shared" si="59"/>
        <v>226.9</v>
      </c>
      <c r="AA97" s="35" t="str">
        <f>VLOOKUP(C97,[7]export!$B$1:$I$388,8,0)</f>
        <v>226.9</v>
      </c>
      <c r="AB97" s="2">
        <f>VLOOKUP(C97,[8]Sheet1!$B$1:$K$500,9,0)</f>
        <v>8.51</v>
      </c>
      <c r="AC97" s="2">
        <f t="shared" si="60"/>
        <v>0</v>
      </c>
      <c r="AD97" s="2">
        <f>VLOOKUP(C97,'2021.06'!$C$2:$M$500,9,0)</f>
        <v>424.17</v>
      </c>
      <c r="AE97" s="2">
        <f>VLOOKUP(D97,'2021.07'!$D$2:$M$435,7,0)</f>
        <v>19.859</v>
      </c>
      <c r="AF97" s="2">
        <f t="shared" si="43"/>
        <v>0</v>
      </c>
      <c r="AH97" s="2" t="str">
        <f>VLOOKUP(D97,[9]Sheet1!$C$1:$H$500,6,0)</f>
        <v>正常应缴</v>
      </c>
    </row>
    <row r="98" ht="20" customHeight="1" spans="1:34">
      <c r="A98" s="10">
        <f t="shared" si="49"/>
        <v>95</v>
      </c>
      <c r="B98" s="15"/>
      <c r="C98" s="11" t="s">
        <v>210</v>
      </c>
      <c r="D98" s="11" t="s">
        <v>211</v>
      </c>
      <c r="E98" s="11">
        <v>2836.2</v>
      </c>
      <c r="F98" s="11">
        <v>2837</v>
      </c>
      <c r="G98" s="13">
        <v>5228.42</v>
      </c>
      <c r="H98" s="11">
        <f t="shared" si="50"/>
        <v>51.05</v>
      </c>
      <c r="I98" s="11">
        <f t="shared" si="51"/>
        <v>453.792</v>
      </c>
      <c r="J98" s="11">
        <f t="shared" si="52"/>
        <v>19.859</v>
      </c>
      <c r="K98" s="13">
        <f t="shared" si="53"/>
        <v>444.42</v>
      </c>
      <c r="L98" s="13"/>
      <c r="M98" s="13">
        <f t="shared" si="40"/>
        <v>969.121</v>
      </c>
      <c r="N98" s="11">
        <v>0</v>
      </c>
      <c r="O98" s="11">
        <f t="shared" si="54"/>
        <v>226.9</v>
      </c>
      <c r="P98" s="11">
        <f t="shared" si="55"/>
        <v>8.51</v>
      </c>
      <c r="Q98" s="13">
        <f t="shared" si="56"/>
        <v>104.57</v>
      </c>
      <c r="R98" s="13"/>
      <c r="S98" s="11">
        <f t="shared" si="41"/>
        <v>339.98</v>
      </c>
      <c r="T98" s="11">
        <f t="shared" si="42"/>
        <v>1309.101</v>
      </c>
      <c r="U98" s="11"/>
      <c r="V98" s="2" t="str">
        <f>VLOOKUP(D98,[3]汇总!I$2:J$326,2,0)</f>
        <v>√</v>
      </c>
      <c r="W98" s="2">
        <f>VLOOKUP(D98,'[4]2021.05'!$E$5:$F$203,2,0)</f>
        <v>4180</v>
      </c>
      <c r="X98" s="2">
        <f t="shared" si="57"/>
        <v>453.792</v>
      </c>
      <c r="Y98" s="2">
        <f t="shared" si="58"/>
        <v>0</v>
      </c>
      <c r="Z98" s="2">
        <f t="shared" si="59"/>
        <v>226.9</v>
      </c>
      <c r="AA98" s="35" t="str">
        <f>VLOOKUP(C98,[7]export!$B$1:$I$388,8,0)</f>
        <v>226.9</v>
      </c>
      <c r="AB98" s="2">
        <f>VLOOKUP(C98,[8]Sheet1!$B$1:$K$500,9,0)</f>
        <v>8.51</v>
      </c>
      <c r="AC98" s="2">
        <f t="shared" si="60"/>
        <v>0</v>
      </c>
      <c r="AD98" s="2">
        <f>VLOOKUP(C98,'2021.06'!$C$2:$M$500,9,0)</f>
        <v>424.17</v>
      </c>
      <c r="AE98" s="2">
        <f>VLOOKUP(D98,'2021.07'!$D$2:$M$435,7,0)</f>
        <v>19.859</v>
      </c>
      <c r="AF98" s="2">
        <f t="shared" si="43"/>
        <v>0</v>
      </c>
      <c r="AH98" s="2" t="str">
        <f>VLOOKUP(D98,[9]Sheet1!$C$1:$H$500,6,0)</f>
        <v>正常应缴</v>
      </c>
    </row>
    <row r="99" ht="20" customHeight="1" spans="1:34">
      <c r="A99" s="10">
        <f t="shared" si="49"/>
        <v>96</v>
      </c>
      <c r="B99" s="15"/>
      <c r="C99" s="11" t="s">
        <v>218</v>
      </c>
      <c r="D99" s="11" t="s">
        <v>219</v>
      </c>
      <c r="E99" s="11">
        <v>3042.05</v>
      </c>
      <c r="F99" s="11">
        <v>3043</v>
      </c>
      <c r="G99" s="13">
        <v>5228.42</v>
      </c>
      <c r="H99" s="11">
        <f t="shared" si="50"/>
        <v>54.76</v>
      </c>
      <c r="I99" s="11">
        <f t="shared" si="51"/>
        <v>486.728</v>
      </c>
      <c r="J99" s="11">
        <f t="shared" si="52"/>
        <v>21.301</v>
      </c>
      <c r="K99" s="13">
        <f t="shared" si="53"/>
        <v>444.42</v>
      </c>
      <c r="L99" s="13"/>
      <c r="M99" s="13">
        <f t="shared" si="40"/>
        <v>1007.209</v>
      </c>
      <c r="N99" s="11">
        <v>0</v>
      </c>
      <c r="O99" s="11">
        <f t="shared" si="54"/>
        <v>243.36</v>
      </c>
      <c r="P99" s="11">
        <f t="shared" si="55"/>
        <v>9.13</v>
      </c>
      <c r="Q99" s="13">
        <f t="shared" si="56"/>
        <v>104.57</v>
      </c>
      <c r="R99" s="13"/>
      <c r="S99" s="11">
        <f t="shared" si="41"/>
        <v>357.06</v>
      </c>
      <c r="T99" s="11">
        <f t="shared" si="42"/>
        <v>1364.269</v>
      </c>
      <c r="U99" s="11"/>
      <c r="V99" s="2" t="str">
        <f>VLOOKUP(D99,[3]汇总!I$2:J$326,2,0)</f>
        <v>√</v>
      </c>
      <c r="W99" s="2">
        <f>VLOOKUP(D99,'[4]2021.05'!$E$5:$F$203,2,0)</f>
        <v>3180</v>
      </c>
      <c r="X99" s="2">
        <f t="shared" si="57"/>
        <v>486.728</v>
      </c>
      <c r="Y99" s="2">
        <f t="shared" si="58"/>
        <v>0</v>
      </c>
      <c r="Z99" s="2">
        <f t="shared" si="59"/>
        <v>243.36</v>
      </c>
      <c r="AA99" s="35" t="str">
        <f>VLOOKUP(C99,[7]export!$B$1:$I$388,8,0)</f>
        <v>243.36</v>
      </c>
      <c r="AB99" s="2">
        <f>VLOOKUP(C99,[8]Sheet1!$B$1:$K$500,9,0)</f>
        <v>9.13</v>
      </c>
      <c r="AC99" s="2">
        <f t="shared" si="60"/>
        <v>0</v>
      </c>
      <c r="AD99" s="2">
        <f>VLOOKUP(C99,'2021.06'!$C$2:$M$500,9,0)</f>
        <v>424.17</v>
      </c>
      <c r="AE99" s="2">
        <f>VLOOKUP(D99,'2021.07'!$D$2:$M$435,7,0)</f>
        <v>21.301</v>
      </c>
      <c r="AF99" s="2">
        <f t="shared" si="43"/>
        <v>0</v>
      </c>
      <c r="AH99" s="2" t="str">
        <f>VLOOKUP(D99,[9]Sheet1!$C$1:$H$500,6,0)</f>
        <v>正常应缴</v>
      </c>
    </row>
    <row r="100" ht="20" customHeight="1" spans="1:34">
      <c r="A100" s="10">
        <f t="shared" si="49"/>
        <v>97</v>
      </c>
      <c r="B100" s="15"/>
      <c r="C100" s="11" t="s">
        <v>220</v>
      </c>
      <c r="D100" s="11" t="s">
        <v>221</v>
      </c>
      <c r="E100" s="11">
        <v>3042.05</v>
      </c>
      <c r="F100" s="11">
        <v>3043</v>
      </c>
      <c r="G100" s="13">
        <v>5228.42</v>
      </c>
      <c r="H100" s="11">
        <f t="shared" si="50"/>
        <v>54.76</v>
      </c>
      <c r="I100" s="11">
        <f t="shared" si="51"/>
        <v>486.728</v>
      </c>
      <c r="J100" s="11">
        <f t="shared" si="52"/>
        <v>21.301</v>
      </c>
      <c r="K100" s="13">
        <f t="shared" si="53"/>
        <v>444.42</v>
      </c>
      <c r="L100" s="13"/>
      <c r="M100" s="13">
        <f t="shared" si="40"/>
        <v>1007.209</v>
      </c>
      <c r="N100" s="11">
        <v>0</v>
      </c>
      <c r="O100" s="11">
        <f t="shared" si="54"/>
        <v>243.36</v>
      </c>
      <c r="P100" s="11">
        <f t="shared" si="55"/>
        <v>9.13</v>
      </c>
      <c r="Q100" s="13">
        <f t="shared" si="56"/>
        <v>104.57</v>
      </c>
      <c r="R100" s="13"/>
      <c r="S100" s="11">
        <f t="shared" si="41"/>
        <v>357.06</v>
      </c>
      <c r="T100" s="11">
        <f t="shared" si="42"/>
        <v>1364.269</v>
      </c>
      <c r="U100" s="11"/>
      <c r="V100" s="2" t="str">
        <f>VLOOKUP(D100,[3]汇总!I$2:J$326,2,0)</f>
        <v>√</v>
      </c>
      <c r="W100" s="2" t="e">
        <f>VLOOKUP(D100,'[4]2021.05'!$E$5:$F$203,2,0)</f>
        <v>#N/A</v>
      </c>
      <c r="X100" s="2">
        <f t="shared" si="57"/>
        <v>486.728</v>
      </c>
      <c r="Y100" s="2">
        <f t="shared" si="58"/>
        <v>0</v>
      </c>
      <c r="Z100" s="2">
        <f t="shared" si="59"/>
        <v>243.36</v>
      </c>
      <c r="AA100" s="35" t="str">
        <f>VLOOKUP(C100,[7]export!$B$1:$I$388,8,0)</f>
        <v>243.36</v>
      </c>
      <c r="AB100" s="2">
        <f>VLOOKUP(C100,[8]Sheet1!$B$1:$K$500,9,0)</f>
        <v>9.13</v>
      </c>
      <c r="AC100" s="2">
        <f t="shared" si="60"/>
        <v>0</v>
      </c>
      <c r="AD100" s="2">
        <f>VLOOKUP(C100,'2021.06'!$C$2:$M$500,9,0)</f>
        <v>424.17</v>
      </c>
      <c r="AE100" s="2">
        <f>VLOOKUP(D100,'2021.07'!$D$2:$M$435,7,0)</f>
        <v>21.301</v>
      </c>
      <c r="AF100" s="2">
        <f t="shared" si="43"/>
        <v>0</v>
      </c>
      <c r="AH100" s="2" t="str">
        <f>VLOOKUP(D100,[9]Sheet1!$C$1:$H$500,6,0)</f>
        <v>正常应缴</v>
      </c>
    </row>
    <row r="101" ht="20" customHeight="1" spans="1:34">
      <c r="A101" s="10">
        <f t="shared" si="49"/>
        <v>98</v>
      </c>
      <c r="B101" s="15"/>
      <c r="C101" s="11" t="s">
        <v>746</v>
      </c>
      <c r="D101" s="11" t="s">
        <v>747</v>
      </c>
      <c r="E101" s="11">
        <v>3042.05</v>
      </c>
      <c r="F101" s="11">
        <v>3043</v>
      </c>
      <c r="G101" s="13">
        <v>5228.42</v>
      </c>
      <c r="H101" s="11">
        <f t="shared" si="50"/>
        <v>54.76</v>
      </c>
      <c r="I101" s="11">
        <f t="shared" si="51"/>
        <v>486.728</v>
      </c>
      <c r="J101" s="11">
        <f t="shared" si="52"/>
        <v>21.301</v>
      </c>
      <c r="K101" s="13">
        <f t="shared" si="53"/>
        <v>444.42</v>
      </c>
      <c r="L101" s="13"/>
      <c r="M101" s="13">
        <f t="shared" si="40"/>
        <v>1007.209</v>
      </c>
      <c r="N101" s="11">
        <v>0</v>
      </c>
      <c r="O101" s="11">
        <f t="shared" si="54"/>
        <v>243.36</v>
      </c>
      <c r="P101" s="11">
        <f t="shared" si="55"/>
        <v>9.13</v>
      </c>
      <c r="Q101" s="13">
        <f t="shared" si="56"/>
        <v>104.57</v>
      </c>
      <c r="R101" s="13"/>
      <c r="S101" s="11">
        <f t="shared" si="41"/>
        <v>357.06</v>
      </c>
      <c r="T101" s="11">
        <f t="shared" si="42"/>
        <v>1364.269</v>
      </c>
      <c r="U101" s="11"/>
      <c r="V101" s="2" t="str">
        <f>VLOOKUP(D101,[3]汇总!I$2:J$326,2,0)</f>
        <v>√</v>
      </c>
      <c r="W101" s="2">
        <f>VLOOKUP(D101,'[4]2021.05'!$E$5:$F$203,2,0)</f>
        <v>4180</v>
      </c>
      <c r="X101" s="2">
        <f t="shared" si="57"/>
        <v>486.728</v>
      </c>
      <c r="Y101" s="2">
        <f t="shared" si="58"/>
        <v>0</v>
      </c>
      <c r="Z101" s="2">
        <f t="shared" si="59"/>
        <v>243.36</v>
      </c>
      <c r="AA101" s="35" t="str">
        <f>VLOOKUP(C101,[7]export!$B$1:$I$388,8,0)</f>
        <v>243.36</v>
      </c>
      <c r="AB101" s="2">
        <f>VLOOKUP(C101,[8]Sheet1!$B$1:$K$500,9,0)</f>
        <v>9.13</v>
      </c>
      <c r="AC101" s="2">
        <f t="shared" si="60"/>
        <v>0</v>
      </c>
      <c r="AD101" s="2">
        <f>VLOOKUP(C101,'2021.06'!$C$2:$M$500,9,0)</f>
        <v>424.17</v>
      </c>
      <c r="AE101" s="2">
        <f>VLOOKUP(D101,'2021.07'!$D$2:$M$435,7,0)</f>
        <v>21.301</v>
      </c>
      <c r="AF101" s="2">
        <f t="shared" si="43"/>
        <v>0</v>
      </c>
      <c r="AH101" s="2" t="str">
        <f>VLOOKUP(D101,[9]Sheet1!$C$1:$H$500,6,0)</f>
        <v>正常应缴</v>
      </c>
    </row>
    <row r="102" ht="20" customHeight="1" spans="1:34">
      <c r="A102" s="10">
        <f t="shared" si="49"/>
        <v>99</v>
      </c>
      <c r="B102" s="15"/>
      <c r="C102" s="11" t="s">
        <v>750</v>
      </c>
      <c r="D102" s="213" t="s">
        <v>751</v>
      </c>
      <c r="E102" s="11">
        <v>3042.05</v>
      </c>
      <c r="F102" s="11">
        <v>3043</v>
      </c>
      <c r="G102" s="13">
        <v>5228.42</v>
      </c>
      <c r="H102" s="11">
        <f t="shared" si="50"/>
        <v>54.76</v>
      </c>
      <c r="I102" s="11">
        <f t="shared" si="51"/>
        <v>486.728</v>
      </c>
      <c r="J102" s="11">
        <f t="shared" si="52"/>
        <v>21.301</v>
      </c>
      <c r="K102" s="13">
        <f t="shared" si="53"/>
        <v>444.42</v>
      </c>
      <c r="L102" s="13"/>
      <c r="M102" s="13">
        <f t="shared" si="40"/>
        <v>1007.209</v>
      </c>
      <c r="N102" s="11">
        <v>0</v>
      </c>
      <c r="O102" s="11">
        <f t="shared" si="54"/>
        <v>243.36</v>
      </c>
      <c r="P102" s="11">
        <f t="shared" si="55"/>
        <v>9.13</v>
      </c>
      <c r="Q102" s="13">
        <f t="shared" si="56"/>
        <v>104.57</v>
      </c>
      <c r="R102" s="13"/>
      <c r="S102" s="11">
        <f t="shared" si="41"/>
        <v>357.06</v>
      </c>
      <c r="T102" s="11">
        <f t="shared" si="42"/>
        <v>1364.269</v>
      </c>
      <c r="U102" s="11"/>
      <c r="V102" s="2" t="str">
        <f>VLOOKUP(D102,[3]汇总!I$2:J$326,2,0)</f>
        <v>√</v>
      </c>
      <c r="W102" s="2" t="e">
        <f>VLOOKUP(D102,'[4]2021.05'!$E$5:$F$203,2,0)</f>
        <v>#N/A</v>
      </c>
      <c r="X102" s="2">
        <f t="shared" si="57"/>
        <v>486.728</v>
      </c>
      <c r="Y102" s="2">
        <f t="shared" si="58"/>
        <v>0</v>
      </c>
      <c r="Z102" s="2">
        <f t="shared" si="59"/>
        <v>243.36</v>
      </c>
      <c r="AA102" s="35" t="str">
        <f>VLOOKUP(C102,[7]export!$B$1:$I$388,8,0)</f>
        <v>243.36</v>
      </c>
      <c r="AB102" s="2">
        <f>VLOOKUP(C102,[8]Sheet1!$B$1:$K$500,9,0)</f>
        <v>9.13</v>
      </c>
      <c r="AC102" s="2">
        <f t="shared" si="60"/>
        <v>0</v>
      </c>
      <c r="AD102" s="2">
        <f>VLOOKUP(C102,'2021.06'!$C$2:$M$500,9,0)</f>
        <v>424.17</v>
      </c>
      <c r="AE102" s="2">
        <f>VLOOKUP(D102,'2021.07'!$D$2:$M$435,7,0)</f>
        <v>21.301</v>
      </c>
      <c r="AF102" s="2">
        <f t="shared" si="43"/>
        <v>0</v>
      </c>
      <c r="AH102" s="2" t="str">
        <f>VLOOKUP(D102,[9]Sheet1!$C$1:$H$500,6,0)</f>
        <v>正常应缴</v>
      </c>
    </row>
    <row r="103" ht="20" customHeight="1" spans="1:34">
      <c r="A103" s="10">
        <f t="shared" si="49"/>
        <v>100</v>
      </c>
      <c r="B103" s="15"/>
      <c r="C103" s="11" t="s">
        <v>787</v>
      </c>
      <c r="D103" s="11" t="s">
        <v>788</v>
      </c>
      <c r="E103" s="17">
        <v>3042.05</v>
      </c>
      <c r="F103" s="17">
        <v>3043</v>
      </c>
      <c r="G103" s="13">
        <v>5228.42</v>
      </c>
      <c r="H103" s="11">
        <f t="shared" si="50"/>
        <v>54.76</v>
      </c>
      <c r="I103" s="11">
        <f t="shared" si="51"/>
        <v>486.728</v>
      </c>
      <c r="J103" s="11">
        <f t="shared" si="52"/>
        <v>21.301</v>
      </c>
      <c r="K103" s="13">
        <f t="shared" si="53"/>
        <v>444.42</v>
      </c>
      <c r="L103" s="13"/>
      <c r="M103" s="13">
        <f t="shared" si="40"/>
        <v>1007.209</v>
      </c>
      <c r="N103" s="11">
        <v>0</v>
      </c>
      <c r="O103" s="11">
        <f t="shared" si="54"/>
        <v>243.36</v>
      </c>
      <c r="P103" s="11">
        <f t="shared" si="55"/>
        <v>9.13</v>
      </c>
      <c r="Q103" s="13">
        <f t="shared" si="56"/>
        <v>104.57</v>
      </c>
      <c r="R103" s="13"/>
      <c r="S103" s="11">
        <f t="shared" si="41"/>
        <v>357.06</v>
      </c>
      <c r="T103" s="11">
        <f t="shared" si="42"/>
        <v>1364.269</v>
      </c>
      <c r="U103" s="11"/>
      <c r="V103" s="2" t="str">
        <f>VLOOKUP(D103,[3]汇总!I$2:J$326,2,0)</f>
        <v>√</v>
      </c>
      <c r="W103" s="2" t="e">
        <f>VLOOKUP(D103,'[4]2021.05'!$E$5:$F$203,2,0)</f>
        <v>#N/A</v>
      </c>
      <c r="X103" s="2">
        <f t="shared" si="57"/>
        <v>486.728</v>
      </c>
      <c r="Y103" s="2">
        <f t="shared" si="58"/>
        <v>0</v>
      </c>
      <c r="Z103" s="2">
        <f t="shared" si="59"/>
        <v>243.36</v>
      </c>
      <c r="AA103" s="35" t="str">
        <f>VLOOKUP(C103,[7]export!$B$1:$I$388,8,0)</f>
        <v>243.36</v>
      </c>
      <c r="AB103" s="2">
        <f>VLOOKUP(C103,[8]Sheet1!$B$1:$K$500,9,0)</f>
        <v>9.13</v>
      </c>
      <c r="AC103" s="2">
        <f t="shared" si="60"/>
        <v>0</v>
      </c>
      <c r="AD103" s="2">
        <f>VLOOKUP(C103,'2021.06'!$C$2:$M$500,9,0)</f>
        <v>424.17</v>
      </c>
      <c r="AE103" s="2">
        <f>VLOOKUP(D103,'2021.07'!$D$2:$M$435,7,0)</f>
        <v>21.301</v>
      </c>
      <c r="AF103" s="2">
        <f t="shared" si="43"/>
        <v>0</v>
      </c>
      <c r="AH103" s="2" t="str">
        <f>VLOOKUP(D103,[9]Sheet1!$C$1:$H$500,6,0)</f>
        <v>正常应缴</v>
      </c>
    </row>
    <row r="104" ht="20" customHeight="1" spans="1:34">
      <c r="A104" s="10">
        <f t="shared" si="49"/>
        <v>101</v>
      </c>
      <c r="B104" s="15"/>
      <c r="C104" s="11" t="s">
        <v>789</v>
      </c>
      <c r="D104" s="11" t="s">
        <v>790</v>
      </c>
      <c r="E104" s="17">
        <v>3042.05</v>
      </c>
      <c r="F104" s="17">
        <v>3043</v>
      </c>
      <c r="G104" s="13">
        <v>5228.42</v>
      </c>
      <c r="H104" s="11">
        <f t="shared" si="50"/>
        <v>54.76</v>
      </c>
      <c r="I104" s="11">
        <f t="shared" si="51"/>
        <v>486.728</v>
      </c>
      <c r="J104" s="11">
        <f t="shared" si="52"/>
        <v>21.301</v>
      </c>
      <c r="K104" s="13">
        <f t="shared" si="53"/>
        <v>444.42</v>
      </c>
      <c r="L104" s="13"/>
      <c r="M104" s="13">
        <f t="shared" si="40"/>
        <v>1007.209</v>
      </c>
      <c r="N104" s="11">
        <v>0</v>
      </c>
      <c r="O104" s="11">
        <f t="shared" si="54"/>
        <v>243.36</v>
      </c>
      <c r="P104" s="11">
        <f t="shared" si="55"/>
        <v>9.13</v>
      </c>
      <c r="Q104" s="13">
        <f t="shared" si="56"/>
        <v>104.57</v>
      </c>
      <c r="R104" s="13"/>
      <c r="S104" s="11">
        <f t="shared" si="41"/>
        <v>357.06</v>
      </c>
      <c r="T104" s="11">
        <f t="shared" si="42"/>
        <v>1364.269</v>
      </c>
      <c r="U104" s="11"/>
      <c r="V104" s="2" t="str">
        <f>VLOOKUP(D104,[3]汇总!I$2:J$326,2,0)</f>
        <v>√</v>
      </c>
      <c r="W104" s="2" t="e">
        <f>VLOOKUP(D104,'[4]2021.05'!$E$5:$F$203,2,0)</f>
        <v>#N/A</v>
      </c>
      <c r="X104" s="2">
        <f t="shared" si="57"/>
        <v>486.728</v>
      </c>
      <c r="Y104" s="2">
        <f t="shared" si="58"/>
        <v>0</v>
      </c>
      <c r="Z104" s="2">
        <f t="shared" si="59"/>
        <v>243.36</v>
      </c>
      <c r="AA104" s="35" t="str">
        <f>VLOOKUP(C104,[7]export!$B$1:$I$388,8,0)</f>
        <v>243.36</v>
      </c>
      <c r="AB104" s="2">
        <f>VLOOKUP(C104,[8]Sheet1!$B$1:$K$500,9,0)</f>
        <v>9.13</v>
      </c>
      <c r="AC104" s="2">
        <f t="shared" si="60"/>
        <v>0</v>
      </c>
      <c r="AD104" s="2">
        <f>VLOOKUP(C104,'2021.06'!$C$2:$M$500,9,0)</f>
        <v>424.17</v>
      </c>
      <c r="AE104" s="2">
        <f>VLOOKUP(D104,'2021.07'!$D$2:$M$435,7,0)</f>
        <v>21.301</v>
      </c>
      <c r="AF104" s="2">
        <f t="shared" si="43"/>
        <v>0</v>
      </c>
      <c r="AH104" s="2" t="str">
        <f>VLOOKUP(D104,[9]Sheet1!$C$1:$H$500,6,0)</f>
        <v>正常应缴</v>
      </c>
    </row>
    <row r="105" ht="20" customHeight="1" spans="1:34">
      <c r="A105" s="10">
        <f t="shared" si="49"/>
        <v>102</v>
      </c>
      <c r="B105" s="15"/>
      <c r="C105" s="11" t="s">
        <v>791</v>
      </c>
      <c r="D105" s="11" t="s">
        <v>792</v>
      </c>
      <c r="E105" s="17">
        <v>3042.05</v>
      </c>
      <c r="F105" s="17">
        <v>3043</v>
      </c>
      <c r="G105" s="13">
        <v>5228.42</v>
      </c>
      <c r="H105" s="11">
        <f t="shared" si="50"/>
        <v>54.76</v>
      </c>
      <c r="I105" s="11">
        <f t="shared" si="51"/>
        <v>486.728</v>
      </c>
      <c r="J105" s="11">
        <f t="shared" si="52"/>
        <v>21.301</v>
      </c>
      <c r="K105" s="13">
        <f t="shared" si="53"/>
        <v>444.42</v>
      </c>
      <c r="L105" s="13"/>
      <c r="M105" s="13">
        <f t="shared" si="40"/>
        <v>1007.209</v>
      </c>
      <c r="N105" s="11">
        <v>0</v>
      </c>
      <c r="O105" s="11">
        <f t="shared" si="54"/>
        <v>243.36</v>
      </c>
      <c r="P105" s="11">
        <f t="shared" si="55"/>
        <v>9.13</v>
      </c>
      <c r="Q105" s="13">
        <f t="shared" si="56"/>
        <v>104.57</v>
      </c>
      <c r="R105" s="13"/>
      <c r="S105" s="11">
        <f t="shared" si="41"/>
        <v>357.06</v>
      </c>
      <c r="T105" s="11">
        <f t="shared" si="42"/>
        <v>1364.269</v>
      </c>
      <c r="U105" s="11"/>
      <c r="V105" s="2" t="str">
        <f>VLOOKUP(D105,[3]汇总!I$2:J$326,2,0)</f>
        <v>√</v>
      </c>
      <c r="W105" s="2" t="e">
        <f>VLOOKUP(D105,'[4]2021.05'!$E$5:$F$203,2,0)</f>
        <v>#N/A</v>
      </c>
      <c r="X105" s="2">
        <f t="shared" si="57"/>
        <v>486.728</v>
      </c>
      <c r="Y105" s="2">
        <f t="shared" si="58"/>
        <v>0</v>
      </c>
      <c r="Z105" s="2">
        <f t="shared" si="59"/>
        <v>243.36</v>
      </c>
      <c r="AA105" s="35" t="str">
        <f>VLOOKUP(C105,[7]export!$B$1:$I$388,8,0)</f>
        <v>243.36</v>
      </c>
      <c r="AB105" s="2">
        <f>VLOOKUP(C105,[8]Sheet1!$B$1:$K$500,9,0)</f>
        <v>9.13</v>
      </c>
      <c r="AC105" s="2">
        <f t="shared" si="60"/>
        <v>0</v>
      </c>
      <c r="AD105" s="2">
        <f>VLOOKUP(C105,'2021.06'!$C$2:$M$500,9,0)</f>
        <v>424.17</v>
      </c>
      <c r="AE105" s="2">
        <f>VLOOKUP(D105,'2021.07'!$D$2:$M$435,7,0)</f>
        <v>21.301</v>
      </c>
      <c r="AF105" s="2">
        <f t="shared" si="43"/>
        <v>0</v>
      </c>
      <c r="AH105" s="2" t="str">
        <f>VLOOKUP(D105,[9]Sheet1!$C$1:$H$500,6,0)</f>
        <v>正常应缴</v>
      </c>
    </row>
    <row r="106" ht="20" customHeight="1" spans="1:34">
      <c r="A106" s="10">
        <f t="shared" si="49"/>
        <v>103</v>
      </c>
      <c r="B106" s="15"/>
      <c r="C106" s="11" t="s">
        <v>793</v>
      </c>
      <c r="D106" s="11" t="s">
        <v>794</v>
      </c>
      <c r="E106" s="17">
        <v>3042.05</v>
      </c>
      <c r="F106" s="17">
        <v>3043</v>
      </c>
      <c r="G106" s="13">
        <v>5228.42</v>
      </c>
      <c r="H106" s="11">
        <f t="shared" si="50"/>
        <v>54.76</v>
      </c>
      <c r="I106" s="11">
        <f t="shared" si="51"/>
        <v>486.728</v>
      </c>
      <c r="J106" s="11">
        <f t="shared" si="52"/>
        <v>21.301</v>
      </c>
      <c r="K106" s="13">
        <f t="shared" si="53"/>
        <v>444.42</v>
      </c>
      <c r="L106" s="13"/>
      <c r="M106" s="13">
        <f t="shared" si="40"/>
        <v>1007.209</v>
      </c>
      <c r="N106" s="11">
        <v>0</v>
      </c>
      <c r="O106" s="11">
        <f t="shared" si="54"/>
        <v>243.36</v>
      </c>
      <c r="P106" s="11">
        <f t="shared" si="55"/>
        <v>9.13</v>
      </c>
      <c r="Q106" s="13">
        <f t="shared" si="56"/>
        <v>104.57</v>
      </c>
      <c r="R106" s="13"/>
      <c r="S106" s="11">
        <f t="shared" si="41"/>
        <v>357.06</v>
      </c>
      <c r="T106" s="11">
        <f t="shared" si="42"/>
        <v>1364.269</v>
      </c>
      <c r="U106" s="11"/>
      <c r="V106" s="2" t="str">
        <f>VLOOKUP(D106,[3]汇总!I$2:J$326,2,0)</f>
        <v>√</v>
      </c>
      <c r="W106" s="2">
        <f>VLOOKUP(D106,'[4]2021.05'!$E$5:$F$203,2,0)</f>
        <v>4180</v>
      </c>
      <c r="X106" s="2">
        <f t="shared" si="57"/>
        <v>486.728</v>
      </c>
      <c r="Y106" s="2">
        <f t="shared" si="58"/>
        <v>0</v>
      </c>
      <c r="Z106" s="2">
        <f t="shared" si="59"/>
        <v>243.36</v>
      </c>
      <c r="AA106" s="35" t="str">
        <f>VLOOKUP(C106,[7]export!$B$1:$I$388,8,0)</f>
        <v>243.36</v>
      </c>
      <c r="AB106" s="2">
        <f>VLOOKUP(C106,[8]Sheet1!$B$1:$K$500,9,0)</f>
        <v>9.13</v>
      </c>
      <c r="AC106" s="2">
        <f t="shared" si="60"/>
        <v>0</v>
      </c>
      <c r="AD106" s="2">
        <f>VLOOKUP(C106,'2021.06'!$C$2:$M$500,9,0)</f>
        <v>424.17</v>
      </c>
      <c r="AE106" s="2">
        <f>VLOOKUP(D106,'2021.07'!$D$2:$M$435,7,0)</f>
        <v>21.301</v>
      </c>
      <c r="AF106" s="2">
        <f t="shared" si="43"/>
        <v>0</v>
      </c>
      <c r="AH106" s="2" t="str">
        <f>VLOOKUP(D106,[9]Sheet1!$C$1:$H$500,6,0)</f>
        <v>正常应缴</v>
      </c>
    </row>
    <row r="107" ht="20" customHeight="1" spans="1:34">
      <c r="A107" s="10">
        <f t="shared" si="49"/>
        <v>104</v>
      </c>
      <c r="B107" s="15"/>
      <c r="C107" s="11" t="s">
        <v>795</v>
      </c>
      <c r="D107" s="11" t="s">
        <v>796</v>
      </c>
      <c r="E107" s="17">
        <v>3042.05</v>
      </c>
      <c r="F107" s="17">
        <v>3043</v>
      </c>
      <c r="G107" s="13">
        <v>5228.42</v>
      </c>
      <c r="H107" s="11">
        <f t="shared" si="50"/>
        <v>54.76</v>
      </c>
      <c r="I107" s="11">
        <f t="shared" si="51"/>
        <v>486.728</v>
      </c>
      <c r="J107" s="11">
        <f t="shared" si="52"/>
        <v>21.301</v>
      </c>
      <c r="K107" s="13">
        <f t="shared" si="53"/>
        <v>444.42</v>
      </c>
      <c r="L107" s="13"/>
      <c r="M107" s="13">
        <f t="shared" si="40"/>
        <v>1007.209</v>
      </c>
      <c r="N107" s="11">
        <v>0</v>
      </c>
      <c r="O107" s="11">
        <f t="shared" si="54"/>
        <v>243.36</v>
      </c>
      <c r="P107" s="11">
        <f t="shared" si="55"/>
        <v>9.13</v>
      </c>
      <c r="Q107" s="13">
        <f t="shared" si="56"/>
        <v>104.57</v>
      </c>
      <c r="R107" s="13"/>
      <c r="S107" s="11">
        <f t="shared" si="41"/>
        <v>357.06</v>
      </c>
      <c r="T107" s="11">
        <f t="shared" si="42"/>
        <v>1364.269</v>
      </c>
      <c r="U107" s="11"/>
      <c r="V107" s="2" t="e">
        <f>VLOOKUP(D107,[3]汇总!I$2:J$326,2,0)</f>
        <v>#REF!</v>
      </c>
      <c r="W107" s="2" t="e">
        <f>VLOOKUP(D107,'[4]2021.05'!$E$5:$F$203,2,0)</f>
        <v>#N/A</v>
      </c>
      <c r="X107" s="2">
        <f t="shared" si="57"/>
        <v>486.728</v>
      </c>
      <c r="Y107" s="2">
        <f t="shared" si="58"/>
        <v>0</v>
      </c>
      <c r="Z107" s="2">
        <f t="shared" si="59"/>
        <v>243.36</v>
      </c>
      <c r="AA107" s="35" t="str">
        <f>VLOOKUP(C107,[7]export!$B$1:$I$388,8,0)</f>
        <v>243.36</v>
      </c>
      <c r="AB107" s="2">
        <f>VLOOKUP(C107,[8]Sheet1!$B$1:$K$500,9,0)</f>
        <v>9.13</v>
      </c>
      <c r="AC107" s="2">
        <f t="shared" si="60"/>
        <v>0</v>
      </c>
      <c r="AD107" s="2">
        <f>VLOOKUP(C107,'2021.06'!$C$2:$M$500,9,0)</f>
        <v>424.17</v>
      </c>
      <c r="AE107" s="2">
        <f>VLOOKUP(D107,'2021.07'!$D$2:$M$435,7,0)</f>
        <v>21.301</v>
      </c>
      <c r="AF107" s="2">
        <f t="shared" si="43"/>
        <v>0</v>
      </c>
      <c r="AH107" s="2" t="str">
        <f>VLOOKUP(D107,[9]Sheet1!$C$1:$H$500,6,0)</f>
        <v>正常应缴</v>
      </c>
    </row>
    <row r="108" ht="20" customHeight="1" spans="1:34">
      <c r="A108" s="10">
        <f t="shared" si="49"/>
        <v>105</v>
      </c>
      <c r="B108" s="15"/>
      <c r="C108" s="11" t="s">
        <v>863</v>
      </c>
      <c r="D108" s="11" t="s">
        <v>864</v>
      </c>
      <c r="E108" s="17">
        <v>3042.05</v>
      </c>
      <c r="F108" s="11">
        <v>3043</v>
      </c>
      <c r="G108" s="13">
        <v>5228.42</v>
      </c>
      <c r="H108" s="11">
        <f t="shared" si="50"/>
        <v>54.76</v>
      </c>
      <c r="I108" s="11">
        <f t="shared" si="51"/>
        <v>486.728</v>
      </c>
      <c r="J108" s="11">
        <f t="shared" si="52"/>
        <v>21.301</v>
      </c>
      <c r="K108" s="13">
        <f t="shared" si="53"/>
        <v>444.42</v>
      </c>
      <c r="L108" s="13"/>
      <c r="M108" s="13">
        <f t="shared" si="40"/>
        <v>1007.209</v>
      </c>
      <c r="N108" s="11">
        <v>0</v>
      </c>
      <c r="O108" s="11">
        <f t="shared" si="54"/>
        <v>243.36</v>
      </c>
      <c r="P108" s="11">
        <f t="shared" si="55"/>
        <v>9.13</v>
      </c>
      <c r="Q108" s="13">
        <f t="shared" si="56"/>
        <v>104.57</v>
      </c>
      <c r="R108" s="13"/>
      <c r="S108" s="11">
        <f t="shared" si="41"/>
        <v>357.06</v>
      </c>
      <c r="T108" s="11">
        <f t="shared" si="42"/>
        <v>1364.269</v>
      </c>
      <c r="U108" s="11"/>
      <c r="W108" s="2" t="e">
        <f>VLOOKUP(D108,'[4]2021.05'!$E$5:$F$203,2,0)</f>
        <v>#N/A</v>
      </c>
      <c r="X108" s="2">
        <f t="shared" si="57"/>
        <v>486.728</v>
      </c>
      <c r="Y108" s="2">
        <f t="shared" si="58"/>
        <v>0</v>
      </c>
      <c r="Z108" s="2">
        <f t="shared" si="59"/>
        <v>243.36</v>
      </c>
      <c r="AA108" s="35" t="str">
        <f>VLOOKUP(C108,[7]export!$B$1:$I$388,8,0)</f>
        <v>243.36</v>
      </c>
      <c r="AB108" s="2">
        <f>VLOOKUP(C108,[8]Sheet1!$B$1:$K$500,9,0)</f>
        <v>9.13</v>
      </c>
      <c r="AC108" s="2">
        <f t="shared" si="60"/>
        <v>0</v>
      </c>
      <c r="AD108" s="2">
        <f>VLOOKUP(C108,'2021.06'!$C$2:$M$500,9,0)</f>
        <v>424.17</v>
      </c>
      <c r="AE108" s="2">
        <f>VLOOKUP(D108,'2021.07'!$D$2:$M$435,7,0)</f>
        <v>21.301</v>
      </c>
      <c r="AF108" s="2">
        <f t="shared" si="43"/>
        <v>0</v>
      </c>
      <c r="AH108" s="2" t="str">
        <f>VLOOKUP(D108,[9]Sheet1!$C$1:$H$500,6,0)</f>
        <v>正常应缴</v>
      </c>
    </row>
    <row r="109" ht="20" customHeight="1" spans="1:34">
      <c r="A109" s="10">
        <f t="shared" si="49"/>
        <v>106</v>
      </c>
      <c r="B109" s="15"/>
      <c r="C109" s="29" t="s">
        <v>931</v>
      </c>
      <c r="D109" s="29" t="s">
        <v>932</v>
      </c>
      <c r="E109" s="17">
        <v>3042.05</v>
      </c>
      <c r="F109" s="11">
        <v>3043</v>
      </c>
      <c r="G109" s="13">
        <v>5228.42</v>
      </c>
      <c r="H109" s="11">
        <f t="shared" si="50"/>
        <v>54.76</v>
      </c>
      <c r="I109" s="11">
        <f t="shared" si="51"/>
        <v>486.728</v>
      </c>
      <c r="J109" s="11">
        <f t="shared" si="52"/>
        <v>21.301</v>
      </c>
      <c r="K109" s="13">
        <f t="shared" si="53"/>
        <v>444.42</v>
      </c>
      <c r="L109" s="13"/>
      <c r="M109" s="13">
        <f t="shared" si="40"/>
        <v>1007.209</v>
      </c>
      <c r="N109" s="11">
        <v>0</v>
      </c>
      <c r="O109" s="11">
        <f t="shared" si="54"/>
        <v>243.36</v>
      </c>
      <c r="P109" s="11">
        <f t="shared" si="55"/>
        <v>9.13</v>
      </c>
      <c r="Q109" s="13">
        <f t="shared" si="56"/>
        <v>104.57</v>
      </c>
      <c r="R109" s="13"/>
      <c r="S109" s="11">
        <f t="shared" si="41"/>
        <v>357.06</v>
      </c>
      <c r="T109" s="11">
        <f t="shared" si="42"/>
        <v>1364.269</v>
      </c>
      <c r="U109" s="11"/>
      <c r="X109" s="2">
        <f t="shared" si="57"/>
        <v>486.728</v>
      </c>
      <c r="Y109" s="2">
        <f t="shared" si="58"/>
        <v>0</v>
      </c>
      <c r="Z109" s="2">
        <f t="shared" si="59"/>
        <v>243.36</v>
      </c>
      <c r="AA109" s="35" t="str">
        <f>VLOOKUP(C109,[7]export!$B$1:$I$388,8,0)</f>
        <v>243.36</v>
      </c>
      <c r="AB109" s="2">
        <f>VLOOKUP(C109,[8]Sheet1!$B$1:$K$500,9,0)</f>
        <v>9.13</v>
      </c>
      <c r="AC109" s="2">
        <f t="shared" si="60"/>
        <v>0</v>
      </c>
      <c r="AD109" s="2">
        <f>VLOOKUP(C109,'2021.06'!$C$2:$M$500,9,0)</f>
        <v>424.17</v>
      </c>
      <c r="AE109" s="2">
        <f>VLOOKUP(D109,'2021.07'!$D$2:$M$435,7,0)</f>
        <v>21.301</v>
      </c>
      <c r="AF109" s="2">
        <f t="shared" si="43"/>
        <v>0</v>
      </c>
      <c r="AH109" s="2" t="str">
        <f>VLOOKUP(D109,[9]Sheet1!$C$1:$H$500,6,0)</f>
        <v>正常应缴</v>
      </c>
    </row>
    <row r="110" ht="20" customHeight="1" spans="1:34">
      <c r="A110" s="10">
        <f t="shared" si="49"/>
        <v>107</v>
      </c>
      <c r="B110" s="15"/>
      <c r="C110" s="29" t="s">
        <v>933</v>
      </c>
      <c r="D110" s="29" t="s">
        <v>934</v>
      </c>
      <c r="E110" s="17">
        <v>3042.05</v>
      </c>
      <c r="F110" s="11">
        <v>3043</v>
      </c>
      <c r="G110" s="13">
        <v>0</v>
      </c>
      <c r="H110" s="11">
        <f t="shared" si="50"/>
        <v>54.76</v>
      </c>
      <c r="I110" s="11">
        <f t="shared" si="51"/>
        <v>486.728</v>
      </c>
      <c r="J110" s="11">
        <f t="shared" si="52"/>
        <v>21.301</v>
      </c>
      <c r="K110" s="13">
        <v>0</v>
      </c>
      <c r="L110" s="13"/>
      <c r="M110" s="13">
        <f t="shared" si="40"/>
        <v>562.789</v>
      </c>
      <c r="N110" s="11">
        <v>0</v>
      </c>
      <c r="O110" s="11">
        <f t="shared" si="54"/>
        <v>243.36</v>
      </c>
      <c r="P110" s="11">
        <f t="shared" si="55"/>
        <v>9.13</v>
      </c>
      <c r="Q110" s="13">
        <v>0</v>
      </c>
      <c r="R110" s="13"/>
      <c r="S110" s="11">
        <f t="shared" si="41"/>
        <v>252.49</v>
      </c>
      <c r="T110" s="11">
        <f t="shared" si="42"/>
        <v>815.279</v>
      </c>
      <c r="U110" s="11"/>
      <c r="X110" s="2">
        <f t="shared" si="57"/>
        <v>486.728</v>
      </c>
      <c r="Y110" s="2">
        <f t="shared" si="58"/>
        <v>0</v>
      </c>
      <c r="Z110" s="2">
        <f t="shared" si="59"/>
        <v>243.36</v>
      </c>
      <c r="AA110" s="35" t="str">
        <f>VLOOKUP(C110,[7]export!$B$1:$I$388,8,0)</f>
        <v>243.36</v>
      </c>
      <c r="AB110" s="2">
        <f>VLOOKUP(C110,[8]Sheet1!$B$1:$K$500,9,0)</f>
        <v>9.13</v>
      </c>
      <c r="AC110" s="2">
        <f t="shared" si="60"/>
        <v>0</v>
      </c>
      <c r="AD110" s="2">
        <f>VLOOKUP(C110,'2021.06'!$C$2:$M$500,9,0)</f>
        <v>0</v>
      </c>
      <c r="AE110" s="2">
        <f>VLOOKUP(D110,'2021.07'!$D$2:$M$435,7,0)</f>
        <v>21.301</v>
      </c>
      <c r="AF110" s="2">
        <f t="shared" si="43"/>
        <v>0</v>
      </c>
      <c r="AH110" s="2" t="str">
        <f>VLOOKUP(D110,[9]Sheet1!$C$1:$H$500,6,0)</f>
        <v>正常应缴</v>
      </c>
    </row>
    <row r="111" ht="20" customHeight="1" spans="1:34">
      <c r="A111" s="10">
        <f t="shared" si="49"/>
        <v>108</v>
      </c>
      <c r="B111" s="15"/>
      <c r="C111" s="29" t="s">
        <v>935</v>
      </c>
      <c r="D111" s="29" t="s">
        <v>936</v>
      </c>
      <c r="E111" s="17">
        <v>3042.05</v>
      </c>
      <c r="F111" s="11">
        <v>3043</v>
      </c>
      <c r="G111" s="13">
        <v>5228.42</v>
      </c>
      <c r="H111" s="11">
        <f t="shared" si="50"/>
        <v>54.76</v>
      </c>
      <c r="I111" s="11">
        <f t="shared" si="51"/>
        <v>486.728</v>
      </c>
      <c r="J111" s="11">
        <f t="shared" si="52"/>
        <v>21.301</v>
      </c>
      <c r="K111" s="13">
        <f>ROUND(G111*0.085,2)</f>
        <v>444.42</v>
      </c>
      <c r="L111" s="13"/>
      <c r="M111" s="13">
        <f t="shared" si="40"/>
        <v>1007.209</v>
      </c>
      <c r="N111" s="11">
        <v>0</v>
      </c>
      <c r="O111" s="11">
        <f t="shared" si="54"/>
        <v>243.36</v>
      </c>
      <c r="P111" s="11">
        <f t="shared" si="55"/>
        <v>9.13</v>
      </c>
      <c r="Q111" s="13">
        <f>ROUND(G111*0.02,2)</f>
        <v>104.57</v>
      </c>
      <c r="R111" s="13"/>
      <c r="S111" s="11">
        <f t="shared" si="41"/>
        <v>357.06</v>
      </c>
      <c r="T111" s="11">
        <f t="shared" si="42"/>
        <v>1364.269</v>
      </c>
      <c r="U111" s="11"/>
      <c r="X111" s="2">
        <f t="shared" si="57"/>
        <v>486.728</v>
      </c>
      <c r="Y111" s="2">
        <f t="shared" si="58"/>
        <v>0</v>
      </c>
      <c r="Z111" s="2">
        <f t="shared" si="59"/>
        <v>243.36</v>
      </c>
      <c r="AA111" s="35" t="str">
        <f>VLOOKUP(C111,[7]export!$B$1:$I$388,8,0)</f>
        <v>243.36</v>
      </c>
      <c r="AB111" s="2">
        <f>VLOOKUP(C111,[8]Sheet1!$B$1:$K$500,9,0)</f>
        <v>9.13</v>
      </c>
      <c r="AC111" s="2">
        <f t="shared" si="60"/>
        <v>0</v>
      </c>
      <c r="AD111" s="2">
        <f>VLOOKUP(C111,'2021.06'!$C$2:$M$500,9,0)</f>
        <v>424.17</v>
      </c>
      <c r="AE111" s="2">
        <f>VLOOKUP(D111,'2021.07'!$D$2:$M$435,7,0)</f>
        <v>21.301</v>
      </c>
      <c r="AF111" s="2">
        <f t="shared" si="43"/>
        <v>0</v>
      </c>
      <c r="AH111" s="2" t="str">
        <f>VLOOKUP(D111,[9]Sheet1!$C$1:$H$500,6,0)</f>
        <v>正常应缴</v>
      </c>
    </row>
    <row r="112" s="2" customFormat="1" ht="20" customHeight="1" spans="1:34">
      <c r="A112" s="10"/>
      <c r="B112" s="15"/>
      <c r="C112" s="30" t="s">
        <v>1100</v>
      </c>
      <c r="D112" s="30" t="s">
        <v>1101</v>
      </c>
      <c r="E112" s="17">
        <v>3042.05</v>
      </c>
      <c r="F112" s="11">
        <v>3043</v>
      </c>
      <c r="G112" s="13">
        <v>5228.42</v>
      </c>
      <c r="H112" s="11">
        <f t="shared" si="50"/>
        <v>54.76</v>
      </c>
      <c r="I112" s="11">
        <f t="shared" si="51"/>
        <v>486.728</v>
      </c>
      <c r="J112" s="11">
        <f t="shared" si="52"/>
        <v>21.301</v>
      </c>
      <c r="K112" s="13">
        <f>ROUND(G112*0.085,2)</f>
        <v>444.42</v>
      </c>
      <c r="L112" s="13"/>
      <c r="M112" s="13">
        <f t="shared" si="40"/>
        <v>1007.209</v>
      </c>
      <c r="N112" s="11">
        <v>0</v>
      </c>
      <c r="O112" s="11">
        <f t="shared" si="54"/>
        <v>243.36</v>
      </c>
      <c r="P112" s="11">
        <f t="shared" si="55"/>
        <v>9.13</v>
      </c>
      <c r="Q112" s="13">
        <f>ROUND(G112*0.02,2)</f>
        <v>104.57</v>
      </c>
      <c r="R112" s="13"/>
      <c r="S112" s="11">
        <f t="shared" si="41"/>
        <v>357.06</v>
      </c>
      <c r="T112" s="11">
        <f t="shared" si="42"/>
        <v>1364.269</v>
      </c>
      <c r="U112" s="11"/>
      <c r="X112" s="2">
        <f t="shared" si="57"/>
        <v>486.728</v>
      </c>
      <c r="Y112" s="2">
        <f t="shared" si="58"/>
        <v>0</v>
      </c>
      <c r="AA112" s="35" t="str">
        <f>VLOOKUP(C112,[7]export!$B$1:$I$388,8,0)</f>
        <v>243.36</v>
      </c>
      <c r="AB112" s="2">
        <f>VLOOKUP(C112,[8]Sheet1!$B$1:$K$500,9,0)</f>
        <v>9.13</v>
      </c>
      <c r="AC112" s="2">
        <f t="shared" si="60"/>
        <v>0</v>
      </c>
      <c r="AD112" s="2" t="e">
        <f>VLOOKUP(C112,'2021.06'!$C$2:$M$500,9,0)</f>
        <v>#N/A</v>
      </c>
      <c r="AE112" s="2">
        <f>VLOOKUP(D112,'2021.07'!$D$2:$M$435,7,0)</f>
        <v>21.301</v>
      </c>
      <c r="AF112" s="2">
        <f t="shared" si="43"/>
        <v>0</v>
      </c>
      <c r="AH112" s="2" t="str">
        <f>VLOOKUP(D112,[9]Sheet1!$C$1:$H$500,6,0)</f>
        <v>正常应缴</v>
      </c>
    </row>
    <row r="113" s="2" customFormat="1" ht="20" customHeight="1" spans="1:34">
      <c r="A113" s="10"/>
      <c r="B113" s="15"/>
      <c r="C113" s="30" t="s">
        <v>1102</v>
      </c>
      <c r="D113" s="30" t="s">
        <v>1103</v>
      </c>
      <c r="E113" s="17">
        <v>3042.05</v>
      </c>
      <c r="F113" s="11">
        <v>3043</v>
      </c>
      <c r="G113" s="13">
        <v>5228.42</v>
      </c>
      <c r="H113" s="11">
        <f t="shared" si="50"/>
        <v>54.76</v>
      </c>
      <c r="I113" s="11">
        <f t="shared" si="51"/>
        <v>486.728</v>
      </c>
      <c r="J113" s="11">
        <f t="shared" si="52"/>
        <v>21.301</v>
      </c>
      <c r="K113" s="13">
        <f>ROUND(G113*0.085,2)</f>
        <v>444.42</v>
      </c>
      <c r="L113" s="13"/>
      <c r="M113" s="13">
        <f t="shared" si="40"/>
        <v>1007.209</v>
      </c>
      <c r="N113" s="11">
        <v>0</v>
      </c>
      <c r="O113" s="11">
        <f t="shared" si="54"/>
        <v>243.36</v>
      </c>
      <c r="P113" s="11">
        <f t="shared" si="55"/>
        <v>9.13</v>
      </c>
      <c r="Q113" s="13">
        <f>ROUND(G113*0.02,2)</f>
        <v>104.57</v>
      </c>
      <c r="R113" s="13"/>
      <c r="S113" s="11">
        <f t="shared" si="41"/>
        <v>357.06</v>
      </c>
      <c r="T113" s="11">
        <f t="shared" si="42"/>
        <v>1364.269</v>
      </c>
      <c r="U113" s="11"/>
      <c r="X113" s="2">
        <f t="shared" si="57"/>
        <v>486.728</v>
      </c>
      <c r="Y113" s="2">
        <f t="shared" si="58"/>
        <v>0</v>
      </c>
      <c r="AA113" s="35" t="str">
        <f>VLOOKUP(C113,[7]export!$B$1:$I$388,8,0)</f>
        <v>243.36</v>
      </c>
      <c r="AB113" s="2">
        <f>VLOOKUP(C113,[8]Sheet1!$B$1:$K$500,9,0)</f>
        <v>9.13</v>
      </c>
      <c r="AC113" s="2">
        <f t="shared" si="60"/>
        <v>0</v>
      </c>
      <c r="AD113" s="2" t="e">
        <f>VLOOKUP(C113,'2021.06'!$C$2:$M$500,9,0)</f>
        <v>#N/A</v>
      </c>
      <c r="AE113" s="2">
        <f>VLOOKUP(D113,'2021.07'!$D$2:$M$435,7,0)</f>
        <v>21.301</v>
      </c>
      <c r="AF113" s="2">
        <f t="shared" si="43"/>
        <v>0</v>
      </c>
      <c r="AH113" s="2" t="str">
        <f>VLOOKUP(D113,[9]Sheet1!$C$1:$H$500,6,0)</f>
        <v>正常应缴</v>
      </c>
    </row>
    <row r="114" s="2" customFormat="1" ht="20" customHeight="1" spans="1:34">
      <c r="A114" s="10"/>
      <c r="B114" s="15"/>
      <c r="C114" s="30" t="s">
        <v>1104</v>
      </c>
      <c r="D114" s="30" t="s">
        <v>1105</v>
      </c>
      <c r="E114" s="17">
        <v>3042.05</v>
      </c>
      <c r="F114" s="11">
        <v>3043</v>
      </c>
      <c r="G114" s="13">
        <v>5228.42</v>
      </c>
      <c r="H114" s="11">
        <f t="shared" si="50"/>
        <v>54.76</v>
      </c>
      <c r="I114" s="11">
        <f t="shared" si="51"/>
        <v>486.728</v>
      </c>
      <c r="J114" s="11">
        <f t="shared" si="52"/>
        <v>21.301</v>
      </c>
      <c r="K114" s="13">
        <f>ROUND(G114*0.085,2)</f>
        <v>444.42</v>
      </c>
      <c r="L114" s="13"/>
      <c r="M114" s="13">
        <f t="shared" si="40"/>
        <v>1007.209</v>
      </c>
      <c r="N114" s="11">
        <v>0</v>
      </c>
      <c r="O114" s="11">
        <f t="shared" si="54"/>
        <v>243.36</v>
      </c>
      <c r="P114" s="11">
        <f t="shared" si="55"/>
        <v>9.13</v>
      </c>
      <c r="Q114" s="13">
        <f>ROUND(G114*0.02,2)</f>
        <v>104.57</v>
      </c>
      <c r="R114" s="13"/>
      <c r="S114" s="11">
        <f t="shared" si="41"/>
        <v>357.06</v>
      </c>
      <c r="T114" s="11">
        <f t="shared" si="42"/>
        <v>1364.269</v>
      </c>
      <c r="U114" s="11"/>
      <c r="X114" s="2">
        <f t="shared" si="57"/>
        <v>486.728</v>
      </c>
      <c r="Y114" s="2">
        <f t="shared" si="58"/>
        <v>0</v>
      </c>
      <c r="AA114" s="35" t="str">
        <f>VLOOKUP(C114,[7]export!$B$1:$I$388,8,0)</f>
        <v>243.36</v>
      </c>
      <c r="AB114" s="2">
        <f>VLOOKUP(C114,[8]Sheet1!$B$1:$K$500,9,0)</f>
        <v>9.13</v>
      </c>
      <c r="AC114" s="2">
        <f t="shared" si="60"/>
        <v>0</v>
      </c>
      <c r="AD114" s="2" t="e">
        <f>VLOOKUP(C114,'2021.06'!$C$2:$M$500,9,0)</f>
        <v>#N/A</v>
      </c>
      <c r="AE114" s="2">
        <f>VLOOKUP(D114,'2021.07'!$D$2:$M$435,7,0)</f>
        <v>21.301</v>
      </c>
      <c r="AF114" s="2">
        <f t="shared" si="43"/>
        <v>0</v>
      </c>
      <c r="AH114" s="2" t="str">
        <f>VLOOKUP(D114,[9]Sheet1!$C$1:$H$500,6,0)</f>
        <v>正常应缴</v>
      </c>
    </row>
    <row r="115" s="1" customFormat="1" ht="20" customHeight="1" spans="1:34">
      <c r="A115" s="18"/>
      <c r="B115" s="19"/>
      <c r="C115" s="114" t="s">
        <v>1174</v>
      </c>
      <c r="D115" s="115" t="s">
        <v>1175</v>
      </c>
      <c r="E115" s="21">
        <v>3042.05</v>
      </c>
      <c r="F115" s="12">
        <v>3043</v>
      </c>
      <c r="G115" s="22">
        <v>5228.42</v>
      </c>
      <c r="H115" s="12">
        <f t="shared" si="50"/>
        <v>54.76</v>
      </c>
      <c r="I115" s="12">
        <f t="shared" si="51"/>
        <v>486.728</v>
      </c>
      <c r="J115" s="12">
        <f t="shared" si="52"/>
        <v>21.301</v>
      </c>
      <c r="K115" s="22">
        <f>ROUND(G115*0.085,2)</f>
        <v>444.42</v>
      </c>
      <c r="L115" s="22">
        <v>54</v>
      </c>
      <c r="M115" s="13">
        <f t="shared" si="40"/>
        <v>1061.209</v>
      </c>
      <c r="N115" s="12">
        <v>0</v>
      </c>
      <c r="O115" s="12">
        <f t="shared" si="54"/>
        <v>243.36</v>
      </c>
      <c r="P115" s="12">
        <f t="shared" si="55"/>
        <v>9.13</v>
      </c>
      <c r="Q115" s="22">
        <f>ROUND(G115*0.02,2)</f>
        <v>104.57</v>
      </c>
      <c r="R115" s="22">
        <v>54</v>
      </c>
      <c r="S115" s="11">
        <f t="shared" si="41"/>
        <v>411.06</v>
      </c>
      <c r="T115" s="11">
        <f t="shared" si="42"/>
        <v>1472.269</v>
      </c>
      <c r="U115" s="12"/>
      <c r="V115" s="1" t="s">
        <v>50</v>
      </c>
      <c r="AA115" s="36"/>
      <c r="AE115" s="2" t="e">
        <f>VLOOKUP(D115,'2021.07'!$D$2:$M$435,7,0)</f>
        <v>#N/A</v>
      </c>
      <c r="AF115" s="2" t="e">
        <f t="shared" si="43"/>
        <v>#N/A</v>
      </c>
      <c r="AH115" s="2" t="str">
        <f>VLOOKUP(D115,[9]Sheet1!$C$1:$H$500,6,0)</f>
        <v>正常应缴</v>
      </c>
    </row>
    <row r="116" ht="20" customHeight="1" spans="1:34">
      <c r="A116" s="10">
        <f t="shared" ref="A116:A123" si="61">ROW()-3</f>
        <v>113</v>
      </c>
      <c r="B116" s="15" t="s">
        <v>222</v>
      </c>
      <c r="C116" s="11" t="s">
        <v>797</v>
      </c>
      <c r="D116" s="11" t="s">
        <v>798</v>
      </c>
      <c r="E116" s="11">
        <v>3820</v>
      </c>
      <c r="F116" s="11">
        <v>3820</v>
      </c>
      <c r="G116" s="13">
        <v>5228.42</v>
      </c>
      <c r="H116" s="11">
        <f t="shared" si="50"/>
        <v>68.76</v>
      </c>
      <c r="I116" s="11">
        <f t="shared" si="51"/>
        <v>611.2</v>
      </c>
      <c r="J116" s="11">
        <f t="shared" si="52"/>
        <v>26.74</v>
      </c>
      <c r="K116" s="13">
        <f t="shared" ref="K116:K124" si="62">ROUND(G116*0.085,2)</f>
        <v>444.42</v>
      </c>
      <c r="L116" s="13"/>
      <c r="M116" s="13">
        <f t="shared" si="40"/>
        <v>1151.12</v>
      </c>
      <c r="N116" s="11">
        <v>0</v>
      </c>
      <c r="O116" s="11">
        <f t="shared" si="54"/>
        <v>305.6</v>
      </c>
      <c r="P116" s="11">
        <f t="shared" si="55"/>
        <v>11.46</v>
      </c>
      <c r="Q116" s="13">
        <f t="shared" ref="Q116:Q124" si="63">ROUND(G116*0.02,2)</f>
        <v>104.57</v>
      </c>
      <c r="R116" s="13"/>
      <c r="S116" s="11">
        <f t="shared" si="41"/>
        <v>421.63</v>
      </c>
      <c r="T116" s="11">
        <f t="shared" si="42"/>
        <v>1572.75</v>
      </c>
      <c r="U116" s="11"/>
      <c r="V116" s="2" t="str">
        <f>VLOOKUP(D116,[3]汇总!I$2:J$326,2,0)</f>
        <v>√</v>
      </c>
      <c r="W116" s="2">
        <f>VLOOKUP(D116,'[4]2021.05'!$E$5:$F$203,2,0)</f>
        <v>4180</v>
      </c>
      <c r="X116" s="2">
        <f t="shared" ref="X116:X131" si="64">I116*1</f>
        <v>611.2</v>
      </c>
      <c r="Y116" s="2">
        <f t="shared" ref="Y116:Y131" si="65">I116-X116</f>
        <v>0</v>
      </c>
      <c r="Z116" s="2">
        <f t="shared" ref="Z116:Z123" si="66">O116-Y116</f>
        <v>305.6</v>
      </c>
      <c r="AA116" s="35" t="str">
        <f>VLOOKUP(C116,[7]export!$B$1:$I$388,8,0)</f>
        <v>305.6</v>
      </c>
      <c r="AB116" s="2">
        <f>VLOOKUP(C116,[8]Sheet1!$B$1:$K$500,9,0)</f>
        <v>11.46</v>
      </c>
      <c r="AC116" s="2">
        <f t="shared" ref="AC116:AC131" si="67">P116-AB116</f>
        <v>0</v>
      </c>
      <c r="AD116" s="2">
        <f>VLOOKUP(C116,'2021.06'!$C$2:$M$500,9,0)</f>
        <v>424.17</v>
      </c>
      <c r="AE116" s="2">
        <f>VLOOKUP(D116,'2021.07'!$D$2:$M$435,7,0)</f>
        <v>26.74</v>
      </c>
      <c r="AF116" s="2">
        <f t="shared" si="43"/>
        <v>0</v>
      </c>
      <c r="AH116" s="2" t="str">
        <f>VLOOKUP(D116,[9]Sheet1!$C$1:$H$500,6,0)</f>
        <v>正常应缴</v>
      </c>
    </row>
    <row r="117" ht="20" customHeight="1" spans="1:34">
      <c r="A117" s="10">
        <f t="shared" si="61"/>
        <v>114</v>
      </c>
      <c r="B117" s="15"/>
      <c r="C117" s="11" t="s">
        <v>225</v>
      </c>
      <c r="D117" s="11" t="s">
        <v>226</v>
      </c>
      <c r="E117" s="11">
        <v>2836.2</v>
      </c>
      <c r="F117" s="11">
        <v>2837</v>
      </c>
      <c r="G117" s="13">
        <v>5228.42</v>
      </c>
      <c r="H117" s="11">
        <f t="shared" si="50"/>
        <v>51.05</v>
      </c>
      <c r="I117" s="11">
        <f t="shared" si="51"/>
        <v>453.792</v>
      </c>
      <c r="J117" s="11">
        <f t="shared" si="52"/>
        <v>19.859</v>
      </c>
      <c r="K117" s="13">
        <f t="shared" si="62"/>
        <v>444.42</v>
      </c>
      <c r="L117" s="13"/>
      <c r="M117" s="13">
        <f t="shared" si="40"/>
        <v>969.121</v>
      </c>
      <c r="N117" s="11">
        <v>0</v>
      </c>
      <c r="O117" s="11">
        <f t="shared" si="54"/>
        <v>226.9</v>
      </c>
      <c r="P117" s="11">
        <f t="shared" si="55"/>
        <v>8.51</v>
      </c>
      <c r="Q117" s="13">
        <f t="shared" si="63"/>
        <v>104.57</v>
      </c>
      <c r="R117" s="13"/>
      <c r="S117" s="11">
        <f t="shared" si="41"/>
        <v>339.98</v>
      </c>
      <c r="T117" s="11">
        <f t="shared" si="42"/>
        <v>1309.101</v>
      </c>
      <c r="U117" s="11"/>
      <c r="V117" s="2" t="str">
        <f>VLOOKUP(D117,[3]汇总!I$2:J$326,2,0)</f>
        <v>√</v>
      </c>
      <c r="W117" s="2">
        <f>VLOOKUP(D117,'[4]2021.05'!$E$5:$F$203,2,0)</f>
        <v>3180</v>
      </c>
      <c r="X117" s="2">
        <f t="shared" si="64"/>
        <v>453.792</v>
      </c>
      <c r="Y117" s="2">
        <f t="shared" si="65"/>
        <v>0</v>
      </c>
      <c r="Z117" s="2">
        <f t="shared" si="66"/>
        <v>226.9</v>
      </c>
      <c r="AA117" s="35" t="str">
        <f>VLOOKUP(C117,[7]export!$B$1:$I$388,8,0)</f>
        <v>226.9</v>
      </c>
      <c r="AB117" s="2">
        <f>VLOOKUP(C117,[8]Sheet1!$B$1:$K$500,9,0)</f>
        <v>8.51</v>
      </c>
      <c r="AC117" s="2">
        <f t="shared" si="67"/>
        <v>0</v>
      </c>
      <c r="AD117" s="2">
        <f>VLOOKUP(C117,'2021.06'!$C$2:$M$500,9,0)</f>
        <v>424.17</v>
      </c>
      <c r="AE117" s="2">
        <f>VLOOKUP(D117,'2021.07'!$D$2:$M$435,7,0)</f>
        <v>19.859</v>
      </c>
      <c r="AF117" s="2">
        <f t="shared" si="43"/>
        <v>0</v>
      </c>
      <c r="AH117" s="2" t="str">
        <f>VLOOKUP(D117,[9]Sheet1!$C$1:$H$500,6,0)</f>
        <v>正常应缴</v>
      </c>
    </row>
    <row r="118" ht="20" customHeight="1" spans="1:34">
      <c r="A118" s="10">
        <f t="shared" si="61"/>
        <v>115</v>
      </c>
      <c r="B118" s="15"/>
      <c r="C118" s="11" t="s">
        <v>229</v>
      </c>
      <c r="D118" s="11" t="s">
        <v>230</v>
      </c>
      <c r="E118" s="11">
        <v>2836.2</v>
      </c>
      <c r="F118" s="11">
        <v>2837</v>
      </c>
      <c r="G118" s="13">
        <v>5228.42</v>
      </c>
      <c r="H118" s="11">
        <f t="shared" si="50"/>
        <v>51.05</v>
      </c>
      <c r="I118" s="11">
        <f t="shared" si="51"/>
        <v>453.792</v>
      </c>
      <c r="J118" s="11">
        <f t="shared" si="52"/>
        <v>19.859</v>
      </c>
      <c r="K118" s="13">
        <f t="shared" si="62"/>
        <v>444.42</v>
      </c>
      <c r="L118" s="13"/>
      <c r="M118" s="13">
        <f t="shared" si="40"/>
        <v>969.121</v>
      </c>
      <c r="N118" s="11">
        <v>0</v>
      </c>
      <c r="O118" s="11">
        <f t="shared" si="54"/>
        <v>226.9</v>
      </c>
      <c r="P118" s="11">
        <f t="shared" si="55"/>
        <v>8.51</v>
      </c>
      <c r="Q118" s="13">
        <f t="shared" si="63"/>
        <v>104.57</v>
      </c>
      <c r="R118" s="13"/>
      <c r="S118" s="11">
        <f t="shared" si="41"/>
        <v>339.98</v>
      </c>
      <c r="T118" s="11">
        <f t="shared" si="42"/>
        <v>1309.101</v>
      </c>
      <c r="U118" s="11"/>
      <c r="V118" s="2" t="str">
        <f>VLOOKUP(D118,[3]汇总!I$2:J$326,2,0)</f>
        <v>√</v>
      </c>
      <c r="W118" s="2">
        <f>VLOOKUP(D118,'[4]2021.05'!$E$5:$F$203,2,0)</f>
        <v>3180</v>
      </c>
      <c r="X118" s="2">
        <f t="shared" si="64"/>
        <v>453.792</v>
      </c>
      <c r="Y118" s="2">
        <f t="shared" si="65"/>
        <v>0</v>
      </c>
      <c r="Z118" s="2">
        <f t="shared" si="66"/>
        <v>226.9</v>
      </c>
      <c r="AA118" s="35" t="str">
        <f>VLOOKUP(C118,[7]export!$B$1:$I$388,8,0)</f>
        <v>226.9</v>
      </c>
      <c r="AB118" s="2">
        <f>VLOOKUP(C118,[8]Sheet1!$B$1:$K$500,9,0)</f>
        <v>8.51</v>
      </c>
      <c r="AC118" s="2">
        <f t="shared" si="67"/>
        <v>0</v>
      </c>
      <c r="AD118" s="2">
        <f>VLOOKUP(C118,'2021.06'!$C$2:$M$500,9,0)</f>
        <v>424.17</v>
      </c>
      <c r="AE118" s="2">
        <f>VLOOKUP(D118,'2021.07'!$D$2:$M$435,7,0)</f>
        <v>19.859</v>
      </c>
      <c r="AF118" s="2">
        <f t="shared" si="43"/>
        <v>0</v>
      </c>
      <c r="AH118" s="2" t="str">
        <f>VLOOKUP(D118,[9]Sheet1!$C$1:$H$500,6,0)</f>
        <v>正常应缴</v>
      </c>
    </row>
    <row r="119" ht="20" customHeight="1" spans="1:34">
      <c r="A119" s="10">
        <f t="shared" si="61"/>
        <v>116</v>
      </c>
      <c r="B119" s="15"/>
      <c r="C119" s="11" t="s">
        <v>233</v>
      </c>
      <c r="D119" s="11" t="s">
        <v>234</v>
      </c>
      <c r="E119" s="11">
        <v>3820</v>
      </c>
      <c r="F119" s="11">
        <v>3820</v>
      </c>
      <c r="G119" s="13">
        <v>5228.42</v>
      </c>
      <c r="H119" s="11">
        <f t="shared" si="50"/>
        <v>68.76</v>
      </c>
      <c r="I119" s="11">
        <f t="shared" si="51"/>
        <v>611.2</v>
      </c>
      <c r="J119" s="11">
        <f t="shared" si="52"/>
        <v>26.74</v>
      </c>
      <c r="K119" s="13">
        <f t="shared" si="62"/>
        <v>444.42</v>
      </c>
      <c r="L119" s="13"/>
      <c r="M119" s="13">
        <f t="shared" si="40"/>
        <v>1151.12</v>
      </c>
      <c r="N119" s="11">
        <v>0</v>
      </c>
      <c r="O119" s="11">
        <f t="shared" si="54"/>
        <v>305.6</v>
      </c>
      <c r="P119" s="11">
        <f t="shared" si="55"/>
        <v>11.46</v>
      </c>
      <c r="Q119" s="13">
        <f t="shared" si="63"/>
        <v>104.57</v>
      </c>
      <c r="R119" s="13"/>
      <c r="S119" s="11">
        <f t="shared" si="41"/>
        <v>421.63</v>
      </c>
      <c r="T119" s="11">
        <f t="shared" si="42"/>
        <v>1572.75</v>
      </c>
      <c r="U119" s="11"/>
      <c r="V119" s="2" t="str">
        <f>VLOOKUP(D119,[3]汇总!I$2:J$326,2,0)</f>
        <v>√</v>
      </c>
      <c r="W119" s="2">
        <f>VLOOKUP(D119,'[4]2021.05'!$E$5:$F$203,2,0)</f>
        <v>4180</v>
      </c>
      <c r="X119" s="2">
        <f t="shared" si="64"/>
        <v>611.2</v>
      </c>
      <c r="Y119" s="2">
        <f t="shared" si="65"/>
        <v>0</v>
      </c>
      <c r="Z119" s="2">
        <f t="shared" si="66"/>
        <v>305.6</v>
      </c>
      <c r="AA119" s="35" t="str">
        <f>VLOOKUP(C119,[7]export!$B$1:$I$388,8,0)</f>
        <v>305.6</v>
      </c>
      <c r="AB119" s="2">
        <f>VLOOKUP(C119,[8]Sheet1!$B$1:$K$500,9,0)</f>
        <v>11.46</v>
      </c>
      <c r="AC119" s="2">
        <f t="shared" si="67"/>
        <v>0</v>
      </c>
      <c r="AD119" s="2">
        <f>VLOOKUP(C119,'2021.06'!$C$2:$M$500,9,0)</f>
        <v>424.17</v>
      </c>
      <c r="AE119" s="2">
        <f>VLOOKUP(D119,'2021.07'!$D$2:$M$435,7,0)</f>
        <v>26.74</v>
      </c>
      <c r="AF119" s="2">
        <f t="shared" si="43"/>
        <v>0</v>
      </c>
      <c r="AH119" s="2" t="str">
        <f>VLOOKUP(D119,[9]Sheet1!$C$1:$H$500,6,0)</f>
        <v>正常应缴</v>
      </c>
    </row>
    <row r="120" ht="20" customHeight="1" spans="1:34">
      <c r="A120" s="10">
        <f t="shared" si="61"/>
        <v>117</v>
      </c>
      <c r="B120" s="15"/>
      <c r="C120" s="11" t="s">
        <v>237</v>
      </c>
      <c r="D120" s="11" t="s">
        <v>238</v>
      </c>
      <c r="E120" s="11">
        <v>2836.2</v>
      </c>
      <c r="F120" s="11">
        <v>2837</v>
      </c>
      <c r="G120" s="13">
        <v>5228.42</v>
      </c>
      <c r="H120" s="11">
        <f t="shared" si="50"/>
        <v>51.05</v>
      </c>
      <c r="I120" s="11">
        <f t="shared" si="51"/>
        <v>453.792</v>
      </c>
      <c r="J120" s="11">
        <f t="shared" si="52"/>
        <v>19.859</v>
      </c>
      <c r="K120" s="13">
        <f t="shared" si="62"/>
        <v>444.42</v>
      </c>
      <c r="L120" s="13"/>
      <c r="M120" s="13">
        <f t="shared" si="40"/>
        <v>969.121</v>
      </c>
      <c r="N120" s="11">
        <v>0</v>
      </c>
      <c r="O120" s="11">
        <f t="shared" si="54"/>
        <v>226.9</v>
      </c>
      <c r="P120" s="11">
        <f t="shared" si="55"/>
        <v>8.51</v>
      </c>
      <c r="Q120" s="13">
        <f t="shared" si="63"/>
        <v>104.57</v>
      </c>
      <c r="R120" s="13"/>
      <c r="S120" s="11">
        <f t="shared" si="41"/>
        <v>339.98</v>
      </c>
      <c r="T120" s="11">
        <f t="shared" si="42"/>
        <v>1309.101</v>
      </c>
      <c r="U120" s="11"/>
      <c r="V120" s="2" t="str">
        <f>VLOOKUP(D120,[3]汇总!I$2:J$326,2,0)</f>
        <v>√</v>
      </c>
      <c r="W120" s="2">
        <f>VLOOKUP(D120,'[4]2021.05'!$E$5:$F$203,2,0)</f>
        <v>4180</v>
      </c>
      <c r="X120" s="2">
        <f t="shared" si="64"/>
        <v>453.792</v>
      </c>
      <c r="Y120" s="2">
        <f t="shared" si="65"/>
        <v>0</v>
      </c>
      <c r="Z120" s="2">
        <f t="shared" si="66"/>
        <v>226.9</v>
      </c>
      <c r="AA120" s="35" t="str">
        <f>VLOOKUP(C120,[7]export!$B$1:$I$388,8,0)</f>
        <v>226.9</v>
      </c>
      <c r="AB120" s="2">
        <f>VLOOKUP(C120,[8]Sheet1!$B$1:$K$500,9,0)</f>
        <v>8.51</v>
      </c>
      <c r="AC120" s="2">
        <f t="shared" si="67"/>
        <v>0</v>
      </c>
      <c r="AD120" s="2">
        <f>VLOOKUP(C120,'2021.06'!$C$2:$M$500,9,0)</f>
        <v>424.17</v>
      </c>
      <c r="AE120" s="2">
        <f>VLOOKUP(D120,'2021.07'!$D$2:$M$435,7,0)</f>
        <v>19.859</v>
      </c>
      <c r="AF120" s="2">
        <f t="shared" si="43"/>
        <v>0</v>
      </c>
      <c r="AH120" s="2" t="str">
        <f>VLOOKUP(D120,[9]Sheet1!$C$1:$H$500,6,0)</f>
        <v>正常应缴</v>
      </c>
    </row>
    <row r="121" ht="20" customHeight="1" spans="1:34">
      <c r="A121" s="10">
        <f t="shared" si="61"/>
        <v>118</v>
      </c>
      <c r="B121" s="15"/>
      <c r="C121" s="11" t="s">
        <v>241</v>
      </c>
      <c r="D121" s="11" t="s">
        <v>242</v>
      </c>
      <c r="E121" s="11">
        <v>3820</v>
      </c>
      <c r="F121" s="11">
        <v>3820</v>
      </c>
      <c r="G121" s="13">
        <v>5228.42</v>
      </c>
      <c r="H121" s="11">
        <f t="shared" si="50"/>
        <v>68.76</v>
      </c>
      <c r="I121" s="11">
        <f t="shared" si="51"/>
        <v>611.2</v>
      </c>
      <c r="J121" s="11">
        <f t="shared" si="52"/>
        <v>26.74</v>
      </c>
      <c r="K121" s="13">
        <f t="shared" si="62"/>
        <v>444.42</v>
      </c>
      <c r="L121" s="13"/>
      <c r="M121" s="13">
        <f t="shared" si="40"/>
        <v>1151.12</v>
      </c>
      <c r="N121" s="11">
        <v>0</v>
      </c>
      <c r="O121" s="11">
        <f t="shared" si="54"/>
        <v>305.6</v>
      </c>
      <c r="P121" s="11">
        <f t="shared" si="55"/>
        <v>11.46</v>
      </c>
      <c r="Q121" s="13">
        <f t="shared" si="63"/>
        <v>104.57</v>
      </c>
      <c r="R121" s="13"/>
      <c r="S121" s="11">
        <f t="shared" si="41"/>
        <v>421.63</v>
      </c>
      <c r="T121" s="11">
        <f t="shared" si="42"/>
        <v>1572.75</v>
      </c>
      <c r="U121" s="11"/>
      <c r="V121" s="2" t="str">
        <f>VLOOKUP(D121,[3]汇总!I$2:J$326,2,0)</f>
        <v>√</v>
      </c>
      <c r="W121" s="2">
        <f>VLOOKUP(D121,'[4]2021.05'!$E$5:$F$203,2,0)</f>
        <v>4180</v>
      </c>
      <c r="X121" s="2">
        <f t="shared" si="64"/>
        <v>611.2</v>
      </c>
      <c r="Y121" s="2">
        <f t="shared" si="65"/>
        <v>0</v>
      </c>
      <c r="Z121" s="2">
        <f t="shared" si="66"/>
        <v>305.6</v>
      </c>
      <c r="AA121" s="35" t="str">
        <f>VLOOKUP(C121,[7]export!$B$1:$I$388,8,0)</f>
        <v>305.6</v>
      </c>
      <c r="AB121" s="2">
        <f>VLOOKUP(C121,[8]Sheet1!$B$1:$K$500,9,0)</f>
        <v>11.46</v>
      </c>
      <c r="AC121" s="2">
        <f t="shared" si="67"/>
        <v>0</v>
      </c>
      <c r="AD121" s="2">
        <f>VLOOKUP(C121,'2021.06'!$C$2:$M$500,9,0)</f>
        <v>424.17</v>
      </c>
      <c r="AE121" s="2">
        <f>VLOOKUP(D121,'2021.07'!$D$2:$M$435,7,0)</f>
        <v>26.74</v>
      </c>
      <c r="AF121" s="2">
        <f t="shared" si="43"/>
        <v>0</v>
      </c>
      <c r="AH121" s="2" t="str">
        <f>VLOOKUP(D121,[9]Sheet1!$C$1:$H$500,6,0)</f>
        <v>正常应缴</v>
      </c>
    </row>
    <row r="122" ht="20" customHeight="1" spans="1:34">
      <c r="A122" s="10">
        <f t="shared" si="61"/>
        <v>119</v>
      </c>
      <c r="B122" s="15"/>
      <c r="C122" s="29" t="s">
        <v>937</v>
      </c>
      <c r="D122" s="29" t="s">
        <v>938</v>
      </c>
      <c r="E122" s="17">
        <v>3042.05</v>
      </c>
      <c r="F122" s="11">
        <v>3043</v>
      </c>
      <c r="G122" s="13">
        <v>5228.42</v>
      </c>
      <c r="H122" s="11">
        <f t="shared" si="50"/>
        <v>54.76</v>
      </c>
      <c r="I122" s="11">
        <f t="shared" si="51"/>
        <v>486.728</v>
      </c>
      <c r="J122" s="11">
        <f t="shared" si="52"/>
        <v>21.301</v>
      </c>
      <c r="K122" s="13">
        <f t="shared" si="62"/>
        <v>444.42</v>
      </c>
      <c r="L122" s="13"/>
      <c r="M122" s="13">
        <f t="shared" si="40"/>
        <v>1007.209</v>
      </c>
      <c r="N122" s="11">
        <v>0</v>
      </c>
      <c r="O122" s="11">
        <f t="shared" si="54"/>
        <v>243.36</v>
      </c>
      <c r="P122" s="11">
        <f t="shared" si="55"/>
        <v>9.13</v>
      </c>
      <c r="Q122" s="13">
        <f t="shared" si="63"/>
        <v>104.57</v>
      </c>
      <c r="R122" s="13"/>
      <c r="S122" s="11">
        <f t="shared" si="41"/>
        <v>357.06</v>
      </c>
      <c r="T122" s="11">
        <f t="shared" si="42"/>
        <v>1364.269</v>
      </c>
      <c r="U122" s="11"/>
      <c r="X122" s="2">
        <f t="shared" si="64"/>
        <v>486.728</v>
      </c>
      <c r="Y122" s="2">
        <f t="shared" si="65"/>
        <v>0</v>
      </c>
      <c r="Z122" s="2">
        <f t="shared" si="66"/>
        <v>243.36</v>
      </c>
      <c r="AA122" s="35" t="str">
        <f>VLOOKUP(C122,[7]export!$B$1:$I$388,8,0)</f>
        <v>243.36</v>
      </c>
      <c r="AB122" s="2">
        <f>VLOOKUP(C122,[8]Sheet1!$B$1:$K$500,9,0)</f>
        <v>9.13</v>
      </c>
      <c r="AC122" s="2">
        <f t="shared" si="67"/>
        <v>0</v>
      </c>
      <c r="AD122" s="2">
        <f>VLOOKUP(C122,'2021.06'!$C$2:$M$500,9,0)</f>
        <v>0</v>
      </c>
      <c r="AE122" s="2">
        <f>VLOOKUP(D122,'2021.07'!$D$2:$M$435,7,0)</f>
        <v>21.301</v>
      </c>
      <c r="AF122" s="2">
        <f t="shared" si="43"/>
        <v>0</v>
      </c>
      <c r="AH122" s="2" t="str">
        <f>VLOOKUP(D122,[9]Sheet1!$C$1:$H$500,6,0)</f>
        <v>正常应缴</v>
      </c>
    </row>
    <row r="123" ht="20" customHeight="1" spans="1:34">
      <c r="A123" s="10">
        <f t="shared" si="61"/>
        <v>120</v>
      </c>
      <c r="B123" s="15"/>
      <c r="C123" s="29" t="s">
        <v>939</v>
      </c>
      <c r="D123" s="29" t="s">
        <v>940</v>
      </c>
      <c r="E123" s="17">
        <v>3042.05</v>
      </c>
      <c r="F123" s="11">
        <v>3043</v>
      </c>
      <c r="G123" s="13">
        <v>5228.42</v>
      </c>
      <c r="H123" s="11">
        <f t="shared" si="50"/>
        <v>54.76</v>
      </c>
      <c r="I123" s="11">
        <f t="shared" si="51"/>
        <v>486.728</v>
      </c>
      <c r="J123" s="11">
        <f t="shared" si="52"/>
        <v>21.301</v>
      </c>
      <c r="K123" s="13">
        <f t="shared" si="62"/>
        <v>444.42</v>
      </c>
      <c r="L123" s="13"/>
      <c r="M123" s="13">
        <f t="shared" si="40"/>
        <v>1007.209</v>
      </c>
      <c r="N123" s="11">
        <v>0</v>
      </c>
      <c r="O123" s="11">
        <f t="shared" si="54"/>
        <v>243.36</v>
      </c>
      <c r="P123" s="11">
        <f t="shared" si="55"/>
        <v>9.13</v>
      </c>
      <c r="Q123" s="13">
        <f t="shared" si="63"/>
        <v>104.57</v>
      </c>
      <c r="R123" s="13"/>
      <c r="S123" s="11">
        <f t="shared" si="41"/>
        <v>357.06</v>
      </c>
      <c r="T123" s="11">
        <f t="shared" si="42"/>
        <v>1364.269</v>
      </c>
      <c r="U123" s="11"/>
      <c r="X123" s="2">
        <f t="shared" si="64"/>
        <v>486.728</v>
      </c>
      <c r="Y123" s="2">
        <f t="shared" si="65"/>
        <v>0</v>
      </c>
      <c r="Z123" s="2">
        <f t="shared" si="66"/>
        <v>243.36</v>
      </c>
      <c r="AA123" s="35" t="str">
        <f>VLOOKUP(C123,[7]export!$B$1:$I$388,8,0)</f>
        <v>243.36</v>
      </c>
      <c r="AB123" s="2">
        <f>VLOOKUP(C123,[8]Sheet1!$B$1:$K$500,9,0)</f>
        <v>9.13</v>
      </c>
      <c r="AC123" s="2">
        <f t="shared" si="67"/>
        <v>0</v>
      </c>
      <c r="AD123" s="2">
        <f>VLOOKUP(C123,'2021.06'!$C$2:$M$500,9,0)</f>
        <v>424.17</v>
      </c>
      <c r="AE123" s="2">
        <f>VLOOKUP(D123,'2021.07'!$D$2:$M$435,7,0)</f>
        <v>21.301</v>
      </c>
      <c r="AF123" s="2">
        <f t="shared" si="43"/>
        <v>0</v>
      </c>
      <c r="AH123" s="2" t="str">
        <f>VLOOKUP(D123,[9]Sheet1!$C$1:$H$500,6,0)</f>
        <v>正常应缴</v>
      </c>
    </row>
    <row r="124" s="2" customFormat="1" ht="20" customHeight="1" spans="1:34">
      <c r="A124" s="10"/>
      <c r="B124" s="15"/>
      <c r="C124" s="30" t="s">
        <v>1106</v>
      </c>
      <c r="D124" s="30" t="s">
        <v>1107</v>
      </c>
      <c r="E124" s="17">
        <v>3042.05</v>
      </c>
      <c r="F124" s="11">
        <v>3043</v>
      </c>
      <c r="G124" s="13">
        <v>5228.42</v>
      </c>
      <c r="H124" s="11">
        <f t="shared" si="50"/>
        <v>54.76</v>
      </c>
      <c r="I124" s="11">
        <f t="shared" si="51"/>
        <v>486.728</v>
      </c>
      <c r="J124" s="11">
        <f t="shared" si="52"/>
        <v>21.301</v>
      </c>
      <c r="K124" s="13">
        <f t="shared" si="62"/>
        <v>444.42</v>
      </c>
      <c r="L124" s="13"/>
      <c r="M124" s="13">
        <f t="shared" si="40"/>
        <v>1007.209</v>
      </c>
      <c r="N124" s="11">
        <v>0</v>
      </c>
      <c r="O124" s="11">
        <f t="shared" si="54"/>
        <v>243.36</v>
      </c>
      <c r="P124" s="11">
        <f t="shared" si="55"/>
        <v>9.13</v>
      </c>
      <c r="Q124" s="13">
        <f t="shared" si="63"/>
        <v>104.57</v>
      </c>
      <c r="R124" s="13"/>
      <c r="S124" s="11">
        <f t="shared" si="41"/>
        <v>357.06</v>
      </c>
      <c r="T124" s="11">
        <f t="shared" si="42"/>
        <v>1364.269</v>
      </c>
      <c r="U124" s="11"/>
      <c r="X124" s="2">
        <f t="shared" si="64"/>
        <v>486.728</v>
      </c>
      <c r="Y124" s="2">
        <f t="shared" si="65"/>
        <v>0</v>
      </c>
      <c r="AA124" s="35" t="str">
        <f>VLOOKUP(C124,[7]export!$B$1:$I$388,8,0)</f>
        <v>243.36</v>
      </c>
      <c r="AB124" s="2">
        <f>VLOOKUP(C124,[8]Sheet1!$B$1:$K$500,9,0)</f>
        <v>9.13</v>
      </c>
      <c r="AC124" s="2">
        <f t="shared" si="67"/>
        <v>0</v>
      </c>
      <c r="AD124" s="2" t="e">
        <f>VLOOKUP(C124,'2021.06'!$C$2:$M$500,9,0)</f>
        <v>#N/A</v>
      </c>
      <c r="AE124" s="2">
        <f>VLOOKUP(D124,'2021.07'!$D$2:$M$435,7,0)</f>
        <v>21.301</v>
      </c>
      <c r="AF124" s="2">
        <f t="shared" si="43"/>
        <v>0</v>
      </c>
      <c r="AH124" s="2" t="str">
        <f>VLOOKUP(D124,[9]Sheet1!$C$1:$H$500,6,0)</f>
        <v>正常应缴</v>
      </c>
    </row>
    <row r="125" s="2" customFormat="1" ht="20" customHeight="1" spans="1:34">
      <c r="A125" s="10"/>
      <c r="B125" s="16"/>
      <c r="C125" s="30" t="s">
        <v>1108</v>
      </c>
      <c r="D125" s="30" t="s">
        <v>1109</v>
      </c>
      <c r="E125" s="17">
        <v>3042.05</v>
      </c>
      <c r="F125" s="11">
        <v>3043</v>
      </c>
      <c r="G125" s="13">
        <v>0</v>
      </c>
      <c r="H125" s="11">
        <f t="shared" si="50"/>
        <v>54.76</v>
      </c>
      <c r="I125" s="11">
        <f t="shared" si="51"/>
        <v>486.728</v>
      </c>
      <c r="J125" s="11">
        <f t="shared" si="52"/>
        <v>21.301</v>
      </c>
      <c r="K125" s="13">
        <v>0</v>
      </c>
      <c r="L125" s="13"/>
      <c r="M125" s="13">
        <f t="shared" si="40"/>
        <v>562.789</v>
      </c>
      <c r="N125" s="11">
        <v>0</v>
      </c>
      <c r="O125" s="11">
        <f t="shared" si="54"/>
        <v>243.36</v>
      </c>
      <c r="P125" s="11">
        <f t="shared" si="55"/>
        <v>9.13</v>
      </c>
      <c r="Q125" s="13">
        <v>0</v>
      </c>
      <c r="R125" s="13"/>
      <c r="S125" s="11">
        <f t="shared" si="41"/>
        <v>252.49</v>
      </c>
      <c r="T125" s="11">
        <f t="shared" si="42"/>
        <v>815.279</v>
      </c>
      <c r="U125" s="11"/>
      <c r="X125" s="2">
        <f t="shared" si="64"/>
        <v>486.728</v>
      </c>
      <c r="Y125" s="2">
        <f t="shared" si="65"/>
        <v>0</v>
      </c>
      <c r="AA125" s="35" t="str">
        <f>VLOOKUP(C125,[7]export!$B$1:$I$388,8,0)</f>
        <v>243.36</v>
      </c>
      <c r="AB125" s="2">
        <f>VLOOKUP(C125,[8]Sheet1!$B$1:$K$500,9,0)</f>
        <v>9.13</v>
      </c>
      <c r="AC125" s="2">
        <f t="shared" si="67"/>
        <v>0</v>
      </c>
      <c r="AD125" s="2" t="e">
        <f>VLOOKUP(C125,'2021.06'!$C$2:$M$500,9,0)</f>
        <v>#N/A</v>
      </c>
      <c r="AE125" s="2">
        <f>VLOOKUP(D125,'2021.07'!$D$2:$M$435,7,0)</f>
        <v>21.301</v>
      </c>
      <c r="AF125" s="2">
        <f t="shared" si="43"/>
        <v>0</v>
      </c>
      <c r="AH125" s="2" t="str">
        <f>VLOOKUP(D125,[9]Sheet1!$C$1:$H$500,6,0)</f>
        <v>正常应缴</v>
      </c>
    </row>
    <row r="126" ht="20" customHeight="1" spans="1:34">
      <c r="A126" s="10">
        <f>ROW()-3</f>
        <v>123</v>
      </c>
      <c r="B126" s="14" t="s">
        <v>243</v>
      </c>
      <c r="C126" s="11" t="s">
        <v>244</v>
      </c>
      <c r="D126" s="11" t="s">
        <v>245</v>
      </c>
      <c r="E126" s="11">
        <v>2836.2</v>
      </c>
      <c r="F126" s="11">
        <v>2837</v>
      </c>
      <c r="G126" s="13">
        <v>5228.42</v>
      </c>
      <c r="H126" s="11">
        <f t="shared" si="50"/>
        <v>51.05</v>
      </c>
      <c r="I126" s="11">
        <f t="shared" si="51"/>
        <v>453.792</v>
      </c>
      <c r="J126" s="11">
        <f t="shared" si="52"/>
        <v>19.859</v>
      </c>
      <c r="K126" s="13">
        <f t="shared" ref="K126:K132" si="68">ROUND(G126*0.085,2)</f>
        <v>444.42</v>
      </c>
      <c r="L126" s="13"/>
      <c r="M126" s="13">
        <f t="shared" si="40"/>
        <v>969.121</v>
      </c>
      <c r="N126" s="11">
        <v>0</v>
      </c>
      <c r="O126" s="11">
        <f t="shared" si="54"/>
        <v>226.9</v>
      </c>
      <c r="P126" s="11">
        <f t="shared" si="55"/>
        <v>8.51</v>
      </c>
      <c r="Q126" s="13">
        <f t="shared" ref="Q126:Q132" si="69">ROUND(G126*0.02,2)</f>
        <v>104.57</v>
      </c>
      <c r="R126" s="13"/>
      <c r="S126" s="11">
        <f t="shared" si="41"/>
        <v>339.98</v>
      </c>
      <c r="T126" s="11">
        <f t="shared" si="42"/>
        <v>1309.101</v>
      </c>
      <c r="U126" s="11"/>
      <c r="V126" s="2" t="str">
        <f>VLOOKUP(D126,[3]汇总!I$2:J$326,2,0)</f>
        <v>√</v>
      </c>
      <c r="W126" s="2">
        <f>VLOOKUP(D126,'[4]2021.05'!$E$5:$F$203,2,0)</f>
        <v>4180</v>
      </c>
      <c r="X126" s="2">
        <f t="shared" si="64"/>
        <v>453.792</v>
      </c>
      <c r="Y126" s="2">
        <f t="shared" si="65"/>
        <v>0</v>
      </c>
      <c r="Z126" s="2">
        <f>O126-Y126</f>
        <v>226.9</v>
      </c>
      <c r="AA126" s="35" t="str">
        <f>VLOOKUP(C126,[7]export!$B$1:$I$388,8,0)</f>
        <v>226.9</v>
      </c>
      <c r="AB126" s="2">
        <f>VLOOKUP(C126,[8]Sheet1!$B$1:$K$500,9,0)</f>
        <v>8.51</v>
      </c>
      <c r="AC126" s="2">
        <f t="shared" si="67"/>
        <v>0</v>
      </c>
      <c r="AD126" s="2">
        <f>VLOOKUP(C126,'2021.06'!$C$2:$M$500,9,0)</f>
        <v>424.17</v>
      </c>
      <c r="AE126" s="2">
        <f>VLOOKUP(D126,'2021.07'!$D$2:$M$435,7,0)</f>
        <v>19.859</v>
      </c>
      <c r="AF126" s="2">
        <f t="shared" si="43"/>
        <v>0</v>
      </c>
      <c r="AH126" s="2" t="str">
        <f>VLOOKUP(D126,[9]Sheet1!$C$1:$H$500,6,0)</f>
        <v>正常应缴</v>
      </c>
    </row>
    <row r="127" ht="20" customHeight="1" spans="1:34">
      <c r="A127" s="10">
        <f>ROW()-3</f>
        <v>124</v>
      </c>
      <c r="B127" s="15"/>
      <c r="C127" s="11" t="s">
        <v>246</v>
      </c>
      <c r="D127" s="11" t="s">
        <v>247</v>
      </c>
      <c r="E127" s="11">
        <v>2836.2</v>
      </c>
      <c r="F127" s="11">
        <v>2837</v>
      </c>
      <c r="G127" s="13">
        <v>5228.42</v>
      </c>
      <c r="H127" s="11">
        <f t="shared" si="50"/>
        <v>51.05</v>
      </c>
      <c r="I127" s="11">
        <f t="shared" si="51"/>
        <v>453.792</v>
      </c>
      <c r="J127" s="11">
        <f t="shared" si="52"/>
        <v>19.859</v>
      </c>
      <c r="K127" s="13">
        <f t="shared" si="68"/>
        <v>444.42</v>
      </c>
      <c r="L127" s="13"/>
      <c r="M127" s="13">
        <f t="shared" si="40"/>
        <v>969.121</v>
      </c>
      <c r="N127" s="11">
        <v>0</v>
      </c>
      <c r="O127" s="11">
        <f t="shared" si="54"/>
        <v>226.9</v>
      </c>
      <c r="P127" s="11">
        <f t="shared" si="55"/>
        <v>8.51</v>
      </c>
      <c r="Q127" s="13">
        <f t="shared" si="69"/>
        <v>104.57</v>
      </c>
      <c r="R127" s="13"/>
      <c r="S127" s="11">
        <f t="shared" si="41"/>
        <v>339.98</v>
      </c>
      <c r="T127" s="11">
        <f t="shared" si="42"/>
        <v>1309.101</v>
      </c>
      <c r="U127" s="11"/>
      <c r="V127" s="2" t="str">
        <f>VLOOKUP(D127,[3]汇总!I$2:J$326,2,0)</f>
        <v>√</v>
      </c>
      <c r="W127" s="2">
        <f>VLOOKUP(D127,'[4]2021.05'!$E$5:$F$203,2,0)</f>
        <v>4180</v>
      </c>
      <c r="X127" s="2">
        <f t="shared" si="64"/>
        <v>453.792</v>
      </c>
      <c r="Y127" s="2">
        <f t="shared" si="65"/>
        <v>0</v>
      </c>
      <c r="Z127" s="2">
        <f>O127-Y127</f>
        <v>226.9</v>
      </c>
      <c r="AA127" s="35" t="str">
        <f>VLOOKUP(C127,[7]export!$B$1:$I$388,8,0)</f>
        <v>226.9</v>
      </c>
      <c r="AB127" s="2">
        <f>VLOOKUP(C127,[8]Sheet1!$B$1:$K$500,9,0)</f>
        <v>8.51</v>
      </c>
      <c r="AC127" s="2">
        <f t="shared" si="67"/>
        <v>0</v>
      </c>
      <c r="AD127" s="2">
        <f>VLOOKUP(C127,'2021.06'!$C$2:$M$500,9,0)</f>
        <v>424.17</v>
      </c>
      <c r="AE127" s="2">
        <f>VLOOKUP(D127,'2021.07'!$D$2:$M$435,7,0)</f>
        <v>19.859</v>
      </c>
      <c r="AF127" s="2">
        <f t="shared" si="43"/>
        <v>0</v>
      </c>
      <c r="AH127" s="2" t="str">
        <f>VLOOKUP(D127,[9]Sheet1!$C$1:$H$500,6,0)</f>
        <v>正常应缴</v>
      </c>
    </row>
    <row r="128" ht="20" customHeight="1" spans="1:34">
      <c r="A128" s="10">
        <f>ROW()-3</f>
        <v>125</v>
      </c>
      <c r="B128" s="15"/>
      <c r="C128" s="11" t="s">
        <v>248</v>
      </c>
      <c r="D128" s="11" t="s">
        <v>249</v>
      </c>
      <c r="E128" s="11">
        <v>2836.2</v>
      </c>
      <c r="F128" s="11">
        <v>2837</v>
      </c>
      <c r="G128" s="13">
        <v>5228.42</v>
      </c>
      <c r="H128" s="11">
        <f t="shared" si="50"/>
        <v>51.05</v>
      </c>
      <c r="I128" s="11">
        <f t="shared" si="51"/>
        <v>453.792</v>
      </c>
      <c r="J128" s="11">
        <f t="shared" si="52"/>
        <v>19.859</v>
      </c>
      <c r="K128" s="13">
        <f t="shared" si="68"/>
        <v>444.42</v>
      </c>
      <c r="L128" s="13"/>
      <c r="M128" s="13">
        <f t="shared" si="40"/>
        <v>969.121</v>
      </c>
      <c r="N128" s="11">
        <v>0</v>
      </c>
      <c r="O128" s="11">
        <f t="shared" si="54"/>
        <v>226.9</v>
      </c>
      <c r="P128" s="11">
        <f t="shared" si="55"/>
        <v>8.51</v>
      </c>
      <c r="Q128" s="13">
        <f t="shared" si="69"/>
        <v>104.57</v>
      </c>
      <c r="R128" s="13"/>
      <c r="S128" s="11">
        <f t="shared" si="41"/>
        <v>339.98</v>
      </c>
      <c r="T128" s="11">
        <f t="shared" si="42"/>
        <v>1309.101</v>
      </c>
      <c r="U128" s="11"/>
      <c r="V128" s="2" t="str">
        <f>VLOOKUP(D128,[3]汇总!I$2:J$326,2,0)</f>
        <v>√</v>
      </c>
      <c r="W128" s="2">
        <f>VLOOKUP(D128,'[4]2021.05'!$E$5:$F$203,2,0)</f>
        <v>4180</v>
      </c>
      <c r="X128" s="2">
        <f t="shared" si="64"/>
        <v>453.792</v>
      </c>
      <c r="Y128" s="2">
        <f t="shared" si="65"/>
        <v>0</v>
      </c>
      <c r="Z128" s="2">
        <f>O128-Y128</f>
        <v>226.9</v>
      </c>
      <c r="AA128" s="35" t="str">
        <f>VLOOKUP(C128,[7]export!$B$1:$I$388,8,0)</f>
        <v>226.9</v>
      </c>
      <c r="AB128" s="2">
        <f>VLOOKUP(C128,[8]Sheet1!$B$1:$K$500,9,0)</f>
        <v>8.51</v>
      </c>
      <c r="AC128" s="2">
        <f t="shared" si="67"/>
        <v>0</v>
      </c>
      <c r="AD128" s="2">
        <f>VLOOKUP(C128,'2021.06'!$C$2:$M$500,9,0)</f>
        <v>424.17</v>
      </c>
      <c r="AE128" s="2">
        <f>VLOOKUP(D128,'2021.07'!$D$2:$M$435,7,0)</f>
        <v>19.859</v>
      </c>
      <c r="AF128" s="2">
        <f t="shared" si="43"/>
        <v>0</v>
      </c>
      <c r="AH128" s="2" t="str">
        <f>VLOOKUP(D128,[9]Sheet1!$C$1:$H$500,6,0)</f>
        <v>正常应缴</v>
      </c>
    </row>
    <row r="129" ht="20" customHeight="1" spans="1:34">
      <c r="A129" s="10">
        <f>ROW()-3</f>
        <v>126</v>
      </c>
      <c r="B129" s="15"/>
      <c r="C129" s="11" t="s">
        <v>250</v>
      </c>
      <c r="D129" s="11" t="s">
        <v>251</v>
      </c>
      <c r="E129" s="11">
        <v>2836.2</v>
      </c>
      <c r="F129" s="11">
        <v>2837</v>
      </c>
      <c r="G129" s="13">
        <v>5228.42</v>
      </c>
      <c r="H129" s="11">
        <f t="shared" si="50"/>
        <v>51.05</v>
      </c>
      <c r="I129" s="11">
        <f t="shared" si="51"/>
        <v>453.792</v>
      </c>
      <c r="J129" s="11">
        <f t="shared" si="52"/>
        <v>19.859</v>
      </c>
      <c r="K129" s="13">
        <f t="shared" si="68"/>
        <v>444.42</v>
      </c>
      <c r="L129" s="13"/>
      <c r="M129" s="13">
        <f t="shared" si="40"/>
        <v>969.121</v>
      </c>
      <c r="N129" s="11">
        <v>0</v>
      </c>
      <c r="O129" s="11">
        <f t="shared" si="54"/>
        <v>226.9</v>
      </c>
      <c r="P129" s="11">
        <f t="shared" si="55"/>
        <v>8.51</v>
      </c>
      <c r="Q129" s="13">
        <f t="shared" si="69"/>
        <v>104.57</v>
      </c>
      <c r="R129" s="13"/>
      <c r="S129" s="11">
        <f t="shared" si="41"/>
        <v>339.98</v>
      </c>
      <c r="T129" s="11">
        <f t="shared" si="42"/>
        <v>1309.101</v>
      </c>
      <c r="U129" s="11"/>
      <c r="V129" s="2" t="str">
        <f>VLOOKUP(D129,[3]汇总!I$2:J$326,2,0)</f>
        <v>√</v>
      </c>
      <c r="W129" s="2">
        <f>VLOOKUP(D129,'[4]2021.05'!$E$5:$F$203,2,0)</f>
        <v>3180</v>
      </c>
      <c r="X129" s="2">
        <f t="shared" si="64"/>
        <v>453.792</v>
      </c>
      <c r="Y129" s="2">
        <f t="shared" si="65"/>
        <v>0</v>
      </c>
      <c r="Z129" s="2">
        <f>O129-Y129</f>
        <v>226.9</v>
      </c>
      <c r="AA129" s="35" t="str">
        <f>VLOOKUP(C129,[7]export!$B$1:$I$388,8,0)</f>
        <v>226.9</v>
      </c>
      <c r="AB129" s="2">
        <f>VLOOKUP(C129,[8]Sheet1!$B$1:$K$500,9,0)</f>
        <v>8.51</v>
      </c>
      <c r="AC129" s="2">
        <f t="shared" si="67"/>
        <v>0</v>
      </c>
      <c r="AD129" s="2">
        <f>VLOOKUP(C129,'2021.06'!$C$2:$M$500,9,0)</f>
        <v>424.17</v>
      </c>
      <c r="AE129" s="2">
        <f>VLOOKUP(D129,'2021.07'!$D$2:$M$435,7,0)</f>
        <v>19.859</v>
      </c>
      <c r="AF129" s="2">
        <f t="shared" si="43"/>
        <v>0</v>
      </c>
      <c r="AH129" s="2" t="str">
        <f>VLOOKUP(D129,[9]Sheet1!$C$1:$H$500,6,0)</f>
        <v>正常应缴</v>
      </c>
    </row>
    <row r="130" ht="20" customHeight="1" spans="1:34">
      <c r="A130" s="10">
        <f>ROW()-3</f>
        <v>127</v>
      </c>
      <c r="B130" s="15"/>
      <c r="C130" s="11" t="s">
        <v>256</v>
      </c>
      <c r="D130" s="213" t="s">
        <v>257</v>
      </c>
      <c r="E130" s="11">
        <v>3042.05</v>
      </c>
      <c r="F130" s="11">
        <v>3043</v>
      </c>
      <c r="G130" s="13">
        <v>5228.42</v>
      </c>
      <c r="H130" s="11">
        <f t="shared" si="50"/>
        <v>54.76</v>
      </c>
      <c r="I130" s="11">
        <f t="shared" si="51"/>
        <v>486.728</v>
      </c>
      <c r="J130" s="11">
        <f t="shared" si="52"/>
        <v>21.301</v>
      </c>
      <c r="K130" s="13">
        <f t="shared" si="68"/>
        <v>444.42</v>
      </c>
      <c r="L130" s="13"/>
      <c r="M130" s="13">
        <f t="shared" si="40"/>
        <v>1007.209</v>
      </c>
      <c r="N130" s="11">
        <v>0</v>
      </c>
      <c r="O130" s="11">
        <f t="shared" si="54"/>
        <v>243.36</v>
      </c>
      <c r="P130" s="11">
        <f t="shared" si="55"/>
        <v>9.13</v>
      </c>
      <c r="Q130" s="13">
        <f t="shared" si="69"/>
        <v>104.57</v>
      </c>
      <c r="R130" s="13"/>
      <c r="S130" s="11">
        <f t="shared" si="41"/>
        <v>357.06</v>
      </c>
      <c r="T130" s="11">
        <f t="shared" si="42"/>
        <v>1364.269</v>
      </c>
      <c r="U130" s="11"/>
      <c r="V130" s="2" t="str">
        <f>VLOOKUP(D130,[3]汇总!I$2:J$326,2,0)</f>
        <v>√</v>
      </c>
      <c r="W130" s="2">
        <f>VLOOKUP(D130,'[4]2021.05'!$E$5:$F$203,2,0)</f>
        <v>3180</v>
      </c>
      <c r="X130" s="2">
        <f t="shared" si="64"/>
        <v>486.728</v>
      </c>
      <c r="Y130" s="2">
        <f t="shared" si="65"/>
        <v>0</v>
      </c>
      <c r="Z130" s="2">
        <f>O130-Y130</f>
        <v>243.36</v>
      </c>
      <c r="AA130" s="35" t="str">
        <f>VLOOKUP(C130,[7]export!$B$1:$I$388,8,0)</f>
        <v>243.36</v>
      </c>
      <c r="AB130" s="2">
        <f>VLOOKUP(C130,[8]Sheet1!$B$1:$K$500,9,0)</f>
        <v>9.13</v>
      </c>
      <c r="AC130" s="2">
        <f t="shared" si="67"/>
        <v>0</v>
      </c>
      <c r="AD130" s="2">
        <f>VLOOKUP(C130,'2021.06'!$C$2:$M$500,9,0)</f>
        <v>424.17</v>
      </c>
      <c r="AE130" s="2">
        <f>VLOOKUP(D130,'2021.07'!$D$2:$M$435,7,0)</f>
        <v>21.301</v>
      </c>
      <c r="AF130" s="2">
        <f t="shared" si="43"/>
        <v>0</v>
      </c>
      <c r="AH130" s="2" t="str">
        <f>VLOOKUP(D130,[9]Sheet1!$C$1:$H$500,6,0)</f>
        <v>正常应缴</v>
      </c>
    </row>
    <row r="131" s="2" customFormat="1" ht="20" customHeight="1" spans="1:34">
      <c r="A131" s="10"/>
      <c r="B131" s="15"/>
      <c r="C131" s="30" t="s">
        <v>1110</v>
      </c>
      <c r="D131" s="30" t="s">
        <v>1111</v>
      </c>
      <c r="E131" s="11">
        <v>3042.05</v>
      </c>
      <c r="F131" s="11">
        <v>3043</v>
      </c>
      <c r="G131" s="13">
        <v>5228.42</v>
      </c>
      <c r="H131" s="11">
        <f t="shared" si="50"/>
        <v>54.76</v>
      </c>
      <c r="I131" s="11">
        <f t="shared" si="51"/>
        <v>486.728</v>
      </c>
      <c r="J131" s="11">
        <f t="shared" si="52"/>
        <v>21.301</v>
      </c>
      <c r="K131" s="13">
        <f t="shared" si="68"/>
        <v>444.42</v>
      </c>
      <c r="L131" s="13"/>
      <c r="M131" s="13">
        <f t="shared" si="40"/>
        <v>1007.209</v>
      </c>
      <c r="N131" s="11">
        <v>0</v>
      </c>
      <c r="O131" s="11">
        <f t="shared" si="54"/>
        <v>243.36</v>
      </c>
      <c r="P131" s="11">
        <f t="shared" si="55"/>
        <v>9.13</v>
      </c>
      <c r="Q131" s="13">
        <f t="shared" si="69"/>
        <v>104.57</v>
      </c>
      <c r="R131" s="13"/>
      <c r="S131" s="11">
        <f t="shared" si="41"/>
        <v>357.06</v>
      </c>
      <c r="T131" s="11">
        <f t="shared" si="42"/>
        <v>1364.269</v>
      </c>
      <c r="U131" s="11"/>
      <c r="X131" s="2">
        <f t="shared" si="64"/>
        <v>486.728</v>
      </c>
      <c r="Y131" s="2">
        <f t="shared" si="65"/>
        <v>0</v>
      </c>
      <c r="AA131" s="35" t="str">
        <f>VLOOKUP(C131,[7]export!$B$1:$I$388,8,0)</f>
        <v>243.36</v>
      </c>
      <c r="AB131" s="2">
        <f>VLOOKUP(C131,[8]Sheet1!$B$1:$K$500,9,0)</f>
        <v>9.13</v>
      </c>
      <c r="AC131" s="2">
        <f t="shared" si="67"/>
        <v>0</v>
      </c>
      <c r="AD131" s="2" t="e">
        <f>VLOOKUP(C131,'2021.06'!$C$2:$M$500,9,0)</f>
        <v>#N/A</v>
      </c>
      <c r="AE131" s="2">
        <f>VLOOKUP(D131,'2021.07'!$D$2:$M$435,7,0)</f>
        <v>21.301</v>
      </c>
      <c r="AF131" s="2">
        <f t="shared" si="43"/>
        <v>0</v>
      </c>
      <c r="AH131" s="2" t="str">
        <f>VLOOKUP(D131,[9]Sheet1!$C$1:$H$500,6,0)</f>
        <v>正常应缴</v>
      </c>
    </row>
    <row r="132" s="1" customFormat="1" ht="20" customHeight="1" spans="1:34">
      <c r="A132" s="18"/>
      <c r="B132" s="19"/>
      <c r="C132" s="114" t="s">
        <v>254</v>
      </c>
      <c r="D132" s="115" t="s">
        <v>255</v>
      </c>
      <c r="E132" s="12">
        <v>3042.05</v>
      </c>
      <c r="F132" s="12">
        <v>3043</v>
      </c>
      <c r="G132" s="22">
        <v>5228.42</v>
      </c>
      <c r="H132" s="12">
        <f t="shared" si="50"/>
        <v>54.76</v>
      </c>
      <c r="I132" s="12">
        <f t="shared" si="51"/>
        <v>486.728</v>
      </c>
      <c r="J132" s="12">
        <f t="shared" si="52"/>
        <v>21.301</v>
      </c>
      <c r="K132" s="22">
        <f t="shared" si="68"/>
        <v>444.42</v>
      </c>
      <c r="L132" s="22"/>
      <c r="M132" s="13">
        <f t="shared" si="40"/>
        <v>1007.209</v>
      </c>
      <c r="N132" s="12">
        <v>0</v>
      </c>
      <c r="O132" s="12">
        <f t="shared" si="54"/>
        <v>243.36</v>
      </c>
      <c r="P132" s="12">
        <f t="shared" si="55"/>
        <v>9.13</v>
      </c>
      <c r="Q132" s="22">
        <f t="shared" si="69"/>
        <v>104.57</v>
      </c>
      <c r="R132" s="22"/>
      <c r="S132" s="11">
        <f t="shared" si="41"/>
        <v>357.06</v>
      </c>
      <c r="T132" s="11">
        <f t="shared" si="42"/>
        <v>1364.269</v>
      </c>
      <c r="U132" s="12"/>
      <c r="V132" s="1" t="s">
        <v>50</v>
      </c>
      <c r="AA132" s="36"/>
      <c r="AE132" s="2" t="e">
        <f>VLOOKUP(D132,'2021.07'!$D$2:$M$435,7,0)</f>
        <v>#N/A</v>
      </c>
      <c r="AF132" s="2" t="e">
        <f t="shared" si="43"/>
        <v>#N/A</v>
      </c>
      <c r="AH132" s="2" t="str">
        <f>VLOOKUP(D132,[9]Sheet1!$C$1:$H$500,6,0)</f>
        <v>正常应缴</v>
      </c>
    </row>
    <row r="133" ht="20" customHeight="1" spans="1:34">
      <c r="A133" s="10">
        <f t="shared" ref="A133:A147" si="70">ROW()-3</f>
        <v>130</v>
      </c>
      <c r="B133" s="14" t="s">
        <v>258</v>
      </c>
      <c r="C133" s="11" t="s">
        <v>259</v>
      </c>
      <c r="D133" s="11" t="s">
        <v>260</v>
      </c>
      <c r="E133" s="11">
        <v>2836.2</v>
      </c>
      <c r="F133" s="11">
        <v>2837</v>
      </c>
      <c r="G133" s="13">
        <v>5228.42</v>
      </c>
      <c r="H133" s="11">
        <f t="shared" si="50"/>
        <v>51.05</v>
      </c>
      <c r="I133" s="11">
        <f t="shared" ref="I133:I152" si="71">E133*0.16</f>
        <v>453.792</v>
      </c>
      <c r="J133" s="11">
        <f t="shared" ref="J133:J152" si="72">F133*0.007</f>
        <v>19.859</v>
      </c>
      <c r="K133" s="13">
        <f t="shared" ref="K133:K152" si="73">ROUND(G133*0.085,2)</f>
        <v>444.42</v>
      </c>
      <c r="L133" s="13"/>
      <c r="M133" s="13">
        <f t="shared" ref="M133:M196" si="74">SUM(H133:L133)</f>
        <v>969.121</v>
      </c>
      <c r="N133" s="11">
        <v>0</v>
      </c>
      <c r="O133" s="11">
        <f t="shared" ref="O133:O152" si="75">ROUND(E133*0.08,2)</f>
        <v>226.9</v>
      </c>
      <c r="P133" s="11">
        <f t="shared" ref="P133:P152" si="76">ROUND(F133*0.003,2)</f>
        <v>8.51</v>
      </c>
      <c r="Q133" s="13">
        <f t="shared" ref="Q133:Q152" si="77">ROUND(G133*0.02,2)</f>
        <v>104.57</v>
      </c>
      <c r="R133" s="13"/>
      <c r="S133" s="11">
        <f t="shared" ref="S133:S196" si="78">SUM(N133:R133)</f>
        <v>339.98</v>
      </c>
      <c r="T133" s="11">
        <f t="shared" ref="T133:T196" si="79">M133+S133</f>
        <v>1309.101</v>
      </c>
      <c r="U133" s="11"/>
      <c r="V133" s="2" t="str">
        <f>VLOOKUP(D133,[3]汇总!I$2:J$326,2,0)</f>
        <v>√</v>
      </c>
      <c r="W133" s="2">
        <f>VLOOKUP(D133,'[4]2021.05'!$E$5:$F$203,2,0)</f>
        <v>1790</v>
      </c>
      <c r="X133" s="2">
        <f t="shared" ref="X133:X150" si="80">I133*1</f>
        <v>453.792</v>
      </c>
      <c r="Y133" s="2">
        <f t="shared" ref="Y133:Y150" si="81">I133-X133</f>
        <v>0</v>
      </c>
      <c r="Z133" s="2">
        <f t="shared" ref="Z133:Z147" si="82">O133-Y133</f>
        <v>226.9</v>
      </c>
      <c r="AA133" s="35" t="str">
        <f>VLOOKUP(C133,[7]export!$B$1:$I$388,8,0)</f>
        <v>226.9</v>
      </c>
      <c r="AB133" s="2">
        <f>VLOOKUP(C133,[8]Sheet1!$B$1:$K$500,9,0)</f>
        <v>8.51</v>
      </c>
      <c r="AC133" s="2">
        <f t="shared" ref="AC133:AC150" si="83">P133-AB133</f>
        <v>0</v>
      </c>
      <c r="AD133" s="2">
        <f>VLOOKUP(C133,'2021.06'!$C$2:$M$500,9,0)</f>
        <v>424.17</v>
      </c>
      <c r="AE133" s="2">
        <f>VLOOKUP(D133,'2021.07'!$D$2:$M$435,7,0)</f>
        <v>19.859</v>
      </c>
      <c r="AF133" s="2">
        <f t="shared" ref="AF133:AF196" si="84">AE133-J133</f>
        <v>0</v>
      </c>
      <c r="AH133" s="2" t="str">
        <f>VLOOKUP(D133,[9]Sheet1!$C$1:$H$500,6,0)</f>
        <v>正常应缴</v>
      </c>
    </row>
    <row r="134" ht="20" customHeight="1" spans="1:34">
      <c r="A134" s="10">
        <f t="shared" si="70"/>
        <v>131</v>
      </c>
      <c r="B134" s="15"/>
      <c r="C134" s="11" t="s">
        <v>261</v>
      </c>
      <c r="D134" s="11" t="s">
        <v>262</v>
      </c>
      <c r="E134" s="11">
        <v>2836.2</v>
      </c>
      <c r="F134" s="11">
        <v>2837</v>
      </c>
      <c r="G134" s="13">
        <v>5228.42</v>
      </c>
      <c r="H134" s="11">
        <f t="shared" si="50"/>
        <v>51.05</v>
      </c>
      <c r="I134" s="11">
        <f t="shared" si="71"/>
        <v>453.792</v>
      </c>
      <c r="J134" s="11">
        <f t="shared" si="72"/>
        <v>19.859</v>
      </c>
      <c r="K134" s="13">
        <f t="shared" si="73"/>
        <v>444.42</v>
      </c>
      <c r="L134" s="13"/>
      <c r="M134" s="13">
        <f t="shared" si="74"/>
        <v>969.121</v>
      </c>
      <c r="N134" s="11">
        <v>0</v>
      </c>
      <c r="O134" s="11">
        <f t="shared" si="75"/>
        <v>226.9</v>
      </c>
      <c r="P134" s="11">
        <f t="shared" si="76"/>
        <v>8.51</v>
      </c>
      <c r="Q134" s="13">
        <f t="shared" si="77"/>
        <v>104.57</v>
      </c>
      <c r="R134" s="13"/>
      <c r="S134" s="11">
        <f t="shared" si="78"/>
        <v>339.98</v>
      </c>
      <c r="T134" s="11">
        <f t="shared" si="79"/>
        <v>1309.101</v>
      </c>
      <c r="U134" s="11"/>
      <c r="V134" s="2" t="str">
        <f>VLOOKUP(D134,[3]汇总!I$2:J$326,2,0)</f>
        <v>√</v>
      </c>
      <c r="W134" s="2">
        <f>VLOOKUP(D134,'[4]2021.05'!$E$5:$F$203,2,0)</f>
        <v>1790</v>
      </c>
      <c r="X134" s="2">
        <f t="shared" si="80"/>
        <v>453.792</v>
      </c>
      <c r="Y134" s="2">
        <f t="shared" si="81"/>
        <v>0</v>
      </c>
      <c r="Z134" s="2">
        <f t="shared" si="82"/>
        <v>226.9</v>
      </c>
      <c r="AA134" s="35" t="str">
        <f>VLOOKUP(C134,[7]export!$B$1:$I$388,8,0)</f>
        <v>226.9</v>
      </c>
      <c r="AB134" s="2">
        <f>VLOOKUP(C134,[8]Sheet1!$B$1:$K$500,9,0)</f>
        <v>8.51</v>
      </c>
      <c r="AC134" s="2">
        <f t="shared" si="83"/>
        <v>0</v>
      </c>
      <c r="AD134" s="2">
        <f>VLOOKUP(C134,'2021.06'!$C$2:$M$500,9,0)</f>
        <v>424.17</v>
      </c>
      <c r="AE134" s="2">
        <f>VLOOKUP(D134,'2021.07'!$D$2:$M$435,7,0)</f>
        <v>19.859</v>
      </c>
      <c r="AF134" s="2">
        <f t="shared" si="84"/>
        <v>0</v>
      </c>
      <c r="AH134" s="2" t="str">
        <f>VLOOKUP(D134,[9]Sheet1!$C$1:$H$500,6,0)</f>
        <v>正常应缴</v>
      </c>
    </row>
    <row r="135" ht="20" customHeight="1" spans="1:34">
      <c r="A135" s="10">
        <f t="shared" si="70"/>
        <v>132</v>
      </c>
      <c r="B135" s="15"/>
      <c r="C135" s="11" t="s">
        <v>263</v>
      </c>
      <c r="D135" s="11" t="s">
        <v>264</v>
      </c>
      <c r="E135" s="11">
        <v>2836.2</v>
      </c>
      <c r="F135" s="11">
        <v>2837</v>
      </c>
      <c r="G135" s="13">
        <v>5228.42</v>
      </c>
      <c r="H135" s="11">
        <f t="shared" si="50"/>
        <v>51.05</v>
      </c>
      <c r="I135" s="11">
        <f t="shared" si="71"/>
        <v>453.792</v>
      </c>
      <c r="J135" s="11">
        <f t="shared" si="72"/>
        <v>19.859</v>
      </c>
      <c r="K135" s="13">
        <f t="shared" si="73"/>
        <v>444.42</v>
      </c>
      <c r="L135" s="13"/>
      <c r="M135" s="13">
        <f t="shared" si="74"/>
        <v>969.121</v>
      </c>
      <c r="N135" s="11">
        <v>0</v>
      </c>
      <c r="O135" s="11">
        <f t="shared" si="75"/>
        <v>226.9</v>
      </c>
      <c r="P135" s="11">
        <f t="shared" si="76"/>
        <v>8.51</v>
      </c>
      <c r="Q135" s="13">
        <f t="shared" si="77"/>
        <v>104.57</v>
      </c>
      <c r="R135" s="13"/>
      <c r="S135" s="11">
        <f t="shared" si="78"/>
        <v>339.98</v>
      </c>
      <c r="T135" s="11">
        <f t="shared" si="79"/>
        <v>1309.101</v>
      </c>
      <c r="U135" s="11"/>
      <c r="V135" s="2" t="str">
        <f>VLOOKUP(D135,[3]汇总!I$2:J$326,2,0)</f>
        <v>√</v>
      </c>
      <c r="W135" s="2">
        <f>VLOOKUP(D135,'[4]2021.05'!$E$5:$F$203,2,0)</f>
        <v>1790</v>
      </c>
      <c r="X135" s="2">
        <f t="shared" si="80"/>
        <v>453.792</v>
      </c>
      <c r="Y135" s="2">
        <f t="shared" si="81"/>
        <v>0</v>
      </c>
      <c r="Z135" s="2">
        <f t="shared" si="82"/>
        <v>226.9</v>
      </c>
      <c r="AA135" s="35" t="str">
        <f>VLOOKUP(C135,[7]export!$B$1:$I$388,8,0)</f>
        <v>226.9</v>
      </c>
      <c r="AB135" s="2">
        <f>VLOOKUP(C135,[8]Sheet1!$B$1:$K$500,9,0)</f>
        <v>8.51</v>
      </c>
      <c r="AC135" s="2">
        <f t="shared" si="83"/>
        <v>0</v>
      </c>
      <c r="AD135" s="2">
        <f>VLOOKUP(C135,'2021.06'!$C$2:$M$500,9,0)</f>
        <v>424.17</v>
      </c>
      <c r="AE135" s="2">
        <f>VLOOKUP(D135,'2021.07'!$D$2:$M$435,7,0)</f>
        <v>19.859</v>
      </c>
      <c r="AF135" s="2">
        <f t="shared" si="84"/>
        <v>0</v>
      </c>
      <c r="AH135" s="2" t="str">
        <f>VLOOKUP(D135,[9]Sheet1!$C$1:$H$500,6,0)</f>
        <v>正常应缴</v>
      </c>
    </row>
    <row r="136" ht="20" customHeight="1" spans="1:34">
      <c r="A136" s="10">
        <f t="shared" si="70"/>
        <v>133</v>
      </c>
      <c r="B136" s="15"/>
      <c r="C136" s="11" t="s">
        <v>265</v>
      </c>
      <c r="D136" s="11" t="s">
        <v>266</v>
      </c>
      <c r="E136" s="11">
        <v>2836.2</v>
      </c>
      <c r="F136" s="11">
        <v>2837</v>
      </c>
      <c r="G136" s="13">
        <v>5228.42</v>
      </c>
      <c r="H136" s="11">
        <f t="shared" si="50"/>
        <v>51.05</v>
      </c>
      <c r="I136" s="11">
        <f t="shared" si="71"/>
        <v>453.792</v>
      </c>
      <c r="J136" s="11">
        <f t="shared" si="72"/>
        <v>19.859</v>
      </c>
      <c r="K136" s="13">
        <f t="shared" si="73"/>
        <v>444.42</v>
      </c>
      <c r="L136" s="13"/>
      <c r="M136" s="13">
        <f t="shared" si="74"/>
        <v>969.121</v>
      </c>
      <c r="N136" s="11">
        <v>0</v>
      </c>
      <c r="O136" s="11">
        <f t="shared" si="75"/>
        <v>226.9</v>
      </c>
      <c r="P136" s="11">
        <f t="shared" si="76"/>
        <v>8.51</v>
      </c>
      <c r="Q136" s="13">
        <f t="shared" si="77"/>
        <v>104.57</v>
      </c>
      <c r="R136" s="13"/>
      <c r="S136" s="11">
        <f t="shared" si="78"/>
        <v>339.98</v>
      </c>
      <c r="T136" s="11">
        <f t="shared" si="79"/>
        <v>1309.101</v>
      </c>
      <c r="U136" s="11"/>
      <c r="V136" s="2" t="str">
        <f>VLOOKUP(D136,[3]汇总!I$2:J$326,2,0)</f>
        <v>√</v>
      </c>
      <c r="W136" s="2">
        <f>VLOOKUP(D136,'[4]2021.05'!$E$5:$F$203,2,0)</f>
        <v>1790</v>
      </c>
      <c r="X136" s="2">
        <f t="shared" si="80"/>
        <v>453.792</v>
      </c>
      <c r="Y136" s="2">
        <f t="shared" si="81"/>
        <v>0</v>
      </c>
      <c r="Z136" s="2">
        <f t="shared" si="82"/>
        <v>226.9</v>
      </c>
      <c r="AA136" s="35" t="str">
        <f>VLOOKUP(C136,[7]export!$B$1:$I$388,8,0)</f>
        <v>226.9</v>
      </c>
      <c r="AB136" s="2">
        <f>VLOOKUP(C136,[8]Sheet1!$B$1:$K$500,9,0)</f>
        <v>8.51</v>
      </c>
      <c r="AC136" s="2">
        <f t="shared" si="83"/>
        <v>0</v>
      </c>
      <c r="AD136" s="2">
        <f>VLOOKUP(C136,'2021.06'!$C$2:$M$500,9,0)</f>
        <v>424.17</v>
      </c>
      <c r="AE136" s="2">
        <f>VLOOKUP(D136,'2021.07'!$D$2:$M$435,7,0)</f>
        <v>19.859</v>
      </c>
      <c r="AF136" s="2">
        <f t="shared" si="84"/>
        <v>0</v>
      </c>
      <c r="AH136" s="2" t="str">
        <f>VLOOKUP(D136,[9]Sheet1!$C$1:$H$500,6,0)</f>
        <v>正常应缴</v>
      </c>
    </row>
    <row r="137" ht="20" customHeight="1" spans="1:34">
      <c r="A137" s="10">
        <f t="shared" si="70"/>
        <v>134</v>
      </c>
      <c r="B137" s="15"/>
      <c r="C137" s="11" t="s">
        <v>267</v>
      </c>
      <c r="D137" s="11" t="s">
        <v>268</v>
      </c>
      <c r="E137" s="11">
        <v>2836.2</v>
      </c>
      <c r="F137" s="11">
        <v>2837</v>
      </c>
      <c r="G137" s="13">
        <v>5228.42</v>
      </c>
      <c r="H137" s="11">
        <f t="shared" si="50"/>
        <v>51.05</v>
      </c>
      <c r="I137" s="11">
        <f t="shared" si="71"/>
        <v>453.792</v>
      </c>
      <c r="J137" s="11">
        <f t="shared" si="72"/>
        <v>19.859</v>
      </c>
      <c r="K137" s="13">
        <f t="shared" si="73"/>
        <v>444.42</v>
      </c>
      <c r="L137" s="13"/>
      <c r="M137" s="13">
        <f t="shared" si="74"/>
        <v>969.121</v>
      </c>
      <c r="N137" s="11">
        <v>0</v>
      </c>
      <c r="O137" s="11">
        <f t="shared" si="75"/>
        <v>226.9</v>
      </c>
      <c r="P137" s="11">
        <f t="shared" si="76"/>
        <v>8.51</v>
      </c>
      <c r="Q137" s="13">
        <f t="shared" si="77"/>
        <v>104.57</v>
      </c>
      <c r="R137" s="13"/>
      <c r="S137" s="11">
        <f t="shared" si="78"/>
        <v>339.98</v>
      </c>
      <c r="T137" s="11">
        <f t="shared" si="79"/>
        <v>1309.101</v>
      </c>
      <c r="U137" s="11"/>
      <c r="V137" s="2" t="str">
        <f>VLOOKUP(D137,[3]汇总!I$2:J$326,2,0)</f>
        <v>√</v>
      </c>
      <c r="W137" s="2">
        <f>VLOOKUP(D137,'[4]2021.05'!$E$5:$F$203,2,0)</f>
        <v>1790</v>
      </c>
      <c r="X137" s="2">
        <f t="shared" si="80"/>
        <v>453.792</v>
      </c>
      <c r="Y137" s="2">
        <f t="shared" si="81"/>
        <v>0</v>
      </c>
      <c r="Z137" s="2">
        <f t="shared" si="82"/>
        <v>226.9</v>
      </c>
      <c r="AA137" s="35" t="str">
        <f>VLOOKUP(C137,[7]export!$B$1:$I$388,8,0)</f>
        <v>226.9</v>
      </c>
      <c r="AB137" s="2">
        <f>VLOOKUP(C137,[8]Sheet1!$B$1:$K$500,9,0)</f>
        <v>8.51</v>
      </c>
      <c r="AC137" s="2">
        <f t="shared" si="83"/>
        <v>0</v>
      </c>
      <c r="AD137" s="2">
        <f>VLOOKUP(C137,'2021.06'!$C$2:$M$500,9,0)</f>
        <v>424.17</v>
      </c>
      <c r="AE137" s="2">
        <f>VLOOKUP(D137,'2021.07'!$D$2:$M$435,7,0)</f>
        <v>19.859</v>
      </c>
      <c r="AF137" s="2">
        <f t="shared" si="84"/>
        <v>0</v>
      </c>
      <c r="AH137" s="2" t="str">
        <f>VLOOKUP(D137,[9]Sheet1!$C$1:$H$500,6,0)</f>
        <v>正常应缴</v>
      </c>
    </row>
    <row r="138" ht="20" customHeight="1" spans="1:34">
      <c r="A138" s="10">
        <f t="shared" si="70"/>
        <v>135</v>
      </c>
      <c r="B138" s="15"/>
      <c r="C138" s="11" t="s">
        <v>269</v>
      </c>
      <c r="D138" s="11" t="s">
        <v>270</v>
      </c>
      <c r="E138" s="11">
        <v>2836.2</v>
      </c>
      <c r="F138" s="11">
        <v>2837</v>
      </c>
      <c r="G138" s="13">
        <v>5228.42</v>
      </c>
      <c r="H138" s="11">
        <f t="shared" ref="H138:H152" si="85">ROUND(E138*0.018,2)</f>
        <v>51.05</v>
      </c>
      <c r="I138" s="11">
        <f t="shared" si="71"/>
        <v>453.792</v>
      </c>
      <c r="J138" s="11">
        <f t="shared" si="72"/>
        <v>19.859</v>
      </c>
      <c r="K138" s="13">
        <f t="shared" si="73"/>
        <v>444.42</v>
      </c>
      <c r="L138" s="13"/>
      <c r="M138" s="13">
        <f t="shared" si="74"/>
        <v>969.121</v>
      </c>
      <c r="N138" s="11">
        <v>0</v>
      </c>
      <c r="O138" s="11">
        <f t="shared" si="75"/>
        <v>226.9</v>
      </c>
      <c r="P138" s="11">
        <f t="shared" si="76"/>
        <v>8.51</v>
      </c>
      <c r="Q138" s="13">
        <f t="shared" si="77"/>
        <v>104.57</v>
      </c>
      <c r="R138" s="13"/>
      <c r="S138" s="11">
        <f t="shared" si="78"/>
        <v>339.98</v>
      </c>
      <c r="T138" s="11">
        <f t="shared" si="79"/>
        <v>1309.101</v>
      </c>
      <c r="U138" s="11"/>
      <c r="V138" s="2" t="str">
        <f>VLOOKUP(D138,[3]汇总!I$2:J$326,2,0)</f>
        <v>√</v>
      </c>
      <c r="W138" s="2">
        <f>VLOOKUP(D138,'[4]2021.05'!$E$5:$F$203,2,0)</f>
        <v>1790</v>
      </c>
      <c r="X138" s="2">
        <f t="shared" si="80"/>
        <v>453.792</v>
      </c>
      <c r="Y138" s="2">
        <f t="shared" si="81"/>
        <v>0</v>
      </c>
      <c r="Z138" s="2">
        <f t="shared" si="82"/>
        <v>226.9</v>
      </c>
      <c r="AA138" s="35" t="str">
        <f>VLOOKUP(C138,[7]export!$B$1:$I$388,8,0)</f>
        <v>226.9</v>
      </c>
      <c r="AB138" s="2">
        <f>VLOOKUP(C138,[8]Sheet1!$B$1:$K$500,9,0)</f>
        <v>8.51</v>
      </c>
      <c r="AC138" s="2">
        <f t="shared" si="83"/>
        <v>0</v>
      </c>
      <c r="AD138" s="2">
        <f>VLOOKUP(C138,'2021.06'!$C$2:$M$500,9,0)</f>
        <v>424.17</v>
      </c>
      <c r="AE138" s="2">
        <f>VLOOKUP(D138,'2021.07'!$D$2:$M$435,7,0)</f>
        <v>19.859</v>
      </c>
      <c r="AF138" s="2">
        <f t="shared" si="84"/>
        <v>0</v>
      </c>
      <c r="AH138" s="2" t="str">
        <f>VLOOKUP(D138,[9]Sheet1!$C$1:$H$500,6,0)</f>
        <v>正常应缴</v>
      </c>
    </row>
    <row r="139" ht="20" customHeight="1" spans="1:34">
      <c r="A139" s="10">
        <f t="shared" si="70"/>
        <v>136</v>
      </c>
      <c r="B139" s="15"/>
      <c r="C139" s="11" t="s">
        <v>271</v>
      </c>
      <c r="D139" s="11" t="s">
        <v>272</v>
      </c>
      <c r="E139" s="11">
        <v>2836.2</v>
      </c>
      <c r="F139" s="11">
        <v>2837</v>
      </c>
      <c r="G139" s="13">
        <v>5228.42</v>
      </c>
      <c r="H139" s="11">
        <f t="shared" si="85"/>
        <v>51.05</v>
      </c>
      <c r="I139" s="11">
        <f t="shared" si="71"/>
        <v>453.792</v>
      </c>
      <c r="J139" s="11">
        <f t="shared" si="72"/>
        <v>19.859</v>
      </c>
      <c r="K139" s="13">
        <f t="shared" si="73"/>
        <v>444.42</v>
      </c>
      <c r="L139" s="13"/>
      <c r="M139" s="13">
        <f t="shared" si="74"/>
        <v>969.121</v>
      </c>
      <c r="N139" s="11">
        <v>0</v>
      </c>
      <c r="O139" s="11">
        <f t="shared" si="75"/>
        <v>226.9</v>
      </c>
      <c r="P139" s="11">
        <f t="shared" si="76"/>
        <v>8.51</v>
      </c>
      <c r="Q139" s="13">
        <f t="shared" si="77"/>
        <v>104.57</v>
      </c>
      <c r="R139" s="13"/>
      <c r="S139" s="11">
        <f t="shared" si="78"/>
        <v>339.98</v>
      </c>
      <c r="T139" s="11">
        <f t="shared" si="79"/>
        <v>1309.101</v>
      </c>
      <c r="U139" s="11"/>
      <c r="V139" s="2" t="str">
        <f>VLOOKUP(D139,[3]汇总!I$2:J$326,2,0)</f>
        <v>√</v>
      </c>
      <c r="W139" s="2">
        <f>VLOOKUP(D139,'[4]2021.05'!$E$5:$F$203,2,0)</f>
        <v>1790</v>
      </c>
      <c r="X139" s="2">
        <f t="shared" si="80"/>
        <v>453.792</v>
      </c>
      <c r="Y139" s="2">
        <f t="shared" si="81"/>
        <v>0</v>
      </c>
      <c r="Z139" s="2">
        <f t="shared" si="82"/>
        <v>226.9</v>
      </c>
      <c r="AA139" s="35" t="str">
        <f>VLOOKUP(C139,[7]export!$B$1:$I$388,8,0)</f>
        <v>226.9</v>
      </c>
      <c r="AB139" s="2">
        <f>VLOOKUP(C139,[8]Sheet1!$B$1:$K$500,9,0)</f>
        <v>8.51</v>
      </c>
      <c r="AC139" s="2">
        <f t="shared" si="83"/>
        <v>0</v>
      </c>
      <c r="AD139" s="2">
        <f>VLOOKUP(C139,'2021.06'!$C$2:$M$500,9,0)</f>
        <v>424.17</v>
      </c>
      <c r="AE139" s="2">
        <f>VLOOKUP(D139,'2021.07'!$D$2:$M$435,7,0)</f>
        <v>19.859</v>
      </c>
      <c r="AF139" s="2">
        <f t="shared" si="84"/>
        <v>0</v>
      </c>
      <c r="AH139" s="2" t="str">
        <f>VLOOKUP(D139,[9]Sheet1!$C$1:$H$500,6,0)</f>
        <v>正常应缴</v>
      </c>
    </row>
    <row r="140" ht="20" customHeight="1" spans="1:34">
      <c r="A140" s="10">
        <f t="shared" si="70"/>
        <v>137</v>
      </c>
      <c r="B140" s="15"/>
      <c r="C140" s="11" t="s">
        <v>275</v>
      </c>
      <c r="D140" s="11" t="s">
        <v>276</v>
      </c>
      <c r="E140" s="11">
        <v>2836.2</v>
      </c>
      <c r="F140" s="11">
        <v>2837</v>
      </c>
      <c r="G140" s="13">
        <v>5228.42</v>
      </c>
      <c r="H140" s="11">
        <f t="shared" si="85"/>
        <v>51.05</v>
      </c>
      <c r="I140" s="11">
        <f t="shared" si="71"/>
        <v>453.792</v>
      </c>
      <c r="J140" s="11">
        <f t="shared" si="72"/>
        <v>19.859</v>
      </c>
      <c r="K140" s="13">
        <f t="shared" si="73"/>
        <v>444.42</v>
      </c>
      <c r="L140" s="13"/>
      <c r="M140" s="13">
        <f t="shared" si="74"/>
        <v>969.121</v>
      </c>
      <c r="N140" s="11">
        <v>0</v>
      </c>
      <c r="O140" s="11">
        <f t="shared" si="75"/>
        <v>226.9</v>
      </c>
      <c r="P140" s="11">
        <f t="shared" si="76"/>
        <v>8.51</v>
      </c>
      <c r="Q140" s="13">
        <f t="shared" si="77"/>
        <v>104.57</v>
      </c>
      <c r="R140" s="13"/>
      <c r="S140" s="11">
        <f t="shared" si="78"/>
        <v>339.98</v>
      </c>
      <c r="T140" s="11">
        <f t="shared" si="79"/>
        <v>1309.101</v>
      </c>
      <c r="U140" s="11"/>
      <c r="V140" s="2" t="str">
        <f>VLOOKUP(D140,[3]汇总!I$2:J$326,2,0)</f>
        <v>√</v>
      </c>
      <c r="W140" s="2">
        <f>VLOOKUP(D140,'[4]2021.05'!$E$5:$F$203,2,0)</f>
        <v>1790</v>
      </c>
      <c r="X140" s="2">
        <f t="shared" si="80"/>
        <v>453.792</v>
      </c>
      <c r="Y140" s="2">
        <f t="shared" si="81"/>
        <v>0</v>
      </c>
      <c r="Z140" s="2">
        <f t="shared" si="82"/>
        <v>226.9</v>
      </c>
      <c r="AA140" s="35" t="str">
        <f>VLOOKUP(C140,[7]export!$B$1:$I$388,8,0)</f>
        <v>226.9</v>
      </c>
      <c r="AB140" s="2">
        <f>VLOOKUP(C140,[8]Sheet1!$B$1:$K$500,9,0)</f>
        <v>8.51</v>
      </c>
      <c r="AC140" s="2">
        <f t="shared" si="83"/>
        <v>0</v>
      </c>
      <c r="AD140" s="2">
        <f>VLOOKUP(C140,'2021.06'!$C$2:$M$500,9,0)</f>
        <v>424.17</v>
      </c>
      <c r="AE140" s="2">
        <f>VLOOKUP(D140,'2021.07'!$D$2:$M$435,7,0)</f>
        <v>19.859</v>
      </c>
      <c r="AF140" s="2">
        <f t="shared" si="84"/>
        <v>0</v>
      </c>
      <c r="AH140" s="2" t="str">
        <f>VLOOKUP(D140,[9]Sheet1!$C$1:$H$500,6,0)</f>
        <v>正常应缴</v>
      </c>
    </row>
    <row r="141" ht="20" customHeight="1" spans="1:34">
      <c r="A141" s="10">
        <f t="shared" si="70"/>
        <v>138</v>
      </c>
      <c r="B141" s="15"/>
      <c r="C141" s="11" t="s">
        <v>277</v>
      </c>
      <c r="D141" s="11" t="s">
        <v>278</v>
      </c>
      <c r="E141" s="11">
        <v>2836.2</v>
      </c>
      <c r="F141" s="11">
        <v>2837</v>
      </c>
      <c r="G141" s="13">
        <v>5228.42</v>
      </c>
      <c r="H141" s="11">
        <f t="shared" si="85"/>
        <v>51.05</v>
      </c>
      <c r="I141" s="11">
        <f t="shared" si="71"/>
        <v>453.792</v>
      </c>
      <c r="J141" s="11">
        <f t="shared" si="72"/>
        <v>19.859</v>
      </c>
      <c r="K141" s="13">
        <f t="shared" si="73"/>
        <v>444.42</v>
      </c>
      <c r="L141" s="13"/>
      <c r="M141" s="13">
        <f t="shared" si="74"/>
        <v>969.121</v>
      </c>
      <c r="N141" s="11">
        <v>0</v>
      </c>
      <c r="O141" s="11">
        <f t="shared" si="75"/>
        <v>226.9</v>
      </c>
      <c r="P141" s="11">
        <f t="shared" si="76"/>
        <v>8.51</v>
      </c>
      <c r="Q141" s="13">
        <f t="shared" si="77"/>
        <v>104.57</v>
      </c>
      <c r="R141" s="13"/>
      <c r="S141" s="11">
        <f t="shared" si="78"/>
        <v>339.98</v>
      </c>
      <c r="T141" s="11">
        <f t="shared" si="79"/>
        <v>1309.101</v>
      </c>
      <c r="U141" s="11"/>
      <c r="V141" s="2" t="str">
        <f>VLOOKUP(D141,[3]汇总!I$2:J$326,2,0)</f>
        <v>√</v>
      </c>
      <c r="W141" s="2">
        <f>VLOOKUP(D141,'[4]2021.05'!$E$5:$F$203,2,0)</f>
        <v>1790</v>
      </c>
      <c r="X141" s="2">
        <f t="shared" si="80"/>
        <v>453.792</v>
      </c>
      <c r="Y141" s="2">
        <f t="shared" si="81"/>
        <v>0</v>
      </c>
      <c r="Z141" s="2">
        <f t="shared" si="82"/>
        <v>226.9</v>
      </c>
      <c r="AA141" s="35" t="str">
        <f>VLOOKUP(C141,[7]export!$B$1:$I$388,8,0)</f>
        <v>226.9</v>
      </c>
      <c r="AB141" s="2">
        <f>VLOOKUP(C141,[8]Sheet1!$B$1:$K$500,9,0)</f>
        <v>8.51</v>
      </c>
      <c r="AC141" s="2">
        <f t="shared" si="83"/>
        <v>0</v>
      </c>
      <c r="AD141" s="2">
        <f>VLOOKUP(C141,'2021.06'!$C$2:$M$500,9,0)</f>
        <v>424.17</v>
      </c>
      <c r="AE141" s="2">
        <f>VLOOKUP(D141,'2021.07'!$D$2:$M$435,7,0)</f>
        <v>19.859</v>
      </c>
      <c r="AF141" s="2">
        <f t="shared" si="84"/>
        <v>0</v>
      </c>
      <c r="AH141" s="2" t="str">
        <f>VLOOKUP(D141,[9]Sheet1!$C$1:$H$500,6,0)</f>
        <v>正常应缴</v>
      </c>
    </row>
    <row r="142" ht="20" customHeight="1" spans="1:34">
      <c r="A142" s="10">
        <f t="shared" si="70"/>
        <v>139</v>
      </c>
      <c r="B142" s="15"/>
      <c r="C142" s="11" t="s">
        <v>279</v>
      </c>
      <c r="D142" s="11" t="s">
        <v>280</v>
      </c>
      <c r="E142" s="11">
        <v>2836.2</v>
      </c>
      <c r="F142" s="11">
        <v>2837</v>
      </c>
      <c r="G142" s="13">
        <v>5228.42</v>
      </c>
      <c r="H142" s="11">
        <f t="shared" si="85"/>
        <v>51.05</v>
      </c>
      <c r="I142" s="11">
        <f t="shared" si="71"/>
        <v>453.792</v>
      </c>
      <c r="J142" s="11">
        <f t="shared" si="72"/>
        <v>19.859</v>
      </c>
      <c r="K142" s="13">
        <f t="shared" si="73"/>
        <v>444.42</v>
      </c>
      <c r="L142" s="13"/>
      <c r="M142" s="13">
        <f t="shared" si="74"/>
        <v>969.121</v>
      </c>
      <c r="N142" s="11">
        <v>0</v>
      </c>
      <c r="O142" s="11">
        <f t="shared" si="75"/>
        <v>226.9</v>
      </c>
      <c r="P142" s="11">
        <f t="shared" si="76"/>
        <v>8.51</v>
      </c>
      <c r="Q142" s="13">
        <f t="shared" si="77"/>
        <v>104.57</v>
      </c>
      <c r="R142" s="13"/>
      <c r="S142" s="11">
        <f t="shared" si="78"/>
        <v>339.98</v>
      </c>
      <c r="T142" s="11">
        <f t="shared" si="79"/>
        <v>1309.101</v>
      </c>
      <c r="U142" s="11"/>
      <c r="V142" s="2" t="str">
        <f>VLOOKUP(D142,[3]汇总!I$2:J$326,2,0)</f>
        <v>√</v>
      </c>
      <c r="W142" s="2">
        <f>VLOOKUP(D142,'[4]2021.05'!$E$5:$F$203,2,0)</f>
        <v>2544</v>
      </c>
      <c r="X142" s="2">
        <f t="shared" si="80"/>
        <v>453.792</v>
      </c>
      <c r="Y142" s="2">
        <f t="shared" si="81"/>
        <v>0</v>
      </c>
      <c r="Z142" s="2">
        <f t="shared" si="82"/>
        <v>226.9</v>
      </c>
      <c r="AA142" s="35" t="str">
        <f>VLOOKUP(C142,[7]export!$B$1:$I$388,8,0)</f>
        <v>226.9</v>
      </c>
      <c r="AB142" s="2">
        <f>VLOOKUP(C142,[8]Sheet1!$B$1:$K$500,9,0)</f>
        <v>8.51</v>
      </c>
      <c r="AC142" s="2">
        <f t="shared" si="83"/>
        <v>0</v>
      </c>
      <c r="AD142" s="2">
        <f>VLOOKUP(C142,'2021.06'!$C$2:$M$500,9,0)</f>
        <v>424.17</v>
      </c>
      <c r="AE142" s="2">
        <f>VLOOKUP(D142,'2021.07'!$D$2:$M$435,7,0)</f>
        <v>19.859</v>
      </c>
      <c r="AF142" s="2">
        <f t="shared" si="84"/>
        <v>0</v>
      </c>
      <c r="AH142" s="2" t="str">
        <f>VLOOKUP(D142,[9]Sheet1!$C$1:$H$500,6,0)</f>
        <v>正常应缴</v>
      </c>
    </row>
    <row r="143" ht="20" customHeight="1" spans="1:34">
      <c r="A143" s="10">
        <f t="shared" si="70"/>
        <v>140</v>
      </c>
      <c r="B143" s="15"/>
      <c r="C143" s="11" t="s">
        <v>281</v>
      </c>
      <c r="D143" s="11" t="s">
        <v>282</v>
      </c>
      <c r="E143" s="11">
        <v>2836.2</v>
      </c>
      <c r="F143" s="11">
        <v>2837</v>
      </c>
      <c r="G143" s="13">
        <v>5228.42</v>
      </c>
      <c r="H143" s="11">
        <f t="shared" si="85"/>
        <v>51.05</v>
      </c>
      <c r="I143" s="11">
        <f t="shared" si="71"/>
        <v>453.792</v>
      </c>
      <c r="J143" s="11">
        <f t="shared" si="72"/>
        <v>19.859</v>
      </c>
      <c r="K143" s="13">
        <f t="shared" si="73"/>
        <v>444.42</v>
      </c>
      <c r="L143" s="13"/>
      <c r="M143" s="13">
        <f t="shared" si="74"/>
        <v>969.121</v>
      </c>
      <c r="N143" s="11">
        <v>0</v>
      </c>
      <c r="O143" s="11">
        <f t="shared" si="75"/>
        <v>226.9</v>
      </c>
      <c r="P143" s="11">
        <f t="shared" si="76"/>
        <v>8.51</v>
      </c>
      <c r="Q143" s="13">
        <f t="shared" si="77"/>
        <v>104.57</v>
      </c>
      <c r="R143" s="13"/>
      <c r="S143" s="11">
        <f t="shared" si="78"/>
        <v>339.98</v>
      </c>
      <c r="T143" s="11">
        <f t="shared" si="79"/>
        <v>1309.101</v>
      </c>
      <c r="U143" s="11"/>
      <c r="V143" s="2" t="str">
        <f>VLOOKUP(D143,[3]汇总!I$2:J$326,2,0)</f>
        <v>√</v>
      </c>
      <c r="W143" s="2">
        <f>VLOOKUP(D143,'[4]2021.05'!$E$5:$F$203,2,0)</f>
        <v>1790</v>
      </c>
      <c r="X143" s="2">
        <f t="shared" si="80"/>
        <v>453.792</v>
      </c>
      <c r="Y143" s="2">
        <f t="shared" si="81"/>
        <v>0</v>
      </c>
      <c r="Z143" s="2">
        <f t="shared" si="82"/>
        <v>226.9</v>
      </c>
      <c r="AA143" s="35" t="str">
        <f>VLOOKUP(C143,[7]export!$B$1:$I$388,8,0)</f>
        <v>226.9</v>
      </c>
      <c r="AB143" s="2">
        <f>VLOOKUP(C143,[8]Sheet1!$B$1:$K$500,9,0)</f>
        <v>8.51</v>
      </c>
      <c r="AC143" s="2">
        <f t="shared" si="83"/>
        <v>0</v>
      </c>
      <c r="AD143" s="2">
        <f>VLOOKUP(C143,'2021.06'!$C$2:$M$500,9,0)</f>
        <v>424.17</v>
      </c>
      <c r="AE143" s="2">
        <f>VLOOKUP(D143,'2021.07'!$D$2:$M$435,7,0)</f>
        <v>19.859</v>
      </c>
      <c r="AF143" s="2">
        <f t="shared" si="84"/>
        <v>0</v>
      </c>
      <c r="AH143" s="2" t="str">
        <f>VLOOKUP(D143,[9]Sheet1!$C$1:$H$500,6,0)</f>
        <v>正常应缴</v>
      </c>
    </row>
    <row r="144" ht="20" customHeight="1" spans="1:34">
      <c r="A144" s="10">
        <f t="shared" si="70"/>
        <v>141</v>
      </c>
      <c r="B144" s="15"/>
      <c r="C144" s="11" t="s">
        <v>289</v>
      </c>
      <c r="D144" s="11" t="s">
        <v>290</v>
      </c>
      <c r="E144" s="11">
        <v>3042.05</v>
      </c>
      <c r="F144" s="11">
        <v>3043</v>
      </c>
      <c r="G144" s="13">
        <v>5228.42</v>
      </c>
      <c r="H144" s="11">
        <f t="shared" si="85"/>
        <v>54.76</v>
      </c>
      <c r="I144" s="11">
        <f t="shared" si="71"/>
        <v>486.728</v>
      </c>
      <c r="J144" s="11">
        <f t="shared" si="72"/>
        <v>21.301</v>
      </c>
      <c r="K144" s="13">
        <f t="shared" si="73"/>
        <v>444.42</v>
      </c>
      <c r="L144" s="13"/>
      <c r="M144" s="13">
        <f t="shared" si="74"/>
        <v>1007.209</v>
      </c>
      <c r="N144" s="11">
        <v>0</v>
      </c>
      <c r="O144" s="11">
        <f t="shared" si="75"/>
        <v>243.36</v>
      </c>
      <c r="P144" s="11">
        <f t="shared" si="76"/>
        <v>9.13</v>
      </c>
      <c r="Q144" s="13">
        <f t="shared" si="77"/>
        <v>104.57</v>
      </c>
      <c r="R144" s="13"/>
      <c r="S144" s="11">
        <f t="shared" si="78"/>
        <v>357.06</v>
      </c>
      <c r="T144" s="11">
        <f t="shared" si="79"/>
        <v>1364.269</v>
      </c>
      <c r="U144" s="11"/>
      <c r="V144" s="2" t="str">
        <f>VLOOKUP(D144,[3]汇总!I$2:J$326,2,0)</f>
        <v>√</v>
      </c>
      <c r="W144" s="2">
        <f>VLOOKUP(D144,'[4]2021.05'!$E$5:$F$203,2,0)</f>
        <v>1790</v>
      </c>
      <c r="X144" s="2">
        <f t="shared" si="80"/>
        <v>486.728</v>
      </c>
      <c r="Y144" s="2">
        <f t="shared" si="81"/>
        <v>0</v>
      </c>
      <c r="Z144" s="2">
        <f t="shared" si="82"/>
        <v>243.36</v>
      </c>
      <c r="AA144" s="35" t="str">
        <f>VLOOKUP(C144,[7]export!$B$1:$I$388,8,0)</f>
        <v>243.36</v>
      </c>
      <c r="AB144" s="2">
        <f>VLOOKUP(C144,[8]Sheet1!$B$1:$K$500,9,0)</f>
        <v>9.13</v>
      </c>
      <c r="AC144" s="2">
        <f t="shared" si="83"/>
        <v>0</v>
      </c>
      <c r="AD144" s="2">
        <f>VLOOKUP(C144,'2021.06'!$C$2:$M$500,9,0)</f>
        <v>424.17</v>
      </c>
      <c r="AE144" s="2">
        <f>VLOOKUP(D144,'2021.07'!$D$2:$M$435,7,0)</f>
        <v>21.301</v>
      </c>
      <c r="AF144" s="2">
        <f t="shared" si="84"/>
        <v>0</v>
      </c>
      <c r="AH144" s="2" t="str">
        <f>VLOOKUP(D144,[9]Sheet1!$C$1:$H$500,6,0)</f>
        <v>正常应缴</v>
      </c>
    </row>
    <row r="145" ht="20" customHeight="1" spans="1:34">
      <c r="A145" s="10">
        <f t="shared" si="70"/>
        <v>142</v>
      </c>
      <c r="B145" s="15"/>
      <c r="C145" s="11" t="s">
        <v>801</v>
      </c>
      <c r="D145" s="11" t="s">
        <v>802</v>
      </c>
      <c r="E145" s="17">
        <v>3042.05</v>
      </c>
      <c r="F145" s="17">
        <v>3043</v>
      </c>
      <c r="G145" s="13">
        <v>5228.42</v>
      </c>
      <c r="H145" s="11">
        <f t="shared" si="85"/>
        <v>54.76</v>
      </c>
      <c r="I145" s="11">
        <f t="shared" si="71"/>
        <v>486.728</v>
      </c>
      <c r="J145" s="11">
        <f t="shared" si="72"/>
        <v>21.301</v>
      </c>
      <c r="K145" s="13">
        <f t="shared" si="73"/>
        <v>444.42</v>
      </c>
      <c r="L145" s="13"/>
      <c r="M145" s="13">
        <f t="shared" si="74"/>
        <v>1007.209</v>
      </c>
      <c r="N145" s="11">
        <v>0</v>
      </c>
      <c r="O145" s="11">
        <f t="shared" si="75"/>
        <v>243.36</v>
      </c>
      <c r="P145" s="11">
        <f t="shared" si="76"/>
        <v>9.13</v>
      </c>
      <c r="Q145" s="13">
        <f t="shared" si="77"/>
        <v>104.57</v>
      </c>
      <c r="R145" s="13"/>
      <c r="S145" s="11">
        <f t="shared" si="78"/>
        <v>357.06</v>
      </c>
      <c r="T145" s="11">
        <f t="shared" si="79"/>
        <v>1364.269</v>
      </c>
      <c r="U145" s="11"/>
      <c r="V145" s="2" t="str">
        <f>VLOOKUP(D145,[3]汇总!I$2:J$326,2,0)</f>
        <v>√</v>
      </c>
      <c r="W145" s="2" t="e">
        <f>VLOOKUP(D145,'[4]2021.05'!$E$5:$F$203,2,0)</f>
        <v>#N/A</v>
      </c>
      <c r="X145" s="2">
        <f t="shared" si="80"/>
        <v>486.728</v>
      </c>
      <c r="Y145" s="2">
        <f t="shared" si="81"/>
        <v>0</v>
      </c>
      <c r="Z145" s="2">
        <f t="shared" si="82"/>
        <v>243.36</v>
      </c>
      <c r="AA145" s="35" t="str">
        <f>VLOOKUP(C145,[7]export!$B$1:$I$388,8,0)</f>
        <v>243.36</v>
      </c>
      <c r="AB145" s="2">
        <f>VLOOKUP(C145,[8]Sheet1!$B$1:$K$500,9,0)</f>
        <v>9.13</v>
      </c>
      <c r="AC145" s="2">
        <f t="shared" si="83"/>
        <v>0</v>
      </c>
      <c r="AD145" s="2">
        <f>VLOOKUP(C145,'2021.06'!$C$2:$M$500,9,0)</f>
        <v>424.17</v>
      </c>
      <c r="AE145" s="2">
        <f>VLOOKUP(D145,'2021.07'!$D$2:$M$435,7,0)</f>
        <v>21.301</v>
      </c>
      <c r="AF145" s="2">
        <f t="shared" si="84"/>
        <v>0</v>
      </c>
      <c r="AH145" s="2" t="str">
        <f>VLOOKUP(D145,[9]Sheet1!$C$1:$H$500,6,0)</f>
        <v>正常应缴</v>
      </c>
    </row>
    <row r="146" ht="20" customHeight="1" spans="1:34">
      <c r="A146" s="10">
        <f t="shared" si="70"/>
        <v>143</v>
      </c>
      <c r="B146" s="15"/>
      <c r="C146" s="11" t="s">
        <v>803</v>
      </c>
      <c r="D146" s="11" t="s">
        <v>804</v>
      </c>
      <c r="E146" s="17">
        <v>3042.05</v>
      </c>
      <c r="F146" s="17">
        <v>3043</v>
      </c>
      <c r="G146" s="13">
        <v>5228.42</v>
      </c>
      <c r="H146" s="11">
        <f t="shared" si="85"/>
        <v>54.76</v>
      </c>
      <c r="I146" s="11">
        <f t="shared" si="71"/>
        <v>486.728</v>
      </c>
      <c r="J146" s="11">
        <f t="shared" si="72"/>
        <v>21.301</v>
      </c>
      <c r="K146" s="13">
        <f t="shared" si="73"/>
        <v>444.42</v>
      </c>
      <c r="L146" s="13"/>
      <c r="M146" s="13">
        <f t="shared" si="74"/>
        <v>1007.209</v>
      </c>
      <c r="N146" s="11">
        <v>0</v>
      </c>
      <c r="O146" s="11">
        <f t="shared" si="75"/>
        <v>243.36</v>
      </c>
      <c r="P146" s="11">
        <f t="shared" si="76"/>
        <v>9.13</v>
      </c>
      <c r="Q146" s="13">
        <f t="shared" si="77"/>
        <v>104.57</v>
      </c>
      <c r="R146" s="13"/>
      <c r="S146" s="11">
        <f t="shared" si="78"/>
        <v>357.06</v>
      </c>
      <c r="T146" s="11">
        <f t="shared" si="79"/>
        <v>1364.269</v>
      </c>
      <c r="U146" s="11"/>
      <c r="V146" s="2" t="str">
        <f>VLOOKUP(D146,[3]汇总!I$2:J$326,2,0)</f>
        <v>√</v>
      </c>
      <c r="W146" s="2" t="e">
        <f>VLOOKUP(D146,'[4]2021.05'!$E$5:$F$203,2,0)</f>
        <v>#N/A</v>
      </c>
      <c r="X146" s="2">
        <f t="shared" si="80"/>
        <v>486.728</v>
      </c>
      <c r="Y146" s="2">
        <f t="shared" si="81"/>
        <v>0</v>
      </c>
      <c r="Z146" s="2">
        <f t="shared" si="82"/>
        <v>243.36</v>
      </c>
      <c r="AA146" s="35" t="str">
        <f>VLOOKUP(C146,[7]export!$B$1:$I$388,8,0)</f>
        <v>243.36</v>
      </c>
      <c r="AB146" s="2">
        <f>VLOOKUP(C146,[8]Sheet1!$B$1:$K$500,9,0)</f>
        <v>9.13</v>
      </c>
      <c r="AC146" s="2">
        <f t="shared" si="83"/>
        <v>0</v>
      </c>
      <c r="AD146" s="2">
        <f>VLOOKUP(C146,'2021.06'!$C$2:$M$500,9,0)</f>
        <v>424.17</v>
      </c>
      <c r="AE146" s="2">
        <f>VLOOKUP(D146,'2021.07'!$D$2:$M$435,7,0)</f>
        <v>21.301</v>
      </c>
      <c r="AF146" s="2">
        <f t="shared" si="84"/>
        <v>0</v>
      </c>
      <c r="AH146" s="2" t="str">
        <f>VLOOKUP(D146,[9]Sheet1!$C$1:$H$500,6,0)</f>
        <v>正常应缴</v>
      </c>
    </row>
    <row r="147" ht="20" customHeight="1" spans="1:34">
      <c r="A147" s="10">
        <f t="shared" si="70"/>
        <v>144</v>
      </c>
      <c r="B147" s="15"/>
      <c r="C147" s="29" t="s">
        <v>941</v>
      </c>
      <c r="D147" s="29" t="s">
        <v>942</v>
      </c>
      <c r="E147" s="17">
        <v>3042.05</v>
      </c>
      <c r="F147" s="11">
        <v>3043</v>
      </c>
      <c r="G147" s="13">
        <v>5228.42</v>
      </c>
      <c r="H147" s="11">
        <f t="shared" si="85"/>
        <v>54.76</v>
      </c>
      <c r="I147" s="11">
        <f t="shared" si="71"/>
        <v>486.728</v>
      </c>
      <c r="J147" s="11">
        <f t="shared" si="72"/>
        <v>21.301</v>
      </c>
      <c r="K147" s="13">
        <f t="shared" si="73"/>
        <v>444.42</v>
      </c>
      <c r="L147" s="13"/>
      <c r="M147" s="13">
        <f t="shared" si="74"/>
        <v>1007.209</v>
      </c>
      <c r="N147" s="11">
        <v>0</v>
      </c>
      <c r="O147" s="11">
        <f t="shared" si="75"/>
        <v>243.36</v>
      </c>
      <c r="P147" s="11">
        <f t="shared" si="76"/>
        <v>9.13</v>
      </c>
      <c r="Q147" s="13">
        <f t="shared" si="77"/>
        <v>104.57</v>
      </c>
      <c r="R147" s="13"/>
      <c r="S147" s="11">
        <f t="shared" si="78"/>
        <v>357.06</v>
      </c>
      <c r="T147" s="11">
        <f t="shared" si="79"/>
        <v>1364.269</v>
      </c>
      <c r="U147" s="11"/>
      <c r="X147" s="2">
        <f t="shared" si="80"/>
        <v>486.728</v>
      </c>
      <c r="Y147" s="2">
        <f t="shared" si="81"/>
        <v>0</v>
      </c>
      <c r="Z147" s="2">
        <f t="shared" si="82"/>
        <v>243.36</v>
      </c>
      <c r="AA147" s="35" t="str">
        <f>VLOOKUP(C147,[7]export!$B$1:$I$388,8,0)</f>
        <v>243.36</v>
      </c>
      <c r="AB147" s="2">
        <f>VLOOKUP(C147,[8]Sheet1!$B$1:$K$500,9,0)</f>
        <v>9.13</v>
      </c>
      <c r="AC147" s="2">
        <f t="shared" si="83"/>
        <v>0</v>
      </c>
      <c r="AD147" s="2">
        <f>VLOOKUP(C147,'2021.06'!$C$2:$M$500,9,0)</f>
        <v>0</v>
      </c>
      <c r="AE147" s="2">
        <f>VLOOKUP(D147,'2021.07'!$D$2:$M$435,7,0)</f>
        <v>21.301</v>
      </c>
      <c r="AF147" s="2">
        <f t="shared" si="84"/>
        <v>0</v>
      </c>
      <c r="AH147" s="2" t="str">
        <f>VLOOKUP(D147,[9]Sheet1!$C$1:$H$500,6,0)</f>
        <v>正常应缴</v>
      </c>
    </row>
    <row r="148" s="2" customFormat="1" ht="20" customHeight="1" spans="1:34">
      <c r="A148" s="10"/>
      <c r="B148" s="15"/>
      <c r="C148" s="30" t="s">
        <v>652</v>
      </c>
      <c r="D148" s="30" t="s">
        <v>1112</v>
      </c>
      <c r="E148" s="17">
        <v>3042.05</v>
      </c>
      <c r="F148" s="11">
        <v>3043</v>
      </c>
      <c r="G148" s="13">
        <v>5228.42</v>
      </c>
      <c r="H148" s="11">
        <f t="shared" si="85"/>
        <v>54.76</v>
      </c>
      <c r="I148" s="11">
        <f t="shared" si="71"/>
        <v>486.728</v>
      </c>
      <c r="J148" s="11">
        <f t="shared" si="72"/>
        <v>21.301</v>
      </c>
      <c r="K148" s="13">
        <f t="shared" si="73"/>
        <v>444.42</v>
      </c>
      <c r="L148" s="13"/>
      <c r="M148" s="13">
        <f t="shared" si="74"/>
        <v>1007.209</v>
      </c>
      <c r="N148" s="11">
        <v>0</v>
      </c>
      <c r="O148" s="11">
        <f t="shared" si="75"/>
        <v>243.36</v>
      </c>
      <c r="P148" s="11">
        <f t="shared" si="76"/>
        <v>9.13</v>
      </c>
      <c r="Q148" s="13">
        <f t="shared" si="77"/>
        <v>104.57</v>
      </c>
      <c r="R148" s="13"/>
      <c r="S148" s="11">
        <f t="shared" si="78"/>
        <v>357.06</v>
      </c>
      <c r="T148" s="11">
        <f t="shared" si="79"/>
        <v>1364.269</v>
      </c>
      <c r="U148" s="11"/>
      <c r="X148" s="2">
        <f t="shared" si="80"/>
        <v>486.728</v>
      </c>
      <c r="Y148" s="2">
        <f t="shared" si="81"/>
        <v>0</v>
      </c>
      <c r="AA148" s="35" t="str">
        <f>VLOOKUP(C148,[7]export!$B$1:$I$388,8,0)</f>
        <v>243.36</v>
      </c>
      <c r="AB148" s="2">
        <f>VLOOKUP(C148,[8]Sheet1!$B$1:$K$500,9,0)</f>
        <v>9.13</v>
      </c>
      <c r="AC148" s="2">
        <f t="shared" si="83"/>
        <v>0</v>
      </c>
      <c r="AD148" s="2" t="e">
        <f>VLOOKUP(C148,'2021.06'!$C$2:$M$500,9,0)</f>
        <v>#N/A</v>
      </c>
      <c r="AE148" s="2">
        <f>VLOOKUP(D148,'2021.07'!$D$2:$M$435,7,0)</f>
        <v>21.301</v>
      </c>
      <c r="AF148" s="2">
        <f t="shared" si="84"/>
        <v>0</v>
      </c>
      <c r="AH148" s="2" t="str">
        <f>VLOOKUP(D148,[9]Sheet1!$C$1:$H$500,6,0)</f>
        <v>正常应缴</v>
      </c>
    </row>
    <row r="149" s="2" customFormat="1" ht="20" customHeight="1" spans="1:34">
      <c r="A149" s="10"/>
      <c r="B149" s="15"/>
      <c r="C149" s="30" t="s">
        <v>1113</v>
      </c>
      <c r="D149" s="30" t="s">
        <v>1114</v>
      </c>
      <c r="E149" s="17">
        <v>3042.05</v>
      </c>
      <c r="F149" s="11">
        <v>3043</v>
      </c>
      <c r="G149" s="13">
        <v>5228.42</v>
      </c>
      <c r="H149" s="11">
        <f t="shared" si="85"/>
        <v>54.76</v>
      </c>
      <c r="I149" s="11">
        <f t="shared" si="71"/>
        <v>486.728</v>
      </c>
      <c r="J149" s="11">
        <f t="shared" si="72"/>
        <v>21.301</v>
      </c>
      <c r="K149" s="13">
        <f t="shared" si="73"/>
        <v>444.42</v>
      </c>
      <c r="L149" s="13"/>
      <c r="M149" s="13">
        <f t="shared" si="74"/>
        <v>1007.209</v>
      </c>
      <c r="N149" s="11">
        <v>0</v>
      </c>
      <c r="O149" s="11">
        <f t="shared" si="75"/>
        <v>243.36</v>
      </c>
      <c r="P149" s="11">
        <f t="shared" si="76"/>
        <v>9.13</v>
      </c>
      <c r="Q149" s="13">
        <f t="shared" si="77"/>
        <v>104.57</v>
      </c>
      <c r="R149" s="13"/>
      <c r="S149" s="11">
        <f t="shared" si="78"/>
        <v>357.06</v>
      </c>
      <c r="T149" s="11">
        <f t="shared" si="79"/>
        <v>1364.269</v>
      </c>
      <c r="U149" s="11"/>
      <c r="X149" s="2">
        <f t="shared" si="80"/>
        <v>486.728</v>
      </c>
      <c r="Y149" s="2">
        <f t="shared" si="81"/>
        <v>0</v>
      </c>
      <c r="AA149" s="35" t="str">
        <f>VLOOKUP(C149,[7]export!$B$1:$I$388,8,0)</f>
        <v>243.36</v>
      </c>
      <c r="AB149" s="2">
        <f>VLOOKUP(C149,[8]Sheet1!$B$1:$K$500,9,0)</f>
        <v>9.13</v>
      </c>
      <c r="AC149" s="2">
        <f t="shared" si="83"/>
        <v>0</v>
      </c>
      <c r="AD149" s="2" t="e">
        <f>VLOOKUP(C149,'2021.06'!$C$2:$M$500,9,0)</f>
        <v>#N/A</v>
      </c>
      <c r="AE149" s="2">
        <f>VLOOKUP(D149,'2021.07'!$D$2:$M$435,7,0)</f>
        <v>21.301</v>
      </c>
      <c r="AF149" s="2">
        <f t="shared" si="84"/>
        <v>0</v>
      </c>
      <c r="AH149" s="2" t="str">
        <f>VLOOKUP(D149,[9]Sheet1!$C$1:$H$500,6,0)</f>
        <v>正常应缴</v>
      </c>
    </row>
    <row r="150" s="2" customFormat="1" ht="20" customHeight="1" spans="1:34">
      <c r="A150" s="10"/>
      <c r="B150" s="15"/>
      <c r="C150" s="30" t="s">
        <v>1115</v>
      </c>
      <c r="D150" s="30" t="s">
        <v>1116</v>
      </c>
      <c r="E150" s="17">
        <v>3042.05</v>
      </c>
      <c r="F150" s="11">
        <v>3043</v>
      </c>
      <c r="G150" s="13">
        <v>5228.42</v>
      </c>
      <c r="H150" s="11">
        <f t="shared" si="85"/>
        <v>54.76</v>
      </c>
      <c r="I150" s="11">
        <f t="shared" si="71"/>
        <v>486.728</v>
      </c>
      <c r="J150" s="11">
        <f t="shared" si="72"/>
        <v>21.301</v>
      </c>
      <c r="K150" s="13">
        <f t="shared" si="73"/>
        <v>444.42</v>
      </c>
      <c r="L150" s="13"/>
      <c r="M150" s="13">
        <f t="shared" si="74"/>
        <v>1007.209</v>
      </c>
      <c r="N150" s="11">
        <v>0</v>
      </c>
      <c r="O150" s="11">
        <f t="shared" si="75"/>
        <v>243.36</v>
      </c>
      <c r="P150" s="11">
        <f t="shared" si="76"/>
        <v>9.13</v>
      </c>
      <c r="Q150" s="13">
        <f t="shared" si="77"/>
        <v>104.57</v>
      </c>
      <c r="R150" s="13"/>
      <c r="S150" s="11">
        <f t="shared" si="78"/>
        <v>357.06</v>
      </c>
      <c r="T150" s="11">
        <f t="shared" si="79"/>
        <v>1364.269</v>
      </c>
      <c r="U150" s="11"/>
      <c r="X150" s="2">
        <f t="shared" si="80"/>
        <v>486.728</v>
      </c>
      <c r="Y150" s="2">
        <f t="shared" si="81"/>
        <v>0</v>
      </c>
      <c r="AA150" s="35" t="str">
        <f>VLOOKUP(C150,[7]export!$B$1:$I$388,8,0)</f>
        <v>243.36</v>
      </c>
      <c r="AB150" s="2">
        <f>VLOOKUP(C150,[8]Sheet1!$B$1:$K$500,9,0)</f>
        <v>9.13</v>
      </c>
      <c r="AC150" s="2">
        <f t="shared" si="83"/>
        <v>0</v>
      </c>
      <c r="AD150" s="2" t="e">
        <f>VLOOKUP(C150,'2021.06'!$C$2:$M$500,9,0)</f>
        <v>#N/A</v>
      </c>
      <c r="AE150" s="2">
        <f>VLOOKUP(D150,'2021.07'!$D$2:$M$435,7,0)</f>
        <v>21.301</v>
      </c>
      <c r="AF150" s="2">
        <f t="shared" si="84"/>
        <v>0</v>
      </c>
      <c r="AH150" s="2" t="str">
        <f>VLOOKUP(D150,[9]Sheet1!$C$1:$H$500,6,0)</f>
        <v>正常应缴</v>
      </c>
    </row>
    <row r="151" s="1" customFormat="1" ht="20" customHeight="1" spans="1:34">
      <c r="A151" s="18"/>
      <c r="B151" s="19"/>
      <c r="C151" s="114" t="s">
        <v>1176</v>
      </c>
      <c r="D151" s="115" t="s">
        <v>1177</v>
      </c>
      <c r="E151" s="21">
        <v>3042.05</v>
      </c>
      <c r="F151" s="12">
        <v>3043</v>
      </c>
      <c r="G151" s="22">
        <v>5228.42</v>
      </c>
      <c r="H151" s="12">
        <f t="shared" si="85"/>
        <v>54.76</v>
      </c>
      <c r="I151" s="12">
        <f t="shared" si="71"/>
        <v>486.728</v>
      </c>
      <c r="J151" s="12">
        <f t="shared" si="72"/>
        <v>21.301</v>
      </c>
      <c r="K151" s="22">
        <f t="shared" si="73"/>
        <v>444.42</v>
      </c>
      <c r="L151" s="22">
        <v>54</v>
      </c>
      <c r="M151" s="13">
        <f t="shared" si="74"/>
        <v>1061.209</v>
      </c>
      <c r="N151" s="11">
        <v>0</v>
      </c>
      <c r="O151" s="12">
        <f t="shared" si="75"/>
        <v>243.36</v>
      </c>
      <c r="P151" s="12">
        <f t="shared" si="76"/>
        <v>9.13</v>
      </c>
      <c r="Q151" s="22">
        <f t="shared" si="77"/>
        <v>104.57</v>
      </c>
      <c r="R151" s="22">
        <v>54</v>
      </c>
      <c r="S151" s="11">
        <f t="shared" si="78"/>
        <v>411.06</v>
      </c>
      <c r="T151" s="11">
        <f t="shared" si="79"/>
        <v>1472.269</v>
      </c>
      <c r="U151" s="12"/>
      <c r="V151" s="1" t="s">
        <v>50</v>
      </c>
      <c r="AA151" s="36"/>
      <c r="AE151" s="2" t="e">
        <f>VLOOKUP(D151,'2021.07'!$D$2:$M$435,7,0)</f>
        <v>#N/A</v>
      </c>
      <c r="AF151" s="2" t="e">
        <f t="shared" si="84"/>
        <v>#N/A</v>
      </c>
      <c r="AH151" s="2" t="str">
        <f>VLOOKUP(D151,[9]Sheet1!$C$1:$H$500,6,0)</f>
        <v>正常应缴</v>
      </c>
    </row>
    <row r="152" s="1" customFormat="1" ht="20" customHeight="1" spans="1:34">
      <c r="A152" s="18"/>
      <c r="B152" s="19"/>
      <c r="C152" s="114" t="s">
        <v>1178</v>
      </c>
      <c r="D152" s="115" t="s">
        <v>1179</v>
      </c>
      <c r="E152" s="21">
        <v>3042.05</v>
      </c>
      <c r="F152" s="12">
        <v>3044</v>
      </c>
      <c r="G152" s="22">
        <v>0</v>
      </c>
      <c r="H152" s="12">
        <f t="shared" si="85"/>
        <v>54.76</v>
      </c>
      <c r="I152" s="12">
        <f t="shared" si="71"/>
        <v>486.728</v>
      </c>
      <c r="J152" s="12">
        <f t="shared" si="72"/>
        <v>21.308</v>
      </c>
      <c r="K152" s="22">
        <f t="shared" si="73"/>
        <v>0</v>
      </c>
      <c r="L152" s="22"/>
      <c r="M152" s="13">
        <f t="shared" si="74"/>
        <v>562.796</v>
      </c>
      <c r="N152" s="11">
        <v>0</v>
      </c>
      <c r="O152" s="12">
        <f t="shared" si="75"/>
        <v>243.36</v>
      </c>
      <c r="P152" s="12">
        <f t="shared" si="76"/>
        <v>9.13</v>
      </c>
      <c r="Q152" s="22">
        <f t="shared" si="77"/>
        <v>0</v>
      </c>
      <c r="R152" s="22"/>
      <c r="S152" s="11">
        <f t="shared" si="78"/>
        <v>252.49</v>
      </c>
      <c r="T152" s="11">
        <f t="shared" si="79"/>
        <v>815.286</v>
      </c>
      <c r="U152" s="12"/>
      <c r="V152" s="1" t="s">
        <v>50</v>
      </c>
      <c r="AA152" s="36"/>
      <c r="AE152" s="2" t="e">
        <f>VLOOKUP(D152,'2021.07'!$D$2:$M$435,7,0)</f>
        <v>#N/A</v>
      </c>
      <c r="AF152" s="2" t="e">
        <f t="shared" si="84"/>
        <v>#N/A</v>
      </c>
      <c r="AH152" s="2" t="str">
        <f>VLOOKUP(D152,[9]Sheet1!$C$1:$H$500,6,0)</f>
        <v>正常应缴</v>
      </c>
    </row>
    <row r="153" ht="20" customHeight="1" spans="1:34">
      <c r="A153" s="10">
        <f t="shared" ref="A153:A216" si="86">ROW()-3</f>
        <v>150</v>
      </c>
      <c r="B153" s="14" t="s">
        <v>293</v>
      </c>
      <c r="C153" s="11" t="s">
        <v>294</v>
      </c>
      <c r="D153" s="11" t="s">
        <v>295</v>
      </c>
      <c r="E153" s="11">
        <v>2836.2</v>
      </c>
      <c r="F153" s="11">
        <v>2837</v>
      </c>
      <c r="G153" s="13">
        <v>5228.42</v>
      </c>
      <c r="H153" s="11">
        <f t="shared" ref="H153:H208" si="87">ROUND(E153*0.018,2)</f>
        <v>51.05</v>
      </c>
      <c r="I153" s="11">
        <f t="shared" ref="I153:I198" si="88">E153*0.16</f>
        <v>453.792</v>
      </c>
      <c r="J153" s="11">
        <f t="shared" ref="J153:J198" si="89">F153*0.007</f>
        <v>19.859</v>
      </c>
      <c r="K153" s="13">
        <f t="shared" ref="K153:K198" si="90">ROUND(G153*0.085,2)</f>
        <v>444.42</v>
      </c>
      <c r="L153" s="13"/>
      <c r="M153" s="13">
        <f t="shared" si="74"/>
        <v>969.121</v>
      </c>
      <c r="N153" s="11">
        <v>0</v>
      </c>
      <c r="O153" s="11">
        <f t="shared" ref="O153:O198" si="91">ROUND(E153*0.08,2)</f>
        <v>226.9</v>
      </c>
      <c r="P153" s="11">
        <f t="shared" ref="P153:P198" si="92">ROUND(F153*0.003,2)</f>
        <v>8.51</v>
      </c>
      <c r="Q153" s="13">
        <f t="shared" ref="Q153:Q198" si="93">ROUND(G153*0.02,2)</f>
        <v>104.57</v>
      </c>
      <c r="R153" s="13"/>
      <c r="S153" s="11">
        <f t="shared" si="78"/>
        <v>339.98</v>
      </c>
      <c r="T153" s="11">
        <f t="shared" si="79"/>
        <v>1309.101</v>
      </c>
      <c r="U153" s="11"/>
      <c r="V153" s="2" t="str">
        <f>VLOOKUP(D153,[3]汇总!I$2:J$326,2,0)</f>
        <v>√</v>
      </c>
      <c r="W153" s="2">
        <f>VLOOKUP(D153,'[4]2021.05'!$E$5:$F$203,2,0)</f>
        <v>1790</v>
      </c>
      <c r="X153" s="2">
        <f t="shared" ref="X153:X198" si="94">I153*1</f>
        <v>453.792</v>
      </c>
      <c r="Y153" s="2">
        <f t="shared" ref="Y153:Y198" si="95">I153-X153</f>
        <v>0</v>
      </c>
      <c r="Z153" s="2">
        <f t="shared" ref="Z153:Z216" si="96">O153-Y153</f>
        <v>226.9</v>
      </c>
      <c r="AA153" s="35" t="str">
        <f>VLOOKUP(C153,[7]export!$B$1:$I$388,8,0)</f>
        <v>226.9</v>
      </c>
      <c r="AB153" s="2">
        <f>VLOOKUP(C153,[8]Sheet1!$B$1:$K$500,9,0)</f>
        <v>8.51</v>
      </c>
      <c r="AC153" s="2">
        <f t="shared" ref="AC153:AC202" si="97">P153-AB153</f>
        <v>0</v>
      </c>
      <c r="AD153" s="2">
        <f>VLOOKUP(C153,'2021.06'!$C$2:$M$500,9,0)</f>
        <v>424.17</v>
      </c>
      <c r="AE153" s="2">
        <f>VLOOKUP(D153,'2021.07'!$D$2:$M$435,7,0)</f>
        <v>19.859</v>
      </c>
      <c r="AF153" s="2">
        <f t="shared" si="84"/>
        <v>0</v>
      </c>
      <c r="AH153" s="2" t="str">
        <f>VLOOKUP(D153,[9]Sheet1!$C$1:$H$500,6,0)</f>
        <v>正常应缴</v>
      </c>
    </row>
    <row r="154" ht="20" customHeight="1" spans="1:34">
      <c r="A154" s="10">
        <f t="shared" si="86"/>
        <v>151</v>
      </c>
      <c r="B154" s="15"/>
      <c r="C154" s="11" t="s">
        <v>298</v>
      </c>
      <c r="D154" s="11" t="s">
        <v>299</v>
      </c>
      <c r="E154" s="11">
        <v>2836.2</v>
      </c>
      <c r="F154" s="11">
        <v>2837</v>
      </c>
      <c r="G154" s="13">
        <v>5228.42</v>
      </c>
      <c r="H154" s="11">
        <f t="shared" si="87"/>
        <v>51.05</v>
      </c>
      <c r="I154" s="11">
        <f t="shared" si="88"/>
        <v>453.792</v>
      </c>
      <c r="J154" s="11">
        <f t="shared" si="89"/>
        <v>19.859</v>
      </c>
      <c r="K154" s="13">
        <f t="shared" si="90"/>
        <v>444.42</v>
      </c>
      <c r="L154" s="13"/>
      <c r="M154" s="13">
        <f t="shared" si="74"/>
        <v>969.121</v>
      </c>
      <c r="N154" s="11">
        <v>0</v>
      </c>
      <c r="O154" s="11">
        <f t="shared" si="91"/>
        <v>226.9</v>
      </c>
      <c r="P154" s="11">
        <f t="shared" si="92"/>
        <v>8.51</v>
      </c>
      <c r="Q154" s="13">
        <f t="shared" si="93"/>
        <v>104.57</v>
      </c>
      <c r="R154" s="13"/>
      <c r="S154" s="11">
        <f t="shared" si="78"/>
        <v>339.98</v>
      </c>
      <c r="T154" s="11">
        <f t="shared" si="79"/>
        <v>1309.101</v>
      </c>
      <c r="U154" s="11"/>
      <c r="V154" s="2" t="str">
        <f>VLOOKUP(D154,[3]汇总!I$2:J$326,2,0)</f>
        <v>√</v>
      </c>
      <c r="W154" s="2">
        <f>VLOOKUP(D154,'[4]2021.05'!$E$5:$F$203,2,0)</f>
        <v>2544</v>
      </c>
      <c r="X154" s="2">
        <f t="shared" si="94"/>
        <v>453.792</v>
      </c>
      <c r="Y154" s="2">
        <f t="shared" si="95"/>
        <v>0</v>
      </c>
      <c r="Z154" s="2">
        <f t="shared" si="96"/>
        <v>226.9</v>
      </c>
      <c r="AA154" s="35" t="str">
        <f>VLOOKUP(C154,[7]export!$B$1:$I$388,8,0)</f>
        <v>226.9</v>
      </c>
      <c r="AB154" s="2">
        <f>VLOOKUP(C154,[8]Sheet1!$B$1:$K$500,9,0)</f>
        <v>8.51</v>
      </c>
      <c r="AC154" s="2">
        <f t="shared" si="97"/>
        <v>0</v>
      </c>
      <c r="AD154" s="2">
        <f>VLOOKUP(C154,'2021.06'!$C$2:$M$500,9,0)</f>
        <v>424.17</v>
      </c>
      <c r="AE154" s="2">
        <f>VLOOKUP(D154,'2021.07'!$D$2:$M$435,7,0)</f>
        <v>19.859</v>
      </c>
      <c r="AF154" s="2">
        <f t="shared" si="84"/>
        <v>0</v>
      </c>
      <c r="AH154" s="2" t="str">
        <f>VLOOKUP(D154,[9]Sheet1!$C$1:$H$500,6,0)</f>
        <v>正常应缴</v>
      </c>
    </row>
    <row r="155" ht="20" customHeight="1" spans="1:34">
      <c r="A155" s="10">
        <f t="shared" si="86"/>
        <v>152</v>
      </c>
      <c r="B155" s="15"/>
      <c r="C155" s="11" t="s">
        <v>302</v>
      </c>
      <c r="D155" s="11" t="s">
        <v>303</v>
      </c>
      <c r="E155" s="11">
        <v>2836.2</v>
      </c>
      <c r="F155" s="11">
        <v>2837</v>
      </c>
      <c r="G155" s="13">
        <v>5228.42</v>
      </c>
      <c r="H155" s="11">
        <f t="shared" si="87"/>
        <v>51.05</v>
      </c>
      <c r="I155" s="11">
        <f t="shared" si="88"/>
        <v>453.792</v>
      </c>
      <c r="J155" s="11">
        <f t="shared" si="89"/>
        <v>19.859</v>
      </c>
      <c r="K155" s="13">
        <f t="shared" si="90"/>
        <v>444.42</v>
      </c>
      <c r="L155" s="13"/>
      <c r="M155" s="13">
        <f t="shared" si="74"/>
        <v>969.121</v>
      </c>
      <c r="N155" s="11">
        <v>0</v>
      </c>
      <c r="O155" s="11">
        <f t="shared" si="91"/>
        <v>226.9</v>
      </c>
      <c r="P155" s="11">
        <f t="shared" si="92"/>
        <v>8.51</v>
      </c>
      <c r="Q155" s="13">
        <f t="shared" si="93"/>
        <v>104.57</v>
      </c>
      <c r="R155" s="13"/>
      <c r="S155" s="11">
        <f t="shared" si="78"/>
        <v>339.98</v>
      </c>
      <c r="T155" s="11">
        <f t="shared" si="79"/>
        <v>1309.101</v>
      </c>
      <c r="U155" s="11"/>
      <c r="V155" s="2" t="str">
        <f>VLOOKUP(D155,[3]汇总!I$2:J$326,2,0)</f>
        <v>√</v>
      </c>
      <c r="W155" s="2">
        <f>VLOOKUP(D155,'[4]2021.05'!$E$5:$F$203,2,0)</f>
        <v>2544</v>
      </c>
      <c r="X155" s="2">
        <f t="shared" si="94"/>
        <v>453.792</v>
      </c>
      <c r="Y155" s="2">
        <f t="shared" si="95"/>
        <v>0</v>
      </c>
      <c r="Z155" s="2">
        <f t="shared" si="96"/>
        <v>226.9</v>
      </c>
      <c r="AA155" s="35" t="str">
        <f>VLOOKUP(C155,[7]export!$B$1:$I$388,8,0)</f>
        <v>226.9</v>
      </c>
      <c r="AB155" s="2">
        <f>VLOOKUP(C155,[8]Sheet1!$B$1:$K$500,9,0)</f>
        <v>8.51</v>
      </c>
      <c r="AC155" s="2">
        <f t="shared" si="97"/>
        <v>0</v>
      </c>
      <c r="AD155" s="2">
        <f>VLOOKUP(C155,'2021.06'!$C$2:$M$500,9,0)</f>
        <v>424.17</v>
      </c>
      <c r="AE155" s="2">
        <f>VLOOKUP(D155,'2021.07'!$D$2:$M$435,7,0)</f>
        <v>19.859</v>
      </c>
      <c r="AF155" s="2">
        <f t="shared" si="84"/>
        <v>0</v>
      </c>
      <c r="AH155" s="2" t="str">
        <f>VLOOKUP(D155,[9]Sheet1!$C$1:$H$500,6,0)</f>
        <v>正常应缴</v>
      </c>
    </row>
    <row r="156" ht="20" customHeight="1" spans="1:34">
      <c r="A156" s="10">
        <f t="shared" si="86"/>
        <v>153</v>
      </c>
      <c r="B156" s="15"/>
      <c r="C156" s="11" t="s">
        <v>308</v>
      </c>
      <c r="D156" s="11" t="s">
        <v>309</v>
      </c>
      <c r="E156" s="11">
        <v>2836.2</v>
      </c>
      <c r="F156" s="11">
        <v>2837</v>
      </c>
      <c r="G156" s="13">
        <v>5228.42</v>
      </c>
      <c r="H156" s="11">
        <f t="shared" si="87"/>
        <v>51.05</v>
      </c>
      <c r="I156" s="11">
        <f t="shared" si="88"/>
        <v>453.792</v>
      </c>
      <c r="J156" s="11">
        <f t="shared" si="89"/>
        <v>19.859</v>
      </c>
      <c r="K156" s="13">
        <f t="shared" si="90"/>
        <v>444.42</v>
      </c>
      <c r="L156" s="13"/>
      <c r="M156" s="13">
        <f t="shared" si="74"/>
        <v>969.121</v>
      </c>
      <c r="N156" s="11">
        <v>0</v>
      </c>
      <c r="O156" s="11">
        <f t="shared" si="91"/>
        <v>226.9</v>
      </c>
      <c r="P156" s="11">
        <f t="shared" si="92"/>
        <v>8.51</v>
      </c>
      <c r="Q156" s="13">
        <f t="shared" si="93"/>
        <v>104.57</v>
      </c>
      <c r="R156" s="13"/>
      <c r="S156" s="11">
        <f t="shared" si="78"/>
        <v>339.98</v>
      </c>
      <c r="T156" s="11">
        <f t="shared" si="79"/>
        <v>1309.101</v>
      </c>
      <c r="U156" s="11"/>
      <c r="V156" s="2" t="str">
        <f>VLOOKUP(D156,[3]汇总!I$2:J$326,2,0)</f>
        <v>√</v>
      </c>
      <c r="W156" s="2">
        <f>VLOOKUP(D156,'[4]2021.05'!$E$5:$F$203,2,0)</f>
        <v>1790</v>
      </c>
      <c r="X156" s="2">
        <f t="shared" si="94"/>
        <v>453.792</v>
      </c>
      <c r="Y156" s="2">
        <f t="shared" si="95"/>
        <v>0</v>
      </c>
      <c r="Z156" s="2">
        <f t="shared" si="96"/>
        <v>226.9</v>
      </c>
      <c r="AA156" s="35" t="str">
        <f>VLOOKUP(C156,[7]export!$B$1:$I$388,8,0)</f>
        <v>226.9</v>
      </c>
      <c r="AB156" s="2">
        <f>VLOOKUP(C156,[8]Sheet1!$B$1:$K$500,9,0)</f>
        <v>8.51</v>
      </c>
      <c r="AC156" s="2">
        <f t="shared" si="97"/>
        <v>0</v>
      </c>
      <c r="AD156" s="2">
        <f>VLOOKUP(C156,'2021.06'!$C$2:$M$500,9,0)</f>
        <v>424.17</v>
      </c>
      <c r="AE156" s="2">
        <f>VLOOKUP(D156,'2021.07'!$D$2:$M$435,7,0)</f>
        <v>19.859</v>
      </c>
      <c r="AF156" s="2">
        <f t="shared" si="84"/>
        <v>0</v>
      </c>
      <c r="AH156" s="2" t="str">
        <f>VLOOKUP(D156,[9]Sheet1!$C$1:$H$500,6,0)</f>
        <v>正常应缴</v>
      </c>
    </row>
    <row r="157" ht="20" customHeight="1" spans="1:34">
      <c r="A157" s="10">
        <f t="shared" si="86"/>
        <v>154</v>
      </c>
      <c r="B157" s="15"/>
      <c r="C157" s="11" t="s">
        <v>310</v>
      </c>
      <c r="D157" s="11" t="s">
        <v>311</v>
      </c>
      <c r="E157" s="11">
        <v>2836.2</v>
      </c>
      <c r="F157" s="11">
        <v>2837</v>
      </c>
      <c r="G157" s="13">
        <v>5228.42</v>
      </c>
      <c r="H157" s="11">
        <f t="shared" si="87"/>
        <v>51.05</v>
      </c>
      <c r="I157" s="11">
        <f t="shared" si="88"/>
        <v>453.792</v>
      </c>
      <c r="J157" s="11">
        <f t="shared" si="89"/>
        <v>19.859</v>
      </c>
      <c r="K157" s="13">
        <f t="shared" si="90"/>
        <v>444.42</v>
      </c>
      <c r="L157" s="13"/>
      <c r="M157" s="13">
        <f t="shared" si="74"/>
        <v>969.121</v>
      </c>
      <c r="N157" s="11">
        <v>0</v>
      </c>
      <c r="O157" s="11">
        <f t="shared" si="91"/>
        <v>226.9</v>
      </c>
      <c r="P157" s="11">
        <f t="shared" si="92"/>
        <v>8.51</v>
      </c>
      <c r="Q157" s="13">
        <f t="shared" si="93"/>
        <v>104.57</v>
      </c>
      <c r="R157" s="13"/>
      <c r="S157" s="11">
        <f t="shared" si="78"/>
        <v>339.98</v>
      </c>
      <c r="T157" s="11">
        <f t="shared" si="79"/>
        <v>1309.101</v>
      </c>
      <c r="U157" s="11"/>
      <c r="V157" s="2" t="str">
        <f>VLOOKUP(D157,[3]汇总!I$2:J$326,2,0)</f>
        <v>√</v>
      </c>
      <c r="W157" s="2">
        <f>VLOOKUP(D157,'[4]2021.05'!$E$5:$F$203,2,0)</f>
        <v>2544</v>
      </c>
      <c r="X157" s="2">
        <f t="shared" si="94"/>
        <v>453.792</v>
      </c>
      <c r="Y157" s="2">
        <f t="shared" si="95"/>
        <v>0</v>
      </c>
      <c r="Z157" s="2">
        <f t="shared" si="96"/>
        <v>226.9</v>
      </c>
      <c r="AA157" s="35" t="str">
        <f>VLOOKUP(C157,[7]export!$B$1:$I$388,8,0)</f>
        <v>226.9</v>
      </c>
      <c r="AB157" s="2">
        <f>VLOOKUP(C157,[8]Sheet1!$B$1:$K$500,9,0)</f>
        <v>8.51</v>
      </c>
      <c r="AC157" s="2">
        <f t="shared" si="97"/>
        <v>0</v>
      </c>
      <c r="AD157" s="2">
        <f>VLOOKUP(C157,'2021.06'!$C$2:$M$500,9,0)</f>
        <v>424.17</v>
      </c>
      <c r="AE157" s="2">
        <f>VLOOKUP(D157,'2021.07'!$D$2:$M$435,7,0)</f>
        <v>19.859</v>
      </c>
      <c r="AF157" s="2">
        <f t="shared" si="84"/>
        <v>0</v>
      </c>
      <c r="AH157" s="2" t="str">
        <f>VLOOKUP(D157,[9]Sheet1!$C$1:$H$500,6,0)</f>
        <v>正常应缴</v>
      </c>
    </row>
    <row r="158" ht="20" customHeight="1" spans="1:34">
      <c r="A158" s="10">
        <f t="shared" si="86"/>
        <v>155</v>
      </c>
      <c r="B158" s="15"/>
      <c r="C158" s="11" t="s">
        <v>312</v>
      </c>
      <c r="D158" s="11" t="s">
        <v>313</v>
      </c>
      <c r="E158" s="11">
        <v>2836.2</v>
      </c>
      <c r="F158" s="11">
        <v>2837</v>
      </c>
      <c r="G158" s="13">
        <v>5228.42</v>
      </c>
      <c r="H158" s="11">
        <f t="shared" si="87"/>
        <v>51.05</v>
      </c>
      <c r="I158" s="11">
        <f t="shared" si="88"/>
        <v>453.792</v>
      </c>
      <c r="J158" s="11">
        <f t="shared" si="89"/>
        <v>19.859</v>
      </c>
      <c r="K158" s="13">
        <f t="shared" si="90"/>
        <v>444.42</v>
      </c>
      <c r="L158" s="13"/>
      <c r="M158" s="13">
        <f t="shared" si="74"/>
        <v>969.121</v>
      </c>
      <c r="N158" s="11">
        <v>0</v>
      </c>
      <c r="O158" s="11">
        <f t="shared" si="91"/>
        <v>226.9</v>
      </c>
      <c r="P158" s="11">
        <f t="shared" si="92"/>
        <v>8.51</v>
      </c>
      <c r="Q158" s="13">
        <f t="shared" si="93"/>
        <v>104.57</v>
      </c>
      <c r="R158" s="13"/>
      <c r="S158" s="11">
        <f t="shared" si="78"/>
        <v>339.98</v>
      </c>
      <c r="T158" s="11">
        <f t="shared" si="79"/>
        <v>1309.101</v>
      </c>
      <c r="U158" s="11"/>
      <c r="V158" s="2" t="str">
        <f>VLOOKUP(D158,[3]汇总!I$2:J$326,2,0)</f>
        <v>√</v>
      </c>
      <c r="W158" s="2">
        <f>VLOOKUP(D158,'[4]2021.05'!$E$5:$F$203,2,0)</f>
        <v>1790</v>
      </c>
      <c r="X158" s="2">
        <f t="shared" si="94"/>
        <v>453.792</v>
      </c>
      <c r="Y158" s="2">
        <f t="shared" si="95"/>
        <v>0</v>
      </c>
      <c r="Z158" s="2">
        <f t="shared" si="96"/>
        <v>226.9</v>
      </c>
      <c r="AA158" s="35" t="str">
        <f>VLOOKUP(C158,[7]export!$B$1:$I$388,8,0)</f>
        <v>226.9</v>
      </c>
      <c r="AB158" s="2">
        <f>VLOOKUP(C158,[8]Sheet1!$B$1:$K$500,9,0)</f>
        <v>8.51</v>
      </c>
      <c r="AC158" s="2">
        <f t="shared" si="97"/>
        <v>0</v>
      </c>
      <c r="AD158" s="2">
        <f>VLOOKUP(C158,'2021.06'!$C$2:$M$500,9,0)</f>
        <v>424.17</v>
      </c>
      <c r="AE158" s="2">
        <f>VLOOKUP(D158,'2021.07'!$D$2:$M$435,7,0)</f>
        <v>19.859</v>
      </c>
      <c r="AF158" s="2">
        <f t="shared" si="84"/>
        <v>0</v>
      </c>
      <c r="AH158" s="2" t="str">
        <f>VLOOKUP(D158,[9]Sheet1!$C$1:$H$500,6,0)</f>
        <v>正常应缴</v>
      </c>
    </row>
    <row r="159" ht="20" customHeight="1" spans="1:34">
      <c r="A159" s="10">
        <f t="shared" si="86"/>
        <v>156</v>
      </c>
      <c r="B159" s="15"/>
      <c r="C159" s="11" t="s">
        <v>314</v>
      </c>
      <c r="D159" s="11" t="s">
        <v>315</v>
      </c>
      <c r="E159" s="11">
        <v>2836.2</v>
      </c>
      <c r="F159" s="11">
        <v>2837</v>
      </c>
      <c r="G159" s="13">
        <v>5228.42</v>
      </c>
      <c r="H159" s="11">
        <f t="shared" si="87"/>
        <v>51.05</v>
      </c>
      <c r="I159" s="11">
        <f t="shared" si="88"/>
        <v>453.792</v>
      </c>
      <c r="J159" s="11">
        <f t="shared" si="89"/>
        <v>19.859</v>
      </c>
      <c r="K159" s="13">
        <f t="shared" si="90"/>
        <v>444.42</v>
      </c>
      <c r="L159" s="13"/>
      <c r="M159" s="13">
        <f t="shared" si="74"/>
        <v>969.121</v>
      </c>
      <c r="N159" s="11">
        <v>0</v>
      </c>
      <c r="O159" s="11">
        <f t="shared" si="91"/>
        <v>226.9</v>
      </c>
      <c r="P159" s="11">
        <f t="shared" si="92"/>
        <v>8.51</v>
      </c>
      <c r="Q159" s="13">
        <f t="shared" si="93"/>
        <v>104.57</v>
      </c>
      <c r="R159" s="13"/>
      <c r="S159" s="11">
        <f t="shared" si="78"/>
        <v>339.98</v>
      </c>
      <c r="T159" s="11">
        <f t="shared" si="79"/>
        <v>1309.101</v>
      </c>
      <c r="U159" s="11"/>
      <c r="V159" s="2" t="str">
        <f>VLOOKUP(D159,[3]汇总!I$2:J$326,2,0)</f>
        <v>√</v>
      </c>
      <c r="W159" s="2">
        <f>VLOOKUP(D159,'[4]2021.05'!$E$5:$F$203,2,0)</f>
        <v>2544</v>
      </c>
      <c r="X159" s="2">
        <f t="shared" si="94"/>
        <v>453.792</v>
      </c>
      <c r="Y159" s="2">
        <f t="shared" si="95"/>
        <v>0</v>
      </c>
      <c r="Z159" s="2">
        <f t="shared" si="96"/>
        <v>226.9</v>
      </c>
      <c r="AA159" s="35" t="str">
        <f>VLOOKUP(C159,[7]export!$B$1:$I$388,8,0)</f>
        <v>226.9</v>
      </c>
      <c r="AB159" s="2">
        <f>VLOOKUP(C159,[8]Sheet1!$B$1:$K$500,9,0)</f>
        <v>8.51</v>
      </c>
      <c r="AC159" s="2">
        <f t="shared" si="97"/>
        <v>0</v>
      </c>
      <c r="AD159" s="2">
        <f>VLOOKUP(C159,'2021.06'!$C$2:$M$500,9,0)</f>
        <v>424.17</v>
      </c>
      <c r="AE159" s="2">
        <f>VLOOKUP(D159,'2021.07'!$D$2:$M$435,7,0)</f>
        <v>19.859</v>
      </c>
      <c r="AF159" s="2">
        <f t="shared" si="84"/>
        <v>0</v>
      </c>
      <c r="AH159" s="2" t="str">
        <f>VLOOKUP(D159,[9]Sheet1!$C$1:$H$500,6,0)</f>
        <v>正常应缴</v>
      </c>
    </row>
    <row r="160" ht="20" customHeight="1" spans="1:34">
      <c r="A160" s="10">
        <f t="shared" si="86"/>
        <v>157</v>
      </c>
      <c r="B160" s="15"/>
      <c r="C160" s="11" t="s">
        <v>316</v>
      </c>
      <c r="D160" s="11" t="s">
        <v>317</v>
      </c>
      <c r="E160" s="11">
        <v>2836.2</v>
      </c>
      <c r="F160" s="11">
        <v>2837</v>
      </c>
      <c r="G160" s="13">
        <v>5228.42</v>
      </c>
      <c r="H160" s="11">
        <f t="shared" si="87"/>
        <v>51.05</v>
      </c>
      <c r="I160" s="11">
        <f t="shared" si="88"/>
        <v>453.792</v>
      </c>
      <c r="J160" s="11">
        <f t="shared" si="89"/>
        <v>19.859</v>
      </c>
      <c r="K160" s="13">
        <f t="shared" si="90"/>
        <v>444.42</v>
      </c>
      <c r="L160" s="13"/>
      <c r="M160" s="13">
        <f t="shared" si="74"/>
        <v>969.121</v>
      </c>
      <c r="N160" s="11">
        <v>0</v>
      </c>
      <c r="O160" s="11">
        <f t="shared" si="91"/>
        <v>226.9</v>
      </c>
      <c r="P160" s="11">
        <f t="shared" si="92"/>
        <v>8.51</v>
      </c>
      <c r="Q160" s="13">
        <f t="shared" si="93"/>
        <v>104.57</v>
      </c>
      <c r="R160" s="13"/>
      <c r="S160" s="11">
        <f t="shared" si="78"/>
        <v>339.98</v>
      </c>
      <c r="T160" s="11">
        <f t="shared" si="79"/>
        <v>1309.101</v>
      </c>
      <c r="U160" s="11"/>
      <c r="V160" s="2" t="str">
        <f>VLOOKUP(D160,[3]汇总!I$2:J$326,2,0)</f>
        <v>√</v>
      </c>
      <c r="W160" s="2">
        <f>VLOOKUP(D160,'[4]2021.05'!$E$5:$F$203,2,0)</f>
        <v>2544</v>
      </c>
      <c r="X160" s="2">
        <f t="shared" si="94"/>
        <v>453.792</v>
      </c>
      <c r="Y160" s="2">
        <f t="shared" si="95"/>
        <v>0</v>
      </c>
      <c r="Z160" s="2">
        <f t="shared" si="96"/>
        <v>226.9</v>
      </c>
      <c r="AA160" s="35" t="str">
        <f>VLOOKUP(C160,[7]export!$B$1:$I$388,8,0)</f>
        <v>226.9</v>
      </c>
      <c r="AB160" s="2">
        <f>VLOOKUP(C160,[8]Sheet1!$B$1:$K$500,9,0)</f>
        <v>8.51</v>
      </c>
      <c r="AC160" s="2">
        <f t="shared" si="97"/>
        <v>0</v>
      </c>
      <c r="AD160" s="2">
        <f>VLOOKUP(C160,'2021.06'!$C$2:$M$500,9,0)</f>
        <v>424.17</v>
      </c>
      <c r="AE160" s="2">
        <f>VLOOKUP(D160,'2021.07'!$D$2:$M$435,7,0)</f>
        <v>19.859</v>
      </c>
      <c r="AF160" s="2">
        <f t="shared" si="84"/>
        <v>0</v>
      </c>
      <c r="AH160" s="2" t="str">
        <f>VLOOKUP(D160,[9]Sheet1!$C$1:$H$500,6,0)</f>
        <v>正常应缴</v>
      </c>
    </row>
    <row r="161" ht="20" customHeight="1" spans="1:34">
      <c r="A161" s="10">
        <f t="shared" si="86"/>
        <v>158</v>
      </c>
      <c r="B161" s="15"/>
      <c r="C161" s="11" t="s">
        <v>320</v>
      </c>
      <c r="D161" s="11" t="s">
        <v>321</v>
      </c>
      <c r="E161" s="11">
        <v>2836.2</v>
      </c>
      <c r="F161" s="11">
        <v>2837</v>
      </c>
      <c r="G161" s="13">
        <v>5228.42</v>
      </c>
      <c r="H161" s="11">
        <f t="shared" si="87"/>
        <v>51.05</v>
      </c>
      <c r="I161" s="11">
        <f t="shared" si="88"/>
        <v>453.792</v>
      </c>
      <c r="J161" s="11">
        <f t="shared" si="89"/>
        <v>19.859</v>
      </c>
      <c r="K161" s="13">
        <f t="shared" si="90"/>
        <v>444.42</v>
      </c>
      <c r="L161" s="13"/>
      <c r="M161" s="13">
        <f t="shared" si="74"/>
        <v>969.121</v>
      </c>
      <c r="N161" s="11">
        <v>0</v>
      </c>
      <c r="O161" s="11">
        <f t="shared" si="91"/>
        <v>226.9</v>
      </c>
      <c r="P161" s="11">
        <f t="shared" si="92"/>
        <v>8.51</v>
      </c>
      <c r="Q161" s="13">
        <f t="shared" si="93"/>
        <v>104.57</v>
      </c>
      <c r="R161" s="13"/>
      <c r="S161" s="11">
        <f t="shared" si="78"/>
        <v>339.98</v>
      </c>
      <c r="T161" s="11">
        <f t="shared" si="79"/>
        <v>1309.101</v>
      </c>
      <c r="U161" s="11"/>
      <c r="V161" s="2" t="str">
        <f>VLOOKUP(D161,[3]汇总!I$2:J$326,2,0)</f>
        <v>√</v>
      </c>
      <c r="W161" s="2" t="e">
        <f>VLOOKUP(D161,'[4]2021.05'!$E$5:$F$203,2,0)</f>
        <v>#N/A</v>
      </c>
      <c r="X161" s="2">
        <f t="shared" si="94"/>
        <v>453.792</v>
      </c>
      <c r="Y161" s="2">
        <f t="shared" si="95"/>
        <v>0</v>
      </c>
      <c r="Z161" s="2">
        <f t="shared" si="96"/>
        <v>226.9</v>
      </c>
      <c r="AA161" s="35" t="str">
        <f>VLOOKUP(C161,[7]export!$B$1:$I$388,8,0)</f>
        <v>226.9</v>
      </c>
      <c r="AB161" s="2">
        <f>VLOOKUP(C161,[8]Sheet1!$B$1:$K$500,9,0)</f>
        <v>8.51</v>
      </c>
      <c r="AC161" s="2">
        <f t="shared" si="97"/>
        <v>0</v>
      </c>
      <c r="AD161" s="2">
        <f>VLOOKUP(C161,'2021.06'!$C$2:$M$500,9,0)</f>
        <v>424.17</v>
      </c>
      <c r="AE161" s="2">
        <f>VLOOKUP(D161,'2021.07'!$D$2:$M$435,7,0)</f>
        <v>19.859</v>
      </c>
      <c r="AF161" s="2">
        <f t="shared" si="84"/>
        <v>0</v>
      </c>
      <c r="AH161" s="2" t="str">
        <f>VLOOKUP(D161,[9]Sheet1!$C$1:$H$500,6,0)</f>
        <v>正常应缴</v>
      </c>
    </row>
    <row r="162" ht="20" customHeight="1" spans="1:34">
      <c r="A162" s="10">
        <f t="shared" si="86"/>
        <v>159</v>
      </c>
      <c r="B162" s="15"/>
      <c r="C162" s="11" t="s">
        <v>322</v>
      </c>
      <c r="D162" s="11" t="s">
        <v>323</v>
      </c>
      <c r="E162" s="11">
        <v>2836.2</v>
      </c>
      <c r="F162" s="11">
        <v>2837</v>
      </c>
      <c r="G162" s="13">
        <v>5228.42</v>
      </c>
      <c r="H162" s="11">
        <f t="shared" si="87"/>
        <v>51.05</v>
      </c>
      <c r="I162" s="11">
        <f t="shared" si="88"/>
        <v>453.792</v>
      </c>
      <c r="J162" s="11">
        <f t="shared" si="89"/>
        <v>19.859</v>
      </c>
      <c r="K162" s="13">
        <f t="shared" si="90"/>
        <v>444.42</v>
      </c>
      <c r="L162" s="13"/>
      <c r="M162" s="13">
        <f t="shared" si="74"/>
        <v>969.121</v>
      </c>
      <c r="N162" s="11">
        <v>0</v>
      </c>
      <c r="O162" s="11">
        <f t="shared" si="91"/>
        <v>226.9</v>
      </c>
      <c r="P162" s="11">
        <f t="shared" si="92"/>
        <v>8.51</v>
      </c>
      <c r="Q162" s="13">
        <f t="shared" si="93"/>
        <v>104.57</v>
      </c>
      <c r="R162" s="13"/>
      <c r="S162" s="11">
        <f t="shared" si="78"/>
        <v>339.98</v>
      </c>
      <c r="T162" s="11">
        <f t="shared" si="79"/>
        <v>1309.101</v>
      </c>
      <c r="U162" s="11"/>
      <c r="V162" s="2" t="str">
        <f>VLOOKUP(D162,[3]汇总!I$2:J$326,2,0)</f>
        <v>√</v>
      </c>
      <c r="W162" s="2">
        <f>VLOOKUP(D162,'[4]2021.05'!$E$5:$F$203,2,0)</f>
        <v>2544</v>
      </c>
      <c r="X162" s="2">
        <f t="shared" si="94"/>
        <v>453.792</v>
      </c>
      <c r="Y162" s="2">
        <f t="shared" si="95"/>
        <v>0</v>
      </c>
      <c r="Z162" s="2">
        <f t="shared" si="96"/>
        <v>226.9</v>
      </c>
      <c r="AA162" s="35" t="str">
        <f>VLOOKUP(C162,[7]export!$B$1:$I$388,8,0)</f>
        <v>226.9</v>
      </c>
      <c r="AB162" s="2">
        <f>VLOOKUP(C162,[8]Sheet1!$B$1:$K$500,9,0)</f>
        <v>8.51</v>
      </c>
      <c r="AC162" s="2">
        <f t="shared" si="97"/>
        <v>0</v>
      </c>
      <c r="AD162" s="2">
        <f>VLOOKUP(C162,'2021.06'!$C$2:$M$500,9,0)</f>
        <v>424.17</v>
      </c>
      <c r="AE162" s="2">
        <f>VLOOKUP(D162,'2021.07'!$D$2:$M$435,7,0)</f>
        <v>19.859</v>
      </c>
      <c r="AF162" s="2">
        <f t="shared" si="84"/>
        <v>0</v>
      </c>
      <c r="AH162" s="2" t="str">
        <f>VLOOKUP(D162,[9]Sheet1!$C$1:$H$500,6,0)</f>
        <v>正常应缴</v>
      </c>
    </row>
    <row r="163" ht="20" customHeight="1" spans="1:34">
      <c r="A163" s="10">
        <f t="shared" si="86"/>
        <v>160</v>
      </c>
      <c r="B163" s="15"/>
      <c r="C163" s="11" t="s">
        <v>324</v>
      </c>
      <c r="D163" s="11" t="s">
        <v>325</v>
      </c>
      <c r="E163" s="11">
        <v>2836.2</v>
      </c>
      <c r="F163" s="11">
        <v>2837</v>
      </c>
      <c r="G163" s="13">
        <v>5228.42</v>
      </c>
      <c r="H163" s="11">
        <f t="shared" si="87"/>
        <v>51.05</v>
      </c>
      <c r="I163" s="11">
        <f t="shared" si="88"/>
        <v>453.792</v>
      </c>
      <c r="J163" s="11">
        <f t="shared" si="89"/>
        <v>19.859</v>
      </c>
      <c r="K163" s="13">
        <f t="shared" si="90"/>
        <v>444.42</v>
      </c>
      <c r="L163" s="13"/>
      <c r="M163" s="13">
        <f t="shared" si="74"/>
        <v>969.121</v>
      </c>
      <c r="N163" s="11">
        <v>0</v>
      </c>
      <c r="O163" s="11">
        <f t="shared" si="91"/>
        <v>226.9</v>
      </c>
      <c r="P163" s="11">
        <f t="shared" si="92"/>
        <v>8.51</v>
      </c>
      <c r="Q163" s="13">
        <f t="shared" si="93"/>
        <v>104.57</v>
      </c>
      <c r="R163" s="13"/>
      <c r="S163" s="11">
        <f t="shared" si="78"/>
        <v>339.98</v>
      </c>
      <c r="T163" s="11">
        <f t="shared" si="79"/>
        <v>1309.101</v>
      </c>
      <c r="U163" s="11"/>
      <c r="V163" s="2" t="str">
        <f>VLOOKUP(D163,[3]汇总!I$2:J$326,2,0)</f>
        <v>√</v>
      </c>
      <c r="W163" s="2">
        <f>VLOOKUP(D163,'[4]2021.05'!$E$5:$F$203,2,0)</f>
        <v>1790</v>
      </c>
      <c r="X163" s="2">
        <f t="shared" si="94"/>
        <v>453.792</v>
      </c>
      <c r="Y163" s="2">
        <f t="shared" si="95"/>
        <v>0</v>
      </c>
      <c r="Z163" s="2">
        <f t="shared" si="96"/>
        <v>226.9</v>
      </c>
      <c r="AA163" s="35" t="str">
        <f>VLOOKUP(C163,[7]export!$B$1:$I$388,8,0)</f>
        <v>226.9</v>
      </c>
      <c r="AB163" s="2">
        <f>VLOOKUP(C163,[8]Sheet1!$B$1:$K$500,9,0)</f>
        <v>8.51</v>
      </c>
      <c r="AC163" s="2">
        <f t="shared" si="97"/>
        <v>0</v>
      </c>
      <c r="AD163" s="2">
        <f>VLOOKUP(C163,'2021.06'!$C$2:$M$500,9,0)</f>
        <v>424.17</v>
      </c>
      <c r="AE163" s="2">
        <f>VLOOKUP(D163,'2021.07'!$D$2:$M$435,7,0)</f>
        <v>19.859</v>
      </c>
      <c r="AF163" s="2">
        <f t="shared" si="84"/>
        <v>0</v>
      </c>
      <c r="AH163" s="2" t="str">
        <f>VLOOKUP(D163,[9]Sheet1!$C$1:$H$500,6,0)</f>
        <v>正常应缴</v>
      </c>
    </row>
    <row r="164" ht="20" customHeight="1" spans="1:34">
      <c r="A164" s="10">
        <f t="shared" si="86"/>
        <v>161</v>
      </c>
      <c r="B164" s="15"/>
      <c r="C164" s="11" t="s">
        <v>328</v>
      </c>
      <c r="D164" s="11" t="s">
        <v>329</v>
      </c>
      <c r="E164" s="11">
        <v>2836.2</v>
      </c>
      <c r="F164" s="11">
        <v>2837</v>
      </c>
      <c r="G164" s="13">
        <v>5228.42</v>
      </c>
      <c r="H164" s="11">
        <f t="shared" si="87"/>
        <v>51.05</v>
      </c>
      <c r="I164" s="11">
        <f t="shared" si="88"/>
        <v>453.792</v>
      </c>
      <c r="J164" s="11">
        <f t="shared" si="89"/>
        <v>19.859</v>
      </c>
      <c r="K164" s="13">
        <f t="shared" si="90"/>
        <v>444.42</v>
      </c>
      <c r="L164" s="13"/>
      <c r="M164" s="13">
        <f t="shared" si="74"/>
        <v>969.121</v>
      </c>
      <c r="N164" s="11">
        <v>0</v>
      </c>
      <c r="O164" s="11">
        <f t="shared" si="91"/>
        <v>226.9</v>
      </c>
      <c r="P164" s="11">
        <f t="shared" si="92"/>
        <v>8.51</v>
      </c>
      <c r="Q164" s="13">
        <f t="shared" si="93"/>
        <v>104.57</v>
      </c>
      <c r="R164" s="13"/>
      <c r="S164" s="11">
        <f t="shared" si="78"/>
        <v>339.98</v>
      </c>
      <c r="T164" s="11">
        <f t="shared" si="79"/>
        <v>1309.101</v>
      </c>
      <c r="U164" s="11"/>
      <c r="V164" s="2" t="str">
        <f>VLOOKUP(D164,[3]汇总!I$2:J$326,2,0)</f>
        <v>√</v>
      </c>
      <c r="W164" s="2">
        <f>VLOOKUP(D164,'[4]2021.05'!$E$5:$F$203,2,0)</f>
        <v>1790</v>
      </c>
      <c r="X164" s="2">
        <f t="shared" si="94"/>
        <v>453.792</v>
      </c>
      <c r="Y164" s="2">
        <f t="shared" si="95"/>
        <v>0</v>
      </c>
      <c r="Z164" s="2">
        <f t="shared" si="96"/>
        <v>226.9</v>
      </c>
      <c r="AA164" s="35" t="str">
        <f>VLOOKUP(C164,[7]export!$B$1:$I$388,8,0)</f>
        <v>226.9</v>
      </c>
      <c r="AB164" s="2">
        <f>VLOOKUP(C164,[8]Sheet1!$B$1:$K$500,9,0)</f>
        <v>8.51</v>
      </c>
      <c r="AC164" s="2">
        <f t="shared" si="97"/>
        <v>0</v>
      </c>
      <c r="AD164" s="2">
        <f>VLOOKUP(C164,'2021.06'!$C$2:$M$500,9,0)</f>
        <v>424.17</v>
      </c>
      <c r="AE164" s="2">
        <f>VLOOKUP(D164,'2021.07'!$D$2:$M$435,7,0)</f>
        <v>19.859</v>
      </c>
      <c r="AF164" s="2">
        <f t="shared" si="84"/>
        <v>0</v>
      </c>
      <c r="AH164" s="2" t="str">
        <f>VLOOKUP(D164,[9]Sheet1!$C$1:$H$500,6,0)</f>
        <v>正常应缴</v>
      </c>
    </row>
    <row r="165" ht="20" customHeight="1" spans="1:34">
      <c r="A165" s="10">
        <f t="shared" si="86"/>
        <v>162</v>
      </c>
      <c r="B165" s="15"/>
      <c r="C165" s="11" t="s">
        <v>330</v>
      </c>
      <c r="D165" s="11" t="s">
        <v>331</v>
      </c>
      <c r="E165" s="11">
        <v>2836.2</v>
      </c>
      <c r="F165" s="11">
        <v>2837</v>
      </c>
      <c r="G165" s="13">
        <v>5228.42</v>
      </c>
      <c r="H165" s="11">
        <f t="shared" si="87"/>
        <v>51.05</v>
      </c>
      <c r="I165" s="11">
        <f t="shared" si="88"/>
        <v>453.792</v>
      </c>
      <c r="J165" s="11">
        <f t="shared" si="89"/>
        <v>19.859</v>
      </c>
      <c r="K165" s="13">
        <f t="shared" si="90"/>
        <v>444.42</v>
      </c>
      <c r="L165" s="13"/>
      <c r="M165" s="13">
        <f t="shared" si="74"/>
        <v>969.121</v>
      </c>
      <c r="N165" s="11">
        <v>0</v>
      </c>
      <c r="O165" s="11">
        <f t="shared" si="91"/>
        <v>226.9</v>
      </c>
      <c r="P165" s="11">
        <f t="shared" si="92"/>
        <v>8.51</v>
      </c>
      <c r="Q165" s="13">
        <f t="shared" si="93"/>
        <v>104.57</v>
      </c>
      <c r="R165" s="13"/>
      <c r="S165" s="11">
        <f t="shared" si="78"/>
        <v>339.98</v>
      </c>
      <c r="T165" s="11">
        <f t="shared" si="79"/>
        <v>1309.101</v>
      </c>
      <c r="U165" s="11"/>
      <c r="V165" s="2" t="str">
        <f>VLOOKUP(D165,[3]汇总!I$2:J$326,2,0)</f>
        <v>√</v>
      </c>
      <c r="W165" s="2">
        <f>VLOOKUP(D165,'[4]2021.05'!$E$5:$F$203,2,0)</f>
        <v>1790</v>
      </c>
      <c r="X165" s="2">
        <f t="shared" si="94"/>
        <v>453.792</v>
      </c>
      <c r="Y165" s="2">
        <f t="shared" si="95"/>
        <v>0</v>
      </c>
      <c r="Z165" s="2">
        <f t="shared" si="96"/>
        <v>226.9</v>
      </c>
      <c r="AA165" s="35" t="str">
        <f>VLOOKUP(C165,[7]export!$B$1:$I$388,8,0)</f>
        <v>226.9</v>
      </c>
      <c r="AB165" s="2">
        <f>VLOOKUP(C165,[8]Sheet1!$B$1:$K$500,9,0)</f>
        <v>8.51</v>
      </c>
      <c r="AC165" s="2">
        <f t="shared" si="97"/>
        <v>0</v>
      </c>
      <c r="AD165" s="2">
        <f>VLOOKUP(C165,'2021.06'!$C$2:$M$500,9,0)</f>
        <v>424.17</v>
      </c>
      <c r="AE165" s="2">
        <f>VLOOKUP(D165,'2021.07'!$D$2:$M$435,7,0)</f>
        <v>19.859</v>
      </c>
      <c r="AF165" s="2">
        <f t="shared" si="84"/>
        <v>0</v>
      </c>
      <c r="AH165" s="2" t="str">
        <f>VLOOKUP(D165,[9]Sheet1!$C$1:$H$500,6,0)</f>
        <v>正常应缴</v>
      </c>
    </row>
    <row r="166" ht="20" customHeight="1" spans="1:34">
      <c r="A166" s="10">
        <f t="shared" si="86"/>
        <v>163</v>
      </c>
      <c r="B166" s="15"/>
      <c r="C166" s="11" t="s">
        <v>332</v>
      </c>
      <c r="D166" s="11" t="s">
        <v>333</v>
      </c>
      <c r="E166" s="11">
        <v>2836.2</v>
      </c>
      <c r="F166" s="11">
        <v>2837</v>
      </c>
      <c r="G166" s="13">
        <v>5228.42</v>
      </c>
      <c r="H166" s="11">
        <f t="shared" si="87"/>
        <v>51.05</v>
      </c>
      <c r="I166" s="11">
        <f t="shared" si="88"/>
        <v>453.792</v>
      </c>
      <c r="J166" s="11">
        <f t="shared" si="89"/>
        <v>19.859</v>
      </c>
      <c r="K166" s="13">
        <f t="shared" si="90"/>
        <v>444.42</v>
      </c>
      <c r="L166" s="13"/>
      <c r="M166" s="13">
        <f t="shared" si="74"/>
        <v>969.121</v>
      </c>
      <c r="N166" s="11">
        <v>0</v>
      </c>
      <c r="O166" s="11">
        <f t="shared" si="91"/>
        <v>226.9</v>
      </c>
      <c r="P166" s="11">
        <f t="shared" si="92"/>
        <v>8.51</v>
      </c>
      <c r="Q166" s="13">
        <f t="shared" si="93"/>
        <v>104.57</v>
      </c>
      <c r="R166" s="13"/>
      <c r="S166" s="11">
        <f t="shared" si="78"/>
        <v>339.98</v>
      </c>
      <c r="T166" s="11">
        <f t="shared" si="79"/>
        <v>1309.101</v>
      </c>
      <c r="U166" s="11"/>
      <c r="V166" s="2" t="str">
        <f>VLOOKUP(D166,[3]汇总!I$2:J$326,2,0)</f>
        <v>√</v>
      </c>
      <c r="W166" s="2">
        <f>VLOOKUP(D166,'[4]2021.05'!$E$5:$F$203,2,0)</f>
        <v>1790</v>
      </c>
      <c r="X166" s="2">
        <f t="shared" si="94"/>
        <v>453.792</v>
      </c>
      <c r="Y166" s="2">
        <f t="shared" si="95"/>
        <v>0</v>
      </c>
      <c r="Z166" s="2">
        <f t="shared" si="96"/>
        <v>226.9</v>
      </c>
      <c r="AA166" s="35" t="str">
        <f>VLOOKUP(C166,[7]export!$B$1:$I$388,8,0)</f>
        <v>226.9</v>
      </c>
      <c r="AB166" s="2">
        <f>VLOOKUP(C166,[8]Sheet1!$B$1:$K$500,9,0)</f>
        <v>8.51</v>
      </c>
      <c r="AC166" s="2">
        <f t="shared" si="97"/>
        <v>0</v>
      </c>
      <c r="AD166" s="2">
        <f>VLOOKUP(C166,'2021.06'!$C$2:$M$500,9,0)</f>
        <v>424.17</v>
      </c>
      <c r="AE166" s="2">
        <f>VLOOKUP(D166,'2021.07'!$D$2:$M$435,7,0)</f>
        <v>19.859</v>
      </c>
      <c r="AF166" s="2">
        <f t="shared" si="84"/>
        <v>0</v>
      </c>
      <c r="AH166" s="2" t="str">
        <f>VLOOKUP(D166,[9]Sheet1!$C$1:$H$500,6,0)</f>
        <v>正常应缴</v>
      </c>
    </row>
    <row r="167" ht="20" customHeight="1" spans="1:34">
      <c r="A167" s="10">
        <f t="shared" si="86"/>
        <v>164</v>
      </c>
      <c r="B167" s="15"/>
      <c r="C167" s="11" t="s">
        <v>336</v>
      </c>
      <c r="D167" s="11" t="s">
        <v>337</v>
      </c>
      <c r="E167" s="11">
        <v>2836.2</v>
      </c>
      <c r="F167" s="11">
        <v>2837</v>
      </c>
      <c r="G167" s="13">
        <v>5228.42</v>
      </c>
      <c r="H167" s="11">
        <f t="shared" si="87"/>
        <v>51.05</v>
      </c>
      <c r="I167" s="11">
        <f t="shared" si="88"/>
        <v>453.792</v>
      </c>
      <c r="J167" s="11">
        <f t="shared" si="89"/>
        <v>19.859</v>
      </c>
      <c r="K167" s="13">
        <f t="shared" si="90"/>
        <v>444.42</v>
      </c>
      <c r="L167" s="13"/>
      <c r="M167" s="13">
        <f t="shared" si="74"/>
        <v>969.121</v>
      </c>
      <c r="N167" s="11">
        <v>0</v>
      </c>
      <c r="O167" s="11">
        <f t="shared" si="91"/>
        <v>226.9</v>
      </c>
      <c r="P167" s="11">
        <f t="shared" si="92"/>
        <v>8.51</v>
      </c>
      <c r="Q167" s="13">
        <f t="shared" si="93"/>
        <v>104.57</v>
      </c>
      <c r="R167" s="13"/>
      <c r="S167" s="11">
        <f t="shared" si="78"/>
        <v>339.98</v>
      </c>
      <c r="T167" s="11">
        <f t="shared" si="79"/>
        <v>1309.101</v>
      </c>
      <c r="U167" s="11"/>
      <c r="V167" s="2" t="str">
        <f>VLOOKUP(D167,[3]汇总!I$2:J$326,2,0)</f>
        <v>√</v>
      </c>
      <c r="W167" s="2">
        <f>VLOOKUP(D167,'[4]2021.05'!$E$5:$F$203,2,0)</f>
        <v>1790</v>
      </c>
      <c r="X167" s="2">
        <f t="shared" si="94"/>
        <v>453.792</v>
      </c>
      <c r="Y167" s="2">
        <f t="shared" si="95"/>
        <v>0</v>
      </c>
      <c r="Z167" s="2">
        <f t="shared" si="96"/>
        <v>226.9</v>
      </c>
      <c r="AA167" s="35" t="str">
        <f>VLOOKUP(C167,[7]export!$B$1:$I$388,8,0)</f>
        <v>226.9</v>
      </c>
      <c r="AB167" s="2">
        <f>VLOOKUP(C167,[8]Sheet1!$B$1:$K$500,9,0)</f>
        <v>8.51</v>
      </c>
      <c r="AC167" s="2">
        <f t="shared" si="97"/>
        <v>0</v>
      </c>
      <c r="AD167" s="2">
        <f>VLOOKUP(C167,'2021.06'!$C$2:$M$500,9,0)</f>
        <v>424.17</v>
      </c>
      <c r="AE167" s="2">
        <f>VLOOKUP(D167,'2021.07'!$D$2:$M$435,7,0)</f>
        <v>19.859</v>
      </c>
      <c r="AF167" s="2">
        <f t="shared" si="84"/>
        <v>0</v>
      </c>
      <c r="AH167" s="2" t="str">
        <f>VLOOKUP(D167,[9]Sheet1!$C$1:$H$500,6,0)</f>
        <v>正常应缴</v>
      </c>
    </row>
    <row r="168" ht="20" customHeight="1" spans="1:34">
      <c r="A168" s="10">
        <f t="shared" si="86"/>
        <v>165</v>
      </c>
      <c r="B168" s="15"/>
      <c r="C168" s="11" t="s">
        <v>338</v>
      </c>
      <c r="D168" s="11" t="s">
        <v>339</v>
      </c>
      <c r="E168" s="11">
        <v>2836.2</v>
      </c>
      <c r="F168" s="11">
        <v>2837</v>
      </c>
      <c r="G168" s="13">
        <v>5228.42</v>
      </c>
      <c r="H168" s="11">
        <f t="shared" si="87"/>
        <v>51.05</v>
      </c>
      <c r="I168" s="11">
        <f t="shared" si="88"/>
        <v>453.792</v>
      </c>
      <c r="J168" s="11">
        <f t="shared" si="89"/>
        <v>19.859</v>
      </c>
      <c r="K168" s="13">
        <f t="shared" si="90"/>
        <v>444.42</v>
      </c>
      <c r="L168" s="13"/>
      <c r="M168" s="13">
        <f t="shared" si="74"/>
        <v>969.121</v>
      </c>
      <c r="N168" s="11">
        <v>0</v>
      </c>
      <c r="O168" s="11">
        <f t="shared" si="91"/>
        <v>226.9</v>
      </c>
      <c r="P168" s="11">
        <f t="shared" si="92"/>
        <v>8.51</v>
      </c>
      <c r="Q168" s="13">
        <f t="shared" si="93"/>
        <v>104.57</v>
      </c>
      <c r="R168" s="13"/>
      <c r="S168" s="11">
        <f t="shared" si="78"/>
        <v>339.98</v>
      </c>
      <c r="T168" s="11">
        <f t="shared" si="79"/>
        <v>1309.101</v>
      </c>
      <c r="U168" s="11"/>
      <c r="V168" s="2" t="str">
        <f>VLOOKUP(D168,[3]汇总!I$2:J$326,2,0)</f>
        <v>√</v>
      </c>
      <c r="W168" s="2" t="e">
        <f>VLOOKUP(D168,'[4]2021.05'!$E$5:$F$203,2,0)</f>
        <v>#N/A</v>
      </c>
      <c r="X168" s="2">
        <f t="shared" si="94"/>
        <v>453.792</v>
      </c>
      <c r="Y168" s="2">
        <f t="shared" si="95"/>
        <v>0</v>
      </c>
      <c r="Z168" s="2">
        <f t="shared" si="96"/>
        <v>226.9</v>
      </c>
      <c r="AA168" s="35" t="str">
        <f>VLOOKUP(C168,[7]export!$B$1:$I$388,8,0)</f>
        <v>226.9</v>
      </c>
      <c r="AB168" s="2">
        <f>VLOOKUP(C168,[8]Sheet1!$B$1:$K$500,9,0)</f>
        <v>8.51</v>
      </c>
      <c r="AC168" s="2">
        <f t="shared" si="97"/>
        <v>0</v>
      </c>
      <c r="AD168" s="2">
        <f>VLOOKUP(C168,'2021.06'!$C$2:$M$500,9,0)</f>
        <v>424.17</v>
      </c>
      <c r="AE168" s="2">
        <f>VLOOKUP(D168,'2021.07'!$D$2:$M$435,7,0)</f>
        <v>19.859</v>
      </c>
      <c r="AF168" s="2">
        <f t="shared" si="84"/>
        <v>0</v>
      </c>
      <c r="AH168" s="2" t="str">
        <f>VLOOKUP(D168,[9]Sheet1!$C$1:$H$500,6,0)</f>
        <v>正常应缴</v>
      </c>
    </row>
    <row r="169" ht="20" customHeight="1" spans="1:34">
      <c r="A169" s="10">
        <f t="shared" si="86"/>
        <v>166</v>
      </c>
      <c r="B169" s="15"/>
      <c r="C169" s="11" t="s">
        <v>340</v>
      </c>
      <c r="D169" s="11" t="s">
        <v>341</v>
      </c>
      <c r="E169" s="11">
        <v>2836.2</v>
      </c>
      <c r="F169" s="11">
        <v>2837</v>
      </c>
      <c r="G169" s="13">
        <v>5228.42</v>
      </c>
      <c r="H169" s="11">
        <f t="shared" si="87"/>
        <v>51.05</v>
      </c>
      <c r="I169" s="11">
        <f t="shared" si="88"/>
        <v>453.792</v>
      </c>
      <c r="J169" s="11">
        <f t="shared" si="89"/>
        <v>19.859</v>
      </c>
      <c r="K169" s="13">
        <f t="shared" si="90"/>
        <v>444.42</v>
      </c>
      <c r="L169" s="13"/>
      <c r="M169" s="13">
        <f t="shared" si="74"/>
        <v>969.121</v>
      </c>
      <c r="N169" s="11">
        <v>0</v>
      </c>
      <c r="O169" s="11">
        <f t="shared" si="91"/>
        <v>226.9</v>
      </c>
      <c r="P169" s="11">
        <f t="shared" si="92"/>
        <v>8.51</v>
      </c>
      <c r="Q169" s="13">
        <f t="shared" si="93"/>
        <v>104.57</v>
      </c>
      <c r="R169" s="13"/>
      <c r="S169" s="11">
        <f t="shared" si="78"/>
        <v>339.98</v>
      </c>
      <c r="T169" s="11">
        <f t="shared" si="79"/>
        <v>1309.101</v>
      </c>
      <c r="U169" s="11"/>
      <c r="V169" s="2" t="str">
        <f>VLOOKUP(D169,[3]汇总!I$2:J$326,2,0)</f>
        <v>√</v>
      </c>
      <c r="W169" s="2">
        <f>VLOOKUP(D169,'[4]2021.05'!$E$5:$F$203,2,0)</f>
        <v>1790</v>
      </c>
      <c r="X169" s="2">
        <f t="shared" si="94"/>
        <v>453.792</v>
      </c>
      <c r="Y169" s="2">
        <f t="shared" si="95"/>
        <v>0</v>
      </c>
      <c r="Z169" s="2">
        <f t="shared" si="96"/>
        <v>226.9</v>
      </c>
      <c r="AA169" s="35" t="str">
        <f>VLOOKUP(C169,[7]export!$B$1:$I$388,8,0)</f>
        <v>226.9</v>
      </c>
      <c r="AB169" s="2">
        <f>VLOOKUP(C169,[8]Sheet1!$B$1:$K$500,9,0)</f>
        <v>8.51</v>
      </c>
      <c r="AC169" s="2">
        <f t="shared" si="97"/>
        <v>0</v>
      </c>
      <c r="AD169" s="2">
        <f>VLOOKUP(C169,'2021.06'!$C$2:$M$500,9,0)</f>
        <v>424.17</v>
      </c>
      <c r="AE169" s="2">
        <f>VLOOKUP(D169,'2021.07'!$D$2:$M$435,7,0)</f>
        <v>19.859</v>
      </c>
      <c r="AF169" s="2">
        <f t="shared" si="84"/>
        <v>0</v>
      </c>
      <c r="AH169" s="2" t="str">
        <f>VLOOKUP(D169,[9]Sheet1!$C$1:$H$500,6,0)</f>
        <v>正常应缴</v>
      </c>
    </row>
    <row r="170" ht="20" customHeight="1" spans="1:34">
      <c r="A170" s="10">
        <f t="shared" si="86"/>
        <v>167</v>
      </c>
      <c r="B170" s="15"/>
      <c r="C170" s="11" t="s">
        <v>342</v>
      </c>
      <c r="D170" s="11" t="s">
        <v>343</v>
      </c>
      <c r="E170" s="11">
        <v>2836.2</v>
      </c>
      <c r="F170" s="11">
        <v>2837</v>
      </c>
      <c r="G170" s="13">
        <v>5228.42</v>
      </c>
      <c r="H170" s="11">
        <f t="shared" si="87"/>
        <v>51.05</v>
      </c>
      <c r="I170" s="11">
        <f t="shared" si="88"/>
        <v>453.792</v>
      </c>
      <c r="J170" s="11">
        <f t="shared" si="89"/>
        <v>19.859</v>
      </c>
      <c r="K170" s="13">
        <f t="shared" si="90"/>
        <v>444.42</v>
      </c>
      <c r="L170" s="13"/>
      <c r="M170" s="13">
        <f t="shared" si="74"/>
        <v>969.121</v>
      </c>
      <c r="N170" s="11">
        <v>0</v>
      </c>
      <c r="O170" s="11">
        <f t="shared" si="91"/>
        <v>226.9</v>
      </c>
      <c r="P170" s="11">
        <f t="shared" si="92"/>
        <v>8.51</v>
      </c>
      <c r="Q170" s="13">
        <f t="shared" si="93"/>
        <v>104.57</v>
      </c>
      <c r="R170" s="13"/>
      <c r="S170" s="11">
        <f t="shared" si="78"/>
        <v>339.98</v>
      </c>
      <c r="T170" s="11">
        <f t="shared" si="79"/>
        <v>1309.101</v>
      </c>
      <c r="U170" s="11"/>
      <c r="V170" s="2" t="str">
        <f>VLOOKUP(D170,[3]汇总!I$2:J$326,2,0)</f>
        <v>√</v>
      </c>
      <c r="W170" s="2">
        <f>VLOOKUP(D170,'[4]2021.05'!$E$5:$F$203,2,0)</f>
        <v>1790</v>
      </c>
      <c r="X170" s="2">
        <f t="shared" si="94"/>
        <v>453.792</v>
      </c>
      <c r="Y170" s="2">
        <f t="shared" si="95"/>
        <v>0</v>
      </c>
      <c r="Z170" s="2">
        <f t="shared" si="96"/>
        <v>226.9</v>
      </c>
      <c r="AA170" s="35" t="str">
        <f>VLOOKUP(C170,[7]export!$B$1:$I$388,8,0)</f>
        <v>226.9</v>
      </c>
      <c r="AB170" s="2">
        <f>VLOOKUP(C170,[8]Sheet1!$B$1:$K$500,9,0)</f>
        <v>8.51</v>
      </c>
      <c r="AC170" s="2">
        <f t="shared" si="97"/>
        <v>0</v>
      </c>
      <c r="AD170" s="2">
        <f>VLOOKUP(C170,'2021.06'!$C$2:$M$500,9,0)</f>
        <v>424.17</v>
      </c>
      <c r="AE170" s="2">
        <f>VLOOKUP(D170,'2021.07'!$D$2:$M$435,7,0)</f>
        <v>19.859</v>
      </c>
      <c r="AF170" s="2">
        <f t="shared" si="84"/>
        <v>0</v>
      </c>
      <c r="AH170" s="2" t="str">
        <f>VLOOKUP(D170,[9]Sheet1!$C$1:$H$500,6,0)</f>
        <v>正常应缴</v>
      </c>
    </row>
    <row r="171" ht="20" customHeight="1" spans="1:34">
      <c r="A171" s="10">
        <f t="shared" si="86"/>
        <v>168</v>
      </c>
      <c r="B171" s="15"/>
      <c r="C171" s="11" t="s">
        <v>346</v>
      </c>
      <c r="D171" s="11" t="s">
        <v>347</v>
      </c>
      <c r="E171" s="11">
        <v>2836.2</v>
      </c>
      <c r="F171" s="11">
        <v>2837</v>
      </c>
      <c r="G171" s="13">
        <v>5228.42</v>
      </c>
      <c r="H171" s="11">
        <f t="shared" si="87"/>
        <v>51.05</v>
      </c>
      <c r="I171" s="11">
        <f t="shared" si="88"/>
        <v>453.792</v>
      </c>
      <c r="J171" s="11">
        <f t="shared" si="89"/>
        <v>19.859</v>
      </c>
      <c r="K171" s="13">
        <f t="shared" si="90"/>
        <v>444.42</v>
      </c>
      <c r="L171" s="13"/>
      <c r="M171" s="13">
        <f t="shared" si="74"/>
        <v>969.121</v>
      </c>
      <c r="N171" s="11">
        <v>0</v>
      </c>
      <c r="O171" s="11">
        <f t="shared" si="91"/>
        <v>226.9</v>
      </c>
      <c r="P171" s="11">
        <f t="shared" si="92"/>
        <v>8.51</v>
      </c>
      <c r="Q171" s="13">
        <f t="shared" si="93"/>
        <v>104.57</v>
      </c>
      <c r="R171" s="13"/>
      <c r="S171" s="11">
        <f t="shared" si="78"/>
        <v>339.98</v>
      </c>
      <c r="T171" s="11">
        <f t="shared" si="79"/>
        <v>1309.101</v>
      </c>
      <c r="U171" s="11"/>
      <c r="V171" s="2" t="str">
        <f>VLOOKUP(D171,[3]汇总!I$2:J$326,2,0)</f>
        <v>√</v>
      </c>
      <c r="W171" s="2">
        <f>VLOOKUP(D171,'[4]2021.05'!$E$5:$F$203,2,0)</f>
        <v>1790</v>
      </c>
      <c r="X171" s="2">
        <f t="shared" si="94"/>
        <v>453.792</v>
      </c>
      <c r="Y171" s="2">
        <f t="shared" si="95"/>
        <v>0</v>
      </c>
      <c r="Z171" s="2">
        <f t="shared" si="96"/>
        <v>226.9</v>
      </c>
      <c r="AA171" s="35" t="str">
        <f>VLOOKUP(C171,[7]export!$B$1:$I$388,8,0)</f>
        <v>226.9</v>
      </c>
      <c r="AB171" s="2">
        <f>VLOOKUP(C171,[8]Sheet1!$B$1:$K$500,9,0)</f>
        <v>8.51</v>
      </c>
      <c r="AC171" s="2">
        <f t="shared" si="97"/>
        <v>0</v>
      </c>
      <c r="AD171" s="2">
        <f>VLOOKUP(C171,'2021.06'!$C$2:$M$500,9,0)</f>
        <v>424.17</v>
      </c>
      <c r="AE171" s="2">
        <f>VLOOKUP(D171,'2021.07'!$D$2:$M$435,7,0)</f>
        <v>19.859</v>
      </c>
      <c r="AF171" s="2">
        <f t="shared" si="84"/>
        <v>0</v>
      </c>
      <c r="AH171" s="2" t="str">
        <f>VLOOKUP(D171,[9]Sheet1!$C$1:$H$500,6,0)</f>
        <v>正常应缴</v>
      </c>
    </row>
    <row r="172" ht="20" customHeight="1" spans="1:34">
      <c r="A172" s="10">
        <f t="shared" si="86"/>
        <v>169</v>
      </c>
      <c r="B172" s="15"/>
      <c r="C172" s="11" t="s">
        <v>348</v>
      </c>
      <c r="D172" s="11" t="s">
        <v>349</v>
      </c>
      <c r="E172" s="11">
        <v>2836.2</v>
      </c>
      <c r="F172" s="11">
        <v>2837</v>
      </c>
      <c r="G172" s="13">
        <v>5228.42</v>
      </c>
      <c r="H172" s="11">
        <f t="shared" si="87"/>
        <v>51.05</v>
      </c>
      <c r="I172" s="11">
        <f t="shared" si="88"/>
        <v>453.792</v>
      </c>
      <c r="J172" s="11">
        <f t="shared" si="89"/>
        <v>19.859</v>
      </c>
      <c r="K172" s="13">
        <f t="shared" si="90"/>
        <v>444.42</v>
      </c>
      <c r="L172" s="13"/>
      <c r="M172" s="13">
        <f t="shared" si="74"/>
        <v>969.121</v>
      </c>
      <c r="N172" s="11">
        <v>0</v>
      </c>
      <c r="O172" s="11">
        <f t="shared" si="91"/>
        <v>226.9</v>
      </c>
      <c r="P172" s="11">
        <f t="shared" si="92"/>
        <v>8.51</v>
      </c>
      <c r="Q172" s="13">
        <f t="shared" si="93"/>
        <v>104.57</v>
      </c>
      <c r="R172" s="13"/>
      <c r="S172" s="11">
        <f t="shared" si="78"/>
        <v>339.98</v>
      </c>
      <c r="T172" s="11">
        <f t="shared" si="79"/>
        <v>1309.101</v>
      </c>
      <c r="U172" s="11"/>
      <c r="V172" s="2" t="str">
        <f>VLOOKUP(D172,[3]汇总!I$2:J$326,2,0)</f>
        <v>√</v>
      </c>
      <c r="W172" s="2">
        <f>VLOOKUP(D172,'[4]2021.05'!$E$5:$F$203,2,0)</f>
        <v>1790</v>
      </c>
      <c r="X172" s="2">
        <f t="shared" si="94"/>
        <v>453.792</v>
      </c>
      <c r="Y172" s="2">
        <f t="shared" si="95"/>
        <v>0</v>
      </c>
      <c r="Z172" s="2">
        <f t="shared" si="96"/>
        <v>226.9</v>
      </c>
      <c r="AA172" s="35" t="str">
        <f>VLOOKUP(C172,[7]export!$B$1:$I$388,8,0)</f>
        <v>226.9</v>
      </c>
      <c r="AB172" s="2">
        <f>VLOOKUP(C172,[8]Sheet1!$B$1:$K$500,9,0)</f>
        <v>8.51</v>
      </c>
      <c r="AC172" s="2">
        <f t="shared" si="97"/>
        <v>0</v>
      </c>
      <c r="AD172" s="2">
        <f>VLOOKUP(C172,'2021.06'!$C$2:$M$500,9,0)</f>
        <v>424.17</v>
      </c>
      <c r="AE172" s="2">
        <f>VLOOKUP(D172,'2021.07'!$D$2:$M$435,7,0)</f>
        <v>19.859</v>
      </c>
      <c r="AF172" s="2">
        <f t="shared" si="84"/>
        <v>0</v>
      </c>
      <c r="AH172" s="2" t="str">
        <f>VLOOKUP(D172,[9]Sheet1!$C$1:$H$500,6,0)</f>
        <v>正常应缴</v>
      </c>
    </row>
    <row r="173" ht="20" customHeight="1" spans="1:34">
      <c r="A173" s="10">
        <f t="shared" si="86"/>
        <v>170</v>
      </c>
      <c r="B173" s="15"/>
      <c r="C173" s="11" t="s">
        <v>350</v>
      </c>
      <c r="D173" s="11" t="s">
        <v>351</v>
      </c>
      <c r="E173" s="11">
        <v>2836.2</v>
      </c>
      <c r="F173" s="11">
        <v>2837</v>
      </c>
      <c r="G173" s="13">
        <v>5228.42</v>
      </c>
      <c r="H173" s="11">
        <f t="shared" si="87"/>
        <v>51.05</v>
      </c>
      <c r="I173" s="11">
        <f t="shared" si="88"/>
        <v>453.792</v>
      </c>
      <c r="J173" s="11">
        <f t="shared" si="89"/>
        <v>19.859</v>
      </c>
      <c r="K173" s="13">
        <f t="shared" si="90"/>
        <v>444.42</v>
      </c>
      <c r="L173" s="13"/>
      <c r="M173" s="13">
        <f t="shared" si="74"/>
        <v>969.121</v>
      </c>
      <c r="N173" s="11">
        <v>0</v>
      </c>
      <c r="O173" s="11">
        <f t="shared" si="91"/>
        <v>226.9</v>
      </c>
      <c r="P173" s="11">
        <f t="shared" si="92"/>
        <v>8.51</v>
      </c>
      <c r="Q173" s="13">
        <f t="shared" si="93"/>
        <v>104.57</v>
      </c>
      <c r="R173" s="13"/>
      <c r="S173" s="11">
        <f t="shared" si="78"/>
        <v>339.98</v>
      </c>
      <c r="T173" s="11">
        <f t="shared" si="79"/>
        <v>1309.101</v>
      </c>
      <c r="U173" s="11"/>
      <c r="V173" s="2" t="str">
        <f>VLOOKUP(D173,[3]汇总!I$2:J$326,2,0)</f>
        <v>√</v>
      </c>
      <c r="W173" s="2">
        <f>VLOOKUP(D173,'[4]2021.05'!$E$5:$F$203,2,0)</f>
        <v>1790</v>
      </c>
      <c r="X173" s="2">
        <f t="shared" si="94"/>
        <v>453.792</v>
      </c>
      <c r="Y173" s="2">
        <f t="shared" si="95"/>
        <v>0</v>
      </c>
      <c r="Z173" s="2">
        <f t="shared" si="96"/>
        <v>226.9</v>
      </c>
      <c r="AA173" s="35" t="str">
        <f>VLOOKUP(C173,[7]export!$B$1:$I$388,8,0)</f>
        <v>226.9</v>
      </c>
      <c r="AB173" s="2">
        <f>VLOOKUP(C173,[8]Sheet1!$B$1:$K$500,9,0)</f>
        <v>8.51</v>
      </c>
      <c r="AC173" s="2">
        <f t="shared" si="97"/>
        <v>0</v>
      </c>
      <c r="AD173" s="2">
        <f>VLOOKUP(C173,'2021.06'!$C$2:$M$500,9,0)</f>
        <v>424.17</v>
      </c>
      <c r="AE173" s="2">
        <f>VLOOKUP(D173,'2021.07'!$D$2:$M$435,7,0)</f>
        <v>19.859</v>
      </c>
      <c r="AF173" s="2">
        <f t="shared" si="84"/>
        <v>0</v>
      </c>
      <c r="AH173" s="2" t="str">
        <f>VLOOKUP(D173,[9]Sheet1!$C$1:$H$500,6,0)</f>
        <v>正常应缴</v>
      </c>
    </row>
    <row r="174" ht="20" customHeight="1" spans="1:34">
      <c r="A174" s="10">
        <f t="shared" si="86"/>
        <v>171</v>
      </c>
      <c r="B174" s="15"/>
      <c r="C174" s="11" t="s">
        <v>352</v>
      </c>
      <c r="D174" s="11" t="s">
        <v>353</v>
      </c>
      <c r="E174" s="11">
        <v>2836.2</v>
      </c>
      <c r="F174" s="11">
        <v>2837</v>
      </c>
      <c r="G174" s="13">
        <v>5228.42</v>
      </c>
      <c r="H174" s="11">
        <f t="shared" si="87"/>
        <v>51.05</v>
      </c>
      <c r="I174" s="11">
        <f t="shared" si="88"/>
        <v>453.792</v>
      </c>
      <c r="J174" s="11">
        <f t="shared" si="89"/>
        <v>19.859</v>
      </c>
      <c r="K174" s="13">
        <f t="shared" si="90"/>
        <v>444.42</v>
      </c>
      <c r="L174" s="13"/>
      <c r="M174" s="13">
        <f t="shared" si="74"/>
        <v>969.121</v>
      </c>
      <c r="N174" s="11">
        <v>0</v>
      </c>
      <c r="O174" s="11">
        <f t="shared" si="91"/>
        <v>226.9</v>
      </c>
      <c r="P174" s="11">
        <f t="shared" si="92"/>
        <v>8.51</v>
      </c>
      <c r="Q174" s="13">
        <f t="shared" si="93"/>
        <v>104.57</v>
      </c>
      <c r="R174" s="13"/>
      <c r="S174" s="11">
        <f t="shared" si="78"/>
        <v>339.98</v>
      </c>
      <c r="T174" s="11">
        <f t="shared" si="79"/>
        <v>1309.101</v>
      </c>
      <c r="U174" s="11"/>
      <c r="V174" s="2" t="str">
        <f>VLOOKUP(D174,[3]汇总!I$2:J$326,2,0)</f>
        <v>√</v>
      </c>
      <c r="W174" s="2">
        <f>VLOOKUP(D174,'[4]2021.05'!$E$5:$F$203,2,0)</f>
        <v>1790</v>
      </c>
      <c r="X174" s="2">
        <f t="shared" si="94"/>
        <v>453.792</v>
      </c>
      <c r="Y174" s="2">
        <f t="shared" si="95"/>
        <v>0</v>
      </c>
      <c r="Z174" s="2">
        <f t="shared" si="96"/>
        <v>226.9</v>
      </c>
      <c r="AA174" s="35" t="str">
        <f>VLOOKUP(C174,[7]export!$B$1:$I$388,8,0)</f>
        <v>226.9</v>
      </c>
      <c r="AB174" s="2">
        <f>VLOOKUP(C174,[8]Sheet1!$B$1:$K$500,9,0)</f>
        <v>8.51</v>
      </c>
      <c r="AC174" s="2">
        <f t="shared" si="97"/>
        <v>0</v>
      </c>
      <c r="AD174" s="2">
        <f>VLOOKUP(C174,'2021.06'!$C$2:$M$500,9,0)</f>
        <v>424.17</v>
      </c>
      <c r="AE174" s="2">
        <f>VLOOKUP(D174,'2021.07'!$D$2:$M$435,7,0)</f>
        <v>19.859</v>
      </c>
      <c r="AF174" s="2">
        <f t="shared" si="84"/>
        <v>0</v>
      </c>
      <c r="AH174" s="2" t="str">
        <f>VLOOKUP(D174,[9]Sheet1!$C$1:$H$500,6,0)</f>
        <v>正常应缴</v>
      </c>
    </row>
    <row r="175" ht="20" customHeight="1" spans="1:34">
      <c r="A175" s="10">
        <f t="shared" si="86"/>
        <v>172</v>
      </c>
      <c r="B175" s="15"/>
      <c r="C175" s="11" t="s">
        <v>354</v>
      </c>
      <c r="D175" s="11" t="s">
        <v>355</v>
      </c>
      <c r="E175" s="11">
        <v>2836.2</v>
      </c>
      <c r="F175" s="11">
        <v>2837</v>
      </c>
      <c r="G175" s="13">
        <v>5228.42</v>
      </c>
      <c r="H175" s="11">
        <f t="shared" si="87"/>
        <v>51.05</v>
      </c>
      <c r="I175" s="11">
        <f t="shared" si="88"/>
        <v>453.792</v>
      </c>
      <c r="J175" s="11">
        <f t="shared" si="89"/>
        <v>19.859</v>
      </c>
      <c r="K175" s="13">
        <f t="shared" si="90"/>
        <v>444.42</v>
      </c>
      <c r="L175" s="13"/>
      <c r="M175" s="13">
        <f t="shared" si="74"/>
        <v>969.121</v>
      </c>
      <c r="N175" s="11">
        <v>0</v>
      </c>
      <c r="O175" s="11">
        <f t="shared" si="91"/>
        <v>226.9</v>
      </c>
      <c r="P175" s="11">
        <f t="shared" si="92"/>
        <v>8.51</v>
      </c>
      <c r="Q175" s="13">
        <f t="shared" si="93"/>
        <v>104.57</v>
      </c>
      <c r="R175" s="13"/>
      <c r="S175" s="11">
        <f t="shared" si="78"/>
        <v>339.98</v>
      </c>
      <c r="T175" s="11">
        <f t="shared" si="79"/>
        <v>1309.101</v>
      </c>
      <c r="U175" s="11"/>
      <c r="V175" s="2" t="str">
        <f>VLOOKUP(D175,[3]汇总!I$2:J$326,2,0)</f>
        <v>√</v>
      </c>
      <c r="W175" s="2">
        <f>VLOOKUP(D175,'[4]2021.05'!$E$5:$F$203,2,0)</f>
        <v>1790</v>
      </c>
      <c r="X175" s="2">
        <f t="shared" si="94"/>
        <v>453.792</v>
      </c>
      <c r="Y175" s="2">
        <f t="shared" si="95"/>
        <v>0</v>
      </c>
      <c r="Z175" s="2">
        <f t="shared" si="96"/>
        <v>226.9</v>
      </c>
      <c r="AA175" s="35" t="str">
        <f>VLOOKUP(C175,[7]export!$B$1:$I$388,8,0)</f>
        <v>226.9</v>
      </c>
      <c r="AB175" s="2">
        <f>VLOOKUP(C175,[8]Sheet1!$B$1:$K$500,9,0)</f>
        <v>8.51</v>
      </c>
      <c r="AC175" s="2">
        <f t="shared" si="97"/>
        <v>0</v>
      </c>
      <c r="AD175" s="2">
        <f>VLOOKUP(C175,'2021.06'!$C$2:$M$500,9,0)</f>
        <v>424.17</v>
      </c>
      <c r="AE175" s="2">
        <f>VLOOKUP(D175,'2021.07'!$D$2:$M$435,7,0)</f>
        <v>19.859</v>
      </c>
      <c r="AF175" s="2">
        <f t="shared" si="84"/>
        <v>0</v>
      </c>
      <c r="AH175" s="2" t="str">
        <f>VLOOKUP(D175,[9]Sheet1!$C$1:$H$500,6,0)</f>
        <v>正常应缴</v>
      </c>
    </row>
    <row r="176" ht="20" customHeight="1" spans="1:34">
      <c r="A176" s="10">
        <f t="shared" si="86"/>
        <v>173</v>
      </c>
      <c r="B176" s="15"/>
      <c r="C176" s="11" t="s">
        <v>356</v>
      </c>
      <c r="D176" s="11" t="s">
        <v>357</v>
      </c>
      <c r="E176" s="11">
        <v>2836.2</v>
      </c>
      <c r="F176" s="11">
        <v>2837</v>
      </c>
      <c r="G176" s="13">
        <v>5228.42</v>
      </c>
      <c r="H176" s="11">
        <f t="shared" si="87"/>
        <v>51.05</v>
      </c>
      <c r="I176" s="11">
        <f t="shared" si="88"/>
        <v>453.792</v>
      </c>
      <c r="J176" s="11">
        <f t="shared" si="89"/>
        <v>19.859</v>
      </c>
      <c r="K176" s="13">
        <f t="shared" si="90"/>
        <v>444.42</v>
      </c>
      <c r="L176" s="13"/>
      <c r="M176" s="13">
        <f t="shared" si="74"/>
        <v>969.121</v>
      </c>
      <c r="N176" s="11">
        <v>0</v>
      </c>
      <c r="O176" s="11">
        <f t="shared" si="91"/>
        <v>226.9</v>
      </c>
      <c r="P176" s="11">
        <f t="shared" si="92"/>
        <v>8.51</v>
      </c>
      <c r="Q176" s="13">
        <f t="shared" si="93"/>
        <v>104.57</v>
      </c>
      <c r="R176" s="13"/>
      <c r="S176" s="11">
        <f t="shared" si="78"/>
        <v>339.98</v>
      </c>
      <c r="T176" s="11">
        <f t="shared" si="79"/>
        <v>1309.101</v>
      </c>
      <c r="U176" s="11"/>
      <c r="V176" s="2" t="str">
        <f>VLOOKUP(D176,[3]汇总!I$2:J$326,2,0)</f>
        <v>√</v>
      </c>
      <c r="W176" s="2">
        <f>VLOOKUP(D176,'[4]2021.05'!$E$5:$F$203,2,0)</f>
        <v>2544</v>
      </c>
      <c r="X176" s="2">
        <f t="shared" si="94"/>
        <v>453.792</v>
      </c>
      <c r="Y176" s="2">
        <f t="shared" si="95"/>
        <v>0</v>
      </c>
      <c r="Z176" s="2">
        <f t="shared" si="96"/>
        <v>226.9</v>
      </c>
      <c r="AA176" s="35" t="str">
        <f>VLOOKUP(C176,[7]export!$B$1:$I$388,8,0)</f>
        <v>226.9</v>
      </c>
      <c r="AB176" s="2">
        <f>VLOOKUP(C176,[8]Sheet1!$B$1:$K$500,9,0)</f>
        <v>8.51</v>
      </c>
      <c r="AC176" s="2">
        <f t="shared" si="97"/>
        <v>0</v>
      </c>
      <c r="AD176" s="2">
        <f>VLOOKUP(C176,'2021.06'!$C$2:$M$500,9,0)</f>
        <v>424.17</v>
      </c>
      <c r="AE176" s="2">
        <f>VLOOKUP(D176,'2021.07'!$D$2:$M$435,7,0)</f>
        <v>19.859</v>
      </c>
      <c r="AF176" s="2">
        <f t="shared" si="84"/>
        <v>0</v>
      </c>
      <c r="AH176" s="2" t="str">
        <f>VLOOKUP(D176,[9]Sheet1!$C$1:$H$500,6,0)</f>
        <v>正常应缴</v>
      </c>
    </row>
    <row r="177" ht="20" customHeight="1" spans="1:34">
      <c r="A177" s="10">
        <f t="shared" si="86"/>
        <v>174</v>
      </c>
      <c r="B177" s="15"/>
      <c r="C177" s="11" t="s">
        <v>360</v>
      </c>
      <c r="D177" s="11" t="s">
        <v>361</v>
      </c>
      <c r="E177" s="11">
        <v>2836.2</v>
      </c>
      <c r="F177" s="11">
        <v>2837</v>
      </c>
      <c r="G177" s="13">
        <v>5228.42</v>
      </c>
      <c r="H177" s="11">
        <f t="shared" si="87"/>
        <v>51.05</v>
      </c>
      <c r="I177" s="11">
        <f t="shared" si="88"/>
        <v>453.792</v>
      </c>
      <c r="J177" s="11">
        <f t="shared" si="89"/>
        <v>19.859</v>
      </c>
      <c r="K177" s="13">
        <f t="shared" si="90"/>
        <v>444.42</v>
      </c>
      <c r="L177" s="13"/>
      <c r="M177" s="13">
        <f t="shared" si="74"/>
        <v>969.121</v>
      </c>
      <c r="N177" s="11">
        <v>0</v>
      </c>
      <c r="O177" s="11">
        <f t="shared" si="91"/>
        <v>226.9</v>
      </c>
      <c r="P177" s="11">
        <f t="shared" si="92"/>
        <v>8.51</v>
      </c>
      <c r="Q177" s="13">
        <f t="shared" si="93"/>
        <v>104.57</v>
      </c>
      <c r="R177" s="13"/>
      <c r="S177" s="11">
        <f t="shared" si="78"/>
        <v>339.98</v>
      </c>
      <c r="T177" s="11">
        <f t="shared" si="79"/>
        <v>1309.101</v>
      </c>
      <c r="U177" s="11"/>
      <c r="V177" s="2" t="str">
        <f>VLOOKUP(D177,[3]汇总!I$2:J$326,2,0)</f>
        <v>√</v>
      </c>
      <c r="W177" s="2">
        <f>VLOOKUP(D177,'[4]2021.05'!$E$5:$F$203,2,0)</f>
        <v>1790</v>
      </c>
      <c r="X177" s="2">
        <f t="shared" si="94"/>
        <v>453.792</v>
      </c>
      <c r="Y177" s="2">
        <f t="shared" si="95"/>
        <v>0</v>
      </c>
      <c r="Z177" s="2">
        <f t="shared" si="96"/>
        <v>226.9</v>
      </c>
      <c r="AA177" s="35" t="str">
        <f>VLOOKUP(C177,[7]export!$B$1:$I$388,8,0)</f>
        <v>226.9</v>
      </c>
      <c r="AB177" s="2">
        <f>VLOOKUP(C177,[8]Sheet1!$B$1:$K$500,9,0)</f>
        <v>8.51</v>
      </c>
      <c r="AC177" s="2">
        <f t="shared" si="97"/>
        <v>0</v>
      </c>
      <c r="AD177" s="2">
        <f>VLOOKUP(C177,'2021.06'!$C$2:$M$500,9,0)</f>
        <v>424.17</v>
      </c>
      <c r="AE177" s="2">
        <f>VLOOKUP(D177,'2021.07'!$D$2:$M$435,7,0)</f>
        <v>19.859</v>
      </c>
      <c r="AF177" s="2">
        <f t="shared" si="84"/>
        <v>0</v>
      </c>
      <c r="AH177" s="2" t="str">
        <f>VLOOKUP(D177,[9]Sheet1!$C$1:$H$500,6,0)</f>
        <v>正常应缴</v>
      </c>
    </row>
    <row r="178" ht="20" customHeight="1" spans="1:34">
      <c r="A178" s="10">
        <f t="shared" si="86"/>
        <v>175</v>
      </c>
      <c r="B178" s="15"/>
      <c r="C178" s="11" t="s">
        <v>362</v>
      </c>
      <c r="D178" s="11" t="s">
        <v>363</v>
      </c>
      <c r="E178" s="11">
        <v>2836.2</v>
      </c>
      <c r="F178" s="11">
        <v>2837</v>
      </c>
      <c r="G178" s="13">
        <v>5228.42</v>
      </c>
      <c r="H178" s="11">
        <f t="shared" si="87"/>
        <v>51.05</v>
      </c>
      <c r="I178" s="11">
        <f t="shared" si="88"/>
        <v>453.792</v>
      </c>
      <c r="J178" s="11">
        <f t="shared" si="89"/>
        <v>19.859</v>
      </c>
      <c r="K178" s="13">
        <f t="shared" si="90"/>
        <v>444.42</v>
      </c>
      <c r="L178" s="13"/>
      <c r="M178" s="13">
        <f t="shared" si="74"/>
        <v>969.121</v>
      </c>
      <c r="N178" s="11">
        <v>0</v>
      </c>
      <c r="O178" s="11">
        <f t="shared" si="91"/>
        <v>226.9</v>
      </c>
      <c r="P178" s="11">
        <f t="shared" si="92"/>
        <v>8.51</v>
      </c>
      <c r="Q178" s="13">
        <f t="shared" si="93"/>
        <v>104.57</v>
      </c>
      <c r="R178" s="13"/>
      <c r="S178" s="11">
        <f t="shared" si="78"/>
        <v>339.98</v>
      </c>
      <c r="T178" s="11">
        <f t="shared" si="79"/>
        <v>1309.101</v>
      </c>
      <c r="U178" s="11"/>
      <c r="V178" s="2" t="str">
        <f>VLOOKUP(D178,[3]汇总!I$2:J$326,2,0)</f>
        <v>√</v>
      </c>
      <c r="W178" s="2">
        <f>VLOOKUP(D178,'[4]2021.05'!$E$5:$F$203,2,0)</f>
        <v>1790</v>
      </c>
      <c r="X178" s="2">
        <f t="shared" si="94"/>
        <v>453.792</v>
      </c>
      <c r="Y178" s="2">
        <f t="shared" si="95"/>
        <v>0</v>
      </c>
      <c r="Z178" s="2">
        <f t="shared" si="96"/>
        <v>226.9</v>
      </c>
      <c r="AA178" s="35" t="str">
        <f>VLOOKUP(C178,[7]export!$B$1:$I$388,8,0)</f>
        <v>226.9</v>
      </c>
      <c r="AB178" s="2">
        <f>VLOOKUP(C178,[8]Sheet1!$B$1:$K$500,9,0)</f>
        <v>8.51</v>
      </c>
      <c r="AC178" s="2">
        <f t="shared" si="97"/>
        <v>0</v>
      </c>
      <c r="AD178" s="2">
        <f>VLOOKUP(C178,'2021.06'!$C$2:$M$500,9,0)</f>
        <v>424.17</v>
      </c>
      <c r="AE178" s="2">
        <f>VLOOKUP(D178,'2021.07'!$D$2:$M$435,7,0)</f>
        <v>19.859</v>
      </c>
      <c r="AF178" s="2">
        <f t="shared" si="84"/>
        <v>0</v>
      </c>
      <c r="AH178" s="2" t="str">
        <f>VLOOKUP(D178,[9]Sheet1!$C$1:$H$500,6,0)</f>
        <v>正常应缴</v>
      </c>
    </row>
    <row r="179" ht="20" customHeight="1" spans="1:34">
      <c r="A179" s="10">
        <f t="shared" si="86"/>
        <v>176</v>
      </c>
      <c r="B179" s="15"/>
      <c r="C179" s="11" t="s">
        <v>364</v>
      </c>
      <c r="D179" s="11" t="s">
        <v>365</v>
      </c>
      <c r="E179" s="11">
        <v>2836.2</v>
      </c>
      <c r="F179" s="11">
        <v>2837</v>
      </c>
      <c r="G179" s="13">
        <v>5228.42</v>
      </c>
      <c r="H179" s="11">
        <f t="shared" si="87"/>
        <v>51.05</v>
      </c>
      <c r="I179" s="11">
        <f t="shared" si="88"/>
        <v>453.792</v>
      </c>
      <c r="J179" s="11">
        <f t="shared" si="89"/>
        <v>19.859</v>
      </c>
      <c r="K179" s="13">
        <f t="shared" si="90"/>
        <v>444.42</v>
      </c>
      <c r="L179" s="13"/>
      <c r="M179" s="13">
        <f t="shared" si="74"/>
        <v>969.121</v>
      </c>
      <c r="N179" s="11">
        <v>0</v>
      </c>
      <c r="O179" s="11">
        <f t="shared" si="91"/>
        <v>226.9</v>
      </c>
      <c r="P179" s="11">
        <f t="shared" si="92"/>
        <v>8.51</v>
      </c>
      <c r="Q179" s="13">
        <f t="shared" si="93"/>
        <v>104.57</v>
      </c>
      <c r="R179" s="13"/>
      <c r="S179" s="11">
        <f t="shared" si="78"/>
        <v>339.98</v>
      </c>
      <c r="T179" s="11">
        <f t="shared" si="79"/>
        <v>1309.101</v>
      </c>
      <c r="U179" s="11"/>
      <c r="V179" s="2" t="str">
        <f>VLOOKUP(D179,[3]汇总!I$2:J$326,2,0)</f>
        <v>√</v>
      </c>
      <c r="W179" s="2">
        <f>VLOOKUP(D179,'[4]2021.05'!$E$5:$F$203,2,0)</f>
        <v>2544</v>
      </c>
      <c r="X179" s="2">
        <f t="shared" si="94"/>
        <v>453.792</v>
      </c>
      <c r="Y179" s="2">
        <f t="shared" si="95"/>
        <v>0</v>
      </c>
      <c r="Z179" s="2">
        <f t="shared" si="96"/>
        <v>226.9</v>
      </c>
      <c r="AA179" s="35" t="str">
        <f>VLOOKUP(C179,[7]export!$B$1:$I$388,8,0)</f>
        <v>226.9</v>
      </c>
      <c r="AB179" s="2">
        <f>VLOOKUP(C179,[8]Sheet1!$B$1:$K$500,9,0)</f>
        <v>8.51</v>
      </c>
      <c r="AC179" s="2">
        <f t="shared" si="97"/>
        <v>0</v>
      </c>
      <c r="AD179" s="2">
        <f>VLOOKUP(C179,'2021.06'!$C$2:$M$500,9,0)</f>
        <v>424.17</v>
      </c>
      <c r="AE179" s="2">
        <f>VLOOKUP(D179,'2021.07'!$D$2:$M$435,7,0)</f>
        <v>19.859</v>
      </c>
      <c r="AF179" s="2">
        <f t="shared" si="84"/>
        <v>0</v>
      </c>
      <c r="AH179" s="2" t="str">
        <f>VLOOKUP(D179,[9]Sheet1!$C$1:$H$500,6,0)</f>
        <v>正常应缴</v>
      </c>
    </row>
    <row r="180" ht="20" customHeight="1" spans="1:34">
      <c r="A180" s="10">
        <f t="shared" si="86"/>
        <v>177</v>
      </c>
      <c r="B180" s="15"/>
      <c r="C180" s="11" t="s">
        <v>366</v>
      </c>
      <c r="D180" s="11" t="s">
        <v>367</v>
      </c>
      <c r="E180" s="11">
        <v>2836.2</v>
      </c>
      <c r="F180" s="11">
        <v>2837</v>
      </c>
      <c r="G180" s="13">
        <v>5228.42</v>
      </c>
      <c r="H180" s="11">
        <f t="shared" si="87"/>
        <v>51.05</v>
      </c>
      <c r="I180" s="11">
        <f t="shared" si="88"/>
        <v>453.792</v>
      </c>
      <c r="J180" s="11">
        <f t="shared" si="89"/>
        <v>19.859</v>
      </c>
      <c r="K180" s="13">
        <f t="shared" si="90"/>
        <v>444.42</v>
      </c>
      <c r="L180" s="13"/>
      <c r="M180" s="13">
        <f t="shared" si="74"/>
        <v>969.121</v>
      </c>
      <c r="N180" s="11">
        <v>0</v>
      </c>
      <c r="O180" s="11">
        <f t="shared" si="91"/>
        <v>226.9</v>
      </c>
      <c r="P180" s="11">
        <f t="shared" si="92"/>
        <v>8.51</v>
      </c>
      <c r="Q180" s="13">
        <f t="shared" si="93"/>
        <v>104.57</v>
      </c>
      <c r="R180" s="13"/>
      <c r="S180" s="11">
        <f t="shared" si="78"/>
        <v>339.98</v>
      </c>
      <c r="T180" s="11">
        <f t="shared" si="79"/>
        <v>1309.101</v>
      </c>
      <c r="U180" s="11"/>
      <c r="V180" s="2" t="str">
        <f>VLOOKUP(D180,[3]汇总!I$2:J$326,2,0)</f>
        <v>√</v>
      </c>
      <c r="W180" s="2">
        <f>VLOOKUP(D180,'[4]2021.05'!$E$5:$F$203,2,0)</f>
        <v>2544</v>
      </c>
      <c r="X180" s="2">
        <f t="shared" si="94"/>
        <v>453.792</v>
      </c>
      <c r="Y180" s="2">
        <f t="shared" si="95"/>
        <v>0</v>
      </c>
      <c r="Z180" s="2">
        <f t="shared" si="96"/>
        <v>226.9</v>
      </c>
      <c r="AA180" s="35" t="str">
        <f>VLOOKUP(C180,[7]export!$B$1:$I$388,8,0)</f>
        <v>226.9</v>
      </c>
      <c r="AB180" s="2">
        <f>VLOOKUP(C180,[8]Sheet1!$B$1:$K$500,9,0)</f>
        <v>8.51</v>
      </c>
      <c r="AC180" s="2">
        <f t="shared" si="97"/>
        <v>0</v>
      </c>
      <c r="AD180" s="2">
        <f>VLOOKUP(C180,'2021.06'!$C$2:$M$500,9,0)</f>
        <v>424.17</v>
      </c>
      <c r="AE180" s="2">
        <f>VLOOKUP(D180,'2021.07'!$D$2:$M$435,7,0)</f>
        <v>19.859</v>
      </c>
      <c r="AF180" s="2">
        <f t="shared" si="84"/>
        <v>0</v>
      </c>
      <c r="AH180" s="2" t="str">
        <f>VLOOKUP(D180,[9]Sheet1!$C$1:$H$500,6,0)</f>
        <v>正常应缴</v>
      </c>
    </row>
    <row r="181" ht="20" customHeight="1" spans="1:34">
      <c r="A181" s="10">
        <f t="shared" si="86"/>
        <v>178</v>
      </c>
      <c r="B181" s="15"/>
      <c r="C181" s="11" t="s">
        <v>370</v>
      </c>
      <c r="D181" s="11" t="s">
        <v>371</v>
      </c>
      <c r="E181" s="11">
        <v>2836.2</v>
      </c>
      <c r="F181" s="11">
        <v>2837</v>
      </c>
      <c r="G181" s="13">
        <v>5228.42</v>
      </c>
      <c r="H181" s="11">
        <f t="shared" si="87"/>
        <v>51.05</v>
      </c>
      <c r="I181" s="11">
        <f t="shared" si="88"/>
        <v>453.792</v>
      </c>
      <c r="J181" s="11">
        <f t="shared" si="89"/>
        <v>19.859</v>
      </c>
      <c r="K181" s="13">
        <f t="shared" si="90"/>
        <v>444.42</v>
      </c>
      <c r="L181" s="13"/>
      <c r="M181" s="13">
        <f t="shared" si="74"/>
        <v>969.121</v>
      </c>
      <c r="N181" s="11">
        <v>0</v>
      </c>
      <c r="O181" s="11">
        <f t="shared" si="91"/>
        <v>226.9</v>
      </c>
      <c r="P181" s="11">
        <f t="shared" si="92"/>
        <v>8.51</v>
      </c>
      <c r="Q181" s="13">
        <f t="shared" si="93"/>
        <v>104.57</v>
      </c>
      <c r="R181" s="13"/>
      <c r="S181" s="11">
        <f t="shared" si="78"/>
        <v>339.98</v>
      </c>
      <c r="T181" s="11">
        <f t="shared" si="79"/>
        <v>1309.101</v>
      </c>
      <c r="U181" s="11"/>
      <c r="V181" s="2" t="str">
        <f>VLOOKUP(D181,[3]汇总!I$2:J$326,2,0)</f>
        <v>√</v>
      </c>
      <c r="W181" s="2">
        <f>VLOOKUP(D181,'[4]2021.05'!$E$5:$F$203,2,0)</f>
        <v>2544</v>
      </c>
      <c r="X181" s="2">
        <f t="shared" si="94"/>
        <v>453.792</v>
      </c>
      <c r="Y181" s="2">
        <f t="shared" si="95"/>
        <v>0</v>
      </c>
      <c r="Z181" s="2">
        <f t="shared" si="96"/>
        <v>226.9</v>
      </c>
      <c r="AA181" s="35" t="str">
        <f>VLOOKUP(C181,[7]export!$B$1:$I$388,8,0)</f>
        <v>226.9</v>
      </c>
      <c r="AB181" s="2">
        <f>VLOOKUP(C181,[8]Sheet1!$B$1:$K$500,9,0)</f>
        <v>8.51</v>
      </c>
      <c r="AC181" s="2">
        <f t="shared" si="97"/>
        <v>0</v>
      </c>
      <c r="AD181" s="2">
        <f>VLOOKUP(C181,'2021.06'!$C$2:$M$500,9,0)</f>
        <v>424.17</v>
      </c>
      <c r="AE181" s="2">
        <f>VLOOKUP(D181,'2021.07'!$D$2:$M$435,7,0)</f>
        <v>19.859</v>
      </c>
      <c r="AF181" s="2">
        <f t="shared" si="84"/>
        <v>0</v>
      </c>
      <c r="AH181" s="2" t="str">
        <f>VLOOKUP(D181,[9]Sheet1!$C$1:$H$500,6,0)</f>
        <v>正常应缴</v>
      </c>
    </row>
    <row r="182" ht="20" customHeight="1" spans="1:34">
      <c r="A182" s="10">
        <f t="shared" si="86"/>
        <v>179</v>
      </c>
      <c r="B182" s="15"/>
      <c r="C182" s="11" t="s">
        <v>372</v>
      </c>
      <c r="D182" s="11" t="s">
        <v>373</v>
      </c>
      <c r="E182" s="11">
        <v>2836.2</v>
      </c>
      <c r="F182" s="11">
        <v>2837</v>
      </c>
      <c r="G182" s="13">
        <v>5228.42</v>
      </c>
      <c r="H182" s="11">
        <f t="shared" si="87"/>
        <v>51.05</v>
      </c>
      <c r="I182" s="11">
        <f t="shared" si="88"/>
        <v>453.792</v>
      </c>
      <c r="J182" s="11">
        <f t="shared" si="89"/>
        <v>19.859</v>
      </c>
      <c r="K182" s="13">
        <f t="shared" si="90"/>
        <v>444.42</v>
      </c>
      <c r="L182" s="13"/>
      <c r="M182" s="13">
        <f t="shared" si="74"/>
        <v>969.121</v>
      </c>
      <c r="N182" s="11">
        <v>0</v>
      </c>
      <c r="O182" s="11">
        <f t="shared" si="91"/>
        <v>226.9</v>
      </c>
      <c r="P182" s="11">
        <f t="shared" si="92"/>
        <v>8.51</v>
      </c>
      <c r="Q182" s="13">
        <f t="shared" si="93"/>
        <v>104.57</v>
      </c>
      <c r="R182" s="13"/>
      <c r="S182" s="11">
        <f t="shared" si="78"/>
        <v>339.98</v>
      </c>
      <c r="T182" s="11">
        <f t="shared" si="79"/>
        <v>1309.101</v>
      </c>
      <c r="U182" s="11"/>
      <c r="V182" s="2" t="str">
        <f>VLOOKUP(D182,[3]汇总!I$2:J$326,2,0)</f>
        <v>√</v>
      </c>
      <c r="W182" s="2">
        <f>VLOOKUP(D182,'[4]2021.05'!$E$5:$F$203,2,0)</f>
        <v>2544</v>
      </c>
      <c r="X182" s="2">
        <f t="shared" si="94"/>
        <v>453.792</v>
      </c>
      <c r="Y182" s="2">
        <f t="shared" si="95"/>
        <v>0</v>
      </c>
      <c r="Z182" s="2">
        <f t="shared" si="96"/>
        <v>226.9</v>
      </c>
      <c r="AA182" s="35" t="str">
        <f>VLOOKUP(C182,[7]export!$B$1:$I$388,8,0)</f>
        <v>226.9</v>
      </c>
      <c r="AB182" s="2">
        <f>VLOOKUP(C182,[8]Sheet1!$B$1:$K$500,9,0)</f>
        <v>8.51</v>
      </c>
      <c r="AC182" s="2">
        <f t="shared" si="97"/>
        <v>0</v>
      </c>
      <c r="AD182" s="2">
        <f>VLOOKUP(C182,'2021.06'!$C$2:$M$500,9,0)</f>
        <v>424.17</v>
      </c>
      <c r="AE182" s="2">
        <f>VLOOKUP(D182,'2021.07'!$D$2:$M$435,7,0)</f>
        <v>19.859</v>
      </c>
      <c r="AF182" s="2">
        <f t="shared" si="84"/>
        <v>0</v>
      </c>
      <c r="AH182" s="2" t="str">
        <f>VLOOKUP(D182,[9]Sheet1!$C$1:$H$500,6,0)</f>
        <v>正常应缴</v>
      </c>
    </row>
    <row r="183" ht="20" customHeight="1" spans="1:34">
      <c r="A183" s="10">
        <f t="shared" si="86"/>
        <v>180</v>
      </c>
      <c r="B183" s="15"/>
      <c r="C183" s="11" t="s">
        <v>378</v>
      </c>
      <c r="D183" s="11" t="s">
        <v>379</v>
      </c>
      <c r="E183" s="11">
        <v>2836.2</v>
      </c>
      <c r="F183" s="11">
        <v>2837</v>
      </c>
      <c r="G183" s="13">
        <v>5228.42</v>
      </c>
      <c r="H183" s="11">
        <f t="shared" si="87"/>
        <v>51.05</v>
      </c>
      <c r="I183" s="11">
        <f t="shared" si="88"/>
        <v>453.792</v>
      </c>
      <c r="J183" s="11">
        <f t="shared" si="89"/>
        <v>19.859</v>
      </c>
      <c r="K183" s="13">
        <f t="shared" si="90"/>
        <v>444.42</v>
      </c>
      <c r="L183" s="13"/>
      <c r="M183" s="13">
        <f t="shared" si="74"/>
        <v>969.121</v>
      </c>
      <c r="N183" s="11">
        <v>0</v>
      </c>
      <c r="O183" s="11">
        <f t="shared" si="91"/>
        <v>226.9</v>
      </c>
      <c r="P183" s="11">
        <f t="shared" si="92"/>
        <v>8.51</v>
      </c>
      <c r="Q183" s="13">
        <f t="shared" si="93"/>
        <v>104.57</v>
      </c>
      <c r="R183" s="13"/>
      <c r="S183" s="11">
        <f t="shared" si="78"/>
        <v>339.98</v>
      </c>
      <c r="T183" s="11">
        <f t="shared" si="79"/>
        <v>1309.101</v>
      </c>
      <c r="U183" s="11"/>
      <c r="V183" s="2" t="str">
        <f>VLOOKUP(D183,[3]汇总!I$2:J$326,2,0)</f>
        <v>√</v>
      </c>
      <c r="W183" s="2">
        <f>VLOOKUP(D183,'[4]2021.05'!$E$5:$F$203,2,0)</f>
        <v>1790</v>
      </c>
      <c r="X183" s="2">
        <f t="shared" si="94"/>
        <v>453.792</v>
      </c>
      <c r="Y183" s="2">
        <f t="shared" si="95"/>
        <v>0</v>
      </c>
      <c r="Z183" s="2">
        <f t="shared" si="96"/>
        <v>226.9</v>
      </c>
      <c r="AA183" s="35" t="str">
        <f>VLOOKUP(C183,[7]export!$B$1:$I$388,8,0)</f>
        <v>226.9</v>
      </c>
      <c r="AB183" s="2">
        <f>VLOOKUP(C183,[8]Sheet1!$B$1:$K$500,9,0)</f>
        <v>8.51</v>
      </c>
      <c r="AC183" s="2">
        <f t="shared" si="97"/>
        <v>0</v>
      </c>
      <c r="AD183" s="2">
        <f>VLOOKUP(C183,'2021.06'!$C$2:$M$500,9,0)</f>
        <v>424.17</v>
      </c>
      <c r="AE183" s="2">
        <f>VLOOKUP(D183,'2021.07'!$D$2:$M$435,7,0)</f>
        <v>19.859</v>
      </c>
      <c r="AF183" s="2">
        <f t="shared" si="84"/>
        <v>0</v>
      </c>
      <c r="AH183" s="2" t="str">
        <f>VLOOKUP(D183,[9]Sheet1!$C$1:$H$500,6,0)</f>
        <v>正常应缴</v>
      </c>
    </row>
    <row r="184" ht="20" customHeight="1" spans="1:34">
      <c r="A184" s="10">
        <f t="shared" si="86"/>
        <v>181</v>
      </c>
      <c r="B184" s="15"/>
      <c r="C184" s="11" t="s">
        <v>389</v>
      </c>
      <c r="D184" s="11" t="s">
        <v>390</v>
      </c>
      <c r="E184" s="11">
        <v>3042.05</v>
      </c>
      <c r="F184" s="11">
        <v>3043</v>
      </c>
      <c r="G184" s="13">
        <v>5228.42</v>
      </c>
      <c r="H184" s="11">
        <f t="shared" si="87"/>
        <v>54.76</v>
      </c>
      <c r="I184" s="11">
        <f t="shared" si="88"/>
        <v>486.728</v>
      </c>
      <c r="J184" s="11">
        <f t="shared" si="89"/>
        <v>21.301</v>
      </c>
      <c r="K184" s="13">
        <f t="shared" si="90"/>
        <v>444.42</v>
      </c>
      <c r="L184" s="13"/>
      <c r="M184" s="13">
        <f t="shared" si="74"/>
        <v>1007.209</v>
      </c>
      <c r="N184" s="11">
        <v>0</v>
      </c>
      <c r="O184" s="11">
        <f t="shared" si="91"/>
        <v>243.36</v>
      </c>
      <c r="P184" s="11">
        <f t="shared" si="92"/>
        <v>9.13</v>
      </c>
      <c r="Q184" s="13">
        <f t="shared" si="93"/>
        <v>104.57</v>
      </c>
      <c r="R184" s="13"/>
      <c r="S184" s="11">
        <f t="shared" si="78"/>
        <v>357.06</v>
      </c>
      <c r="T184" s="11">
        <f t="shared" si="79"/>
        <v>1364.269</v>
      </c>
      <c r="U184" s="11"/>
      <c r="V184" s="2" t="str">
        <f>VLOOKUP(D184,[3]汇总!I$2:J$326,2,0)</f>
        <v>√</v>
      </c>
      <c r="W184" s="2">
        <f>VLOOKUP(D184,'[4]2021.05'!$E$5:$F$203,2,0)</f>
        <v>3180</v>
      </c>
      <c r="X184" s="2">
        <f t="shared" si="94"/>
        <v>486.728</v>
      </c>
      <c r="Y184" s="2">
        <f t="shared" si="95"/>
        <v>0</v>
      </c>
      <c r="Z184" s="2">
        <f t="shared" si="96"/>
        <v>243.36</v>
      </c>
      <c r="AA184" s="35" t="str">
        <f>VLOOKUP(C184,[7]export!$B$1:$I$388,8,0)</f>
        <v>243.36</v>
      </c>
      <c r="AB184" s="2">
        <f>VLOOKUP(C184,[8]Sheet1!$B$1:$K$500,9,0)</f>
        <v>9.13</v>
      </c>
      <c r="AC184" s="2">
        <f t="shared" si="97"/>
        <v>0</v>
      </c>
      <c r="AD184" s="2">
        <f>VLOOKUP(C184,'2021.06'!$C$2:$M$500,9,0)</f>
        <v>424.17</v>
      </c>
      <c r="AE184" s="2">
        <f>VLOOKUP(D184,'2021.07'!$D$2:$M$435,7,0)</f>
        <v>21.301</v>
      </c>
      <c r="AF184" s="2">
        <f t="shared" si="84"/>
        <v>0</v>
      </c>
      <c r="AH184" s="2" t="str">
        <f>VLOOKUP(D184,[9]Sheet1!$C$1:$H$500,6,0)</f>
        <v>正常应缴</v>
      </c>
    </row>
    <row r="185" ht="20" customHeight="1" spans="1:34">
      <c r="A185" s="10">
        <f t="shared" si="86"/>
        <v>182</v>
      </c>
      <c r="B185" s="15"/>
      <c r="C185" s="11" t="s">
        <v>805</v>
      </c>
      <c r="D185" s="11" t="s">
        <v>806</v>
      </c>
      <c r="E185" s="17">
        <v>3042.05</v>
      </c>
      <c r="F185" s="17">
        <v>3043</v>
      </c>
      <c r="G185" s="13">
        <v>5228.42</v>
      </c>
      <c r="H185" s="11">
        <f t="shared" si="87"/>
        <v>54.76</v>
      </c>
      <c r="I185" s="11">
        <f t="shared" si="88"/>
        <v>486.728</v>
      </c>
      <c r="J185" s="11">
        <f t="shared" si="89"/>
        <v>21.301</v>
      </c>
      <c r="K185" s="13">
        <f t="shared" si="90"/>
        <v>444.42</v>
      </c>
      <c r="L185" s="13"/>
      <c r="M185" s="13">
        <f t="shared" si="74"/>
        <v>1007.209</v>
      </c>
      <c r="N185" s="11">
        <v>0</v>
      </c>
      <c r="O185" s="11">
        <f t="shared" si="91"/>
        <v>243.36</v>
      </c>
      <c r="P185" s="11">
        <f t="shared" si="92"/>
        <v>9.13</v>
      </c>
      <c r="Q185" s="13">
        <f t="shared" si="93"/>
        <v>104.57</v>
      </c>
      <c r="R185" s="13"/>
      <c r="S185" s="11">
        <f t="shared" si="78"/>
        <v>357.06</v>
      </c>
      <c r="T185" s="11">
        <f t="shared" si="79"/>
        <v>1364.269</v>
      </c>
      <c r="U185" s="11"/>
      <c r="V185" s="2" t="str">
        <f>VLOOKUP(D185,[3]汇总!I$2:J$326,2,0)</f>
        <v>√</v>
      </c>
      <c r="W185" s="2" t="e">
        <f>VLOOKUP(D185,'[4]2021.05'!$E$5:$F$203,2,0)</f>
        <v>#N/A</v>
      </c>
      <c r="X185" s="2">
        <f t="shared" si="94"/>
        <v>486.728</v>
      </c>
      <c r="Y185" s="2">
        <f t="shared" si="95"/>
        <v>0</v>
      </c>
      <c r="Z185" s="2">
        <f t="shared" si="96"/>
        <v>243.36</v>
      </c>
      <c r="AA185" s="35" t="str">
        <f>VLOOKUP(C185,[7]export!$B$1:$I$388,8,0)</f>
        <v>243.36</v>
      </c>
      <c r="AB185" s="2">
        <f>VLOOKUP(C185,[8]Sheet1!$B$1:$K$500,9,0)</f>
        <v>9.13</v>
      </c>
      <c r="AC185" s="2">
        <f t="shared" si="97"/>
        <v>0</v>
      </c>
      <c r="AD185" s="2">
        <f>VLOOKUP(C185,'2021.06'!$C$2:$M$500,9,0)</f>
        <v>424.17</v>
      </c>
      <c r="AE185" s="2">
        <f>VLOOKUP(D185,'2021.07'!$D$2:$M$435,7,0)</f>
        <v>21.301</v>
      </c>
      <c r="AF185" s="2">
        <f t="shared" si="84"/>
        <v>0</v>
      </c>
      <c r="AH185" s="2" t="str">
        <f>VLOOKUP(D185,[9]Sheet1!$C$1:$H$500,6,0)</f>
        <v>正常应缴</v>
      </c>
    </row>
    <row r="186" ht="20" customHeight="1" spans="1:34">
      <c r="A186" s="10">
        <f t="shared" si="86"/>
        <v>183</v>
      </c>
      <c r="B186" s="15"/>
      <c r="C186" s="11" t="s">
        <v>807</v>
      </c>
      <c r="D186" s="37" t="s">
        <v>808</v>
      </c>
      <c r="E186" s="17">
        <v>3042.05</v>
      </c>
      <c r="F186" s="17">
        <v>3043</v>
      </c>
      <c r="G186" s="13">
        <v>5228.42</v>
      </c>
      <c r="H186" s="11">
        <f t="shared" si="87"/>
        <v>54.76</v>
      </c>
      <c r="I186" s="11">
        <f t="shared" si="88"/>
        <v>486.728</v>
      </c>
      <c r="J186" s="11">
        <f t="shared" si="89"/>
        <v>21.301</v>
      </c>
      <c r="K186" s="13">
        <f t="shared" si="90"/>
        <v>444.42</v>
      </c>
      <c r="L186" s="13"/>
      <c r="M186" s="13">
        <f t="shared" si="74"/>
        <v>1007.209</v>
      </c>
      <c r="N186" s="11">
        <v>0</v>
      </c>
      <c r="O186" s="11">
        <f t="shared" si="91"/>
        <v>243.36</v>
      </c>
      <c r="P186" s="11">
        <f t="shared" si="92"/>
        <v>9.13</v>
      </c>
      <c r="Q186" s="13">
        <f t="shared" si="93"/>
        <v>104.57</v>
      </c>
      <c r="R186" s="13"/>
      <c r="S186" s="11">
        <f t="shared" si="78"/>
        <v>357.06</v>
      </c>
      <c r="T186" s="11">
        <f t="shared" si="79"/>
        <v>1364.269</v>
      </c>
      <c r="U186" s="11"/>
      <c r="V186" s="2" t="str">
        <f>VLOOKUP(D186,[3]汇总!I$2:J$326,2,0)</f>
        <v>√</v>
      </c>
      <c r="W186" s="2" t="e">
        <f>VLOOKUP(D186,'[4]2021.05'!$E$5:$F$203,2,0)</f>
        <v>#N/A</v>
      </c>
      <c r="X186" s="2">
        <f t="shared" si="94"/>
        <v>486.728</v>
      </c>
      <c r="Y186" s="2">
        <f t="shared" si="95"/>
        <v>0</v>
      </c>
      <c r="Z186" s="2">
        <f t="shared" si="96"/>
        <v>243.36</v>
      </c>
      <c r="AA186" s="35" t="str">
        <f>VLOOKUP(C186,[7]export!$B$1:$I$388,8,0)</f>
        <v>243.36</v>
      </c>
      <c r="AB186" s="2">
        <f>VLOOKUP(C186,[8]Sheet1!$B$1:$K$500,9,0)</f>
        <v>9.13</v>
      </c>
      <c r="AC186" s="2">
        <f t="shared" si="97"/>
        <v>0</v>
      </c>
      <c r="AD186" s="2">
        <f>VLOOKUP(C186,'2021.06'!$C$2:$M$500,9,0)</f>
        <v>424.17</v>
      </c>
      <c r="AE186" s="2">
        <f>VLOOKUP(D186,'2021.07'!$D$2:$M$435,7,0)</f>
        <v>21.301</v>
      </c>
      <c r="AF186" s="2">
        <f t="shared" si="84"/>
        <v>0</v>
      </c>
      <c r="AH186" s="2" t="str">
        <f>VLOOKUP(D186,[9]Sheet1!$C$1:$H$500,6,0)</f>
        <v>正常应缴</v>
      </c>
    </row>
    <row r="187" ht="20" customHeight="1" spans="1:34">
      <c r="A187" s="10">
        <f t="shared" si="86"/>
        <v>184</v>
      </c>
      <c r="B187" s="15"/>
      <c r="C187" s="11" t="s">
        <v>869</v>
      </c>
      <c r="D187" s="37" t="s">
        <v>870</v>
      </c>
      <c r="E187" s="17">
        <v>3042.05</v>
      </c>
      <c r="F187" s="11">
        <v>3043</v>
      </c>
      <c r="G187" s="13">
        <v>5228.42</v>
      </c>
      <c r="H187" s="11">
        <f t="shared" si="87"/>
        <v>54.76</v>
      </c>
      <c r="I187" s="11">
        <f t="shared" si="88"/>
        <v>486.728</v>
      </c>
      <c r="J187" s="11">
        <f t="shared" si="89"/>
        <v>21.301</v>
      </c>
      <c r="K187" s="13">
        <f t="shared" si="90"/>
        <v>444.42</v>
      </c>
      <c r="L187" s="13"/>
      <c r="M187" s="13">
        <f t="shared" si="74"/>
        <v>1007.209</v>
      </c>
      <c r="N187" s="11">
        <v>0</v>
      </c>
      <c r="O187" s="11">
        <f t="shared" si="91"/>
        <v>243.36</v>
      </c>
      <c r="P187" s="11">
        <f t="shared" si="92"/>
        <v>9.13</v>
      </c>
      <c r="Q187" s="13">
        <f t="shared" si="93"/>
        <v>104.57</v>
      </c>
      <c r="R187" s="13"/>
      <c r="S187" s="11">
        <f t="shared" si="78"/>
        <v>357.06</v>
      </c>
      <c r="T187" s="11">
        <f t="shared" si="79"/>
        <v>1364.269</v>
      </c>
      <c r="U187" s="11"/>
      <c r="W187" s="2" t="e">
        <f>VLOOKUP(D187,'[4]2021.05'!$E$5:$F$203,2,0)</f>
        <v>#N/A</v>
      </c>
      <c r="X187" s="2">
        <f t="shared" si="94"/>
        <v>486.728</v>
      </c>
      <c r="Y187" s="2">
        <f t="shared" si="95"/>
        <v>0</v>
      </c>
      <c r="Z187" s="2">
        <f t="shared" si="96"/>
        <v>243.36</v>
      </c>
      <c r="AA187" s="35" t="str">
        <f>VLOOKUP(C187,[7]export!$B$1:$I$388,8,0)</f>
        <v>243.36</v>
      </c>
      <c r="AB187" s="2">
        <f>VLOOKUP(C187,[8]Sheet1!$B$1:$K$500,9,0)</f>
        <v>9.13</v>
      </c>
      <c r="AC187" s="2">
        <f t="shared" si="97"/>
        <v>0</v>
      </c>
      <c r="AD187" s="2">
        <f>VLOOKUP(C187,'2021.06'!$C$2:$M$500,9,0)</f>
        <v>424.17</v>
      </c>
      <c r="AE187" s="2">
        <f>VLOOKUP(D187,'2021.07'!$D$2:$M$435,7,0)</f>
        <v>21.301</v>
      </c>
      <c r="AF187" s="2">
        <f t="shared" si="84"/>
        <v>0</v>
      </c>
      <c r="AH187" s="2" t="str">
        <f>VLOOKUP(D187,[9]Sheet1!$C$1:$H$500,6,0)</f>
        <v>正常应缴</v>
      </c>
    </row>
    <row r="188" ht="20" customHeight="1" spans="1:34">
      <c r="A188" s="10">
        <f t="shared" si="86"/>
        <v>185</v>
      </c>
      <c r="B188" s="15"/>
      <c r="C188" s="11" t="s">
        <v>871</v>
      </c>
      <c r="D188" s="37" t="s">
        <v>872</v>
      </c>
      <c r="E188" s="17">
        <v>3042.05</v>
      </c>
      <c r="F188" s="11">
        <v>3043</v>
      </c>
      <c r="G188" s="13">
        <v>5228.42</v>
      </c>
      <c r="H188" s="11">
        <f t="shared" si="87"/>
        <v>54.76</v>
      </c>
      <c r="I188" s="11">
        <f t="shared" si="88"/>
        <v>486.728</v>
      </c>
      <c r="J188" s="11">
        <f t="shared" si="89"/>
        <v>21.301</v>
      </c>
      <c r="K188" s="13">
        <f t="shared" si="90"/>
        <v>444.42</v>
      </c>
      <c r="L188" s="13"/>
      <c r="M188" s="13">
        <f t="shared" si="74"/>
        <v>1007.209</v>
      </c>
      <c r="N188" s="11">
        <v>0</v>
      </c>
      <c r="O188" s="11">
        <f t="shared" si="91"/>
        <v>243.36</v>
      </c>
      <c r="P188" s="11">
        <f t="shared" si="92"/>
        <v>9.13</v>
      </c>
      <c r="Q188" s="13">
        <f t="shared" si="93"/>
        <v>104.57</v>
      </c>
      <c r="R188" s="13"/>
      <c r="S188" s="11">
        <f t="shared" si="78"/>
        <v>357.06</v>
      </c>
      <c r="T188" s="11">
        <f t="shared" si="79"/>
        <v>1364.269</v>
      </c>
      <c r="U188" s="11"/>
      <c r="W188" s="2" t="e">
        <f>VLOOKUP(D188,'[4]2021.05'!$E$5:$F$203,2,0)</f>
        <v>#N/A</v>
      </c>
      <c r="X188" s="2">
        <f t="shared" si="94"/>
        <v>486.728</v>
      </c>
      <c r="Y188" s="2">
        <f t="shared" si="95"/>
        <v>0</v>
      </c>
      <c r="Z188" s="2">
        <f t="shared" si="96"/>
        <v>243.36</v>
      </c>
      <c r="AA188" s="35" t="str">
        <f>VLOOKUP(C188,[7]export!$B$1:$I$388,8,0)</f>
        <v>243.36</v>
      </c>
      <c r="AB188" s="2">
        <f>VLOOKUP(C188,[8]Sheet1!$B$1:$K$500,9,0)</f>
        <v>9.13</v>
      </c>
      <c r="AC188" s="2">
        <f t="shared" si="97"/>
        <v>0</v>
      </c>
      <c r="AD188" s="2">
        <f>VLOOKUP(C188,'2021.06'!$C$2:$M$500,9,0)</f>
        <v>424.17</v>
      </c>
      <c r="AE188" s="2">
        <f>VLOOKUP(D188,'2021.07'!$D$2:$M$435,7,0)</f>
        <v>21.301</v>
      </c>
      <c r="AF188" s="2">
        <f t="shared" si="84"/>
        <v>0</v>
      </c>
      <c r="AH188" s="2" t="str">
        <f>VLOOKUP(D188,[9]Sheet1!$C$1:$H$500,6,0)</f>
        <v>正常应缴</v>
      </c>
    </row>
    <row r="189" ht="20" customHeight="1" spans="1:34">
      <c r="A189" s="10">
        <f t="shared" si="86"/>
        <v>186</v>
      </c>
      <c r="B189" s="15"/>
      <c r="C189" s="11" t="s">
        <v>873</v>
      </c>
      <c r="D189" s="37" t="s">
        <v>874</v>
      </c>
      <c r="E189" s="17">
        <v>3042.05</v>
      </c>
      <c r="F189" s="11">
        <v>3043</v>
      </c>
      <c r="G189" s="13">
        <v>5228.42</v>
      </c>
      <c r="H189" s="11">
        <f t="shared" si="87"/>
        <v>54.76</v>
      </c>
      <c r="I189" s="11">
        <f t="shared" si="88"/>
        <v>486.728</v>
      </c>
      <c r="J189" s="11">
        <f t="shared" si="89"/>
        <v>21.301</v>
      </c>
      <c r="K189" s="13">
        <f t="shared" si="90"/>
        <v>444.42</v>
      </c>
      <c r="L189" s="13"/>
      <c r="M189" s="13">
        <f t="shared" si="74"/>
        <v>1007.209</v>
      </c>
      <c r="N189" s="11">
        <v>0</v>
      </c>
      <c r="O189" s="11">
        <f t="shared" si="91"/>
        <v>243.36</v>
      </c>
      <c r="P189" s="11">
        <f t="shared" si="92"/>
        <v>9.13</v>
      </c>
      <c r="Q189" s="13">
        <f t="shared" si="93"/>
        <v>104.57</v>
      </c>
      <c r="R189" s="13"/>
      <c r="S189" s="11">
        <f t="shared" si="78"/>
        <v>357.06</v>
      </c>
      <c r="T189" s="11">
        <f t="shared" si="79"/>
        <v>1364.269</v>
      </c>
      <c r="U189" s="11"/>
      <c r="W189" s="2" t="e">
        <f>VLOOKUP(D189,'[4]2021.05'!$E$5:$F$203,2,0)</f>
        <v>#N/A</v>
      </c>
      <c r="X189" s="2">
        <f t="shared" si="94"/>
        <v>486.728</v>
      </c>
      <c r="Y189" s="2">
        <f t="shared" si="95"/>
        <v>0</v>
      </c>
      <c r="Z189" s="2">
        <f t="shared" si="96"/>
        <v>243.36</v>
      </c>
      <c r="AA189" s="35" t="str">
        <f>VLOOKUP(C189,[7]export!$B$1:$I$388,8,0)</f>
        <v>243.36</v>
      </c>
      <c r="AB189" s="2">
        <f>VLOOKUP(C189,[8]Sheet1!$B$1:$K$500,9,0)</f>
        <v>9.13</v>
      </c>
      <c r="AC189" s="2">
        <f t="shared" si="97"/>
        <v>0</v>
      </c>
      <c r="AD189" s="2">
        <f>VLOOKUP(C189,'2021.06'!$C$2:$M$500,9,0)</f>
        <v>424.17</v>
      </c>
      <c r="AE189" s="2">
        <f>VLOOKUP(D189,'2021.07'!$D$2:$M$435,7,0)</f>
        <v>21.301</v>
      </c>
      <c r="AF189" s="2">
        <f t="shared" si="84"/>
        <v>0</v>
      </c>
      <c r="AH189" s="2" t="str">
        <f>VLOOKUP(D189,[9]Sheet1!$C$1:$H$500,6,0)</f>
        <v>正常应缴</v>
      </c>
    </row>
    <row r="190" ht="20" customHeight="1" spans="1:34">
      <c r="A190" s="10">
        <f t="shared" si="86"/>
        <v>187</v>
      </c>
      <c r="B190" s="15"/>
      <c r="C190" s="11" t="s">
        <v>875</v>
      </c>
      <c r="D190" s="210" t="s">
        <v>876</v>
      </c>
      <c r="E190" s="17">
        <v>3042.05</v>
      </c>
      <c r="F190" s="11">
        <v>3043</v>
      </c>
      <c r="G190" s="13">
        <v>5228.42</v>
      </c>
      <c r="H190" s="11">
        <f t="shared" si="87"/>
        <v>54.76</v>
      </c>
      <c r="I190" s="11">
        <f t="shared" si="88"/>
        <v>486.728</v>
      </c>
      <c r="J190" s="11">
        <f t="shared" si="89"/>
        <v>21.301</v>
      </c>
      <c r="K190" s="13">
        <f t="shared" si="90"/>
        <v>444.42</v>
      </c>
      <c r="L190" s="13"/>
      <c r="M190" s="13">
        <f t="shared" si="74"/>
        <v>1007.209</v>
      </c>
      <c r="N190" s="11">
        <v>0</v>
      </c>
      <c r="O190" s="11">
        <f t="shared" si="91"/>
        <v>243.36</v>
      </c>
      <c r="P190" s="11">
        <f t="shared" si="92"/>
        <v>9.13</v>
      </c>
      <c r="Q190" s="13">
        <f t="shared" si="93"/>
        <v>104.57</v>
      </c>
      <c r="R190" s="13"/>
      <c r="S190" s="11">
        <f t="shared" si="78"/>
        <v>357.06</v>
      </c>
      <c r="T190" s="11">
        <f t="shared" si="79"/>
        <v>1364.269</v>
      </c>
      <c r="U190" s="11"/>
      <c r="W190" s="2" t="e">
        <f>VLOOKUP(D190,'[4]2021.05'!$E$5:$F$203,2,0)</f>
        <v>#N/A</v>
      </c>
      <c r="X190" s="2">
        <f t="shared" si="94"/>
        <v>486.728</v>
      </c>
      <c r="Y190" s="2">
        <f t="shared" si="95"/>
        <v>0</v>
      </c>
      <c r="Z190" s="2">
        <f t="shared" si="96"/>
        <v>243.36</v>
      </c>
      <c r="AA190" s="35" t="str">
        <f>VLOOKUP(C190,[7]export!$B$1:$I$388,8,0)</f>
        <v>243.36</v>
      </c>
      <c r="AB190" s="2">
        <f>VLOOKUP(C190,[8]Sheet1!$B$1:$K$500,9,0)</f>
        <v>9.13</v>
      </c>
      <c r="AC190" s="2">
        <f t="shared" si="97"/>
        <v>0</v>
      </c>
      <c r="AD190" s="2">
        <f>VLOOKUP(C190,'2021.06'!$C$2:$M$500,9,0)</f>
        <v>424.17</v>
      </c>
      <c r="AE190" s="2">
        <f>VLOOKUP(D190,'2021.07'!$D$2:$M$435,7,0)</f>
        <v>21.301</v>
      </c>
      <c r="AF190" s="2">
        <f t="shared" si="84"/>
        <v>0</v>
      </c>
      <c r="AH190" s="2" t="str">
        <f>VLOOKUP(D190,[9]Sheet1!$C$1:$H$500,6,0)</f>
        <v>正常应缴</v>
      </c>
    </row>
    <row r="191" ht="20" customHeight="1" spans="1:34">
      <c r="A191" s="10">
        <f t="shared" si="86"/>
        <v>188</v>
      </c>
      <c r="B191" s="15"/>
      <c r="C191" s="11" t="s">
        <v>877</v>
      </c>
      <c r="D191" s="210" t="s">
        <v>878</v>
      </c>
      <c r="E191" s="17">
        <v>3042.05</v>
      </c>
      <c r="F191" s="11">
        <v>3043</v>
      </c>
      <c r="G191" s="13">
        <v>0</v>
      </c>
      <c r="H191" s="11">
        <f t="shared" si="87"/>
        <v>54.76</v>
      </c>
      <c r="I191" s="11">
        <f t="shared" si="88"/>
        <v>486.728</v>
      </c>
      <c r="J191" s="11">
        <f t="shared" si="89"/>
        <v>21.301</v>
      </c>
      <c r="K191" s="13">
        <f t="shared" si="90"/>
        <v>0</v>
      </c>
      <c r="L191" s="13"/>
      <c r="M191" s="13">
        <f t="shared" si="74"/>
        <v>562.789</v>
      </c>
      <c r="N191" s="11">
        <v>0</v>
      </c>
      <c r="O191" s="11">
        <f t="shared" si="91"/>
        <v>243.36</v>
      </c>
      <c r="P191" s="11">
        <f t="shared" si="92"/>
        <v>9.13</v>
      </c>
      <c r="Q191" s="13">
        <f t="shared" si="93"/>
        <v>0</v>
      </c>
      <c r="R191" s="13"/>
      <c r="S191" s="11">
        <f t="shared" si="78"/>
        <v>252.49</v>
      </c>
      <c r="T191" s="11">
        <f t="shared" si="79"/>
        <v>815.279</v>
      </c>
      <c r="U191" s="11"/>
      <c r="W191" s="2" t="e">
        <f>VLOOKUP(D191,'[4]2021.05'!$E$5:$F$203,2,0)</f>
        <v>#N/A</v>
      </c>
      <c r="X191" s="2">
        <f t="shared" si="94"/>
        <v>486.728</v>
      </c>
      <c r="Y191" s="2">
        <f t="shared" si="95"/>
        <v>0</v>
      </c>
      <c r="Z191" s="2">
        <f t="shared" si="96"/>
        <v>243.36</v>
      </c>
      <c r="AA191" s="35" t="str">
        <f>VLOOKUP(C191,[7]export!$B$1:$I$388,8,0)</f>
        <v>243.36</v>
      </c>
      <c r="AB191" s="2">
        <f>VLOOKUP(C191,[8]Sheet1!$B$1:$K$500,9,0)</f>
        <v>9.13</v>
      </c>
      <c r="AC191" s="2">
        <f t="shared" si="97"/>
        <v>0</v>
      </c>
      <c r="AD191" s="2">
        <f>VLOOKUP(C191,'2021.06'!$C$2:$M$500,9,0)</f>
        <v>0</v>
      </c>
      <c r="AE191" s="2">
        <f>VLOOKUP(D191,'2021.07'!$D$2:$M$435,7,0)</f>
        <v>21.301</v>
      </c>
      <c r="AF191" s="2">
        <f t="shared" si="84"/>
        <v>0</v>
      </c>
      <c r="AH191" s="2" t="str">
        <f>VLOOKUP(D191,[9]Sheet1!$C$1:$H$500,6,0)</f>
        <v>正常应缴</v>
      </c>
    </row>
    <row r="192" ht="20" customHeight="1" spans="1:34">
      <c r="A192" s="10">
        <f t="shared" si="86"/>
        <v>189</v>
      </c>
      <c r="B192" s="15"/>
      <c r="C192" s="11" t="s">
        <v>374</v>
      </c>
      <c r="D192" s="37" t="s">
        <v>375</v>
      </c>
      <c r="E192" s="17">
        <v>3042.05</v>
      </c>
      <c r="F192" s="11">
        <v>3043</v>
      </c>
      <c r="G192" s="13">
        <v>5228.42</v>
      </c>
      <c r="H192" s="11">
        <f t="shared" si="87"/>
        <v>54.76</v>
      </c>
      <c r="I192" s="11">
        <f t="shared" si="88"/>
        <v>486.728</v>
      </c>
      <c r="J192" s="11">
        <f t="shared" si="89"/>
        <v>21.301</v>
      </c>
      <c r="K192" s="13">
        <f t="shared" si="90"/>
        <v>444.42</v>
      </c>
      <c r="L192" s="13"/>
      <c r="M192" s="13">
        <f t="shared" si="74"/>
        <v>1007.209</v>
      </c>
      <c r="N192" s="11">
        <v>0</v>
      </c>
      <c r="O192" s="11">
        <f t="shared" si="91"/>
        <v>243.36</v>
      </c>
      <c r="P192" s="11">
        <f t="shared" si="92"/>
        <v>9.13</v>
      </c>
      <c r="Q192" s="13">
        <f t="shared" si="93"/>
        <v>104.57</v>
      </c>
      <c r="R192" s="13"/>
      <c r="S192" s="11">
        <f t="shared" si="78"/>
        <v>357.06</v>
      </c>
      <c r="T192" s="11">
        <f t="shared" si="79"/>
        <v>1364.269</v>
      </c>
      <c r="U192" s="11"/>
      <c r="W192" s="2" t="e">
        <f>VLOOKUP(D192,'[4]2021.05'!$E$5:$F$203,2,0)</f>
        <v>#N/A</v>
      </c>
      <c r="X192" s="2">
        <f t="shared" si="94"/>
        <v>486.728</v>
      </c>
      <c r="Y192" s="2">
        <f t="shared" si="95"/>
        <v>0</v>
      </c>
      <c r="Z192" s="2">
        <f t="shared" si="96"/>
        <v>243.36</v>
      </c>
      <c r="AA192" s="35" t="str">
        <f>VLOOKUP(C192,[7]export!$B$1:$I$388,8,0)</f>
        <v>243.36</v>
      </c>
      <c r="AB192" s="2">
        <f>VLOOKUP(C192,[8]Sheet1!$B$1:$K$500,9,0)</f>
        <v>9.13</v>
      </c>
      <c r="AC192" s="2">
        <f t="shared" si="97"/>
        <v>0</v>
      </c>
      <c r="AD192" s="2">
        <f>VLOOKUP(C192,'2021.06'!$C$2:$M$500,9,0)</f>
        <v>424.17</v>
      </c>
      <c r="AE192" s="2">
        <f>VLOOKUP(D192,'2021.07'!$D$2:$M$435,7,0)</f>
        <v>21.301</v>
      </c>
      <c r="AF192" s="2">
        <f t="shared" si="84"/>
        <v>0</v>
      </c>
      <c r="AH192" s="2" t="str">
        <f>VLOOKUP(D192,[9]Sheet1!$C$1:$H$500,6,0)</f>
        <v>正常应缴</v>
      </c>
    </row>
    <row r="193" ht="20" customHeight="1" spans="1:34">
      <c r="A193" s="10">
        <f t="shared" si="86"/>
        <v>190</v>
      </c>
      <c r="B193" s="15"/>
      <c r="C193" s="11" t="s">
        <v>296</v>
      </c>
      <c r="D193" s="37" t="s">
        <v>297</v>
      </c>
      <c r="E193" s="17">
        <v>3042.05</v>
      </c>
      <c r="F193" s="11">
        <v>3043</v>
      </c>
      <c r="G193" s="13">
        <v>5228.42</v>
      </c>
      <c r="H193" s="11">
        <f t="shared" si="87"/>
        <v>54.76</v>
      </c>
      <c r="I193" s="11">
        <f t="shared" si="88"/>
        <v>486.728</v>
      </c>
      <c r="J193" s="11">
        <f t="shared" si="89"/>
        <v>21.301</v>
      </c>
      <c r="K193" s="13">
        <f t="shared" si="90"/>
        <v>444.42</v>
      </c>
      <c r="L193" s="13"/>
      <c r="M193" s="13">
        <f t="shared" si="74"/>
        <v>1007.209</v>
      </c>
      <c r="N193" s="11">
        <v>0</v>
      </c>
      <c r="O193" s="11">
        <f t="shared" si="91"/>
        <v>243.36</v>
      </c>
      <c r="P193" s="11">
        <f t="shared" si="92"/>
        <v>9.13</v>
      </c>
      <c r="Q193" s="13">
        <f t="shared" si="93"/>
        <v>104.57</v>
      </c>
      <c r="R193" s="13"/>
      <c r="S193" s="11">
        <f t="shared" si="78"/>
        <v>357.06</v>
      </c>
      <c r="T193" s="11">
        <f t="shared" si="79"/>
        <v>1364.269</v>
      </c>
      <c r="U193" s="11"/>
      <c r="W193" s="2" t="e">
        <f>VLOOKUP(D193,'[4]2021.05'!$E$5:$F$203,2,0)</f>
        <v>#N/A</v>
      </c>
      <c r="X193" s="2">
        <f t="shared" si="94"/>
        <v>486.728</v>
      </c>
      <c r="Y193" s="2">
        <f t="shared" si="95"/>
        <v>0</v>
      </c>
      <c r="Z193" s="2">
        <f t="shared" si="96"/>
        <v>243.36</v>
      </c>
      <c r="AA193" s="35" t="str">
        <f>VLOOKUP(C193,[7]export!$B$1:$I$388,8,0)</f>
        <v>243.36</v>
      </c>
      <c r="AB193" s="2">
        <f>VLOOKUP(C193,[8]Sheet1!$B$1:$K$500,9,0)</f>
        <v>9.13</v>
      </c>
      <c r="AC193" s="2">
        <f t="shared" si="97"/>
        <v>0</v>
      </c>
      <c r="AD193" s="2">
        <f>VLOOKUP(C193,'2021.06'!$C$2:$M$500,9,0)</f>
        <v>424.17</v>
      </c>
      <c r="AE193" s="2">
        <f>VLOOKUP(D193,'2021.07'!$D$2:$M$435,7,0)</f>
        <v>21.301</v>
      </c>
      <c r="AF193" s="2">
        <f t="shared" si="84"/>
        <v>0</v>
      </c>
      <c r="AH193" s="2" t="str">
        <f>VLOOKUP(D193,[9]Sheet1!$C$1:$H$500,6,0)</f>
        <v>正常应缴</v>
      </c>
    </row>
    <row r="194" ht="20" customHeight="1" spans="1:34">
      <c r="A194" s="10">
        <f t="shared" si="86"/>
        <v>191</v>
      </c>
      <c r="B194" s="15"/>
      <c r="C194" s="11" t="s">
        <v>879</v>
      </c>
      <c r="D194" s="37" t="s">
        <v>880</v>
      </c>
      <c r="E194" s="17">
        <v>3042.05</v>
      </c>
      <c r="F194" s="11">
        <v>3043</v>
      </c>
      <c r="G194" s="13">
        <v>5228.42</v>
      </c>
      <c r="H194" s="11">
        <f t="shared" si="87"/>
        <v>54.76</v>
      </c>
      <c r="I194" s="11">
        <f t="shared" si="88"/>
        <v>486.728</v>
      </c>
      <c r="J194" s="11">
        <f t="shared" si="89"/>
        <v>21.301</v>
      </c>
      <c r="K194" s="13">
        <f t="shared" si="90"/>
        <v>444.42</v>
      </c>
      <c r="L194" s="13"/>
      <c r="M194" s="13">
        <f t="shared" si="74"/>
        <v>1007.209</v>
      </c>
      <c r="N194" s="11">
        <v>0</v>
      </c>
      <c r="O194" s="11">
        <f t="shared" si="91"/>
        <v>243.36</v>
      </c>
      <c r="P194" s="11">
        <f t="shared" si="92"/>
        <v>9.13</v>
      </c>
      <c r="Q194" s="13">
        <f t="shared" si="93"/>
        <v>104.57</v>
      </c>
      <c r="R194" s="13"/>
      <c r="S194" s="11">
        <f t="shared" si="78"/>
        <v>357.06</v>
      </c>
      <c r="T194" s="11">
        <f t="shared" si="79"/>
        <v>1364.269</v>
      </c>
      <c r="U194" s="11"/>
      <c r="W194" s="2" t="e">
        <f>VLOOKUP(D194,'[4]2021.05'!$E$5:$F$203,2,0)</f>
        <v>#N/A</v>
      </c>
      <c r="X194" s="2">
        <f t="shared" si="94"/>
        <v>486.728</v>
      </c>
      <c r="Y194" s="2">
        <f t="shared" si="95"/>
        <v>0</v>
      </c>
      <c r="Z194" s="2">
        <f t="shared" si="96"/>
        <v>243.36</v>
      </c>
      <c r="AA194" s="35" t="str">
        <f>VLOOKUP(C194,[7]export!$B$1:$I$388,8,0)</f>
        <v>243.36</v>
      </c>
      <c r="AB194" s="2">
        <f>VLOOKUP(C194,[8]Sheet1!$B$1:$K$500,9,0)</f>
        <v>9.13</v>
      </c>
      <c r="AC194" s="2">
        <f t="shared" si="97"/>
        <v>0</v>
      </c>
      <c r="AD194" s="2">
        <f>VLOOKUP(C194,'2021.06'!$C$2:$M$500,9,0)</f>
        <v>424.17</v>
      </c>
      <c r="AE194" s="2">
        <f>VLOOKUP(D194,'2021.07'!$D$2:$M$435,7,0)</f>
        <v>21.301</v>
      </c>
      <c r="AF194" s="2">
        <f t="shared" si="84"/>
        <v>0</v>
      </c>
      <c r="AH194" s="2" t="str">
        <f>VLOOKUP(D194,[9]Sheet1!$C$1:$H$500,6,0)</f>
        <v>正常应缴</v>
      </c>
    </row>
    <row r="195" ht="20" customHeight="1" spans="1:34">
      <c r="A195" s="10">
        <f t="shared" si="86"/>
        <v>192</v>
      </c>
      <c r="B195" s="15"/>
      <c r="C195" s="29" t="s">
        <v>943</v>
      </c>
      <c r="D195" s="29" t="s">
        <v>944</v>
      </c>
      <c r="E195" s="17">
        <v>3042.05</v>
      </c>
      <c r="F195" s="11">
        <v>3043</v>
      </c>
      <c r="G195" s="13">
        <v>5228.42</v>
      </c>
      <c r="H195" s="11">
        <f t="shared" si="87"/>
        <v>54.76</v>
      </c>
      <c r="I195" s="11">
        <f t="shared" si="88"/>
        <v>486.728</v>
      </c>
      <c r="J195" s="11">
        <f t="shared" si="89"/>
        <v>21.301</v>
      </c>
      <c r="K195" s="13">
        <f t="shared" si="90"/>
        <v>444.42</v>
      </c>
      <c r="L195" s="13"/>
      <c r="M195" s="13">
        <f t="shared" si="74"/>
        <v>1007.209</v>
      </c>
      <c r="N195" s="11">
        <v>0</v>
      </c>
      <c r="O195" s="11">
        <f t="shared" si="91"/>
        <v>243.36</v>
      </c>
      <c r="P195" s="11">
        <f t="shared" si="92"/>
        <v>9.13</v>
      </c>
      <c r="Q195" s="13">
        <f t="shared" si="93"/>
        <v>104.57</v>
      </c>
      <c r="R195" s="13"/>
      <c r="S195" s="11">
        <f t="shared" si="78"/>
        <v>357.06</v>
      </c>
      <c r="T195" s="11">
        <f t="shared" si="79"/>
        <v>1364.269</v>
      </c>
      <c r="U195" s="11"/>
      <c r="X195" s="2">
        <f t="shared" si="94"/>
        <v>486.728</v>
      </c>
      <c r="Y195" s="2">
        <f t="shared" si="95"/>
        <v>0</v>
      </c>
      <c r="Z195" s="2">
        <f t="shared" si="96"/>
        <v>243.36</v>
      </c>
      <c r="AA195" s="35" t="str">
        <f>VLOOKUP(C195,[7]export!$B$1:$I$388,8,0)</f>
        <v>243.36</v>
      </c>
      <c r="AB195" s="2">
        <f>VLOOKUP(C195,[8]Sheet1!$B$1:$K$500,9,0)</f>
        <v>9.13</v>
      </c>
      <c r="AC195" s="2">
        <f t="shared" si="97"/>
        <v>0</v>
      </c>
      <c r="AD195" s="2">
        <f>VLOOKUP(C195,'2021.06'!$C$2:$M$500,9,0)</f>
        <v>0</v>
      </c>
      <c r="AE195" s="2">
        <f>VLOOKUP(D195,'2021.07'!$D$2:$M$435,7,0)</f>
        <v>21.301</v>
      </c>
      <c r="AF195" s="2">
        <f t="shared" si="84"/>
        <v>0</v>
      </c>
      <c r="AH195" s="2" t="str">
        <f>VLOOKUP(D195,[9]Sheet1!$C$1:$H$500,6,0)</f>
        <v>正常应缴</v>
      </c>
    </row>
    <row r="196" ht="20" customHeight="1" spans="1:34">
      <c r="A196" s="10">
        <f t="shared" si="86"/>
        <v>193</v>
      </c>
      <c r="B196" s="15"/>
      <c r="C196" s="29" t="s">
        <v>945</v>
      </c>
      <c r="D196" s="29" t="s">
        <v>946</v>
      </c>
      <c r="E196" s="17">
        <v>3042.05</v>
      </c>
      <c r="F196" s="11">
        <v>3043</v>
      </c>
      <c r="G196" s="13">
        <v>5228.42</v>
      </c>
      <c r="H196" s="11">
        <f t="shared" si="87"/>
        <v>54.76</v>
      </c>
      <c r="I196" s="11">
        <f t="shared" si="88"/>
        <v>486.728</v>
      </c>
      <c r="J196" s="11">
        <f t="shared" si="89"/>
        <v>21.301</v>
      </c>
      <c r="K196" s="13">
        <f t="shared" si="90"/>
        <v>444.42</v>
      </c>
      <c r="L196" s="13"/>
      <c r="M196" s="13">
        <f t="shared" si="74"/>
        <v>1007.209</v>
      </c>
      <c r="N196" s="11">
        <v>0</v>
      </c>
      <c r="O196" s="11">
        <f t="shared" si="91"/>
        <v>243.36</v>
      </c>
      <c r="P196" s="11">
        <f t="shared" si="92"/>
        <v>9.13</v>
      </c>
      <c r="Q196" s="13">
        <f t="shared" si="93"/>
        <v>104.57</v>
      </c>
      <c r="R196" s="13"/>
      <c r="S196" s="11">
        <f t="shared" si="78"/>
        <v>357.06</v>
      </c>
      <c r="T196" s="11">
        <f t="shared" si="79"/>
        <v>1364.269</v>
      </c>
      <c r="U196" s="11"/>
      <c r="X196" s="2">
        <f t="shared" si="94"/>
        <v>486.728</v>
      </c>
      <c r="Y196" s="2">
        <f t="shared" si="95"/>
        <v>0</v>
      </c>
      <c r="Z196" s="2">
        <f t="shared" si="96"/>
        <v>243.36</v>
      </c>
      <c r="AA196" s="35" t="str">
        <f>VLOOKUP(C196,[7]export!$B$1:$I$388,8,0)</f>
        <v>243.36</v>
      </c>
      <c r="AB196" s="2">
        <f>VLOOKUP(C196,[8]Sheet1!$B$1:$K$500,9,0)</f>
        <v>9.13</v>
      </c>
      <c r="AC196" s="2">
        <f t="shared" si="97"/>
        <v>0</v>
      </c>
      <c r="AD196" s="2">
        <f>VLOOKUP(C196,'2021.06'!$C$2:$M$500,9,0)</f>
        <v>0</v>
      </c>
      <c r="AE196" s="2">
        <f>VLOOKUP(D196,'2021.07'!$D$2:$M$435,7,0)</f>
        <v>21.301</v>
      </c>
      <c r="AF196" s="2">
        <f t="shared" si="84"/>
        <v>0</v>
      </c>
      <c r="AH196" s="2" t="str">
        <f>VLOOKUP(D196,[9]Sheet1!$C$1:$H$500,6,0)</f>
        <v>正常应缴</v>
      </c>
    </row>
    <row r="197" ht="20" customHeight="1" spans="1:34">
      <c r="A197" s="10">
        <f t="shared" si="86"/>
        <v>194</v>
      </c>
      <c r="B197" s="15"/>
      <c r="C197" s="29" t="s">
        <v>947</v>
      </c>
      <c r="D197" s="214" t="s">
        <v>948</v>
      </c>
      <c r="E197" s="17">
        <v>3042.05</v>
      </c>
      <c r="F197" s="11">
        <v>3043</v>
      </c>
      <c r="G197" s="13">
        <v>5228.42</v>
      </c>
      <c r="H197" s="11">
        <f t="shared" si="87"/>
        <v>54.76</v>
      </c>
      <c r="I197" s="11">
        <f t="shared" si="88"/>
        <v>486.728</v>
      </c>
      <c r="J197" s="11">
        <f t="shared" si="89"/>
        <v>21.301</v>
      </c>
      <c r="K197" s="13">
        <f t="shared" si="90"/>
        <v>444.42</v>
      </c>
      <c r="L197" s="13"/>
      <c r="M197" s="13">
        <f t="shared" ref="M197:M260" si="98">SUM(H197:L197)</f>
        <v>1007.209</v>
      </c>
      <c r="N197" s="11">
        <v>0</v>
      </c>
      <c r="O197" s="11">
        <f t="shared" si="91"/>
        <v>243.36</v>
      </c>
      <c r="P197" s="11">
        <f t="shared" si="92"/>
        <v>9.13</v>
      </c>
      <c r="Q197" s="13">
        <f t="shared" si="93"/>
        <v>104.57</v>
      </c>
      <c r="R197" s="13"/>
      <c r="S197" s="11">
        <f t="shared" ref="S197:S260" si="99">SUM(N197:R197)</f>
        <v>357.06</v>
      </c>
      <c r="T197" s="11">
        <f t="shared" ref="T197:T260" si="100">M197+S197</f>
        <v>1364.269</v>
      </c>
      <c r="U197" s="11"/>
      <c r="X197" s="2">
        <f t="shared" si="94"/>
        <v>486.728</v>
      </c>
      <c r="Y197" s="2">
        <f t="shared" si="95"/>
        <v>0</v>
      </c>
      <c r="Z197" s="2">
        <f t="shared" si="96"/>
        <v>243.36</v>
      </c>
      <c r="AA197" s="35" t="str">
        <f>VLOOKUP(C197,[7]export!$B$1:$I$388,8,0)</f>
        <v>243.36</v>
      </c>
      <c r="AB197" s="2">
        <f>VLOOKUP(C197,[8]Sheet1!$B$1:$K$500,9,0)</f>
        <v>9.13</v>
      </c>
      <c r="AC197" s="2">
        <f t="shared" si="97"/>
        <v>0</v>
      </c>
      <c r="AD197" s="2">
        <f>VLOOKUP(C197,'2021.06'!$C$2:$M$500,9,0)</f>
        <v>0</v>
      </c>
      <c r="AE197" s="2">
        <f>VLOOKUP(D197,'2021.07'!$D$2:$M$435,7,0)</f>
        <v>21.301</v>
      </c>
      <c r="AF197" s="2">
        <f t="shared" ref="AF197:AF206" si="101">AE197-J197</f>
        <v>0</v>
      </c>
      <c r="AH197" s="2" t="str">
        <f>VLOOKUP(D197,[9]Sheet1!$C$1:$H$500,6,0)</f>
        <v>正常应缴</v>
      </c>
    </row>
    <row r="198" ht="20" customHeight="1" spans="1:34">
      <c r="A198" s="10">
        <f t="shared" si="86"/>
        <v>195</v>
      </c>
      <c r="B198" s="15"/>
      <c r="C198" s="29" t="s">
        <v>949</v>
      </c>
      <c r="D198" s="214" t="s">
        <v>950</v>
      </c>
      <c r="E198" s="17">
        <v>3042.05</v>
      </c>
      <c r="F198" s="11">
        <v>3043</v>
      </c>
      <c r="G198" s="13">
        <v>0</v>
      </c>
      <c r="H198" s="11">
        <f t="shared" si="87"/>
        <v>54.76</v>
      </c>
      <c r="I198" s="11">
        <f t="shared" si="88"/>
        <v>486.728</v>
      </c>
      <c r="J198" s="11">
        <f t="shared" si="89"/>
        <v>21.301</v>
      </c>
      <c r="K198" s="13">
        <f t="shared" ref="K198:K209" si="102">ROUND(G198*0.085,2)</f>
        <v>0</v>
      </c>
      <c r="L198" s="13"/>
      <c r="M198" s="13">
        <f t="shared" si="98"/>
        <v>562.789</v>
      </c>
      <c r="N198" s="11">
        <v>0</v>
      </c>
      <c r="O198" s="11">
        <f t="shared" si="91"/>
        <v>243.36</v>
      </c>
      <c r="P198" s="11">
        <f t="shared" si="92"/>
        <v>9.13</v>
      </c>
      <c r="Q198" s="13">
        <f t="shared" si="93"/>
        <v>0</v>
      </c>
      <c r="R198" s="13"/>
      <c r="S198" s="11">
        <f t="shared" si="99"/>
        <v>252.49</v>
      </c>
      <c r="T198" s="11">
        <f t="shared" si="100"/>
        <v>815.279</v>
      </c>
      <c r="U198" s="11"/>
      <c r="X198" s="2">
        <f t="shared" si="94"/>
        <v>486.728</v>
      </c>
      <c r="Y198" s="2">
        <f t="shared" si="95"/>
        <v>0</v>
      </c>
      <c r="Z198" s="2">
        <f t="shared" si="96"/>
        <v>243.36</v>
      </c>
      <c r="AA198" s="35" t="str">
        <f>VLOOKUP(C198,[7]export!$B$1:$I$388,8,0)</f>
        <v>243.36</v>
      </c>
      <c r="AB198" s="2">
        <f>VLOOKUP(C198,[8]Sheet1!$B$1:$K$500,9,0)</f>
        <v>9.13</v>
      </c>
      <c r="AC198" s="2">
        <f t="shared" si="97"/>
        <v>0</v>
      </c>
      <c r="AD198" s="2">
        <f>VLOOKUP(C198,'2021.06'!$C$2:$M$500,9,0)</f>
        <v>0</v>
      </c>
      <c r="AE198" s="2">
        <f>VLOOKUP(D198,'2021.07'!$D$2:$M$435,7,0)</f>
        <v>21.301</v>
      </c>
      <c r="AF198" s="2">
        <f t="shared" si="101"/>
        <v>0</v>
      </c>
      <c r="AH198" s="2" t="str">
        <f>VLOOKUP(D198,[9]Sheet1!$C$1:$H$500,6,0)</f>
        <v>正常应缴</v>
      </c>
    </row>
    <row r="199" ht="20" customHeight="1" spans="1:34">
      <c r="A199" s="10">
        <f t="shared" si="86"/>
        <v>196</v>
      </c>
      <c r="B199" s="15"/>
      <c r="C199" s="29" t="s">
        <v>951</v>
      </c>
      <c r="D199" s="29" t="s">
        <v>952</v>
      </c>
      <c r="E199" s="17">
        <v>3042.05</v>
      </c>
      <c r="F199" s="11">
        <v>0</v>
      </c>
      <c r="G199" s="13">
        <v>0</v>
      </c>
      <c r="H199" s="11">
        <f t="shared" si="87"/>
        <v>54.76</v>
      </c>
      <c r="I199" s="11">
        <v>0</v>
      </c>
      <c r="J199" s="11">
        <v>0</v>
      </c>
      <c r="K199" s="13">
        <f t="shared" si="102"/>
        <v>0</v>
      </c>
      <c r="L199" s="11"/>
      <c r="M199" s="13">
        <f t="shared" si="98"/>
        <v>54.76</v>
      </c>
      <c r="N199" s="11">
        <v>0</v>
      </c>
      <c r="O199" s="11">
        <v>0</v>
      </c>
      <c r="P199" s="11">
        <v>0</v>
      </c>
      <c r="Q199" s="11">
        <v>0</v>
      </c>
      <c r="R199" s="11"/>
      <c r="S199" s="11">
        <f t="shared" si="99"/>
        <v>0</v>
      </c>
      <c r="T199" s="11">
        <f t="shared" si="100"/>
        <v>54.76</v>
      </c>
      <c r="U199" s="11"/>
      <c r="Y199" s="2" t="e">
        <f>VLOOKUP(C199,'[5]6月养老保险明细导'!$B$1:$R$500,17,0)</f>
        <v>#N/A</v>
      </c>
      <c r="Z199" s="2" t="e">
        <f t="shared" si="96"/>
        <v>#N/A</v>
      </c>
      <c r="AA199" s="35" t="e">
        <f>VLOOKUP(C199,[7]export!$B$1:$I$388,8,0)</f>
        <v>#N/A</v>
      </c>
      <c r="AB199" s="2" t="e">
        <f>VLOOKUP(C199,[8]Sheet1!$B$1:$K$500,9,0)</f>
        <v>#N/A</v>
      </c>
      <c r="AC199" s="2" t="e">
        <f t="shared" si="97"/>
        <v>#N/A</v>
      </c>
      <c r="AD199" s="2">
        <f>VLOOKUP(C199,'2021.06'!$C$2:$M$500,9,0)</f>
        <v>0</v>
      </c>
      <c r="AE199" s="2">
        <f>VLOOKUP(D199,'2021.07'!$D$2:$M$435,7,0)</f>
        <v>0</v>
      </c>
      <c r="AF199" s="2">
        <f t="shared" si="101"/>
        <v>0</v>
      </c>
      <c r="AH199" s="2" t="e">
        <f>VLOOKUP(D199,[9]Sheet1!$C$1:$H$500,6,0)</f>
        <v>#N/A</v>
      </c>
    </row>
    <row r="200" ht="20" customHeight="1" spans="1:34">
      <c r="A200" s="10">
        <f t="shared" si="86"/>
        <v>197</v>
      </c>
      <c r="B200" s="15"/>
      <c r="C200" s="29" t="s">
        <v>953</v>
      </c>
      <c r="D200" s="29" t="s">
        <v>954</v>
      </c>
      <c r="E200" s="17">
        <v>3042.05</v>
      </c>
      <c r="F200" s="11">
        <v>0</v>
      </c>
      <c r="G200" s="13">
        <v>0</v>
      </c>
      <c r="H200" s="11">
        <f t="shared" si="87"/>
        <v>54.76</v>
      </c>
      <c r="I200" s="11">
        <v>0</v>
      </c>
      <c r="J200" s="11">
        <v>0</v>
      </c>
      <c r="K200" s="13">
        <f t="shared" si="102"/>
        <v>0</v>
      </c>
      <c r="L200" s="11"/>
      <c r="M200" s="13">
        <f t="shared" si="98"/>
        <v>54.76</v>
      </c>
      <c r="N200" s="11">
        <v>0</v>
      </c>
      <c r="O200" s="11">
        <v>0</v>
      </c>
      <c r="P200" s="11">
        <v>0</v>
      </c>
      <c r="Q200" s="11">
        <v>0</v>
      </c>
      <c r="R200" s="11"/>
      <c r="S200" s="11">
        <f t="shared" si="99"/>
        <v>0</v>
      </c>
      <c r="T200" s="11">
        <f t="shared" si="100"/>
        <v>54.76</v>
      </c>
      <c r="U200" s="11"/>
      <c r="Y200" s="2" t="e">
        <f>VLOOKUP(C200,'[5]6月养老保险明细导'!$B$1:$R$500,17,0)</f>
        <v>#N/A</v>
      </c>
      <c r="Z200" s="2" t="e">
        <f t="shared" si="96"/>
        <v>#N/A</v>
      </c>
      <c r="AA200" s="35" t="e">
        <f>VLOOKUP(C200,[7]export!$B$1:$I$388,8,0)</f>
        <v>#N/A</v>
      </c>
      <c r="AB200" s="2" t="e">
        <f>VLOOKUP(C200,[8]Sheet1!$B$1:$K$500,9,0)</f>
        <v>#N/A</v>
      </c>
      <c r="AC200" s="2" t="e">
        <f t="shared" si="97"/>
        <v>#N/A</v>
      </c>
      <c r="AD200" s="2">
        <f>VLOOKUP(C200,'2021.06'!$C$2:$M$500,9,0)</f>
        <v>0</v>
      </c>
      <c r="AE200" s="2">
        <f>VLOOKUP(D200,'2021.07'!$D$2:$M$435,7,0)</f>
        <v>0</v>
      </c>
      <c r="AF200" s="2">
        <f t="shared" si="101"/>
        <v>0</v>
      </c>
      <c r="AH200" s="2" t="e">
        <f>VLOOKUP(D200,[9]Sheet1!$C$1:$H$500,6,0)</f>
        <v>#N/A</v>
      </c>
    </row>
    <row r="201" ht="20" customHeight="1" spans="1:34">
      <c r="A201" s="10">
        <f t="shared" si="86"/>
        <v>198</v>
      </c>
      <c r="B201" s="15"/>
      <c r="C201" s="29" t="s">
        <v>957</v>
      </c>
      <c r="D201" s="29" t="s">
        <v>958</v>
      </c>
      <c r="E201" s="17">
        <v>3042.05</v>
      </c>
      <c r="F201" s="11">
        <v>0</v>
      </c>
      <c r="G201" s="13">
        <v>0</v>
      </c>
      <c r="H201" s="11">
        <f t="shared" si="87"/>
        <v>54.76</v>
      </c>
      <c r="I201" s="11">
        <v>0</v>
      </c>
      <c r="J201" s="11">
        <v>0</v>
      </c>
      <c r="K201" s="13">
        <f t="shared" si="102"/>
        <v>0</v>
      </c>
      <c r="L201" s="11"/>
      <c r="M201" s="13">
        <f t="shared" si="98"/>
        <v>54.76</v>
      </c>
      <c r="N201" s="11">
        <v>0</v>
      </c>
      <c r="O201" s="11">
        <v>0</v>
      </c>
      <c r="P201" s="11">
        <v>0</v>
      </c>
      <c r="Q201" s="11">
        <v>0</v>
      </c>
      <c r="R201" s="11"/>
      <c r="S201" s="11">
        <f t="shared" si="99"/>
        <v>0</v>
      </c>
      <c r="T201" s="11">
        <f t="shared" si="100"/>
        <v>54.76</v>
      </c>
      <c r="U201" s="11"/>
      <c r="Y201" s="2" t="e">
        <f>VLOOKUP(C201,'[5]6月养老保险明细导'!$B$1:$R$500,17,0)</f>
        <v>#N/A</v>
      </c>
      <c r="Z201" s="2" t="e">
        <f t="shared" si="96"/>
        <v>#N/A</v>
      </c>
      <c r="AA201" s="35" t="e">
        <f>VLOOKUP(C201,[7]export!$B$1:$I$388,8,0)</f>
        <v>#N/A</v>
      </c>
      <c r="AB201" s="2" t="e">
        <f>VLOOKUP(C201,[8]Sheet1!$B$1:$K$500,9,0)</f>
        <v>#N/A</v>
      </c>
      <c r="AC201" s="2" t="e">
        <f t="shared" si="97"/>
        <v>#N/A</v>
      </c>
      <c r="AD201" s="2">
        <f>VLOOKUP(C201,'2021.06'!$C$2:$M$500,9,0)</f>
        <v>0</v>
      </c>
      <c r="AE201" s="2">
        <f>VLOOKUP(D201,'2021.07'!$D$2:$M$435,7,0)</f>
        <v>0</v>
      </c>
      <c r="AF201" s="2">
        <f t="shared" si="101"/>
        <v>0</v>
      </c>
      <c r="AH201" s="2" t="e">
        <f>VLOOKUP(D201,[9]Sheet1!$C$1:$H$500,6,0)</f>
        <v>#N/A</v>
      </c>
    </row>
    <row r="202" ht="20" customHeight="1" spans="1:34">
      <c r="A202" s="10">
        <f t="shared" si="86"/>
        <v>199</v>
      </c>
      <c r="B202" s="15"/>
      <c r="C202" s="29" t="s">
        <v>959</v>
      </c>
      <c r="D202" s="29" t="s">
        <v>960</v>
      </c>
      <c r="E202" s="17">
        <v>3042.05</v>
      </c>
      <c r="F202" s="11">
        <v>0</v>
      </c>
      <c r="G202" s="13">
        <v>0</v>
      </c>
      <c r="H202" s="11">
        <f t="shared" si="87"/>
        <v>54.76</v>
      </c>
      <c r="I202" s="11">
        <v>0</v>
      </c>
      <c r="J202" s="11">
        <v>0</v>
      </c>
      <c r="K202" s="13">
        <f t="shared" si="102"/>
        <v>0</v>
      </c>
      <c r="L202" s="11"/>
      <c r="M202" s="13">
        <f t="shared" si="98"/>
        <v>54.76</v>
      </c>
      <c r="N202" s="11">
        <v>0</v>
      </c>
      <c r="O202" s="11">
        <v>0</v>
      </c>
      <c r="P202" s="11">
        <v>0</v>
      </c>
      <c r="Q202" s="11">
        <v>0</v>
      </c>
      <c r="R202" s="11"/>
      <c r="S202" s="11">
        <f t="shared" si="99"/>
        <v>0</v>
      </c>
      <c r="T202" s="11">
        <f t="shared" si="100"/>
        <v>54.76</v>
      </c>
      <c r="U202" s="11"/>
      <c r="Y202" s="2" t="e">
        <f>VLOOKUP(C202,'[5]6月养老保险明细导'!$B$1:$R$500,17,0)</f>
        <v>#N/A</v>
      </c>
      <c r="Z202" s="2" t="e">
        <f t="shared" si="96"/>
        <v>#N/A</v>
      </c>
      <c r="AA202" s="35" t="e">
        <f>VLOOKUP(C202,[7]export!$B$1:$I$388,8,0)</f>
        <v>#N/A</v>
      </c>
      <c r="AB202" s="2" t="e">
        <f>VLOOKUP(C202,[8]Sheet1!$B$1:$K$500,9,0)</f>
        <v>#N/A</v>
      </c>
      <c r="AC202" s="2" t="e">
        <f t="shared" si="97"/>
        <v>#N/A</v>
      </c>
      <c r="AD202" s="2">
        <f>VLOOKUP(C202,'2021.06'!$C$2:$M$500,9,0)</f>
        <v>0</v>
      </c>
      <c r="AE202" s="2">
        <f>VLOOKUP(D202,'2021.07'!$D$2:$M$435,7,0)</f>
        <v>0</v>
      </c>
      <c r="AF202" s="2">
        <f t="shared" si="101"/>
        <v>0</v>
      </c>
      <c r="AH202" s="2" t="e">
        <f>VLOOKUP(D202,[9]Sheet1!$C$1:$H$500,6,0)</f>
        <v>#N/A</v>
      </c>
    </row>
    <row r="203" s="1" customFormat="1" ht="20" customHeight="1" spans="1:34">
      <c r="A203" s="18"/>
      <c r="B203" s="19"/>
      <c r="C203" s="114" t="s">
        <v>1180</v>
      </c>
      <c r="D203" s="115" t="s">
        <v>1181</v>
      </c>
      <c r="E203" s="21">
        <v>3042.05</v>
      </c>
      <c r="F203" s="12">
        <v>3043</v>
      </c>
      <c r="G203" s="22">
        <v>5228.42</v>
      </c>
      <c r="H203" s="12">
        <f t="shared" si="87"/>
        <v>54.76</v>
      </c>
      <c r="I203" s="12">
        <f t="shared" ref="I203:I208" si="103">E203*0.16</f>
        <v>486.728</v>
      </c>
      <c r="J203" s="12">
        <f t="shared" ref="J203:J208" si="104">F203*0.007</f>
        <v>21.301</v>
      </c>
      <c r="K203" s="22">
        <f t="shared" si="102"/>
        <v>444.42</v>
      </c>
      <c r="L203" s="12">
        <v>54</v>
      </c>
      <c r="M203" s="13">
        <f t="shared" si="98"/>
        <v>1061.209</v>
      </c>
      <c r="N203" s="11">
        <v>0</v>
      </c>
      <c r="O203" s="11">
        <f t="shared" ref="O203:O208" si="105">ROUND(E203*0.08,2)</f>
        <v>243.36</v>
      </c>
      <c r="P203" s="11">
        <f t="shared" ref="P203:P208" si="106">ROUND(F203*0.003,2)</f>
        <v>9.13</v>
      </c>
      <c r="Q203" s="13">
        <f t="shared" ref="Q203:Q208" si="107">ROUND(G203*0.02,2)</f>
        <v>104.57</v>
      </c>
      <c r="R203" s="12">
        <v>54</v>
      </c>
      <c r="S203" s="11">
        <f t="shared" si="99"/>
        <v>411.06</v>
      </c>
      <c r="T203" s="11">
        <f t="shared" si="100"/>
        <v>1472.269</v>
      </c>
      <c r="U203" s="12"/>
      <c r="V203" s="1" t="s">
        <v>50</v>
      </c>
      <c r="AA203" s="36"/>
      <c r="AE203" s="2" t="e">
        <f>VLOOKUP(D203,'2021.07'!$D$2:$M$435,7,0)</f>
        <v>#N/A</v>
      </c>
      <c r="AF203" s="2" t="e">
        <f t="shared" si="101"/>
        <v>#N/A</v>
      </c>
      <c r="AH203" s="2" t="str">
        <f>VLOOKUP(D203,[9]Sheet1!$C$1:$H$500,6,0)</f>
        <v>正常应缴</v>
      </c>
    </row>
    <row r="204" s="1" customFormat="1" ht="20" customHeight="1" spans="1:34">
      <c r="A204" s="18"/>
      <c r="B204" s="19"/>
      <c r="C204" s="114" t="s">
        <v>1182</v>
      </c>
      <c r="D204" s="115" t="s">
        <v>1183</v>
      </c>
      <c r="E204" s="21">
        <v>3042.05</v>
      </c>
      <c r="F204" s="12">
        <v>3043</v>
      </c>
      <c r="G204" s="22">
        <v>5228.42</v>
      </c>
      <c r="H204" s="12">
        <f t="shared" si="87"/>
        <v>54.76</v>
      </c>
      <c r="I204" s="12">
        <f t="shared" si="103"/>
        <v>486.728</v>
      </c>
      <c r="J204" s="12">
        <f t="shared" si="104"/>
        <v>21.301</v>
      </c>
      <c r="K204" s="22">
        <f t="shared" si="102"/>
        <v>444.42</v>
      </c>
      <c r="L204" s="12">
        <v>54</v>
      </c>
      <c r="M204" s="13">
        <f t="shared" si="98"/>
        <v>1061.209</v>
      </c>
      <c r="N204" s="11">
        <v>0</v>
      </c>
      <c r="O204" s="11">
        <f t="shared" si="105"/>
        <v>243.36</v>
      </c>
      <c r="P204" s="11">
        <f t="shared" si="106"/>
        <v>9.13</v>
      </c>
      <c r="Q204" s="13">
        <f t="shared" si="107"/>
        <v>104.57</v>
      </c>
      <c r="R204" s="12">
        <v>54</v>
      </c>
      <c r="S204" s="11">
        <f t="shared" si="99"/>
        <v>411.06</v>
      </c>
      <c r="T204" s="11">
        <f t="shared" si="100"/>
        <v>1472.269</v>
      </c>
      <c r="U204" s="12"/>
      <c r="V204" s="1" t="s">
        <v>50</v>
      </c>
      <c r="AA204" s="36"/>
      <c r="AE204" s="2" t="e">
        <f>VLOOKUP(D204,'2021.07'!$D$2:$M$435,7,0)</f>
        <v>#N/A</v>
      </c>
      <c r="AF204" s="2" t="e">
        <f t="shared" si="101"/>
        <v>#N/A</v>
      </c>
      <c r="AH204" s="2" t="str">
        <f>VLOOKUP(D204,[9]Sheet1!$C$1:$H$500,6,0)</f>
        <v>正常应缴</v>
      </c>
    </row>
    <row r="205" s="1" customFormat="1" ht="20" customHeight="1" spans="1:34">
      <c r="A205" s="18"/>
      <c r="B205" s="19"/>
      <c r="C205" s="114" t="s">
        <v>1184</v>
      </c>
      <c r="D205" s="115" t="s">
        <v>1185</v>
      </c>
      <c r="E205" s="21">
        <v>3042.05</v>
      </c>
      <c r="F205" s="12">
        <v>3043</v>
      </c>
      <c r="G205" s="22">
        <v>0</v>
      </c>
      <c r="H205" s="12">
        <f t="shared" si="87"/>
        <v>54.76</v>
      </c>
      <c r="I205" s="12">
        <f t="shared" si="103"/>
        <v>486.728</v>
      </c>
      <c r="J205" s="12">
        <f t="shared" si="104"/>
        <v>21.301</v>
      </c>
      <c r="K205" s="22">
        <f t="shared" si="102"/>
        <v>0</v>
      </c>
      <c r="L205" s="12"/>
      <c r="M205" s="13">
        <f t="shared" si="98"/>
        <v>562.789</v>
      </c>
      <c r="N205" s="11">
        <v>0</v>
      </c>
      <c r="O205" s="11">
        <f t="shared" si="105"/>
        <v>243.36</v>
      </c>
      <c r="P205" s="11">
        <f t="shared" si="106"/>
        <v>9.13</v>
      </c>
      <c r="Q205" s="13">
        <f t="shared" si="107"/>
        <v>0</v>
      </c>
      <c r="R205" s="12"/>
      <c r="S205" s="11">
        <f t="shared" si="99"/>
        <v>252.49</v>
      </c>
      <c r="T205" s="11">
        <f t="shared" si="100"/>
        <v>815.279</v>
      </c>
      <c r="U205" s="12"/>
      <c r="V205" s="1" t="s">
        <v>50</v>
      </c>
      <c r="AA205" s="36"/>
      <c r="AE205" s="2" t="e">
        <f>VLOOKUP(D205,'2021.07'!$D$2:$M$435,7,0)</f>
        <v>#N/A</v>
      </c>
      <c r="AF205" s="2" t="e">
        <f t="shared" si="101"/>
        <v>#N/A</v>
      </c>
      <c r="AH205" s="2" t="str">
        <f>VLOOKUP(D205,[9]Sheet1!$C$1:$H$500,6,0)</f>
        <v>正常应缴</v>
      </c>
    </row>
    <row r="206" s="1" customFormat="1" ht="20" customHeight="1" spans="1:34">
      <c r="A206" s="18"/>
      <c r="B206" s="19"/>
      <c r="C206" s="114" t="s">
        <v>1186</v>
      </c>
      <c r="D206" s="115" t="s">
        <v>1187</v>
      </c>
      <c r="E206" s="21">
        <v>3042.05</v>
      </c>
      <c r="F206" s="12">
        <v>3043</v>
      </c>
      <c r="G206" s="22">
        <v>5228.42</v>
      </c>
      <c r="H206" s="12">
        <f t="shared" si="87"/>
        <v>54.76</v>
      </c>
      <c r="I206" s="12">
        <f t="shared" si="103"/>
        <v>486.728</v>
      </c>
      <c r="J206" s="12">
        <f t="shared" si="104"/>
        <v>21.301</v>
      </c>
      <c r="K206" s="22">
        <f t="shared" si="102"/>
        <v>444.42</v>
      </c>
      <c r="L206" s="12">
        <v>54</v>
      </c>
      <c r="M206" s="13">
        <f t="shared" si="98"/>
        <v>1061.209</v>
      </c>
      <c r="N206" s="11">
        <v>0</v>
      </c>
      <c r="O206" s="11">
        <f t="shared" si="105"/>
        <v>243.36</v>
      </c>
      <c r="P206" s="11">
        <f t="shared" si="106"/>
        <v>9.13</v>
      </c>
      <c r="Q206" s="13">
        <f t="shared" si="107"/>
        <v>104.57</v>
      </c>
      <c r="R206" s="12">
        <v>54</v>
      </c>
      <c r="S206" s="11">
        <f t="shared" si="99"/>
        <v>411.06</v>
      </c>
      <c r="T206" s="11">
        <f t="shared" si="100"/>
        <v>1472.269</v>
      </c>
      <c r="U206" s="12"/>
      <c r="V206" s="1" t="s">
        <v>50</v>
      </c>
      <c r="AA206" s="36"/>
      <c r="AE206" s="2" t="e">
        <f>VLOOKUP(D206,'2021.07'!$D$2:$M$435,7,0)</f>
        <v>#N/A</v>
      </c>
      <c r="AF206" s="2" t="e">
        <f t="shared" si="101"/>
        <v>#N/A</v>
      </c>
      <c r="AH206" s="2" t="str">
        <f>VLOOKUP(D206,[9]Sheet1!$C$1:$H$500,6,0)</f>
        <v>正常应缴</v>
      </c>
    </row>
    <row r="207" s="1" customFormat="1" ht="20" customHeight="1" spans="1:34">
      <c r="A207" s="18"/>
      <c r="B207" s="19"/>
      <c r="C207" s="114" t="s">
        <v>1188</v>
      </c>
      <c r="D207" s="115" t="s">
        <v>1189</v>
      </c>
      <c r="E207" s="21">
        <v>3042.05</v>
      </c>
      <c r="F207" s="12">
        <v>3043</v>
      </c>
      <c r="G207" s="22">
        <v>5228.42</v>
      </c>
      <c r="H207" s="12">
        <f t="shared" si="87"/>
        <v>54.76</v>
      </c>
      <c r="I207" s="12">
        <f t="shared" si="103"/>
        <v>486.728</v>
      </c>
      <c r="J207" s="12">
        <f t="shared" si="104"/>
        <v>21.301</v>
      </c>
      <c r="K207" s="22">
        <f t="shared" si="102"/>
        <v>444.42</v>
      </c>
      <c r="L207" s="12">
        <v>54</v>
      </c>
      <c r="M207" s="13">
        <f t="shared" si="98"/>
        <v>1061.209</v>
      </c>
      <c r="N207" s="11">
        <v>0</v>
      </c>
      <c r="O207" s="11">
        <f t="shared" si="105"/>
        <v>243.36</v>
      </c>
      <c r="P207" s="11">
        <f t="shared" si="106"/>
        <v>9.13</v>
      </c>
      <c r="Q207" s="13">
        <f t="shared" si="107"/>
        <v>104.57</v>
      </c>
      <c r="R207" s="12">
        <v>54</v>
      </c>
      <c r="S207" s="11">
        <f t="shared" si="99"/>
        <v>411.06</v>
      </c>
      <c r="T207" s="11">
        <f t="shared" si="100"/>
        <v>1472.269</v>
      </c>
      <c r="U207" s="12"/>
      <c r="V207" s="1" t="s">
        <v>50</v>
      </c>
      <c r="AA207" s="36"/>
      <c r="AE207" s="2" t="e">
        <f>VLOOKUP(D207,'2021.07'!$D$2:$M$435,7,0)</f>
        <v>#N/A</v>
      </c>
      <c r="AF207" s="2" t="e">
        <f t="shared" ref="AF207:AF260" si="108">AE207-J207</f>
        <v>#N/A</v>
      </c>
      <c r="AH207" s="2" t="str">
        <f>VLOOKUP(D207,[9]Sheet1!$C$1:$H$500,6,0)</f>
        <v>正常应缴</v>
      </c>
    </row>
    <row r="208" s="1" customFormat="1" ht="20" customHeight="1" spans="1:34">
      <c r="A208" s="18"/>
      <c r="B208" s="19"/>
      <c r="C208" s="114" t="s">
        <v>1190</v>
      </c>
      <c r="D208" s="115" t="s">
        <v>1191</v>
      </c>
      <c r="E208" s="21">
        <v>3042.05</v>
      </c>
      <c r="F208" s="12">
        <v>3043</v>
      </c>
      <c r="G208" s="22">
        <v>5228.42</v>
      </c>
      <c r="H208" s="12">
        <f t="shared" si="87"/>
        <v>54.76</v>
      </c>
      <c r="I208" s="12">
        <f t="shared" si="103"/>
        <v>486.728</v>
      </c>
      <c r="J208" s="12">
        <f t="shared" si="104"/>
        <v>21.301</v>
      </c>
      <c r="K208" s="22">
        <f t="shared" si="102"/>
        <v>444.42</v>
      </c>
      <c r="L208" s="12">
        <v>54</v>
      </c>
      <c r="M208" s="13">
        <f t="shared" si="98"/>
        <v>1061.209</v>
      </c>
      <c r="N208" s="11">
        <v>0</v>
      </c>
      <c r="O208" s="11">
        <f t="shared" si="105"/>
        <v>243.36</v>
      </c>
      <c r="P208" s="11">
        <f t="shared" si="106"/>
        <v>9.13</v>
      </c>
      <c r="Q208" s="13">
        <f t="shared" si="107"/>
        <v>104.57</v>
      </c>
      <c r="R208" s="12">
        <v>54</v>
      </c>
      <c r="S208" s="11">
        <f t="shared" si="99"/>
        <v>411.06</v>
      </c>
      <c r="T208" s="11">
        <f t="shared" si="100"/>
        <v>1472.269</v>
      </c>
      <c r="U208" s="12"/>
      <c r="V208" s="1" t="s">
        <v>50</v>
      </c>
      <c r="AA208" s="36"/>
      <c r="AE208" s="2" t="e">
        <f>VLOOKUP(D208,'2021.07'!$D$2:$M$435,7,0)</f>
        <v>#N/A</v>
      </c>
      <c r="AF208" s="2" t="e">
        <f t="shared" si="108"/>
        <v>#N/A</v>
      </c>
      <c r="AH208" s="2" t="str">
        <f>VLOOKUP(D208,[9]Sheet1!$C$1:$H$500,6,0)</f>
        <v>正常应缴</v>
      </c>
    </row>
    <row r="209" ht="20" customHeight="1" spans="1:34">
      <c r="A209" s="10">
        <f t="shared" ref="A209:A238" si="109">ROW()-3</f>
        <v>206</v>
      </c>
      <c r="B209" s="14" t="s">
        <v>391</v>
      </c>
      <c r="C209" s="11" t="s">
        <v>392</v>
      </c>
      <c r="D209" s="11" t="s">
        <v>393</v>
      </c>
      <c r="E209" s="11">
        <v>2836.2</v>
      </c>
      <c r="F209" s="11">
        <v>2837</v>
      </c>
      <c r="G209" s="13">
        <v>5228.42</v>
      </c>
      <c r="H209" s="11">
        <f t="shared" ref="H209:H255" si="110">ROUND(E209*0.018,2)</f>
        <v>51.05</v>
      </c>
      <c r="I209" s="11">
        <f t="shared" ref="I209:I230" si="111">E209*0.16</f>
        <v>453.792</v>
      </c>
      <c r="J209" s="11">
        <f t="shared" ref="J209:J230" si="112">F209*0.007</f>
        <v>19.859</v>
      </c>
      <c r="K209" s="13">
        <f t="shared" ref="K209:K230" si="113">ROUND(G209*0.085,2)</f>
        <v>444.42</v>
      </c>
      <c r="L209" s="13"/>
      <c r="M209" s="13">
        <f t="shared" si="98"/>
        <v>969.121</v>
      </c>
      <c r="N209" s="11">
        <v>0</v>
      </c>
      <c r="O209" s="11">
        <f t="shared" ref="O209:O230" si="114">ROUND(E209*0.08,2)</f>
        <v>226.9</v>
      </c>
      <c r="P209" s="11">
        <f t="shared" ref="P209:P230" si="115">ROUND(F209*0.003,2)</f>
        <v>8.51</v>
      </c>
      <c r="Q209" s="13">
        <f t="shared" ref="Q209:Q230" si="116">ROUND(G209*0.02,2)</f>
        <v>104.57</v>
      </c>
      <c r="R209" s="13"/>
      <c r="S209" s="11">
        <f t="shared" si="99"/>
        <v>339.98</v>
      </c>
      <c r="T209" s="11">
        <f t="shared" si="100"/>
        <v>1309.101</v>
      </c>
      <c r="U209" s="11"/>
      <c r="V209" s="2" t="str">
        <f>VLOOKUP(D209,[3]汇总!I$2:J$326,2,0)</f>
        <v>√</v>
      </c>
      <c r="W209" s="2">
        <f>VLOOKUP(D209,'[4]2021.05'!$E$5:$F$203,2,0)</f>
        <v>1790</v>
      </c>
      <c r="X209" s="2">
        <f t="shared" ref="X209:X230" si="117">I209*1</f>
        <v>453.792</v>
      </c>
      <c r="Y209" s="2">
        <f t="shared" ref="Y209:Y230" si="118">I209-X209</f>
        <v>0</v>
      </c>
      <c r="Z209" s="2">
        <f t="shared" ref="Z209:Z222" si="119">O209-Y209</f>
        <v>226.9</v>
      </c>
      <c r="AA209" s="35" t="str">
        <f>VLOOKUP(C209,[7]export!$B$1:$I$388,8,0)</f>
        <v>226.9</v>
      </c>
      <c r="AB209" s="2">
        <f>VLOOKUP(C209,[8]Sheet1!$B$1:$K$500,9,0)</f>
        <v>8.51</v>
      </c>
      <c r="AC209" s="2">
        <f t="shared" ref="AC209:AC262" si="120">P209-AB209</f>
        <v>0</v>
      </c>
      <c r="AD209" s="2">
        <f>VLOOKUP(C209,'2021.06'!$C$2:$M$500,9,0)</f>
        <v>424.17</v>
      </c>
      <c r="AE209" s="2">
        <f>VLOOKUP(D209,'2021.07'!$D$2:$M$435,7,0)</f>
        <v>19.859</v>
      </c>
      <c r="AF209" s="2">
        <f t="shared" si="108"/>
        <v>0</v>
      </c>
      <c r="AH209" s="2" t="str">
        <f>VLOOKUP(D209,[9]Sheet1!$C$1:$H$500,6,0)</f>
        <v>正常应缴</v>
      </c>
    </row>
    <row r="210" ht="20" customHeight="1" spans="1:34">
      <c r="A210" s="10">
        <f t="shared" si="109"/>
        <v>207</v>
      </c>
      <c r="B210" s="15"/>
      <c r="C210" s="11" t="s">
        <v>394</v>
      </c>
      <c r="D210" s="11" t="s">
        <v>395</v>
      </c>
      <c r="E210" s="11">
        <v>2836.2</v>
      </c>
      <c r="F210" s="11">
        <v>2837</v>
      </c>
      <c r="G210" s="13">
        <v>5228.42</v>
      </c>
      <c r="H210" s="11">
        <f t="shared" si="110"/>
        <v>51.05</v>
      </c>
      <c r="I210" s="11">
        <f t="shared" si="111"/>
        <v>453.792</v>
      </c>
      <c r="J210" s="11">
        <f t="shared" si="112"/>
        <v>19.859</v>
      </c>
      <c r="K210" s="13">
        <f t="shared" si="113"/>
        <v>444.42</v>
      </c>
      <c r="L210" s="13"/>
      <c r="M210" s="13">
        <f t="shared" si="98"/>
        <v>969.121</v>
      </c>
      <c r="N210" s="11">
        <v>0</v>
      </c>
      <c r="O210" s="11">
        <f t="shared" si="114"/>
        <v>226.9</v>
      </c>
      <c r="P210" s="11">
        <f t="shared" si="115"/>
        <v>8.51</v>
      </c>
      <c r="Q210" s="13">
        <f t="shared" si="116"/>
        <v>104.57</v>
      </c>
      <c r="R210" s="13"/>
      <c r="S210" s="11">
        <f t="shared" si="99"/>
        <v>339.98</v>
      </c>
      <c r="T210" s="11">
        <f t="shared" si="100"/>
        <v>1309.101</v>
      </c>
      <c r="U210" s="11"/>
      <c r="V210" s="2" t="str">
        <f>VLOOKUP(D210,[3]汇总!I$2:J$326,2,0)</f>
        <v>√</v>
      </c>
      <c r="W210" s="2">
        <f>VLOOKUP(D210,'[4]2021.05'!$E$5:$F$203,2,0)</f>
        <v>1790</v>
      </c>
      <c r="X210" s="2">
        <f t="shared" si="117"/>
        <v>453.792</v>
      </c>
      <c r="Y210" s="2">
        <f t="shared" si="118"/>
        <v>0</v>
      </c>
      <c r="Z210" s="2">
        <f t="shared" si="119"/>
        <v>226.9</v>
      </c>
      <c r="AA210" s="35" t="str">
        <f>VLOOKUP(C210,[7]export!$B$1:$I$388,8,0)</f>
        <v>226.9</v>
      </c>
      <c r="AB210" s="2">
        <f>VLOOKUP(C210,[8]Sheet1!$B$1:$K$500,9,0)</f>
        <v>8.51</v>
      </c>
      <c r="AC210" s="2">
        <f t="shared" si="120"/>
        <v>0</v>
      </c>
      <c r="AD210" s="2">
        <f>VLOOKUP(C210,'2021.06'!$C$2:$M$500,9,0)</f>
        <v>424.17</v>
      </c>
      <c r="AE210" s="2">
        <f>VLOOKUP(D210,'2021.07'!$D$2:$M$435,7,0)</f>
        <v>19.859</v>
      </c>
      <c r="AF210" s="2">
        <f t="shared" si="108"/>
        <v>0</v>
      </c>
      <c r="AH210" s="2" t="str">
        <f>VLOOKUP(D210,[9]Sheet1!$C$1:$H$500,6,0)</f>
        <v>正常应缴</v>
      </c>
    </row>
    <row r="211" ht="20" customHeight="1" spans="1:34">
      <c r="A211" s="10">
        <f t="shared" si="109"/>
        <v>208</v>
      </c>
      <c r="B211" s="15"/>
      <c r="C211" s="11" t="s">
        <v>396</v>
      </c>
      <c r="D211" s="11" t="s">
        <v>397</v>
      </c>
      <c r="E211" s="11">
        <v>2836.2</v>
      </c>
      <c r="F211" s="11">
        <v>2837</v>
      </c>
      <c r="G211" s="13">
        <v>5228.42</v>
      </c>
      <c r="H211" s="11">
        <f t="shared" si="110"/>
        <v>51.05</v>
      </c>
      <c r="I211" s="11">
        <f t="shared" si="111"/>
        <v>453.792</v>
      </c>
      <c r="J211" s="11">
        <f t="shared" si="112"/>
        <v>19.859</v>
      </c>
      <c r="K211" s="13">
        <f t="shared" si="113"/>
        <v>444.42</v>
      </c>
      <c r="L211" s="13"/>
      <c r="M211" s="13">
        <f t="shared" si="98"/>
        <v>969.121</v>
      </c>
      <c r="N211" s="11">
        <v>0</v>
      </c>
      <c r="O211" s="11">
        <f t="shared" si="114"/>
        <v>226.9</v>
      </c>
      <c r="P211" s="11">
        <f t="shared" si="115"/>
        <v>8.51</v>
      </c>
      <c r="Q211" s="13">
        <f t="shared" si="116"/>
        <v>104.57</v>
      </c>
      <c r="R211" s="13"/>
      <c r="S211" s="11">
        <f t="shared" si="99"/>
        <v>339.98</v>
      </c>
      <c r="T211" s="11">
        <f t="shared" si="100"/>
        <v>1309.101</v>
      </c>
      <c r="U211" s="11"/>
      <c r="V211" s="2" t="str">
        <f>VLOOKUP(D211,[3]汇总!I$2:J$326,2,0)</f>
        <v>√</v>
      </c>
      <c r="W211" s="2">
        <f>VLOOKUP(D211,'[4]2021.05'!$E$5:$F$203,2,0)</f>
        <v>1790</v>
      </c>
      <c r="X211" s="2">
        <f t="shared" si="117"/>
        <v>453.792</v>
      </c>
      <c r="Y211" s="2">
        <f t="shared" si="118"/>
        <v>0</v>
      </c>
      <c r="Z211" s="2">
        <f t="shared" si="119"/>
        <v>226.9</v>
      </c>
      <c r="AA211" s="35" t="str">
        <f>VLOOKUP(C211,[7]export!$B$1:$I$388,8,0)</f>
        <v>226.9</v>
      </c>
      <c r="AB211" s="2">
        <f>VLOOKUP(C211,[8]Sheet1!$B$1:$K$500,9,0)</f>
        <v>8.51</v>
      </c>
      <c r="AC211" s="2">
        <f t="shared" si="120"/>
        <v>0</v>
      </c>
      <c r="AD211" s="2">
        <f>VLOOKUP(C211,'2021.06'!$C$2:$M$500,9,0)</f>
        <v>424.17</v>
      </c>
      <c r="AE211" s="2">
        <f>VLOOKUP(D211,'2021.07'!$D$2:$M$435,7,0)</f>
        <v>19.859</v>
      </c>
      <c r="AF211" s="2">
        <f t="shared" si="108"/>
        <v>0</v>
      </c>
      <c r="AH211" s="2" t="str">
        <f>VLOOKUP(D211,[9]Sheet1!$C$1:$H$500,6,0)</f>
        <v>正常应缴</v>
      </c>
    </row>
    <row r="212" ht="20" customHeight="1" spans="1:34">
      <c r="A212" s="10">
        <f t="shared" si="109"/>
        <v>209</v>
      </c>
      <c r="B212" s="15"/>
      <c r="C212" s="11" t="s">
        <v>398</v>
      </c>
      <c r="D212" s="11" t="s">
        <v>399</v>
      </c>
      <c r="E212" s="11">
        <v>2836.2</v>
      </c>
      <c r="F212" s="11">
        <v>2837</v>
      </c>
      <c r="G212" s="13">
        <v>5228.42</v>
      </c>
      <c r="H212" s="11">
        <f t="shared" si="110"/>
        <v>51.05</v>
      </c>
      <c r="I212" s="11">
        <f t="shared" si="111"/>
        <v>453.792</v>
      </c>
      <c r="J212" s="11">
        <f t="shared" si="112"/>
        <v>19.859</v>
      </c>
      <c r="K212" s="13">
        <f t="shared" si="113"/>
        <v>444.42</v>
      </c>
      <c r="L212" s="13"/>
      <c r="M212" s="13">
        <f t="shared" si="98"/>
        <v>969.121</v>
      </c>
      <c r="N212" s="11">
        <v>0</v>
      </c>
      <c r="O212" s="11">
        <f t="shared" si="114"/>
        <v>226.9</v>
      </c>
      <c r="P212" s="11">
        <f t="shared" si="115"/>
        <v>8.51</v>
      </c>
      <c r="Q212" s="13">
        <f t="shared" si="116"/>
        <v>104.57</v>
      </c>
      <c r="R212" s="13"/>
      <c r="S212" s="11">
        <f t="shared" si="99"/>
        <v>339.98</v>
      </c>
      <c r="T212" s="11">
        <f t="shared" si="100"/>
        <v>1309.101</v>
      </c>
      <c r="U212" s="11"/>
      <c r="V212" s="2" t="str">
        <f>VLOOKUP(D212,[3]汇总!I$2:J$326,2,0)</f>
        <v>√</v>
      </c>
      <c r="W212" s="2">
        <f>VLOOKUP(D212,'[4]2021.05'!$E$5:$F$203,2,0)</f>
        <v>1790</v>
      </c>
      <c r="X212" s="2">
        <f t="shared" si="117"/>
        <v>453.792</v>
      </c>
      <c r="Y212" s="2">
        <f t="shared" si="118"/>
        <v>0</v>
      </c>
      <c r="Z212" s="2">
        <f t="shared" si="119"/>
        <v>226.9</v>
      </c>
      <c r="AA212" s="35" t="str">
        <f>VLOOKUP(C212,[7]export!$B$1:$I$388,8,0)</f>
        <v>226.9</v>
      </c>
      <c r="AB212" s="2">
        <f>VLOOKUP(C212,[8]Sheet1!$B$1:$K$500,9,0)</f>
        <v>8.51</v>
      </c>
      <c r="AC212" s="2">
        <f t="shared" si="120"/>
        <v>0</v>
      </c>
      <c r="AD212" s="2">
        <f>VLOOKUP(C212,'2021.06'!$C$2:$M$500,9,0)</f>
        <v>424.17</v>
      </c>
      <c r="AE212" s="2">
        <f>VLOOKUP(D212,'2021.07'!$D$2:$M$435,7,0)</f>
        <v>19.859</v>
      </c>
      <c r="AF212" s="2">
        <f t="shared" si="108"/>
        <v>0</v>
      </c>
      <c r="AH212" s="2" t="str">
        <f>VLOOKUP(D212,[9]Sheet1!$C$1:$H$500,6,0)</f>
        <v>正常应缴</v>
      </c>
    </row>
    <row r="213" ht="20" customHeight="1" spans="1:34">
      <c r="A213" s="10">
        <f t="shared" si="109"/>
        <v>210</v>
      </c>
      <c r="B213" s="15"/>
      <c r="C213" s="11" t="s">
        <v>402</v>
      </c>
      <c r="D213" s="11" t="s">
        <v>403</v>
      </c>
      <c r="E213" s="11">
        <v>2836.2</v>
      </c>
      <c r="F213" s="11">
        <v>2837</v>
      </c>
      <c r="G213" s="13">
        <v>5228.42</v>
      </c>
      <c r="H213" s="11">
        <f t="shared" si="110"/>
        <v>51.05</v>
      </c>
      <c r="I213" s="11">
        <f t="shared" si="111"/>
        <v>453.792</v>
      </c>
      <c r="J213" s="11">
        <f t="shared" si="112"/>
        <v>19.859</v>
      </c>
      <c r="K213" s="13">
        <f t="shared" si="113"/>
        <v>444.42</v>
      </c>
      <c r="L213" s="13"/>
      <c r="M213" s="13">
        <f t="shared" si="98"/>
        <v>969.121</v>
      </c>
      <c r="N213" s="11">
        <v>0</v>
      </c>
      <c r="O213" s="11">
        <f t="shared" si="114"/>
        <v>226.9</v>
      </c>
      <c r="P213" s="11">
        <f t="shared" si="115"/>
        <v>8.51</v>
      </c>
      <c r="Q213" s="13">
        <f t="shared" si="116"/>
        <v>104.57</v>
      </c>
      <c r="R213" s="13"/>
      <c r="S213" s="11">
        <f t="shared" si="99"/>
        <v>339.98</v>
      </c>
      <c r="T213" s="11">
        <f t="shared" si="100"/>
        <v>1309.101</v>
      </c>
      <c r="U213" s="11"/>
      <c r="V213" s="2" t="str">
        <f>VLOOKUP(D213,[3]汇总!I$2:J$326,2,0)</f>
        <v>√</v>
      </c>
      <c r="W213" s="2">
        <f>VLOOKUP(D213,'[4]2021.05'!$E$5:$F$203,2,0)</f>
        <v>1790</v>
      </c>
      <c r="X213" s="2">
        <f t="shared" si="117"/>
        <v>453.792</v>
      </c>
      <c r="Y213" s="2">
        <f t="shared" si="118"/>
        <v>0</v>
      </c>
      <c r="Z213" s="2">
        <f t="shared" si="119"/>
        <v>226.9</v>
      </c>
      <c r="AA213" s="35" t="str">
        <f>VLOOKUP(C213,[7]export!$B$1:$I$388,8,0)</f>
        <v>226.9</v>
      </c>
      <c r="AB213" s="2">
        <f>VLOOKUP(C213,[8]Sheet1!$B$1:$K$500,9,0)</f>
        <v>8.51</v>
      </c>
      <c r="AC213" s="2">
        <f t="shared" si="120"/>
        <v>0</v>
      </c>
      <c r="AD213" s="2">
        <f>VLOOKUP(C213,'2021.06'!$C$2:$M$500,9,0)</f>
        <v>424.17</v>
      </c>
      <c r="AE213" s="2">
        <f>VLOOKUP(D213,'2021.07'!$D$2:$M$435,7,0)</f>
        <v>19.859</v>
      </c>
      <c r="AF213" s="2">
        <f t="shared" si="108"/>
        <v>0</v>
      </c>
      <c r="AH213" s="2" t="str">
        <f>VLOOKUP(D213,[9]Sheet1!$C$1:$H$500,6,0)</f>
        <v>正常应缴</v>
      </c>
    </row>
    <row r="214" ht="20" customHeight="1" spans="1:34">
      <c r="A214" s="10">
        <f t="shared" si="109"/>
        <v>211</v>
      </c>
      <c r="B214" s="15"/>
      <c r="C214" s="11" t="s">
        <v>404</v>
      </c>
      <c r="D214" s="11" t="s">
        <v>405</v>
      </c>
      <c r="E214" s="11">
        <v>2836.2</v>
      </c>
      <c r="F214" s="11">
        <v>2837</v>
      </c>
      <c r="G214" s="13">
        <v>5228.42</v>
      </c>
      <c r="H214" s="11">
        <f t="shared" si="110"/>
        <v>51.05</v>
      </c>
      <c r="I214" s="11">
        <f t="shared" si="111"/>
        <v>453.792</v>
      </c>
      <c r="J214" s="11">
        <f t="shared" si="112"/>
        <v>19.859</v>
      </c>
      <c r="K214" s="13">
        <f t="shared" si="113"/>
        <v>444.42</v>
      </c>
      <c r="L214" s="13"/>
      <c r="M214" s="13">
        <f t="shared" si="98"/>
        <v>969.121</v>
      </c>
      <c r="N214" s="11">
        <v>0</v>
      </c>
      <c r="O214" s="11">
        <f t="shared" si="114"/>
        <v>226.9</v>
      </c>
      <c r="P214" s="11">
        <f t="shared" si="115"/>
        <v>8.51</v>
      </c>
      <c r="Q214" s="13">
        <f t="shared" si="116"/>
        <v>104.57</v>
      </c>
      <c r="R214" s="13"/>
      <c r="S214" s="11">
        <f t="shared" si="99"/>
        <v>339.98</v>
      </c>
      <c r="T214" s="11">
        <f t="shared" si="100"/>
        <v>1309.101</v>
      </c>
      <c r="U214" s="11"/>
      <c r="V214" s="2" t="str">
        <f>VLOOKUP(D214,[3]汇总!I$2:J$326,2,0)</f>
        <v>√</v>
      </c>
      <c r="W214" s="2">
        <f>VLOOKUP(D214,'[4]2021.05'!$E$5:$F$203,2,0)</f>
        <v>1790</v>
      </c>
      <c r="X214" s="2">
        <f t="shared" si="117"/>
        <v>453.792</v>
      </c>
      <c r="Y214" s="2">
        <f t="shared" si="118"/>
        <v>0</v>
      </c>
      <c r="Z214" s="2">
        <f t="shared" si="119"/>
        <v>226.9</v>
      </c>
      <c r="AA214" s="35" t="str">
        <f>VLOOKUP(C214,[7]export!$B$1:$I$388,8,0)</f>
        <v>226.9</v>
      </c>
      <c r="AB214" s="2">
        <f>VLOOKUP(C214,[8]Sheet1!$B$1:$K$500,9,0)</f>
        <v>8.51</v>
      </c>
      <c r="AC214" s="2">
        <f t="shared" si="120"/>
        <v>0</v>
      </c>
      <c r="AD214" s="2">
        <f>VLOOKUP(C214,'2021.06'!$C$2:$M$500,9,0)</f>
        <v>424.17</v>
      </c>
      <c r="AE214" s="2">
        <f>VLOOKUP(D214,'2021.07'!$D$2:$M$435,7,0)</f>
        <v>19.859</v>
      </c>
      <c r="AF214" s="2">
        <f t="shared" si="108"/>
        <v>0</v>
      </c>
      <c r="AH214" s="2" t="str">
        <f>VLOOKUP(D214,[9]Sheet1!$C$1:$H$500,6,0)</f>
        <v>正常应缴</v>
      </c>
    </row>
    <row r="215" ht="20" customHeight="1" spans="1:34">
      <c r="A215" s="10">
        <f t="shared" si="109"/>
        <v>212</v>
      </c>
      <c r="B215" s="15"/>
      <c r="C215" s="11" t="s">
        <v>408</v>
      </c>
      <c r="D215" s="11" t="s">
        <v>409</v>
      </c>
      <c r="E215" s="11">
        <v>2836.2</v>
      </c>
      <c r="F215" s="11">
        <v>2837</v>
      </c>
      <c r="G215" s="13">
        <v>5228.42</v>
      </c>
      <c r="H215" s="11">
        <f t="shared" si="110"/>
        <v>51.05</v>
      </c>
      <c r="I215" s="11">
        <f t="shared" si="111"/>
        <v>453.792</v>
      </c>
      <c r="J215" s="11">
        <f t="shared" si="112"/>
        <v>19.859</v>
      </c>
      <c r="K215" s="13">
        <f t="shared" si="113"/>
        <v>444.42</v>
      </c>
      <c r="L215" s="13"/>
      <c r="M215" s="13">
        <f t="shared" si="98"/>
        <v>969.121</v>
      </c>
      <c r="N215" s="11">
        <v>0</v>
      </c>
      <c r="O215" s="11">
        <f t="shared" si="114"/>
        <v>226.9</v>
      </c>
      <c r="P215" s="11">
        <f t="shared" si="115"/>
        <v>8.51</v>
      </c>
      <c r="Q215" s="13">
        <f t="shared" si="116"/>
        <v>104.57</v>
      </c>
      <c r="R215" s="13"/>
      <c r="S215" s="11">
        <f t="shared" si="99"/>
        <v>339.98</v>
      </c>
      <c r="T215" s="11">
        <f t="shared" si="100"/>
        <v>1309.101</v>
      </c>
      <c r="U215" s="11"/>
      <c r="V215" s="2" t="str">
        <f>VLOOKUP(D215,[3]汇总!I$2:J$326,2,0)</f>
        <v>√</v>
      </c>
      <c r="W215" s="2">
        <f>VLOOKUP(D215,'[4]2021.05'!$E$5:$F$203,2,0)</f>
        <v>1790</v>
      </c>
      <c r="X215" s="2">
        <f t="shared" si="117"/>
        <v>453.792</v>
      </c>
      <c r="Y215" s="2">
        <f t="shared" si="118"/>
        <v>0</v>
      </c>
      <c r="Z215" s="2">
        <f t="shared" si="119"/>
        <v>226.9</v>
      </c>
      <c r="AA215" s="35" t="str">
        <f>VLOOKUP(C215,[7]export!$B$1:$I$388,8,0)</f>
        <v>226.9</v>
      </c>
      <c r="AB215" s="2">
        <f>VLOOKUP(C215,[8]Sheet1!$B$1:$K$500,9,0)</f>
        <v>8.51</v>
      </c>
      <c r="AC215" s="2">
        <f t="shared" si="120"/>
        <v>0</v>
      </c>
      <c r="AD215" s="2">
        <f>VLOOKUP(C215,'2021.06'!$C$2:$M$500,9,0)</f>
        <v>424.17</v>
      </c>
      <c r="AE215" s="2">
        <f>VLOOKUP(D215,'2021.07'!$D$2:$M$435,7,0)</f>
        <v>19.859</v>
      </c>
      <c r="AF215" s="2">
        <f t="shared" si="108"/>
        <v>0</v>
      </c>
      <c r="AH215" s="2" t="str">
        <f>VLOOKUP(D215,[9]Sheet1!$C$1:$H$500,6,0)</f>
        <v>正常应缴</v>
      </c>
    </row>
    <row r="216" ht="20" customHeight="1" spans="1:34">
      <c r="A216" s="10">
        <f t="shared" si="109"/>
        <v>213</v>
      </c>
      <c r="B216" s="15"/>
      <c r="C216" s="11" t="s">
        <v>410</v>
      </c>
      <c r="D216" s="11" t="s">
        <v>411</v>
      </c>
      <c r="E216" s="11">
        <v>2836.2</v>
      </c>
      <c r="F216" s="11">
        <v>2837</v>
      </c>
      <c r="G216" s="13">
        <v>5228.42</v>
      </c>
      <c r="H216" s="11">
        <f t="shared" si="110"/>
        <v>51.05</v>
      </c>
      <c r="I216" s="11">
        <f t="shared" si="111"/>
        <v>453.792</v>
      </c>
      <c r="J216" s="11">
        <f t="shared" si="112"/>
        <v>19.859</v>
      </c>
      <c r="K216" s="13">
        <f t="shared" si="113"/>
        <v>444.42</v>
      </c>
      <c r="L216" s="13"/>
      <c r="M216" s="13">
        <f t="shared" si="98"/>
        <v>969.121</v>
      </c>
      <c r="N216" s="11">
        <v>0</v>
      </c>
      <c r="O216" s="11">
        <f t="shared" si="114"/>
        <v>226.9</v>
      </c>
      <c r="P216" s="11">
        <f t="shared" si="115"/>
        <v>8.51</v>
      </c>
      <c r="Q216" s="13">
        <f t="shared" si="116"/>
        <v>104.57</v>
      </c>
      <c r="R216" s="13"/>
      <c r="S216" s="11">
        <f t="shared" si="99"/>
        <v>339.98</v>
      </c>
      <c r="T216" s="11">
        <f t="shared" si="100"/>
        <v>1309.101</v>
      </c>
      <c r="U216" s="11"/>
      <c r="V216" s="2" t="str">
        <f>VLOOKUP(D216,[3]汇总!I$2:J$326,2,0)</f>
        <v>√</v>
      </c>
      <c r="W216" s="2">
        <f>VLOOKUP(D216,'[4]2021.05'!$E$5:$F$203,2,0)</f>
        <v>1790</v>
      </c>
      <c r="X216" s="2">
        <f t="shared" si="117"/>
        <v>453.792</v>
      </c>
      <c r="Y216" s="2">
        <f t="shared" si="118"/>
        <v>0</v>
      </c>
      <c r="Z216" s="2">
        <f t="shared" si="119"/>
        <v>226.9</v>
      </c>
      <c r="AA216" s="35" t="str">
        <f>VLOOKUP(C216,[7]export!$B$1:$I$388,8,0)</f>
        <v>226.9</v>
      </c>
      <c r="AB216" s="2">
        <f>VLOOKUP(C216,[8]Sheet1!$B$1:$K$500,9,0)</f>
        <v>8.51</v>
      </c>
      <c r="AC216" s="2">
        <f t="shared" si="120"/>
        <v>0</v>
      </c>
      <c r="AD216" s="2">
        <f>VLOOKUP(C216,'2021.06'!$C$2:$M$500,9,0)</f>
        <v>424.17</v>
      </c>
      <c r="AE216" s="2">
        <f>VLOOKUP(D216,'2021.07'!$D$2:$M$435,7,0)</f>
        <v>19.859</v>
      </c>
      <c r="AF216" s="2">
        <f t="shared" si="108"/>
        <v>0</v>
      </c>
      <c r="AH216" s="2" t="str">
        <f>VLOOKUP(D216,[9]Sheet1!$C$1:$H$500,6,0)</f>
        <v>正常应缴</v>
      </c>
    </row>
    <row r="217" ht="20" customHeight="1" spans="1:34">
      <c r="A217" s="10">
        <f t="shared" si="109"/>
        <v>214</v>
      </c>
      <c r="B217" s="15"/>
      <c r="C217" s="11" t="s">
        <v>412</v>
      </c>
      <c r="D217" s="11" t="s">
        <v>413</v>
      </c>
      <c r="E217" s="11">
        <v>2836.2</v>
      </c>
      <c r="F217" s="11">
        <v>2837</v>
      </c>
      <c r="G217" s="13">
        <v>5228.42</v>
      </c>
      <c r="H217" s="11">
        <f t="shared" si="110"/>
        <v>51.05</v>
      </c>
      <c r="I217" s="11">
        <f t="shared" si="111"/>
        <v>453.792</v>
      </c>
      <c r="J217" s="11">
        <f t="shared" si="112"/>
        <v>19.859</v>
      </c>
      <c r="K217" s="13">
        <f t="shared" si="113"/>
        <v>444.42</v>
      </c>
      <c r="L217" s="13"/>
      <c r="M217" s="13">
        <f t="shared" si="98"/>
        <v>969.121</v>
      </c>
      <c r="N217" s="11">
        <v>0</v>
      </c>
      <c r="O217" s="11">
        <f t="shared" si="114"/>
        <v>226.9</v>
      </c>
      <c r="P217" s="11">
        <f t="shared" si="115"/>
        <v>8.51</v>
      </c>
      <c r="Q217" s="13">
        <f t="shared" si="116"/>
        <v>104.57</v>
      </c>
      <c r="R217" s="13"/>
      <c r="S217" s="11">
        <f t="shared" si="99"/>
        <v>339.98</v>
      </c>
      <c r="T217" s="11">
        <f t="shared" si="100"/>
        <v>1309.101</v>
      </c>
      <c r="U217" s="11"/>
      <c r="V217" s="2" t="str">
        <f>VLOOKUP(D217,[3]汇总!I$2:J$326,2,0)</f>
        <v>√</v>
      </c>
      <c r="W217" s="2">
        <f>VLOOKUP(D217,'[4]2021.05'!$E$5:$F$203,2,0)</f>
        <v>1790</v>
      </c>
      <c r="X217" s="2">
        <f t="shared" si="117"/>
        <v>453.792</v>
      </c>
      <c r="Y217" s="2">
        <f t="shared" si="118"/>
        <v>0</v>
      </c>
      <c r="Z217" s="2">
        <f t="shared" si="119"/>
        <v>226.9</v>
      </c>
      <c r="AA217" s="35" t="str">
        <f>VLOOKUP(C217,[7]export!$B$1:$I$388,8,0)</f>
        <v>226.9</v>
      </c>
      <c r="AB217" s="2">
        <f>VLOOKUP(C217,[8]Sheet1!$B$1:$K$500,9,0)</f>
        <v>8.51</v>
      </c>
      <c r="AC217" s="2">
        <f t="shared" si="120"/>
        <v>0</v>
      </c>
      <c r="AD217" s="2">
        <f>VLOOKUP(C217,'2021.06'!$C$2:$M$500,9,0)</f>
        <v>424.17</v>
      </c>
      <c r="AE217" s="2">
        <f>VLOOKUP(D217,'2021.07'!$D$2:$M$435,7,0)</f>
        <v>19.859</v>
      </c>
      <c r="AF217" s="2">
        <f t="shared" si="108"/>
        <v>0</v>
      </c>
      <c r="AH217" s="2" t="str">
        <f>VLOOKUP(D217,[9]Sheet1!$C$1:$H$500,6,0)</f>
        <v>正常应缴</v>
      </c>
    </row>
    <row r="218" ht="20" customHeight="1" spans="1:34">
      <c r="A218" s="10">
        <f t="shared" si="109"/>
        <v>215</v>
      </c>
      <c r="B218" s="15"/>
      <c r="C218" s="11" t="s">
        <v>414</v>
      </c>
      <c r="D218" s="11" t="s">
        <v>415</v>
      </c>
      <c r="E218" s="11">
        <v>2836.2</v>
      </c>
      <c r="F218" s="11">
        <v>2837</v>
      </c>
      <c r="G218" s="13">
        <v>5228.42</v>
      </c>
      <c r="H218" s="11">
        <f t="shared" si="110"/>
        <v>51.05</v>
      </c>
      <c r="I218" s="11">
        <f t="shared" si="111"/>
        <v>453.792</v>
      </c>
      <c r="J218" s="11">
        <f t="shared" si="112"/>
        <v>19.859</v>
      </c>
      <c r="K218" s="13">
        <f t="shared" si="113"/>
        <v>444.42</v>
      </c>
      <c r="L218" s="13"/>
      <c r="M218" s="13">
        <f t="shared" si="98"/>
        <v>969.121</v>
      </c>
      <c r="N218" s="11">
        <v>0</v>
      </c>
      <c r="O218" s="11">
        <f t="shared" si="114"/>
        <v>226.9</v>
      </c>
      <c r="P218" s="11">
        <f t="shared" si="115"/>
        <v>8.51</v>
      </c>
      <c r="Q218" s="13">
        <f t="shared" si="116"/>
        <v>104.57</v>
      </c>
      <c r="R218" s="13"/>
      <c r="S218" s="11">
        <f t="shared" si="99"/>
        <v>339.98</v>
      </c>
      <c r="T218" s="11">
        <f t="shared" si="100"/>
        <v>1309.101</v>
      </c>
      <c r="U218" s="11"/>
      <c r="V218" s="2" t="str">
        <f>VLOOKUP(D218,[3]汇总!I$2:J$326,2,0)</f>
        <v>√</v>
      </c>
      <c r="W218" s="2">
        <f>VLOOKUP(D218,'[4]2021.05'!$E$5:$F$203,2,0)</f>
        <v>1790</v>
      </c>
      <c r="X218" s="2">
        <f t="shared" si="117"/>
        <v>453.792</v>
      </c>
      <c r="Y218" s="2">
        <f t="shared" si="118"/>
        <v>0</v>
      </c>
      <c r="Z218" s="2">
        <f t="shared" si="119"/>
        <v>226.9</v>
      </c>
      <c r="AA218" s="35" t="str">
        <f>VLOOKUP(C218,[7]export!$B$1:$I$388,8,0)</f>
        <v>226.9</v>
      </c>
      <c r="AB218" s="2">
        <f>VLOOKUP(C218,[8]Sheet1!$B$1:$K$500,9,0)</f>
        <v>8.51</v>
      </c>
      <c r="AC218" s="2">
        <f t="shared" si="120"/>
        <v>0</v>
      </c>
      <c r="AD218" s="2">
        <f>VLOOKUP(C218,'2021.06'!$C$2:$M$500,9,0)</f>
        <v>424.17</v>
      </c>
      <c r="AE218" s="2">
        <f>VLOOKUP(D218,'2021.07'!$D$2:$M$435,7,0)</f>
        <v>19.859</v>
      </c>
      <c r="AF218" s="2">
        <f t="shared" si="108"/>
        <v>0</v>
      </c>
      <c r="AH218" s="2" t="str">
        <f>VLOOKUP(D218,[9]Sheet1!$C$1:$H$500,6,0)</f>
        <v>正常应缴</v>
      </c>
    </row>
    <row r="219" ht="20" customHeight="1" spans="1:34">
      <c r="A219" s="10">
        <f t="shared" si="109"/>
        <v>216</v>
      </c>
      <c r="B219" s="15"/>
      <c r="C219" s="11" t="s">
        <v>416</v>
      </c>
      <c r="D219" s="11" t="s">
        <v>417</v>
      </c>
      <c r="E219" s="11">
        <v>2836.2</v>
      </c>
      <c r="F219" s="11">
        <v>2837</v>
      </c>
      <c r="G219" s="13">
        <v>5228.42</v>
      </c>
      <c r="H219" s="11">
        <f t="shared" si="110"/>
        <v>51.05</v>
      </c>
      <c r="I219" s="11">
        <f t="shared" si="111"/>
        <v>453.792</v>
      </c>
      <c r="J219" s="11">
        <f t="shared" si="112"/>
        <v>19.859</v>
      </c>
      <c r="K219" s="13">
        <f t="shared" si="113"/>
        <v>444.42</v>
      </c>
      <c r="L219" s="13"/>
      <c r="M219" s="13">
        <f t="shared" si="98"/>
        <v>969.121</v>
      </c>
      <c r="N219" s="11">
        <v>0</v>
      </c>
      <c r="O219" s="11">
        <f t="shared" si="114"/>
        <v>226.9</v>
      </c>
      <c r="P219" s="11">
        <f t="shared" si="115"/>
        <v>8.51</v>
      </c>
      <c r="Q219" s="13">
        <f t="shared" si="116"/>
        <v>104.57</v>
      </c>
      <c r="R219" s="13"/>
      <c r="S219" s="11">
        <f t="shared" si="99"/>
        <v>339.98</v>
      </c>
      <c r="T219" s="11">
        <f t="shared" si="100"/>
        <v>1309.101</v>
      </c>
      <c r="U219" s="11"/>
      <c r="V219" s="2" t="str">
        <f>VLOOKUP(D219,[3]汇总!I$2:J$326,2,0)</f>
        <v>√</v>
      </c>
      <c r="W219" s="2">
        <f>VLOOKUP(D219,'[4]2021.05'!$E$5:$F$203,2,0)</f>
        <v>1790</v>
      </c>
      <c r="X219" s="2">
        <f t="shared" si="117"/>
        <v>453.792</v>
      </c>
      <c r="Y219" s="2">
        <f t="shared" si="118"/>
        <v>0</v>
      </c>
      <c r="Z219" s="2">
        <f t="shared" si="119"/>
        <v>226.9</v>
      </c>
      <c r="AA219" s="35" t="str">
        <f>VLOOKUP(C219,[7]export!$B$1:$I$388,8,0)</f>
        <v>226.9</v>
      </c>
      <c r="AB219" s="2">
        <f>VLOOKUP(C219,[8]Sheet1!$B$1:$K$500,9,0)</f>
        <v>8.51</v>
      </c>
      <c r="AC219" s="2">
        <f t="shared" si="120"/>
        <v>0</v>
      </c>
      <c r="AD219" s="2">
        <f>VLOOKUP(C219,'2021.06'!$C$2:$M$500,9,0)</f>
        <v>424.17</v>
      </c>
      <c r="AE219" s="2">
        <f>VLOOKUP(D219,'2021.07'!$D$2:$M$435,7,0)</f>
        <v>19.859</v>
      </c>
      <c r="AF219" s="2">
        <f t="shared" si="108"/>
        <v>0</v>
      </c>
      <c r="AH219" s="2" t="str">
        <f>VLOOKUP(D219,[9]Sheet1!$C$1:$H$500,6,0)</f>
        <v>正常应缴</v>
      </c>
    </row>
    <row r="220" ht="20" customHeight="1" spans="1:34">
      <c r="A220" s="10">
        <f t="shared" si="109"/>
        <v>217</v>
      </c>
      <c r="B220" s="15"/>
      <c r="C220" s="11" t="s">
        <v>418</v>
      </c>
      <c r="D220" s="11" t="s">
        <v>419</v>
      </c>
      <c r="E220" s="11">
        <v>2836.2</v>
      </c>
      <c r="F220" s="11">
        <v>2837</v>
      </c>
      <c r="G220" s="13">
        <v>5228.42</v>
      </c>
      <c r="H220" s="11">
        <f t="shared" si="110"/>
        <v>51.05</v>
      </c>
      <c r="I220" s="11">
        <f t="shared" si="111"/>
        <v>453.792</v>
      </c>
      <c r="J220" s="11">
        <f t="shared" si="112"/>
        <v>19.859</v>
      </c>
      <c r="K220" s="13">
        <f t="shared" si="113"/>
        <v>444.42</v>
      </c>
      <c r="L220" s="13"/>
      <c r="M220" s="13">
        <f t="shared" si="98"/>
        <v>969.121</v>
      </c>
      <c r="N220" s="11">
        <v>0</v>
      </c>
      <c r="O220" s="11">
        <f t="shared" si="114"/>
        <v>226.9</v>
      </c>
      <c r="P220" s="11">
        <f t="shared" si="115"/>
        <v>8.51</v>
      </c>
      <c r="Q220" s="13">
        <f t="shared" si="116"/>
        <v>104.57</v>
      </c>
      <c r="R220" s="13"/>
      <c r="S220" s="11">
        <f t="shared" si="99"/>
        <v>339.98</v>
      </c>
      <c r="T220" s="11">
        <f t="shared" si="100"/>
        <v>1309.101</v>
      </c>
      <c r="U220" s="11"/>
      <c r="V220" s="2" t="str">
        <f>VLOOKUP(D220,[3]汇总!I$2:J$326,2,0)</f>
        <v>√</v>
      </c>
      <c r="W220" s="2">
        <f>VLOOKUP(D220,'[4]2021.05'!$E$5:$F$203,2,0)</f>
        <v>1790</v>
      </c>
      <c r="X220" s="2">
        <f t="shared" si="117"/>
        <v>453.792</v>
      </c>
      <c r="Y220" s="2">
        <f t="shared" si="118"/>
        <v>0</v>
      </c>
      <c r="Z220" s="2">
        <f t="shared" si="119"/>
        <v>226.9</v>
      </c>
      <c r="AA220" s="35" t="str">
        <f>VLOOKUP(C220,[7]export!$B$1:$I$388,8,0)</f>
        <v>226.9</v>
      </c>
      <c r="AB220" s="2">
        <f>VLOOKUP(C220,[8]Sheet1!$B$1:$K$500,9,0)</f>
        <v>8.51</v>
      </c>
      <c r="AC220" s="2">
        <f t="shared" si="120"/>
        <v>0</v>
      </c>
      <c r="AD220" s="2">
        <f>VLOOKUP(C220,'2021.06'!$C$2:$M$500,9,0)</f>
        <v>424.17</v>
      </c>
      <c r="AE220" s="2">
        <f>VLOOKUP(D220,'2021.07'!$D$2:$M$435,7,0)</f>
        <v>19.859</v>
      </c>
      <c r="AF220" s="2">
        <f t="shared" si="108"/>
        <v>0</v>
      </c>
      <c r="AH220" s="2" t="str">
        <f>VLOOKUP(D220,[9]Sheet1!$C$1:$H$500,6,0)</f>
        <v>正常应缴</v>
      </c>
    </row>
    <row r="221" ht="20" customHeight="1" spans="1:34">
      <c r="A221" s="10">
        <f t="shared" si="109"/>
        <v>218</v>
      </c>
      <c r="B221" s="15"/>
      <c r="C221" s="11" t="s">
        <v>420</v>
      </c>
      <c r="D221" s="11" t="s">
        <v>421</v>
      </c>
      <c r="E221" s="11">
        <v>2836.2</v>
      </c>
      <c r="F221" s="11">
        <v>2837</v>
      </c>
      <c r="G221" s="13">
        <v>5228.42</v>
      </c>
      <c r="H221" s="11">
        <f t="shared" si="110"/>
        <v>51.05</v>
      </c>
      <c r="I221" s="11">
        <f t="shared" si="111"/>
        <v>453.792</v>
      </c>
      <c r="J221" s="11">
        <f t="shared" si="112"/>
        <v>19.859</v>
      </c>
      <c r="K221" s="13">
        <f t="shared" si="113"/>
        <v>444.42</v>
      </c>
      <c r="L221" s="13"/>
      <c r="M221" s="13">
        <f t="shared" si="98"/>
        <v>969.121</v>
      </c>
      <c r="N221" s="11">
        <v>0</v>
      </c>
      <c r="O221" s="11">
        <f t="shared" si="114"/>
        <v>226.9</v>
      </c>
      <c r="P221" s="11">
        <f t="shared" si="115"/>
        <v>8.51</v>
      </c>
      <c r="Q221" s="13">
        <f t="shared" si="116"/>
        <v>104.57</v>
      </c>
      <c r="R221" s="13"/>
      <c r="S221" s="11">
        <f t="shared" si="99"/>
        <v>339.98</v>
      </c>
      <c r="T221" s="11">
        <f t="shared" si="100"/>
        <v>1309.101</v>
      </c>
      <c r="U221" s="11"/>
      <c r="V221" s="2" t="str">
        <f>VLOOKUP(D221,[3]汇总!I$2:J$326,2,0)</f>
        <v>√</v>
      </c>
      <c r="W221" s="2">
        <f>VLOOKUP(D221,'[4]2021.05'!$E$5:$F$203,2,0)</f>
        <v>1790</v>
      </c>
      <c r="X221" s="2">
        <f t="shared" si="117"/>
        <v>453.792</v>
      </c>
      <c r="Y221" s="2">
        <f t="shared" si="118"/>
        <v>0</v>
      </c>
      <c r="Z221" s="2">
        <f t="shared" si="119"/>
        <v>226.9</v>
      </c>
      <c r="AA221" s="35" t="str">
        <f>VLOOKUP(C221,[7]export!$B$1:$I$388,8,0)</f>
        <v>226.9</v>
      </c>
      <c r="AB221" s="2">
        <f>VLOOKUP(C221,[8]Sheet1!$B$1:$K$500,9,0)</f>
        <v>8.51</v>
      </c>
      <c r="AC221" s="2">
        <f t="shared" si="120"/>
        <v>0</v>
      </c>
      <c r="AD221" s="2">
        <f>VLOOKUP(C221,'2021.06'!$C$2:$M$500,9,0)</f>
        <v>424.17</v>
      </c>
      <c r="AE221" s="2">
        <f>VLOOKUP(D221,'2021.07'!$D$2:$M$435,7,0)</f>
        <v>19.859</v>
      </c>
      <c r="AF221" s="2">
        <f t="shared" si="108"/>
        <v>0</v>
      </c>
      <c r="AH221" s="2" t="str">
        <f>VLOOKUP(D221,[9]Sheet1!$C$1:$H$500,6,0)</f>
        <v>正常应缴</v>
      </c>
    </row>
    <row r="222" ht="20" customHeight="1" spans="1:34">
      <c r="A222" s="10">
        <f t="shared" si="109"/>
        <v>219</v>
      </c>
      <c r="B222" s="15"/>
      <c r="C222" s="11" t="s">
        <v>422</v>
      </c>
      <c r="D222" s="11" t="s">
        <v>423</v>
      </c>
      <c r="E222" s="11">
        <v>2836.2</v>
      </c>
      <c r="F222" s="11">
        <v>2837</v>
      </c>
      <c r="G222" s="13">
        <v>5228.42</v>
      </c>
      <c r="H222" s="11">
        <f t="shared" si="110"/>
        <v>51.05</v>
      </c>
      <c r="I222" s="11">
        <f t="shared" si="111"/>
        <v>453.792</v>
      </c>
      <c r="J222" s="11">
        <f t="shared" si="112"/>
        <v>19.859</v>
      </c>
      <c r="K222" s="13">
        <f t="shared" si="113"/>
        <v>444.42</v>
      </c>
      <c r="L222" s="13"/>
      <c r="M222" s="13">
        <f t="shared" si="98"/>
        <v>969.121</v>
      </c>
      <c r="N222" s="11">
        <v>0</v>
      </c>
      <c r="O222" s="11">
        <f t="shared" si="114"/>
        <v>226.9</v>
      </c>
      <c r="P222" s="11">
        <f t="shared" si="115"/>
        <v>8.51</v>
      </c>
      <c r="Q222" s="13">
        <f t="shared" si="116"/>
        <v>104.57</v>
      </c>
      <c r="R222" s="13"/>
      <c r="S222" s="11">
        <f t="shared" si="99"/>
        <v>339.98</v>
      </c>
      <c r="T222" s="11">
        <f t="shared" si="100"/>
        <v>1309.101</v>
      </c>
      <c r="U222" s="11"/>
      <c r="V222" s="2" t="str">
        <f>VLOOKUP(D222,[3]汇总!I$2:J$326,2,0)</f>
        <v>√</v>
      </c>
      <c r="W222" s="2" t="e">
        <f>VLOOKUP(D222,'[4]2021.05'!$E$5:$F$203,2,0)</f>
        <v>#N/A</v>
      </c>
      <c r="X222" s="2">
        <f t="shared" si="117"/>
        <v>453.792</v>
      </c>
      <c r="Y222" s="2">
        <f t="shared" si="118"/>
        <v>0</v>
      </c>
      <c r="Z222" s="2">
        <f t="shared" si="119"/>
        <v>226.9</v>
      </c>
      <c r="AA222" s="35" t="str">
        <f>VLOOKUP(C222,[7]export!$B$1:$I$388,8,0)</f>
        <v>226.9</v>
      </c>
      <c r="AB222" s="2">
        <f>VLOOKUP(C222,[8]Sheet1!$B$1:$K$500,9,0)</f>
        <v>8.51</v>
      </c>
      <c r="AC222" s="2">
        <f t="shared" si="120"/>
        <v>0</v>
      </c>
      <c r="AD222" s="2">
        <f>VLOOKUP(C222,'2021.06'!$C$2:$M$500,9,0)</f>
        <v>424.17</v>
      </c>
      <c r="AE222" s="2">
        <f>VLOOKUP(D222,'2021.07'!$D$2:$M$435,7,0)</f>
        <v>19.859</v>
      </c>
      <c r="AF222" s="2">
        <f t="shared" si="108"/>
        <v>0</v>
      </c>
      <c r="AH222" s="2" t="str">
        <f>VLOOKUP(D222,[9]Sheet1!$C$1:$H$500,6,0)</f>
        <v>正常应缴</v>
      </c>
    </row>
    <row r="223" ht="20" customHeight="1" spans="1:34">
      <c r="A223" s="10">
        <f t="shared" si="109"/>
        <v>220</v>
      </c>
      <c r="B223" s="15"/>
      <c r="C223" s="11" t="s">
        <v>424</v>
      </c>
      <c r="D223" s="11" t="s">
        <v>425</v>
      </c>
      <c r="E223" s="11">
        <v>2836.2</v>
      </c>
      <c r="F223" s="11">
        <v>2837</v>
      </c>
      <c r="G223" s="13">
        <v>5228.42</v>
      </c>
      <c r="H223" s="11">
        <f t="shared" si="110"/>
        <v>51.05</v>
      </c>
      <c r="I223" s="11">
        <f t="shared" si="111"/>
        <v>453.792</v>
      </c>
      <c r="J223" s="11">
        <f t="shared" si="112"/>
        <v>19.859</v>
      </c>
      <c r="K223" s="13">
        <f t="shared" si="113"/>
        <v>444.42</v>
      </c>
      <c r="L223" s="13"/>
      <c r="M223" s="13">
        <f t="shared" si="98"/>
        <v>969.121</v>
      </c>
      <c r="N223" s="11">
        <v>0</v>
      </c>
      <c r="O223" s="11">
        <f t="shared" si="114"/>
        <v>226.9</v>
      </c>
      <c r="P223" s="11">
        <f t="shared" si="115"/>
        <v>8.51</v>
      </c>
      <c r="Q223" s="13">
        <f t="shared" si="116"/>
        <v>104.57</v>
      </c>
      <c r="R223" s="13"/>
      <c r="S223" s="11">
        <f t="shared" si="99"/>
        <v>339.98</v>
      </c>
      <c r="T223" s="11">
        <f t="shared" si="100"/>
        <v>1309.101</v>
      </c>
      <c r="U223" s="11"/>
      <c r="V223" s="2" t="str">
        <f>VLOOKUP(D223,[3]汇总!I$2:J$326,2,0)</f>
        <v>√</v>
      </c>
      <c r="W223" s="2" t="e">
        <f>VLOOKUP(D223,'[4]2021.05'!$E$5:$F$203,2,0)</f>
        <v>#N/A</v>
      </c>
      <c r="X223" s="2">
        <f t="shared" si="117"/>
        <v>453.792</v>
      </c>
      <c r="Y223" s="2">
        <f t="shared" si="118"/>
        <v>0</v>
      </c>
      <c r="Z223" s="2">
        <f t="shared" ref="Z223:Z236" si="121">O223-Y223</f>
        <v>226.9</v>
      </c>
      <c r="AA223" s="35" t="str">
        <f>VLOOKUP(C223,[7]export!$B$1:$I$388,8,0)</f>
        <v>226.9</v>
      </c>
      <c r="AB223" s="2">
        <f>VLOOKUP(C223,[8]Sheet1!$B$1:$K$500,9,0)</f>
        <v>8.51</v>
      </c>
      <c r="AC223" s="2">
        <f t="shared" si="120"/>
        <v>0</v>
      </c>
      <c r="AD223" s="2">
        <f>VLOOKUP(C223,'2021.06'!$C$2:$M$500,9,0)</f>
        <v>424.17</v>
      </c>
      <c r="AE223" s="2">
        <f>VLOOKUP(D223,'2021.07'!$D$2:$M$435,7,0)</f>
        <v>19.859</v>
      </c>
      <c r="AF223" s="2">
        <f t="shared" si="108"/>
        <v>0</v>
      </c>
      <c r="AH223" s="2" t="str">
        <f>VLOOKUP(D223,[9]Sheet1!$C$1:$H$500,6,0)</f>
        <v>正常应缴</v>
      </c>
    </row>
    <row r="224" ht="20" customHeight="1" spans="1:34">
      <c r="A224" s="10">
        <f t="shared" si="109"/>
        <v>221</v>
      </c>
      <c r="B224" s="15"/>
      <c r="C224" s="11" t="s">
        <v>809</v>
      </c>
      <c r="D224" s="11" t="s">
        <v>810</v>
      </c>
      <c r="E224" s="17">
        <v>3042.05</v>
      </c>
      <c r="F224" s="17">
        <v>3043</v>
      </c>
      <c r="G224" s="13">
        <v>5228.42</v>
      </c>
      <c r="H224" s="11">
        <f t="shared" si="110"/>
        <v>54.76</v>
      </c>
      <c r="I224" s="11">
        <f t="shared" si="111"/>
        <v>486.728</v>
      </c>
      <c r="J224" s="11">
        <f t="shared" si="112"/>
        <v>21.301</v>
      </c>
      <c r="K224" s="13">
        <f t="shared" si="113"/>
        <v>444.42</v>
      </c>
      <c r="L224" s="13"/>
      <c r="M224" s="13">
        <f t="shared" si="98"/>
        <v>1007.209</v>
      </c>
      <c r="N224" s="11">
        <v>0</v>
      </c>
      <c r="O224" s="11">
        <f t="shared" si="114"/>
        <v>243.36</v>
      </c>
      <c r="P224" s="11">
        <f t="shared" si="115"/>
        <v>9.13</v>
      </c>
      <c r="Q224" s="13">
        <f t="shared" si="116"/>
        <v>104.57</v>
      </c>
      <c r="R224" s="13"/>
      <c r="S224" s="11">
        <f t="shared" si="99"/>
        <v>357.06</v>
      </c>
      <c r="T224" s="11">
        <f t="shared" si="100"/>
        <v>1364.269</v>
      </c>
      <c r="U224" s="11"/>
      <c r="V224" s="2" t="str">
        <f>VLOOKUP(D224,[3]汇总!I$2:J$326,2,0)</f>
        <v>√</v>
      </c>
      <c r="W224" s="2" t="e">
        <f>VLOOKUP(D224,'[4]2021.05'!$E$5:$F$203,2,0)</f>
        <v>#N/A</v>
      </c>
      <c r="X224" s="2">
        <f t="shared" si="117"/>
        <v>486.728</v>
      </c>
      <c r="Y224" s="2">
        <f t="shared" si="118"/>
        <v>0</v>
      </c>
      <c r="Z224" s="2">
        <f t="shared" si="121"/>
        <v>243.36</v>
      </c>
      <c r="AA224" s="35" t="str">
        <f>VLOOKUP(C224,[7]export!$B$1:$I$388,8,0)</f>
        <v>243.36</v>
      </c>
      <c r="AB224" s="2">
        <f>VLOOKUP(C224,[8]Sheet1!$B$1:$K$500,9,0)</f>
        <v>9.13</v>
      </c>
      <c r="AC224" s="2">
        <f t="shared" si="120"/>
        <v>0</v>
      </c>
      <c r="AD224" s="2">
        <f>VLOOKUP(C224,'2021.06'!$C$2:$M$500,9,0)</f>
        <v>424.17</v>
      </c>
      <c r="AE224" s="2">
        <f>VLOOKUP(D224,'2021.07'!$D$2:$M$435,7,0)</f>
        <v>21.301</v>
      </c>
      <c r="AF224" s="2">
        <f t="shared" si="108"/>
        <v>0</v>
      </c>
      <c r="AH224" s="2" t="str">
        <f>VLOOKUP(D224,[9]Sheet1!$C$1:$H$500,6,0)</f>
        <v>正常应缴</v>
      </c>
    </row>
    <row r="225" ht="20" customHeight="1" spans="1:34">
      <c r="A225" s="10">
        <f t="shared" si="109"/>
        <v>222</v>
      </c>
      <c r="B225" s="15"/>
      <c r="C225" s="11" t="s">
        <v>881</v>
      </c>
      <c r="D225" s="11" t="s">
        <v>882</v>
      </c>
      <c r="E225" s="17">
        <v>3042.05</v>
      </c>
      <c r="F225" s="11">
        <v>3043</v>
      </c>
      <c r="G225" s="13">
        <v>5228.42</v>
      </c>
      <c r="H225" s="11">
        <f t="shared" si="110"/>
        <v>54.76</v>
      </c>
      <c r="I225" s="11">
        <f t="shared" si="111"/>
        <v>486.728</v>
      </c>
      <c r="J225" s="11">
        <f t="shared" si="112"/>
        <v>21.301</v>
      </c>
      <c r="K225" s="13">
        <f t="shared" si="113"/>
        <v>444.42</v>
      </c>
      <c r="L225" s="13"/>
      <c r="M225" s="13">
        <f t="shared" si="98"/>
        <v>1007.209</v>
      </c>
      <c r="N225" s="11">
        <v>0</v>
      </c>
      <c r="O225" s="11">
        <f t="shared" si="114"/>
        <v>243.36</v>
      </c>
      <c r="P225" s="11">
        <f t="shared" si="115"/>
        <v>9.13</v>
      </c>
      <c r="Q225" s="13">
        <f t="shared" si="116"/>
        <v>104.57</v>
      </c>
      <c r="R225" s="13"/>
      <c r="S225" s="11">
        <f t="shared" si="99"/>
        <v>357.06</v>
      </c>
      <c r="T225" s="11">
        <f t="shared" si="100"/>
        <v>1364.269</v>
      </c>
      <c r="U225" s="11"/>
      <c r="W225" s="2" t="e">
        <f>VLOOKUP(D225,'[4]2021.05'!$E$5:$F$203,2,0)</f>
        <v>#N/A</v>
      </c>
      <c r="X225" s="2">
        <f t="shared" si="117"/>
        <v>486.728</v>
      </c>
      <c r="Y225" s="2">
        <f t="shared" si="118"/>
        <v>0</v>
      </c>
      <c r="Z225" s="2">
        <f t="shared" si="121"/>
        <v>243.36</v>
      </c>
      <c r="AA225" s="35" t="str">
        <f>VLOOKUP(C225,[7]export!$B$1:$I$388,8,0)</f>
        <v>243.36</v>
      </c>
      <c r="AB225" s="2">
        <f>VLOOKUP(C225,[8]Sheet1!$B$1:$K$500,9,0)</f>
        <v>9.13</v>
      </c>
      <c r="AC225" s="2">
        <f t="shared" si="120"/>
        <v>0</v>
      </c>
      <c r="AD225" s="2">
        <f>VLOOKUP(C225,'2021.06'!$C$2:$M$500,9,0)</f>
        <v>424.17</v>
      </c>
      <c r="AE225" s="2">
        <f>VLOOKUP(D225,'2021.07'!$D$2:$M$435,7,0)</f>
        <v>21.301</v>
      </c>
      <c r="AF225" s="2">
        <f t="shared" si="108"/>
        <v>0</v>
      </c>
      <c r="AH225" s="2" t="str">
        <f>VLOOKUP(D225,[9]Sheet1!$C$1:$H$500,6,0)</f>
        <v>正常应缴</v>
      </c>
    </row>
    <row r="226" ht="20" customHeight="1" spans="1:34">
      <c r="A226" s="10">
        <f t="shared" si="109"/>
        <v>223</v>
      </c>
      <c r="B226" s="15"/>
      <c r="C226" s="11" t="s">
        <v>883</v>
      </c>
      <c r="D226" s="213" t="s">
        <v>884</v>
      </c>
      <c r="E226" s="17">
        <v>3042.05</v>
      </c>
      <c r="F226" s="11">
        <v>3043</v>
      </c>
      <c r="G226" s="13">
        <v>5228.42</v>
      </c>
      <c r="H226" s="11">
        <f t="shared" si="110"/>
        <v>54.76</v>
      </c>
      <c r="I226" s="11">
        <f t="shared" si="111"/>
        <v>486.728</v>
      </c>
      <c r="J226" s="11">
        <f t="shared" si="112"/>
        <v>21.301</v>
      </c>
      <c r="K226" s="13">
        <f t="shared" si="113"/>
        <v>444.42</v>
      </c>
      <c r="L226" s="13"/>
      <c r="M226" s="13">
        <f t="shared" si="98"/>
        <v>1007.209</v>
      </c>
      <c r="N226" s="11">
        <v>0</v>
      </c>
      <c r="O226" s="11">
        <f t="shared" si="114"/>
        <v>243.36</v>
      </c>
      <c r="P226" s="11">
        <f t="shared" si="115"/>
        <v>9.13</v>
      </c>
      <c r="Q226" s="13">
        <f t="shared" si="116"/>
        <v>104.57</v>
      </c>
      <c r="R226" s="13"/>
      <c r="S226" s="11">
        <f t="shared" si="99"/>
        <v>357.06</v>
      </c>
      <c r="T226" s="11">
        <f t="shared" si="100"/>
        <v>1364.269</v>
      </c>
      <c r="U226" s="11"/>
      <c r="W226" s="2" t="e">
        <f>VLOOKUP(D226,'[4]2021.05'!$E$5:$F$203,2,0)</f>
        <v>#N/A</v>
      </c>
      <c r="X226" s="2">
        <f t="shared" si="117"/>
        <v>486.728</v>
      </c>
      <c r="Y226" s="2">
        <f t="shared" si="118"/>
        <v>0</v>
      </c>
      <c r="Z226" s="2">
        <f t="shared" si="121"/>
        <v>243.36</v>
      </c>
      <c r="AA226" s="35" t="str">
        <f>VLOOKUP(C226,[7]export!$B$1:$I$388,8,0)</f>
        <v>243.36</v>
      </c>
      <c r="AB226" s="2">
        <f>VLOOKUP(C226,[8]Sheet1!$B$1:$K$500,9,0)</f>
        <v>9.13</v>
      </c>
      <c r="AC226" s="2">
        <f t="shared" si="120"/>
        <v>0</v>
      </c>
      <c r="AD226" s="2">
        <f>VLOOKUP(C226,'2021.06'!$C$2:$M$500,9,0)</f>
        <v>424.17</v>
      </c>
      <c r="AE226" s="2">
        <f>VLOOKUP(D226,'2021.07'!$D$2:$M$435,7,0)</f>
        <v>21.301</v>
      </c>
      <c r="AF226" s="2">
        <f t="shared" si="108"/>
        <v>0</v>
      </c>
      <c r="AH226" s="2" t="str">
        <f>VLOOKUP(D226,[9]Sheet1!$C$1:$H$500,6,0)</f>
        <v>正常应缴</v>
      </c>
    </row>
    <row r="227" ht="20" customHeight="1" spans="1:34">
      <c r="A227" s="10">
        <f t="shared" si="109"/>
        <v>224</v>
      </c>
      <c r="B227" s="15"/>
      <c r="C227" s="11" t="s">
        <v>885</v>
      </c>
      <c r="D227" s="11" t="s">
        <v>886</v>
      </c>
      <c r="E227" s="17">
        <v>3042.05</v>
      </c>
      <c r="F227" s="11">
        <v>3043</v>
      </c>
      <c r="G227" s="13">
        <v>0</v>
      </c>
      <c r="H227" s="11">
        <f t="shared" si="110"/>
        <v>54.76</v>
      </c>
      <c r="I227" s="11">
        <f t="shared" si="111"/>
        <v>486.728</v>
      </c>
      <c r="J227" s="11">
        <f t="shared" si="112"/>
        <v>21.301</v>
      </c>
      <c r="K227" s="13">
        <f t="shared" si="113"/>
        <v>0</v>
      </c>
      <c r="L227" s="13"/>
      <c r="M227" s="13">
        <f t="shared" si="98"/>
        <v>562.789</v>
      </c>
      <c r="N227" s="11">
        <v>0</v>
      </c>
      <c r="O227" s="11">
        <f t="shared" si="114"/>
        <v>243.36</v>
      </c>
      <c r="P227" s="11">
        <f t="shared" si="115"/>
        <v>9.13</v>
      </c>
      <c r="Q227" s="13">
        <f t="shared" si="116"/>
        <v>0</v>
      </c>
      <c r="R227" s="13"/>
      <c r="S227" s="11">
        <f t="shared" si="99"/>
        <v>252.49</v>
      </c>
      <c r="T227" s="11">
        <f t="shared" si="100"/>
        <v>815.279</v>
      </c>
      <c r="U227" s="11"/>
      <c r="W227" s="2" t="e">
        <f>VLOOKUP(D227,'[4]2021.05'!$E$5:$F$203,2,0)</f>
        <v>#N/A</v>
      </c>
      <c r="X227" s="2">
        <f t="shared" si="117"/>
        <v>486.728</v>
      </c>
      <c r="Y227" s="2">
        <f t="shared" si="118"/>
        <v>0</v>
      </c>
      <c r="Z227" s="2">
        <f t="shared" si="121"/>
        <v>243.36</v>
      </c>
      <c r="AA227" s="35" t="str">
        <f>VLOOKUP(C227,[7]export!$B$1:$I$388,8,0)</f>
        <v>243.36</v>
      </c>
      <c r="AB227" s="2">
        <f>VLOOKUP(C227,[8]Sheet1!$B$1:$K$500,9,0)</f>
        <v>9.13</v>
      </c>
      <c r="AC227" s="2">
        <f t="shared" si="120"/>
        <v>0</v>
      </c>
      <c r="AD227" s="2">
        <f>VLOOKUP(C227,'2021.06'!$C$2:$M$500,9,0)</f>
        <v>0</v>
      </c>
      <c r="AE227" s="2">
        <f>VLOOKUP(D227,'2021.07'!$D$2:$M$435,7,0)</f>
        <v>21.301</v>
      </c>
      <c r="AF227" s="2">
        <f t="shared" si="108"/>
        <v>0</v>
      </c>
      <c r="AH227" s="2" t="str">
        <f>VLOOKUP(D227,[9]Sheet1!$C$1:$H$500,6,0)</f>
        <v>正常应缴</v>
      </c>
    </row>
    <row r="228" ht="20" customHeight="1" spans="1:34">
      <c r="A228" s="10">
        <f t="shared" si="109"/>
        <v>225</v>
      </c>
      <c r="B228" s="15"/>
      <c r="C228" s="29" t="s">
        <v>963</v>
      </c>
      <c r="D228" s="29" t="s">
        <v>964</v>
      </c>
      <c r="E228" s="17">
        <v>3042.05</v>
      </c>
      <c r="F228" s="11">
        <v>3043</v>
      </c>
      <c r="G228" s="13">
        <v>0</v>
      </c>
      <c r="H228" s="11">
        <f t="shared" si="110"/>
        <v>54.76</v>
      </c>
      <c r="I228" s="11">
        <f t="shared" si="111"/>
        <v>486.728</v>
      </c>
      <c r="J228" s="11">
        <f t="shared" si="112"/>
        <v>21.301</v>
      </c>
      <c r="K228" s="13">
        <f t="shared" si="113"/>
        <v>0</v>
      </c>
      <c r="L228" s="13"/>
      <c r="M228" s="13">
        <f t="shared" si="98"/>
        <v>562.789</v>
      </c>
      <c r="N228" s="11">
        <v>0</v>
      </c>
      <c r="O228" s="11">
        <f t="shared" si="114"/>
        <v>243.36</v>
      </c>
      <c r="P228" s="11">
        <f t="shared" si="115"/>
        <v>9.13</v>
      </c>
      <c r="Q228" s="13">
        <f t="shared" si="116"/>
        <v>0</v>
      </c>
      <c r="R228" s="13"/>
      <c r="S228" s="11">
        <f t="shared" si="99"/>
        <v>252.49</v>
      </c>
      <c r="T228" s="11">
        <f t="shared" si="100"/>
        <v>815.279</v>
      </c>
      <c r="X228" s="2">
        <f t="shared" si="117"/>
        <v>486.728</v>
      </c>
      <c r="Y228" s="2">
        <f t="shared" si="118"/>
        <v>0</v>
      </c>
      <c r="Z228" s="2">
        <f t="shared" si="121"/>
        <v>243.36</v>
      </c>
      <c r="AA228" s="35" t="str">
        <f>VLOOKUP(C228,[7]export!$B$1:$I$388,8,0)</f>
        <v>243.36</v>
      </c>
      <c r="AB228" s="2">
        <f>VLOOKUP(C228,[8]Sheet1!$B$1:$K$500,9,0)</f>
        <v>9.13</v>
      </c>
      <c r="AC228" s="2">
        <f t="shared" si="120"/>
        <v>0</v>
      </c>
      <c r="AD228" s="2">
        <f>VLOOKUP(C228,'2021.06'!$C$2:$M$500,9,0)</f>
        <v>0</v>
      </c>
      <c r="AE228" s="2">
        <f>VLOOKUP(D228,'2021.07'!$D$2:$M$435,7,0)</f>
        <v>21.301</v>
      </c>
      <c r="AF228" s="2">
        <f t="shared" si="108"/>
        <v>0</v>
      </c>
      <c r="AH228" s="2" t="str">
        <f>VLOOKUP(D228,[9]Sheet1!$C$1:$H$500,6,0)</f>
        <v>正常应缴</v>
      </c>
    </row>
    <row r="229" ht="20" customHeight="1" spans="1:34">
      <c r="A229" s="10">
        <f t="shared" si="109"/>
        <v>226</v>
      </c>
      <c r="B229" s="15"/>
      <c r="C229" s="29" t="s">
        <v>965</v>
      </c>
      <c r="D229" s="29" t="s">
        <v>966</v>
      </c>
      <c r="E229" s="17">
        <v>3042.05</v>
      </c>
      <c r="F229" s="11">
        <v>3043</v>
      </c>
      <c r="G229" s="13">
        <v>5228.42</v>
      </c>
      <c r="H229" s="11">
        <f t="shared" si="110"/>
        <v>54.76</v>
      </c>
      <c r="I229" s="11">
        <f t="shared" si="111"/>
        <v>486.728</v>
      </c>
      <c r="J229" s="11">
        <f t="shared" si="112"/>
        <v>21.301</v>
      </c>
      <c r="K229" s="13">
        <f t="shared" si="113"/>
        <v>444.42</v>
      </c>
      <c r="L229" s="13"/>
      <c r="M229" s="13">
        <f t="shared" si="98"/>
        <v>1007.209</v>
      </c>
      <c r="N229" s="11">
        <v>0</v>
      </c>
      <c r="O229" s="11">
        <f t="shared" si="114"/>
        <v>243.36</v>
      </c>
      <c r="P229" s="11">
        <f t="shared" si="115"/>
        <v>9.13</v>
      </c>
      <c r="Q229" s="13">
        <f t="shared" si="116"/>
        <v>104.57</v>
      </c>
      <c r="R229" s="13"/>
      <c r="S229" s="11">
        <f t="shared" si="99"/>
        <v>357.06</v>
      </c>
      <c r="T229" s="11">
        <f t="shared" si="100"/>
        <v>1364.269</v>
      </c>
      <c r="X229" s="2">
        <f t="shared" si="117"/>
        <v>486.728</v>
      </c>
      <c r="Y229" s="2">
        <f t="shared" si="118"/>
        <v>0</v>
      </c>
      <c r="Z229" s="2">
        <f t="shared" si="121"/>
        <v>243.36</v>
      </c>
      <c r="AA229" s="35" t="str">
        <f>VLOOKUP(C229,[7]export!$B$1:$I$388,8,0)</f>
        <v>243.36</v>
      </c>
      <c r="AB229" s="2">
        <f>VLOOKUP(C229,[8]Sheet1!$B$1:$K$500,9,0)</f>
        <v>9.13</v>
      </c>
      <c r="AC229" s="2">
        <f t="shared" si="120"/>
        <v>0</v>
      </c>
      <c r="AD229" s="2">
        <f>VLOOKUP(C229,'2021.06'!$C$2:$M$500,9,0)</f>
        <v>424.17</v>
      </c>
      <c r="AE229" s="2">
        <f>VLOOKUP(D229,'2021.07'!$D$2:$M$435,7,0)</f>
        <v>21.301</v>
      </c>
      <c r="AF229" s="2">
        <f t="shared" si="108"/>
        <v>0</v>
      </c>
      <c r="AH229" s="2" t="str">
        <f>VLOOKUP(D229,[9]Sheet1!$C$1:$H$500,6,0)</f>
        <v>正常应缴</v>
      </c>
    </row>
    <row r="230" ht="20" customHeight="1" spans="1:34">
      <c r="A230" s="10">
        <f t="shared" si="109"/>
        <v>227</v>
      </c>
      <c r="B230" s="15"/>
      <c r="C230" s="29" t="s">
        <v>967</v>
      </c>
      <c r="D230" s="29" t="s">
        <v>968</v>
      </c>
      <c r="E230" s="17">
        <v>3042.05</v>
      </c>
      <c r="F230" s="11">
        <v>3043</v>
      </c>
      <c r="G230" s="13">
        <v>5228.42</v>
      </c>
      <c r="H230" s="11">
        <f t="shared" si="110"/>
        <v>54.76</v>
      </c>
      <c r="I230" s="11">
        <f t="shared" si="111"/>
        <v>486.728</v>
      </c>
      <c r="J230" s="11">
        <f t="shared" si="112"/>
        <v>21.301</v>
      </c>
      <c r="K230" s="13">
        <f t="shared" si="113"/>
        <v>444.42</v>
      </c>
      <c r="L230" s="13"/>
      <c r="M230" s="13">
        <f t="shared" si="98"/>
        <v>1007.209</v>
      </c>
      <c r="N230" s="11">
        <v>0</v>
      </c>
      <c r="O230" s="11">
        <f t="shared" si="114"/>
        <v>243.36</v>
      </c>
      <c r="P230" s="11">
        <f t="shared" si="115"/>
        <v>9.13</v>
      </c>
      <c r="Q230" s="13">
        <f t="shared" si="116"/>
        <v>104.57</v>
      </c>
      <c r="R230" s="13"/>
      <c r="S230" s="11">
        <f t="shared" si="99"/>
        <v>357.06</v>
      </c>
      <c r="T230" s="11">
        <f t="shared" si="100"/>
        <v>1364.269</v>
      </c>
      <c r="X230" s="2">
        <f t="shared" si="117"/>
        <v>486.728</v>
      </c>
      <c r="Y230" s="2">
        <f t="shared" si="118"/>
        <v>0</v>
      </c>
      <c r="Z230" s="2">
        <f t="shared" si="121"/>
        <v>243.36</v>
      </c>
      <c r="AA230" s="35" t="str">
        <f>VLOOKUP(C230,[7]export!$B$1:$I$388,8,0)</f>
        <v>243.36</v>
      </c>
      <c r="AB230" s="2">
        <f>VLOOKUP(C230,[8]Sheet1!$B$1:$K$500,9,0)</f>
        <v>9.13</v>
      </c>
      <c r="AC230" s="2">
        <f t="shared" si="120"/>
        <v>0</v>
      </c>
      <c r="AD230" s="2">
        <f>VLOOKUP(C230,'2021.06'!$C$2:$M$500,9,0)</f>
        <v>424.17</v>
      </c>
      <c r="AE230" s="2">
        <f>VLOOKUP(D230,'2021.07'!$D$2:$M$435,7,0)</f>
        <v>21.301</v>
      </c>
      <c r="AF230" s="2">
        <f t="shared" si="108"/>
        <v>0</v>
      </c>
      <c r="AH230" s="2" t="str">
        <f>VLOOKUP(D230,[9]Sheet1!$C$1:$H$500,6,0)</f>
        <v>正常应缴</v>
      </c>
    </row>
    <row r="231" ht="20" customHeight="1" spans="1:34">
      <c r="A231" s="10">
        <f t="shared" si="109"/>
        <v>228</v>
      </c>
      <c r="B231" s="15"/>
      <c r="C231" s="29" t="s">
        <v>971</v>
      </c>
      <c r="D231" s="29" t="s">
        <v>972</v>
      </c>
      <c r="E231" s="17">
        <v>3042.05</v>
      </c>
      <c r="F231" s="11">
        <v>3043</v>
      </c>
      <c r="G231" s="13">
        <v>0</v>
      </c>
      <c r="H231" s="11">
        <f t="shared" si="110"/>
        <v>54.76</v>
      </c>
      <c r="I231" s="11">
        <v>0</v>
      </c>
      <c r="J231" s="11">
        <v>0</v>
      </c>
      <c r="K231" s="11">
        <v>0</v>
      </c>
      <c r="L231" s="11"/>
      <c r="M231" s="13">
        <f t="shared" si="98"/>
        <v>54.76</v>
      </c>
      <c r="N231" s="11">
        <v>0</v>
      </c>
      <c r="O231" s="11">
        <v>0</v>
      </c>
      <c r="P231" s="11">
        <v>0</v>
      </c>
      <c r="Q231" s="11">
        <v>0</v>
      </c>
      <c r="R231" s="11"/>
      <c r="S231" s="11">
        <f t="shared" si="99"/>
        <v>0</v>
      </c>
      <c r="T231" s="11">
        <f t="shared" si="100"/>
        <v>54.76</v>
      </c>
      <c r="Y231" s="2" t="e">
        <f>VLOOKUP(C231,'[5]6月养老保险明细导'!$B$1:$R$500,17,0)</f>
        <v>#N/A</v>
      </c>
      <c r="Z231" s="2" t="e">
        <f t="shared" si="121"/>
        <v>#N/A</v>
      </c>
      <c r="AA231" s="35" t="e">
        <f>VLOOKUP(C231,[7]export!$B$1:$I$388,8,0)</f>
        <v>#N/A</v>
      </c>
      <c r="AB231" s="2" t="e">
        <f>VLOOKUP(C231,[8]Sheet1!$B$1:$K$500,9,0)</f>
        <v>#N/A</v>
      </c>
      <c r="AC231" s="2" t="e">
        <f t="shared" si="120"/>
        <v>#N/A</v>
      </c>
      <c r="AD231" s="2">
        <f>VLOOKUP(C231,'2021.06'!$C$2:$M$500,9,0)</f>
        <v>0</v>
      </c>
      <c r="AE231" s="2">
        <f>VLOOKUP(D231,'2021.07'!$D$2:$M$435,7,0)</f>
        <v>0</v>
      </c>
      <c r="AF231" s="2">
        <f t="shared" si="108"/>
        <v>0</v>
      </c>
      <c r="AH231" s="2" t="e">
        <f>VLOOKUP(D231,[9]Sheet1!$C$1:$H$500,6,0)</f>
        <v>#N/A</v>
      </c>
    </row>
    <row r="232" ht="20" customHeight="1" spans="1:34">
      <c r="A232" s="10">
        <f t="shared" si="109"/>
        <v>229</v>
      </c>
      <c r="B232" s="15"/>
      <c r="C232" s="29" t="s">
        <v>977</v>
      </c>
      <c r="D232" s="29" t="s">
        <v>978</v>
      </c>
      <c r="E232" s="17">
        <v>3042.05</v>
      </c>
      <c r="F232" s="11">
        <v>3043</v>
      </c>
      <c r="G232" s="13">
        <v>0</v>
      </c>
      <c r="H232" s="11">
        <f t="shared" si="110"/>
        <v>54.76</v>
      </c>
      <c r="I232" s="11">
        <v>0</v>
      </c>
      <c r="J232" s="11">
        <v>0</v>
      </c>
      <c r="K232" s="11">
        <v>0</v>
      </c>
      <c r="L232" s="11"/>
      <c r="M232" s="13">
        <f t="shared" si="98"/>
        <v>54.76</v>
      </c>
      <c r="N232" s="11">
        <v>0</v>
      </c>
      <c r="O232" s="11">
        <v>0</v>
      </c>
      <c r="P232" s="11">
        <v>0</v>
      </c>
      <c r="Q232" s="11">
        <v>0</v>
      </c>
      <c r="R232" s="11"/>
      <c r="S232" s="11">
        <f t="shared" si="99"/>
        <v>0</v>
      </c>
      <c r="T232" s="11">
        <f t="shared" si="100"/>
        <v>54.76</v>
      </c>
      <c r="Y232" s="2" t="e">
        <f>VLOOKUP(C232,'[5]6月养老保险明细导'!$B$1:$R$500,17,0)</f>
        <v>#N/A</v>
      </c>
      <c r="Z232" s="2" t="e">
        <f t="shared" si="121"/>
        <v>#N/A</v>
      </c>
      <c r="AA232" s="35" t="e">
        <f>VLOOKUP(C232,[7]export!$B$1:$I$388,8,0)</f>
        <v>#N/A</v>
      </c>
      <c r="AB232" s="2" t="e">
        <f>VLOOKUP(C232,[8]Sheet1!$B$1:$K$500,9,0)</f>
        <v>#N/A</v>
      </c>
      <c r="AC232" s="2" t="e">
        <f t="shared" si="120"/>
        <v>#N/A</v>
      </c>
      <c r="AD232" s="2">
        <f>VLOOKUP(C232,'2021.06'!$C$2:$M$500,9,0)</f>
        <v>0</v>
      </c>
      <c r="AE232" s="2">
        <f>VLOOKUP(D232,'2021.07'!$D$2:$M$435,7,0)</f>
        <v>0</v>
      </c>
      <c r="AF232" s="2">
        <f t="shared" si="108"/>
        <v>0</v>
      </c>
      <c r="AH232" s="2" t="e">
        <f>VLOOKUP(D232,[9]Sheet1!$C$1:$H$500,6,0)</f>
        <v>#N/A</v>
      </c>
    </row>
    <row r="233" ht="20" customHeight="1" spans="1:34">
      <c r="A233" s="10">
        <f t="shared" si="109"/>
        <v>230</v>
      </c>
      <c r="B233" s="15"/>
      <c r="C233" s="29" t="s">
        <v>979</v>
      </c>
      <c r="D233" s="29" t="s">
        <v>980</v>
      </c>
      <c r="E233" s="17">
        <v>3042.05</v>
      </c>
      <c r="F233" s="11">
        <v>3043</v>
      </c>
      <c r="G233" s="13">
        <v>0</v>
      </c>
      <c r="H233" s="11">
        <f t="shared" si="110"/>
        <v>54.76</v>
      </c>
      <c r="I233" s="11">
        <v>0</v>
      </c>
      <c r="J233" s="11">
        <v>0</v>
      </c>
      <c r="K233" s="11">
        <v>0</v>
      </c>
      <c r="L233" s="11"/>
      <c r="M233" s="13">
        <f t="shared" si="98"/>
        <v>54.76</v>
      </c>
      <c r="N233" s="11">
        <v>0</v>
      </c>
      <c r="O233" s="11">
        <v>0</v>
      </c>
      <c r="P233" s="11">
        <v>0</v>
      </c>
      <c r="Q233" s="11">
        <v>0</v>
      </c>
      <c r="R233" s="11"/>
      <c r="S233" s="11">
        <f t="shared" si="99"/>
        <v>0</v>
      </c>
      <c r="T233" s="11">
        <f t="shared" si="100"/>
        <v>54.76</v>
      </c>
      <c r="Y233" s="2" t="e">
        <f>VLOOKUP(C233,'[5]6月养老保险明细导'!$B$1:$R$500,17,0)</f>
        <v>#N/A</v>
      </c>
      <c r="Z233" s="2" t="e">
        <f t="shared" si="121"/>
        <v>#N/A</v>
      </c>
      <c r="AA233" s="35" t="e">
        <f>VLOOKUP(C233,[7]export!$B$1:$I$388,8,0)</f>
        <v>#N/A</v>
      </c>
      <c r="AB233" s="2" t="e">
        <f>VLOOKUP(C233,[8]Sheet1!$B$1:$K$500,9,0)</f>
        <v>#N/A</v>
      </c>
      <c r="AC233" s="2" t="e">
        <f t="shared" si="120"/>
        <v>#N/A</v>
      </c>
      <c r="AD233" s="2">
        <f>VLOOKUP(C233,'2021.06'!$C$2:$M$500,9,0)</f>
        <v>0</v>
      </c>
      <c r="AE233" s="2">
        <f>VLOOKUP(D233,'2021.07'!$D$2:$M$435,7,0)</f>
        <v>0</v>
      </c>
      <c r="AF233" s="2">
        <f t="shared" si="108"/>
        <v>0</v>
      </c>
      <c r="AH233" s="2" t="e">
        <f>VLOOKUP(D233,[9]Sheet1!$C$1:$H$500,6,0)</f>
        <v>#N/A</v>
      </c>
    </row>
    <row r="234" ht="20" customHeight="1" spans="1:34">
      <c r="A234" s="10">
        <f t="shared" si="109"/>
        <v>231</v>
      </c>
      <c r="B234" s="15"/>
      <c r="C234" s="29" t="s">
        <v>981</v>
      </c>
      <c r="D234" s="29" t="s">
        <v>982</v>
      </c>
      <c r="E234" s="17">
        <v>3042.05</v>
      </c>
      <c r="F234" s="11">
        <v>3043</v>
      </c>
      <c r="G234" s="13">
        <v>0</v>
      </c>
      <c r="H234" s="11">
        <f t="shared" si="110"/>
        <v>54.76</v>
      </c>
      <c r="I234" s="11">
        <v>0</v>
      </c>
      <c r="J234" s="11">
        <v>0</v>
      </c>
      <c r="K234" s="11">
        <v>0</v>
      </c>
      <c r="L234" s="11"/>
      <c r="M234" s="13">
        <f t="shared" si="98"/>
        <v>54.76</v>
      </c>
      <c r="N234" s="11">
        <v>0</v>
      </c>
      <c r="O234" s="11">
        <v>0</v>
      </c>
      <c r="P234" s="11">
        <v>0</v>
      </c>
      <c r="Q234" s="11">
        <v>0</v>
      </c>
      <c r="R234" s="11"/>
      <c r="S234" s="11">
        <f t="shared" si="99"/>
        <v>0</v>
      </c>
      <c r="T234" s="11">
        <f t="shared" si="100"/>
        <v>54.76</v>
      </c>
      <c r="Y234" s="2" t="e">
        <f>VLOOKUP(C234,'[5]6月养老保险明细导'!$B$1:$R$500,17,0)</f>
        <v>#N/A</v>
      </c>
      <c r="Z234" s="2" t="e">
        <f t="shared" si="121"/>
        <v>#N/A</v>
      </c>
      <c r="AA234" s="35" t="e">
        <f>VLOOKUP(C234,[7]export!$B$1:$I$388,8,0)</f>
        <v>#N/A</v>
      </c>
      <c r="AB234" s="2" t="e">
        <f>VLOOKUP(C234,[8]Sheet1!$B$1:$K$500,9,0)</f>
        <v>#N/A</v>
      </c>
      <c r="AC234" s="2" t="e">
        <f t="shared" si="120"/>
        <v>#N/A</v>
      </c>
      <c r="AD234" s="2">
        <f>VLOOKUP(C234,'2021.06'!$C$2:$M$500,9,0)</f>
        <v>0</v>
      </c>
      <c r="AE234" s="2">
        <f>VLOOKUP(D234,'2021.07'!$D$2:$M$435,7,0)</f>
        <v>0</v>
      </c>
      <c r="AF234" s="2">
        <f t="shared" si="108"/>
        <v>0</v>
      </c>
      <c r="AH234" s="2" t="e">
        <f>VLOOKUP(D234,[9]Sheet1!$C$1:$H$500,6,0)</f>
        <v>#N/A</v>
      </c>
    </row>
    <row r="235" ht="20" customHeight="1" spans="1:34">
      <c r="A235" s="10">
        <f t="shared" si="109"/>
        <v>232</v>
      </c>
      <c r="B235" s="15"/>
      <c r="C235" s="29" t="s">
        <v>983</v>
      </c>
      <c r="D235" s="29" t="s">
        <v>984</v>
      </c>
      <c r="E235" s="17">
        <v>3042.05</v>
      </c>
      <c r="F235" s="11">
        <v>3043</v>
      </c>
      <c r="G235" s="13">
        <v>0</v>
      </c>
      <c r="H235" s="11">
        <f t="shared" si="110"/>
        <v>54.76</v>
      </c>
      <c r="I235" s="11">
        <v>0</v>
      </c>
      <c r="J235" s="11">
        <v>0</v>
      </c>
      <c r="K235" s="11">
        <v>0</v>
      </c>
      <c r="L235" s="11"/>
      <c r="M235" s="13">
        <f t="shared" si="98"/>
        <v>54.76</v>
      </c>
      <c r="N235" s="11">
        <v>0</v>
      </c>
      <c r="O235" s="11">
        <v>0</v>
      </c>
      <c r="P235" s="11">
        <v>0</v>
      </c>
      <c r="Q235" s="11">
        <v>0</v>
      </c>
      <c r="R235" s="11"/>
      <c r="S235" s="11">
        <f t="shared" si="99"/>
        <v>0</v>
      </c>
      <c r="T235" s="11">
        <f t="shared" si="100"/>
        <v>54.76</v>
      </c>
      <c r="Y235" s="2" t="e">
        <f>VLOOKUP(C235,'[5]6月养老保险明细导'!$B$1:$R$500,17,0)</f>
        <v>#N/A</v>
      </c>
      <c r="Z235" s="2" t="e">
        <f t="shared" si="121"/>
        <v>#N/A</v>
      </c>
      <c r="AA235" s="35" t="e">
        <f>VLOOKUP(C235,[7]export!$B$1:$I$388,8,0)</f>
        <v>#N/A</v>
      </c>
      <c r="AB235" s="2" t="e">
        <f>VLOOKUP(C235,[8]Sheet1!$B$1:$K$500,9,0)</f>
        <v>#N/A</v>
      </c>
      <c r="AC235" s="2" t="e">
        <f t="shared" si="120"/>
        <v>#N/A</v>
      </c>
      <c r="AD235" s="2">
        <f>VLOOKUP(C235,'2021.06'!$C$2:$M$500,9,0)</f>
        <v>0</v>
      </c>
      <c r="AE235" s="2">
        <f>VLOOKUP(D235,'2021.07'!$D$2:$M$435,7,0)</f>
        <v>0</v>
      </c>
      <c r="AF235" s="2">
        <f t="shared" si="108"/>
        <v>0</v>
      </c>
      <c r="AH235" s="2" t="e">
        <f>VLOOKUP(D235,[9]Sheet1!$C$1:$H$500,6,0)</f>
        <v>#N/A</v>
      </c>
    </row>
    <row r="236" ht="20" customHeight="1" spans="1:34">
      <c r="A236" s="10">
        <f t="shared" si="109"/>
        <v>233</v>
      </c>
      <c r="B236" s="15"/>
      <c r="C236" s="29" t="s">
        <v>985</v>
      </c>
      <c r="D236" s="29" t="s">
        <v>986</v>
      </c>
      <c r="E236" s="17">
        <v>3042.05</v>
      </c>
      <c r="F236" s="11">
        <v>3043</v>
      </c>
      <c r="G236" s="13">
        <v>0</v>
      </c>
      <c r="H236" s="11">
        <f t="shared" si="110"/>
        <v>54.76</v>
      </c>
      <c r="I236" s="11">
        <v>0</v>
      </c>
      <c r="J236" s="11">
        <v>0</v>
      </c>
      <c r="K236" s="11">
        <v>0</v>
      </c>
      <c r="L236" s="11"/>
      <c r="M236" s="13">
        <f t="shared" si="98"/>
        <v>54.76</v>
      </c>
      <c r="N236" s="11">
        <v>0</v>
      </c>
      <c r="O236" s="11">
        <v>0</v>
      </c>
      <c r="P236" s="11">
        <v>0</v>
      </c>
      <c r="Q236" s="11">
        <v>0</v>
      </c>
      <c r="R236" s="11"/>
      <c r="S236" s="11">
        <f t="shared" si="99"/>
        <v>0</v>
      </c>
      <c r="T236" s="11">
        <f t="shared" si="100"/>
        <v>54.76</v>
      </c>
      <c r="Y236" s="2" t="e">
        <f>VLOOKUP(C236,'[5]6月养老保险明细导'!$B$1:$R$500,17,0)</f>
        <v>#N/A</v>
      </c>
      <c r="Z236" s="2" t="e">
        <f t="shared" si="121"/>
        <v>#N/A</v>
      </c>
      <c r="AA236" s="35" t="e">
        <f>VLOOKUP(C236,[7]export!$B$1:$I$388,8,0)</f>
        <v>#N/A</v>
      </c>
      <c r="AB236" s="2" t="e">
        <f>VLOOKUP(C236,[8]Sheet1!$B$1:$K$500,9,0)</f>
        <v>#N/A</v>
      </c>
      <c r="AC236" s="2" t="e">
        <f t="shared" si="120"/>
        <v>#N/A</v>
      </c>
      <c r="AD236" s="2">
        <f>VLOOKUP(C236,'2021.06'!$C$2:$M$500,9,0)</f>
        <v>0</v>
      </c>
      <c r="AE236" s="2">
        <f>VLOOKUP(D236,'2021.07'!$D$2:$M$435,7,0)</f>
        <v>0</v>
      </c>
      <c r="AF236" s="2">
        <f t="shared" si="108"/>
        <v>0</v>
      </c>
      <c r="AH236" s="2" t="e">
        <f>VLOOKUP(D236,[9]Sheet1!$C$1:$H$500,6,0)</f>
        <v>#N/A</v>
      </c>
    </row>
    <row r="237" s="2" customFormat="1" ht="20" customHeight="1" spans="1:34">
      <c r="A237" s="10">
        <f t="shared" si="109"/>
        <v>234</v>
      </c>
      <c r="B237" s="15"/>
      <c r="C237" s="30" t="s">
        <v>1119</v>
      </c>
      <c r="D237" s="30" t="s">
        <v>1120</v>
      </c>
      <c r="E237" s="17">
        <v>3042.05</v>
      </c>
      <c r="F237" s="11">
        <v>3043</v>
      </c>
      <c r="G237" s="13">
        <v>0</v>
      </c>
      <c r="H237" s="11">
        <f t="shared" si="110"/>
        <v>54.76</v>
      </c>
      <c r="I237" s="11">
        <f>E237*0.16</f>
        <v>486.728</v>
      </c>
      <c r="J237" s="11">
        <f>F237*0.007</f>
        <v>21.301</v>
      </c>
      <c r="K237" s="13">
        <v>0</v>
      </c>
      <c r="L237" s="13"/>
      <c r="M237" s="13">
        <f t="shared" si="98"/>
        <v>562.789</v>
      </c>
      <c r="N237" s="11">
        <v>0</v>
      </c>
      <c r="O237" s="11">
        <f>ROUND(E237*0.08,2)</f>
        <v>243.36</v>
      </c>
      <c r="P237" s="11">
        <f>ROUND(F237*0.003,2)</f>
        <v>9.13</v>
      </c>
      <c r="Q237" s="13">
        <v>0</v>
      </c>
      <c r="R237" s="13"/>
      <c r="S237" s="11">
        <f t="shared" si="99"/>
        <v>252.49</v>
      </c>
      <c r="T237" s="11">
        <f t="shared" si="100"/>
        <v>815.279</v>
      </c>
      <c r="X237" s="2">
        <f>I237*1</f>
        <v>486.728</v>
      </c>
      <c r="Y237" s="2">
        <f>I237-X237</f>
        <v>0</v>
      </c>
      <c r="AA237" s="35" t="str">
        <f>VLOOKUP(C237,[7]export!$B$1:$I$388,8,0)</f>
        <v>243.36</v>
      </c>
      <c r="AB237" s="2">
        <f>VLOOKUP(C237,[8]Sheet1!$B$1:$K$500,9,0)</f>
        <v>9.13</v>
      </c>
      <c r="AC237" s="2">
        <f t="shared" si="120"/>
        <v>0</v>
      </c>
      <c r="AD237" s="2" t="e">
        <f>VLOOKUP(C237,'2021.06'!$C$2:$M$500,9,0)</f>
        <v>#N/A</v>
      </c>
      <c r="AE237" s="2">
        <f>VLOOKUP(D237,'2021.07'!$D$2:$M$435,7,0)</f>
        <v>21.301</v>
      </c>
      <c r="AF237" s="2">
        <f t="shared" si="108"/>
        <v>0</v>
      </c>
      <c r="AH237" s="2" t="str">
        <f>VLOOKUP(D237,[9]Sheet1!$C$1:$H$500,6,0)</f>
        <v>正常应缴</v>
      </c>
    </row>
    <row r="238" s="2" customFormat="1" ht="20" customHeight="1" spans="1:34">
      <c r="A238" s="10">
        <f t="shared" si="109"/>
        <v>235</v>
      </c>
      <c r="B238" s="15"/>
      <c r="C238" s="30" t="s">
        <v>1121</v>
      </c>
      <c r="D238" s="30" t="s">
        <v>1122</v>
      </c>
      <c r="E238" s="17">
        <v>3042.05</v>
      </c>
      <c r="F238" s="11">
        <v>3043</v>
      </c>
      <c r="G238" s="13">
        <v>5228.42</v>
      </c>
      <c r="H238" s="11">
        <f t="shared" si="110"/>
        <v>54.76</v>
      </c>
      <c r="I238" s="11">
        <f>E238*0.16</f>
        <v>486.728</v>
      </c>
      <c r="J238" s="11">
        <f>F238*0.007</f>
        <v>21.301</v>
      </c>
      <c r="K238" s="13">
        <f>ROUND(G238*0.085,2)</f>
        <v>444.42</v>
      </c>
      <c r="L238" s="13"/>
      <c r="M238" s="13">
        <f t="shared" si="98"/>
        <v>1007.209</v>
      </c>
      <c r="N238" s="11">
        <v>0</v>
      </c>
      <c r="O238" s="11">
        <f>ROUND(E238*0.08,2)</f>
        <v>243.36</v>
      </c>
      <c r="P238" s="11">
        <f>ROUND(F238*0.003,2)</f>
        <v>9.13</v>
      </c>
      <c r="Q238" s="13">
        <f>ROUND(G238*0.02,2)</f>
        <v>104.57</v>
      </c>
      <c r="R238" s="13"/>
      <c r="S238" s="11">
        <f t="shared" si="99"/>
        <v>357.06</v>
      </c>
      <c r="T238" s="11">
        <f t="shared" si="100"/>
        <v>1364.269</v>
      </c>
      <c r="X238" s="2">
        <f>I238*1</f>
        <v>486.728</v>
      </c>
      <c r="Y238" s="2">
        <f>I238-X238</f>
        <v>0</v>
      </c>
      <c r="AA238" s="35" t="str">
        <f>VLOOKUP(C238,[7]export!$B$1:$I$388,8,0)</f>
        <v>243.36</v>
      </c>
      <c r="AB238" s="2">
        <f>VLOOKUP(C238,[8]Sheet1!$B$1:$K$500,9,0)</f>
        <v>9.13</v>
      </c>
      <c r="AC238" s="2">
        <f t="shared" si="120"/>
        <v>0</v>
      </c>
      <c r="AD238" s="2" t="e">
        <f>VLOOKUP(C238,'2021.06'!$C$2:$M$500,9,0)</f>
        <v>#N/A</v>
      </c>
      <c r="AE238" s="2">
        <f>VLOOKUP(D238,'2021.07'!$D$2:$M$435,7,0)</f>
        <v>21.301</v>
      </c>
      <c r="AF238" s="2">
        <f t="shared" si="108"/>
        <v>0</v>
      </c>
      <c r="AH238" s="2" t="str">
        <f>VLOOKUP(D238,[9]Sheet1!$C$1:$H$500,6,0)</f>
        <v>正常应缴</v>
      </c>
    </row>
    <row r="239" s="1" customFormat="1" ht="20" customHeight="1" spans="1:34">
      <c r="A239" s="18"/>
      <c r="B239" s="15"/>
      <c r="C239" s="114" t="s">
        <v>1192</v>
      </c>
      <c r="D239" s="115" t="s">
        <v>1193</v>
      </c>
      <c r="E239" s="21">
        <v>3042.05</v>
      </c>
      <c r="F239" s="12">
        <v>0</v>
      </c>
      <c r="G239" s="22">
        <v>0</v>
      </c>
      <c r="H239" s="12">
        <f t="shared" si="110"/>
        <v>54.76</v>
      </c>
      <c r="I239" s="12">
        <v>0</v>
      </c>
      <c r="J239" s="12">
        <f>F239*0.007</f>
        <v>0</v>
      </c>
      <c r="K239" s="22">
        <f>ROUND(G239*0.085,2)</f>
        <v>0</v>
      </c>
      <c r="L239" s="22"/>
      <c r="M239" s="13">
        <f t="shared" si="98"/>
        <v>54.76</v>
      </c>
      <c r="N239" s="11">
        <v>0</v>
      </c>
      <c r="O239" s="11">
        <v>0</v>
      </c>
      <c r="P239" s="11">
        <f>ROUND(F239*0.003,2)</f>
        <v>0</v>
      </c>
      <c r="Q239" s="13">
        <f>ROUND(G239*0.02,2)</f>
        <v>0</v>
      </c>
      <c r="R239" s="22"/>
      <c r="S239" s="11">
        <f t="shared" si="99"/>
        <v>0</v>
      </c>
      <c r="T239" s="11">
        <f t="shared" si="100"/>
        <v>54.76</v>
      </c>
      <c r="V239" s="1" t="s">
        <v>50</v>
      </c>
      <c r="AA239" s="36"/>
      <c r="AE239" s="2" t="e">
        <f>VLOOKUP(D239,'2021.07'!$D$2:$M$435,7,0)</f>
        <v>#N/A</v>
      </c>
      <c r="AF239" s="2" t="e">
        <f t="shared" si="108"/>
        <v>#N/A</v>
      </c>
      <c r="AH239" s="2" t="e">
        <f>VLOOKUP(D239,[9]Sheet1!$C$1:$H$500,6,0)</f>
        <v>#N/A</v>
      </c>
    </row>
    <row r="240" s="1" customFormat="1" ht="20" customHeight="1" spans="1:34">
      <c r="A240" s="18"/>
      <c r="B240" s="16"/>
      <c r="C240" s="114" t="s">
        <v>1194</v>
      </c>
      <c r="D240" s="115" t="s">
        <v>1195</v>
      </c>
      <c r="E240" s="21">
        <v>3042.05</v>
      </c>
      <c r="F240" s="12">
        <v>3043</v>
      </c>
      <c r="G240" s="22">
        <v>0</v>
      </c>
      <c r="H240" s="12">
        <f t="shared" si="110"/>
        <v>54.76</v>
      </c>
      <c r="I240" s="12">
        <f>E240*0.16</f>
        <v>486.728</v>
      </c>
      <c r="J240" s="12">
        <f>F240*0.007</f>
        <v>21.301</v>
      </c>
      <c r="K240" s="22">
        <f>ROUND(G240*0.085,2)</f>
        <v>0</v>
      </c>
      <c r="L240" s="22"/>
      <c r="M240" s="13">
        <f t="shared" si="98"/>
        <v>562.789</v>
      </c>
      <c r="N240" s="11">
        <v>0</v>
      </c>
      <c r="O240" s="11">
        <f>ROUND(E240*0.08,2)</f>
        <v>243.36</v>
      </c>
      <c r="P240" s="11">
        <f>ROUND(F240*0.003,2)</f>
        <v>9.13</v>
      </c>
      <c r="Q240" s="13">
        <f>ROUND(G240*0.02,2)</f>
        <v>0</v>
      </c>
      <c r="R240" s="22"/>
      <c r="S240" s="11">
        <f t="shared" si="99"/>
        <v>252.49</v>
      </c>
      <c r="T240" s="11">
        <f t="shared" si="100"/>
        <v>815.279</v>
      </c>
      <c r="V240" s="1" t="s">
        <v>50</v>
      </c>
      <c r="AA240" s="36"/>
      <c r="AE240" s="2" t="e">
        <f>VLOOKUP(D240,'2021.07'!$D$2:$M$435,7,0)</f>
        <v>#N/A</v>
      </c>
      <c r="AF240" s="2" t="e">
        <f t="shared" si="108"/>
        <v>#N/A</v>
      </c>
      <c r="AH240" s="2" t="str">
        <f>VLOOKUP(D240,[9]Sheet1!$C$1:$H$500,6,0)</f>
        <v>正常应缴</v>
      </c>
    </row>
    <row r="241" ht="20" customHeight="1" spans="1:34">
      <c r="A241" s="10">
        <f t="shared" ref="A241:A255" si="122">ROW()-3</f>
        <v>238</v>
      </c>
      <c r="B241" s="11" t="s">
        <v>426</v>
      </c>
      <c r="C241" s="11" t="s">
        <v>427</v>
      </c>
      <c r="D241" s="11" t="s">
        <v>428</v>
      </c>
      <c r="E241" s="11">
        <v>2836.2</v>
      </c>
      <c r="F241" s="11">
        <v>2837</v>
      </c>
      <c r="G241" s="13">
        <v>5228.42</v>
      </c>
      <c r="H241" s="11">
        <f t="shared" si="110"/>
        <v>51.05</v>
      </c>
      <c r="I241" s="11">
        <f t="shared" ref="I241:I254" si="123">E241*0.16</f>
        <v>453.792</v>
      </c>
      <c r="J241" s="11">
        <f t="shared" ref="J241:J254" si="124">F241*0.007</f>
        <v>19.859</v>
      </c>
      <c r="K241" s="13">
        <f t="shared" ref="K241:K261" si="125">ROUND(G241*0.085,2)</f>
        <v>444.42</v>
      </c>
      <c r="L241" s="13"/>
      <c r="M241" s="13">
        <f t="shared" si="98"/>
        <v>969.121</v>
      </c>
      <c r="N241" s="11">
        <v>0</v>
      </c>
      <c r="O241" s="11">
        <f t="shared" ref="O241:O254" si="126">ROUND(E241*0.08,2)</f>
        <v>226.9</v>
      </c>
      <c r="P241" s="11">
        <f t="shared" ref="P241:P254" si="127">ROUND(F241*0.003,2)</f>
        <v>8.51</v>
      </c>
      <c r="Q241" s="13">
        <f t="shared" ref="Q241:Q253" si="128">ROUND(G241*0.02,2)</f>
        <v>104.57</v>
      </c>
      <c r="R241" s="13"/>
      <c r="S241" s="11">
        <f t="shared" si="99"/>
        <v>339.98</v>
      </c>
      <c r="T241" s="11">
        <f t="shared" si="100"/>
        <v>1309.101</v>
      </c>
      <c r="U241" s="11"/>
      <c r="V241" s="2" t="str">
        <f>VLOOKUP(D241,[3]汇总!I$2:J$326,2,0)</f>
        <v>√</v>
      </c>
      <c r="W241" s="2">
        <f>VLOOKUP(D241,'[4]2021.05'!$E$5:$F$203,2,0)</f>
        <v>1790</v>
      </c>
      <c r="X241" s="2">
        <f t="shared" ref="X241:X254" si="129">I241*1</f>
        <v>453.792</v>
      </c>
      <c r="Y241" s="2">
        <f t="shared" ref="Y241:Y254" si="130">I241-X241</f>
        <v>0</v>
      </c>
      <c r="Z241" s="2">
        <f t="shared" ref="Z241:Z256" si="131">O241-Y241</f>
        <v>226.9</v>
      </c>
      <c r="AA241" s="35" t="str">
        <f>VLOOKUP(C241,[7]export!$B$1:$I$388,8,0)</f>
        <v>226.9</v>
      </c>
      <c r="AB241" s="2">
        <f>VLOOKUP(C241,[8]Sheet1!$B$1:$K$500,9,0)</f>
        <v>8.51</v>
      </c>
      <c r="AC241" s="2">
        <f t="shared" ref="AC241:AC257" si="132">P241-AB241</f>
        <v>0</v>
      </c>
      <c r="AD241" s="2">
        <f>VLOOKUP(C241,'2021.06'!$C$2:$M$500,9,0)</f>
        <v>424.17</v>
      </c>
      <c r="AE241" s="2">
        <f>VLOOKUP(D241,'2021.07'!$D$2:$M$435,7,0)</f>
        <v>19.859</v>
      </c>
      <c r="AF241" s="2">
        <f t="shared" si="108"/>
        <v>0</v>
      </c>
      <c r="AH241" s="2" t="str">
        <f>VLOOKUP(D241,[9]Sheet1!$C$1:$H$500,6,0)</f>
        <v>正常应缴</v>
      </c>
    </row>
    <row r="242" ht="20" customHeight="1" spans="1:34">
      <c r="A242" s="10">
        <f t="shared" si="122"/>
        <v>239</v>
      </c>
      <c r="B242" s="11"/>
      <c r="C242" s="11" t="s">
        <v>429</v>
      </c>
      <c r="D242" s="11" t="s">
        <v>430</v>
      </c>
      <c r="E242" s="11">
        <v>2836.2</v>
      </c>
      <c r="F242" s="11">
        <v>2837</v>
      </c>
      <c r="G242" s="13">
        <v>5228.42</v>
      </c>
      <c r="H242" s="11">
        <f t="shared" si="110"/>
        <v>51.05</v>
      </c>
      <c r="I242" s="11">
        <f t="shared" si="123"/>
        <v>453.792</v>
      </c>
      <c r="J242" s="11">
        <f t="shared" si="124"/>
        <v>19.859</v>
      </c>
      <c r="K242" s="13">
        <f t="shared" si="125"/>
        <v>444.42</v>
      </c>
      <c r="L242" s="13"/>
      <c r="M242" s="13">
        <f t="shared" si="98"/>
        <v>969.121</v>
      </c>
      <c r="N242" s="11">
        <v>0</v>
      </c>
      <c r="O242" s="11">
        <f t="shared" si="126"/>
        <v>226.9</v>
      </c>
      <c r="P242" s="11">
        <f t="shared" si="127"/>
        <v>8.51</v>
      </c>
      <c r="Q242" s="13">
        <f t="shared" si="128"/>
        <v>104.57</v>
      </c>
      <c r="R242" s="13"/>
      <c r="S242" s="11">
        <f t="shared" si="99"/>
        <v>339.98</v>
      </c>
      <c r="T242" s="11">
        <f t="shared" si="100"/>
        <v>1309.101</v>
      </c>
      <c r="U242" s="11"/>
      <c r="V242" s="2" t="str">
        <f>VLOOKUP(D242,[3]汇总!I$2:J$326,2,0)</f>
        <v>√</v>
      </c>
      <c r="W242" s="2">
        <f>VLOOKUP(D242,'[4]2021.05'!$E$5:$F$203,2,0)</f>
        <v>1790</v>
      </c>
      <c r="X242" s="2">
        <f t="shared" si="129"/>
        <v>453.792</v>
      </c>
      <c r="Y242" s="2">
        <f t="shared" si="130"/>
        <v>0</v>
      </c>
      <c r="Z242" s="2">
        <f t="shared" si="131"/>
        <v>226.9</v>
      </c>
      <c r="AA242" s="35" t="str">
        <f>VLOOKUP(C242,[7]export!$B$1:$I$388,8,0)</f>
        <v>226.9</v>
      </c>
      <c r="AB242" s="2">
        <f>VLOOKUP(C242,[8]Sheet1!$B$1:$K$500,9,0)</f>
        <v>8.51</v>
      </c>
      <c r="AC242" s="2">
        <f t="shared" si="132"/>
        <v>0</v>
      </c>
      <c r="AD242" s="2">
        <f>VLOOKUP(C242,'2021.06'!$C$2:$M$500,9,0)</f>
        <v>424.17</v>
      </c>
      <c r="AE242" s="2">
        <f>VLOOKUP(D242,'2021.07'!$D$2:$M$435,7,0)</f>
        <v>19.859</v>
      </c>
      <c r="AF242" s="2">
        <f t="shared" si="108"/>
        <v>0</v>
      </c>
      <c r="AH242" s="2" t="str">
        <f>VLOOKUP(D242,[9]Sheet1!$C$1:$H$500,6,0)</f>
        <v>正常应缴</v>
      </c>
    </row>
    <row r="243" ht="20" customHeight="1" spans="1:34">
      <c r="A243" s="10">
        <f t="shared" si="122"/>
        <v>240</v>
      </c>
      <c r="B243" s="11"/>
      <c r="C243" s="11" t="s">
        <v>431</v>
      </c>
      <c r="D243" s="11" t="s">
        <v>432</v>
      </c>
      <c r="E243" s="11">
        <v>2836.2</v>
      </c>
      <c r="F243" s="11">
        <v>2837</v>
      </c>
      <c r="G243" s="13">
        <v>5228.42</v>
      </c>
      <c r="H243" s="11">
        <f t="shared" si="110"/>
        <v>51.05</v>
      </c>
      <c r="I243" s="11">
        <f t="shared" si="123"/>
        <v>453.792</v>
      </c>
      <c r="J243" s="11">
        <f t="shared" si="124"/>
        <v>19.859</v>
      </c>
      <c r="K243" s="13">
        <f t="shared" si="125"/>
        <v>444.42</v>
      </c>
      <c r="L243" s="13"/>
      <c r="M243" s="13">
        <f t="shared" si="98"/>
        <v>969.121</v>
      </c>
      <c r="N243" s="11">
        <v>0</v>
      </c>
      <c r="O243" s="11">
        <f t="shared" si="126"/>
        <v>226.9</v>
      </c>
      <c r="P243" s="11">
        <f t="shared" si="127"/>
        <v>8.51</v>
      </c>
      <c r="Q243" s="13">
        <f t="shared" si="128"/>
        <v>104.57</v>
      </c>
      <c r="R243" s="13"/>
      <c r="S243" s="11">
        <f t="shared" si="99"/>
        <v>339.98</v>
      </c>
      <c r="T243" s="11">
        <f t="shared" si="100"/>
        <v>1309.101</v>
      </c>
      <c r="U243" s="11"/>
      <c r="V243" s="2" t="str">
        <f>VLOOKUP(D243,[3]汇总!I$2:J$326,2,0)</f>
        <v>√</v>
      </c>
      <c r="W243" s="2">
        <f>VLOOKUP(D243,'[4]2021.05'!$E$5:$F$203,2,0)</f>
        <v>1790</v>
      </c>
      <c r="X243" s="2">
        <f t="shared" si="129"/>
        <v>453.792</v>
      </c>
      <c r="Y243" s="2">
        <f t="shared" si="130"/>
        <v>0</v>
      </c>
      <c r="Z243" s="2">
        <f t="shared" si="131"/>
        <v>226.9</v>
      </c>
      <c r="AA243" s="35" t="str">
        <f>VLOOKUP(C243,[7]export!$B$1:$I$388,8,0)</f>
        <v>226.9</v>
      </c>
      <c r="AB243" s="2">
        <f>VLOOKUP(C243,[8]Sheet1!$B$1:$K$500,9,0)</f>
        <v>8.51</v>
      </c>
      <c r="AC243" s="2">
        <f t="shared" si="132"/>
        <v>0</v>
      </c>
      <c r="AD243" s="2">
        <f>VLOOKUP(C243,'2021.06'!$C$2:$M$500,9,0)</f>
        <v>424.17</v>
      </c>
      <c r="AE243" s="2">
        <f>VLOOKUP(D243,'2021.07'!$D$2:$M$435,7,0)</f>
        <v>19.859</v>
      </c>
      <c r="AF243" s="2">
        <f t="shared" si="108"/>
        <v>0</v>
      </c>
      <c r="AH243" s="2" t="str">
        <f>VLOOKUP(D243,[9]Sheet1!$C$1:$H$500,6,0)</f>
        <v>正常应缴</v>
      </c>
    </row>
    <row r="244" ht="20" customHeight="1" spans="1:34">
      <c r="A244" s="10">
        <f t="shared" si="122"/>
        <v>241</v>
      </c>
      <c r="B244" s="11"/>
      <c r="C244" s="11" t="s">
        <v>433</v>
      </c>
      <c r="D244" s="11" t="s">
        <v>434</v>
      </c>
      <c r="E244" s="11">
        <v>2836.2</v>
      </c>
      <c r="F244" s="11">
        <v>2837</v>
      </c>
      <c r="G244" s="13">
        <v>5228.42</v>
      </c>
      <c r="H244" s="11">
        <f t="shared" si="110"/>
        <v>51.05</v>
      </c>
      <c r="I244" s="11">
        <f t="shared" si="123"/>
        <v>453.792</v>
      </c>
      <c r="J244" s="11">
        <f t="shared" si="124"/>
        <v>19.859</v>
      </c>
      <c r="K244" s="13">
        <f t="shared" si="125"/>
        <v>444.42</v>
      </c>
      <c r="L244" s="13"/>
      <c r="M244" s="13">
        <f t="shared" si="98"/>
        <v>969.121</v>
      </c>
      <c r="N244" s="11">
        <v>0</v>
      </c>
      <c r="O244" s="11">
        <f t="shared" si="126"/>
        <v>226.9</v>
      </c>
      <c r="P244" s="11">
        <f t="shared" si="127"/>
        <v>8.51</v>
      </c>
      <c r="Q244" s="13">
        <f t="shared" si="128"/>
        <v>104.57</v>
      </c>
      <c r="R244" s="13"/>
      <c r="S244" s="11">
        <f t="shared" si="99"/>
        <v>339.98</v>
      </c>
      <c r="T244" s="11">
        <f t="shared" si="100"/>
        <v>1309.101</v>
      </c>
      <c r="U244" s="11"/>
      <c r="V244" s="2" t="str">
        <f>VLOOKUP(D244,[3]汇总!I$2:J$326,2,0)</f>
        <v>√</v>
      </c>
      <c r="W244" s="2">
        <f>VLOOKUP(D244,'[4]2021.05'!$E$5:$F$203,2,0)</f>
        <v>1790</v>
      </c>
      <c r="X244" s="2">
        <f t="shared" si="129"/>
        <v>453.792</v>
      </c>
      <c r="Y244" s="2">
        <f t="shared" si="130"/>
        <v>0</v>
      </c>
      <c r="Z244" s="2">
        <f t="shared" si="131"/>
        <v>226.9</v>
      </c>
      <c r="AA244" s="35" t="str">
        <f>VLOOKUP(C244,[7]export!$B$1:$I$388,8,0)</f>
        <v>226.9</v>
      </c>
      <c r="AB244" s="2">
        <f>VLOOKUP(C244,[8]Sheet1!$B$1:$K$500,9,0)</f>
        <v>8.51</v>
      </c>
      <c r="AC244" s="2">
        <f t="shared" si="132"/>
        <v>0</v>
      </c>
      <c r="AD244" s="2">
        <f>VLOOKUP(C244,'2021.06'!$C$2:$M$500,9,0)</f>
        <v>424.17</v>
      </c>
      <c r="AE244" s="2">
        <f>VLOOKUP(D244,'2021.07'!$D$2:$M$435,7,0)</f>
        <v>19.859</v>
      </c>
      <c r="AF244" s="2">
        <f t="shared" si="108"/>
        <v>0</v>
      </c>
      <c r="AH244" s="2" t="str">
        <f>VLOOKUP(D244,[9]Sheet1!$C$1:$H$500,6,0)</f>
        <v>正常应缴</v>
      </c>
    </row>
    <row r="245" ht="20" customHeight="1" spans="1:34">
      <c r="A245" s="10">
        <f t="shared" si="122"/>
        <v>242</v>
      </c>
      <c r="B245" s="11"/>
      <c r="C245" s="11" t="s">
        <v>435</v>
      </c>
      <c r="D245" s="11" t="s">
        <v>436</v>
      </c>
      <c r="E245" s="11">
        <v>2836.2</v>
      </c>
      <c r="F245" s="11">
        <v>2837</v>
      </c>
      <c r="G245" s="13">
        <v>5228.42</v>
      </c>
      <c r="H245" s="11">
        <f t="shared" si="110"/>
        <v>51.05</v>
      </c>
      <c r="I245" s="11">
        <f t="shared" si="123"/>
        <v>453.792</v>
      </c>
      <c r="J245" s="11">
        <f t="shared" si="124"/>
        <v>19.859</v>
      </c>
      <c r="K245" s="13">
        <f t="shared" si="125"/>
        <v>444.42</v>
      </c>
      <c r="L245" s="13"/>
      <c r="M245" s="13">
        <f t="shared" si="98"/>
        <v>969.121</v>
      </c>
      <c r="N245" s="11">
        <v>0</v>
      </c>
      <c r="O245" s="11">
        <f t="shared" si="126"/>
        <v>226.9</v>
      </c>
      <c r="P245" s="11">
        <f t="shared" si="127"/>
        <v>8.51</v>
      </c>
      <c r="Q245" s="13">
        <f t="shared" si="128"/>
        <v>104.57</v>
      </c>
      <c r="R245" s="13"/>
      <c r="S245" s="11">
        <f t="shared" si="99"/>
        <v>339.98</v>
      </c>
      <c r="T245" s="11">
        <f t="shared" si="100"/>
        <v>1309.101</v>
      </c>
      <c r="U245" s="11"/>
      <c r="V245" s="2" t="str">
        <f>VLOOKUP(D245,[3]汇总!I$2:J$326,2,0)</f>
        <v>√</v>
      </c>
      <c r="W245" s="2">
        <f>VLOOKUP(D245,'[4]2021.05'!$E$5:$F$203,2,0)</f>
        <v>1790</v>
      </c>
      <c r="X245" s="2">
        <f t="shared" si="129"/>
        <v>453.792</v>
      </c>
      <c r="Y245" s="2">
        <f t="shared" si="130"/>
        <v>0</v>
      </c>
      <c r="Z245" s="2">
        <f t="shared" si="131"/>
        <v>226.9</v>
      </c>
      <c r="AA245" s="35" t="str">
        <f>VLOOKUP(C245,[7]export!$B$1:$I$388,8,0)</f>
        <v>226.9</v>
      </c>
      <c r="AB245" s="2">
        <f>VLOOKUP(C245,[8]Sheet1!$B$1:$K$500,9,0)</f>
        <v>8.51</v>
      </c>
      <c r="AC245" s="2">
        <f t="shared" si="132"/>
        <v>0</v>
      </c>
      <c r="AD245" s="2">
        <f>VLOOKUP(C245,'2021.06'!$C$2:$M$500,9,0)</f>
        <v>424.17</v>
      </c>
      <c r="AE245" s="2">
        <f>VLOOKUP(D245,'2021.07'!$D$2:$M$435,7,0)</f>
        <v>19.859</v>
      </c>
      <c r="AF245" s="2">
        <f t="shared" si="108"/>
        <v>0</v>
      </c>
      <c r="AH245" s="2" t="str">
        <f>VLOOKUP(D245,[9]Sheet1!$C$1:$H$500,6,0)</f>
        <v>正常应缴</v>
      </c>
    </row>
    <row r="246" ht="20" customHeight="1" spans="1:34">
      <c r="A246" s="10">
        <f t="shared" si="122"/>
        <v>243</v>
      </c>
      <c r="B246" s="11"/>
      <c r="C246" s="11" t="s">
        <v>811</v>
      </c>
      <c r="D246" s="11" t="s">
        <v>812</v>
      </c>
      <c r="E246" s="17">
        <v>3042.05</v>
      </c>
      <c r="F246" s="17">
        <v>3043</v>
      </c>
      <c r="G246" s="13">
        <v>5228.42</v>
      </c>
      <c r="H246" s="11">
        <f t="shared" si="110"/>
        <v>54.76</v>
      </c>
      <c r="I246" s="11">
        <f t="shared" si="123"/>
        <v>486.728</v>
      </c>
      <c r="J246" s="11">
        <f t="shared" si="124"/>
        <v>21.301</v>
      </c>
      <c r="K246" s="13">
        <f t="shared" si="125"/>
        <v>444.42</v>
      </c>
      <c r="L246" s="13"/>
      <c r="M246" s="13">
        <f t="shared" si="98"/>
        <v>1007.209</v>
      </c>
      <c r="N246" s="11">
        <v>0</v>
      </c>
      <c r="O246" s="11">
        <f t="shared" si="126"/>
        <v>243.36</v>
      </c>
      <c r="P246" s="11">
        <f t="shared" si="127"/>
        <v>9.13</v>
      </c>
      <c r="Q246" s="13">
        <f t="shared" si="128"/>
        <v>104.57</v>
      </c>
      <c r="R246" s="13"/>
      <c r="S246" s="11">
        <f t="shared" si="99"/>
        <v>357.06</v>
      </c>
      <c r="T246" s="11">
        <f t="shared" si="100"/>
        <v>1364.269</v>
      </c>
      <c r="U246" s="11"/>
      <c r="V246" s="2" t="str">
        <f>VLOOKUP(D246,[3]汇总!I$2:J$326,2,0)</f>
        <v>√</v>
      </c>
      <c r="W246" s="2" t="e">
        <f>VLOOKUP(D246,'[4]2021.05'!$E$5:$F$203,2,0)</f>
        <v>#N/A</v>
      </c>
      <c r="X246" s="2">
        <f t="shared" si="129"/>
        <v>486.728</v>
      </c>
      <c r="Y246" s="2">
        <f t="shared" si="130"/>
        <v>0</v>
      </c>
      <c r="Z246" s="2">
        <f t="shared" si="131"/>
        <v>243.36</v>
      </c>
      <c r="AA246" s="35" t="str">
        <f>VLOOKUP(C246,[7]export!$B$1:$I$388,8,0)</f>
        <v>243.36</v>
      </c>
      <c r="AB246" s="2">
        <f>VLOOKUP(C246,[8]Sheet1!$B$1:$K$500,9,0)</f>
        <v>9.13</v>
      </c>
      <c r="AC246" s="2">
        <f t="shared" si="132"/>
        <v>0</v>
      </c>
      <c r="AD246" s="2">
        <f>VLOOKUP(C246,'2021.06'!$C$2:$M$500,9,0)</f>
        <v>424.17</v>
      </c>
      <c r="AE246" s="2">
        <f>VLOOKUP(D246,'2021.07'!$D$2:$M$435,7,0)</f>
        <v>21.301</v>
      </c>
      <c r="AF246" s="2">
        <f t="shared" si="108"/>
        <v>0</v>
      </c>
      <c r="AH246" s="2" t="str">
        <f>VLOOKUP(D246,[9]Sheet1!$C$1:$H$500,6,0)</f>
        <v>正常应缴</v>
      </c>
    </row>
    <row r="247" ht="20" customHeight="1" spans="1:34">
      <c r="A247" s="10">
        <f t="shared" si="122"/>
        <v>244</v>
      </c>
      <c r="B247" s="11"/>
      <c r="C247" s="11" t="s">
        <v>813</v>
      </c>
      <c r="D247" s="17" t="s">
        <v>814</v>
      </c>
      <c r="E247" s="17">
        <v>3042.05</v>
      </c>
      <c r="F247" s="17">
        <v>3043</v>
      </c>
      <c r="G247" s="13">
        <v>5228.42</v>
      </c>
      <c r="H247" s="11">
        <f t="shared" si="110"/>
        <v>54.76</v>
      </c>
      <c r="I247" s="11">
        <f t="shared" si="123"/>
        <v>486.728</v>
      </c>
      <c r="J247" s="11">
        <f t="shared" si="124"/>
        <v>21.301</v>
      </c>
      <c r="K247" s="13">
        <f t="shared" si="125"/>
        <v>444.42</v>
      </c>
      <c r="L247" s="13"/>
      <c r="M247" s="13">
        <f t="shared" si="98"/>
        <v>1007.209</v>
      </c>
      <c r="N247" s="11">
        <v>0</v>
      </c>
      <c r="O247" s="11">
        <f t="shared" si="126"/>
        <v>243.36</v>
      </c>
      <c r="P247" s="11">
        <f t="shared" si="127"/>
        <v>9.13</v>
      </c>
      <c r="Q247" s="13">
        <f t="shared" si="128"/>
        <v>104.57</v>
      </c>
      <c r="R247" s="13"/>
      <c r="S247" s="11">
        <f t="shared" si="99"/>
        <v>357.06</v>
      </c>
      <c r="T247" s="11">
        <f t="shared" si="100"/>
        <v>1364.269</v>
      </c>
      <c r="U247" s="11"/>
      <c r="V247" s="2" t="str">
        <f>VLOOKUP(D247,[3]汇总!I$2:J$326,2,0)</f>
        <v>√</v>
      </c>
      <c r="W247" s="2" t="e">
        <f>VLOOKUP(D247,'[4]2021.05'!$E$5:$F$203,2,0)</f>
        <v>#N/A</v>
      </c>
      <c r="X247" s="2">
        <f t="shared" si="129"/>
        <v>486.728</v>
      </c>
      <c r="Y247" s="2">
        <f t="shared" si="130"/>
        <v>0</v>
      </c>
      <c r="Z247" s="2">
        <f t="shared" si="131"/>
        <v>243.36</v>
      </c>
      <c r="AA247" s="35" t="str">
        <f>VLOOKUP(C247,[7]export!$B$1:$I$388,8,0)</f>
        <v>243.36</v>
      </c>
      <c r="AB247" s="2">
        <f>VLOOKUP(C247,[8]Sheet1!$B$1:$K$500,9,0)</f>
        <v>9.13</v>
      </c>
      <c r="AC247" s="2">
        <f t="shared" si="132"/>
        <v>0</v>
      </c>
      <c r="AD247" s="2">
        <f>VLOOKUP(C247,'2021.06'!$C$2:$M$500,9,0)</f>
        <v>424.17</v>
      </c>
      <c r="AE247" s="2">
        <f>VLOOKUP(D247,'2021.07'!$D$2:$M$435,7,0)</f>
        <v>21.301</v>
      </c>
      <c r="AF247" s="2">
        <f t="shared" si="108"/>
        <v>0</v>
      </c>
      <c r="AH247" s="2" t="str">
        <f>VLOOKUP(D247,[9]Sheet1!$C$1:$H$500,6,0)</f>
        <v>正常应缴</v>
      </c>
    </row>
    <row r="248" ht="20" customHeight="1" spans="1:34">
      <c r="A248" s="10">
        <f t="shared" si="122"/>
        <v>245</v>
      </c>
      <c r="B248" s="14" t="s">
        <v>439</v>
      </c>
      <c r="C248" s="11" t="s">
        <v>440</v>
      </c>
      <c r="D248" s="11" t="s">
        <v>441</v>
      </c>
      <c r="E248" s="11">
        <v>2836.2</v>
      </c>
      <c r="F248" s="11">
        <v>2837</v>
      </c>
      <c r="G248" s="13">
        <v>5228.42</v>
      </c>
      <c r="H248" s="11">
        <f t="shared" si="110"/>
        <v>51.05</v>
      </c>
      <c r="I248" s="11">
        <f t="shared" si="123"/>
        <v>453.792</v>
      </c>
      <c r="J248" s="11">
        <f t="shared" si="124"/>
        <v>19.859</v>
      </c>
      <c r="K248" s="13">
        <f t="shared" si="125"/>
        <v>444.42</v>
      </c>
      <c r="L248" s="13"/>
      <c r="M248" s="13">
        <f t="shared" si="98"/>
        <v>969.121</v>
      </c>
      <c r="N248" s="11">
        <v>0</v>
      </c>
      <c r="O248" s="11">
        <f t="shared" si="126"/>
        <v>226.9</v>
      </c>
      <c r="P248" s="11">
        <f t="shared" si="127"/>
        <v>8.51</v>
      </c>
      <c r="Q248" s="13">
        <f t="shared" si="128"/>
        <v>104.57</v>
      </c>
      <c r="R248" s="13"/>
      <c r="S248" s="11">
        <f t="shared" si="99"/>
        <v>339.98</v>
      </c>
      <c r="T248" s="11">
        <f t="shared" si="100"/>
        <v>1309.101</v>
      </c>
      <c r="U248" s="11"/>
      <c r="V248" s="2" t="str">
        <f>VLOOKUP(D248,[3]汇总!I$2:J$326,2,0)</f>
        <v>√</v>
      </c>
      <c r="W248" s="2">
        <f>VLOOKUP(D248,'[4]2021.05'!$E$5:$F$203,2,0)</f>
        <v>1790</v>
      </c>
      <c r="X248" s="2">
        <f t="shared" si="129"/>
        <v>453.792</v>
      </c>
      <c r="Y248" s="2">
        <f t="shared" si="130"/>
        <v>0</v>
      </c>
      <c r="Z248" s="2">
        <f t="shared" si="131"/>
        <v>226.9</v>
      </c>
      <c r="AA248" s="35" t="str">
        <f>VLOOKUP(C248,[7]export!$B$1:$I$388,8,0)</f>
        <v>226.9</v>
      </c>
      <c r="AB248" s="2">
        <f>VLOOKUP(C248,[8]Sheet1!$B$1:$K$500,9,0)</f>
        <v>8.51</v>
      </c>
      <c r="AC248" s="2">
        <f t="shared" si="132"/>
        <v>0</v>
      </c>
      <c r="AD248" s="2">
        <f>VLOOKUP(C248,'2021.06'!$C$2:$M$500,9,0)</f>
        <v>424.17</v>
      </c>
      <c r="AE248" s="2">
        <f>VLOOKUP(D248,'2021.07'!$D$2:$M$435,7,0)</f>
        <v>19.859</v>
      </c>
      <c r="AF248" s="2">
        <f t="shared" si="108"/>
        <v>0</v>
      </c>
      <c r="AH248" s="2" t="str">
        <f>VLOOKUP(D248,[9]Sheet1!$C$1:$H$500,6,0)</f>
        <v>正常应缴</v>
      </c>
    </row>
    <row r="249" ht="20" customHeight="1" spans="1:34">
      <c r="A249" s="10">
        <f t="shared" si="122"/>
        <v>246</v>
      </c>
      <c r="B249" s="15"/>
      <c r="C249" s="11" t="s">
        <v>442</v>
      </c>
      <c r="D249" s="11" t="s">
        <v>443</v>
      </c>
      <c r="E249" s="11">
        <v>2836.2</v>
      </c>
      <c r="F249" s="11">
        <v>2837</v>
      </c>
      <c r="G249" s="13">
        <v>5228.42</v>
      </c>
      <c r="H249" s="11">
        <f t="shared" si="110"/>
        <v>51.05</v>
      </c>
      <c r="I249" s="11">
        <f t="shared" si="123"/>
        <v>453.792</v>
      </c>
      <c r="J249" s="11">
        <f t="shared" si="124"/>
        <v>19.859</v>
      </c>
      <c r="K249" s="13">
        <f t="shared" si="125"/>
        <v>444.42</v>
      </c>
      <c r="L249" s="13"/>
      <c r="M249" s="13">
        <f t="shared" si="98"/>
        <v>969.121</v>
      </c>
      <c r="N249" s="11">
        <v>0</v>
      </c>
      <c r="O249" s="11">
        <f t="shared" si="126"/>
        <v>226.9</v>
      </c>
      <c r="P249" s="11">
        <f t="shared" si="127"/>
        <v>8.51</v>
      </c>
      <c r="Q249" s="13">
        <f t="shared" si="128"/>
        <v>104.57</v>
      </c>
      <c r="R249" s="13"/>
      <c r="S249" s="11">
        <f t="shared" si="99"/>
        <v>339.98</v>
      </c>
      <c r="T249" s="11">
        <f t="shared" si="100"/>
        <v>1309.101</v>
      </c>
      <c r="U249" s="11"/>
      <c r="V249" s="2" t="str">
        <f>VLOOKUP(D249,[3]汇总!I$2:J$326,2,0)</f>
        <v>√</v>
      </c>
      <c r="W249" s="2">
        <f>VLOOKUP(D249,'[4]2021.05'!$E$5:$F$203,2,0)</f>
        <v>1790</v>
      </c>
      <c r="X249" s="2">
        <f t="shared" si="129"/>
        <v>453.792</v>
      </c>
      <c r="Y249" s="2">
        <f t="shared" si="130"/>
        <v>0</v>
      </c>
      <c r="Z249" s="2">
        <f t="shared" si="131"/>
        <v>226.9</v>
      </c>
      <c r="AA249" s="35" t="str">
        <f>VLOOKUP(C249,[7]export!$B$1:$I$388,8,0)</f>
        <v>226.9</v>
      </c>
      <c r="AB249" s="2">
        <f>VLOOKUP(C249,[8]Sheet1!$B$1:$K$500,9,0)</f>
        <v>8.51</v>
      </c>
      <c r="AC249" s="2">
        <f t="shared" si="132"/>
        <v>0</v>
      </c>
      <c r="AD249" s="2">
        <f>VLOOKUP(C249,'2021.06'!$C$2:$M$500,9,0)</f>
        <v>424.17</v>
      </c>
      <c r="AE249" s="2">
        <f>VLOOKUP(D249,'2021.07'!$D$2:$M$435,7,0)</f>
        <v>19.859</v>
      </c>
      <c r="AF249" s="2">
        <f t="shared" si="108"/>
        <v>0</v>
      </c>
      <c r="AH249" s="2" t="str">
        <f>VLOOKUP(D249,[9]Sheet1!$C$1:$H$500,6,0)</f>
        <v>正常应缴</v>
      </c>
    </row>
    <row r="250" ht="20" customHeight="1" spans="1:34">
      <c r="A250" s="10">
        <f t="shared" si="122"/>
        <v>247</v>
      </c>
      <c r="B250" s="15"/>
      <c r="C250" s="11" t="s">
        <v>444</v>
      </c>
      <c r="D250" s="11" t="s">
        <v>445</v>
      </c>
      <c r="E250" s="11">
        <v>2836.2</v>
      </c>
      <c r="F250" s="11">
        <v>2837</v>
      </c>
      <c r="G250" s="13">
        <v>5228.42</v>
      </c>
      <c r="H250" s="11">
        <f t="shared" si="110"/>
        <v>51.05</v>
      </c>
      <c r="I250" s="11">
        <f t="shared" si="123"/>
        <v>453.792</v>
      </c>
      <c r="J250" s="11">
        <f t="shared" si="124"/>
        <v>19.859</v>
      </c>
      <c r="K250" s="13">
        <f t="shared" si="125"/>
        <v>444.42</v>
      </c>
      <c r="L250" s="13"/>
      <c r="M250" s="13">
        <f t="shared" si="98"/>
        <v>969.121</v>
      </c>
      <c r="N250" s="11">
        <v>0</v>
      </c>
      <c r="O250" s="11">
        <f t="shared" si="126"/>
        <v>226.9</v>
      </c>
      <c r="P250" s="11">
        <f t="shared" si="127"/>
        <v>8.51</v>
      </c>
      <c r="Q250" s="13">
        <f t="shared" si="128"/>
        <v>104.57</v>
      </c>
      <c r="R250" s="13"/>
      <c r="S250" s="11">
        <f t="shared" si="99"/>
        <v>339.98</v>
      </c>
      <c r="T250" s="11">
        <f t="shared" si="100"/>
        <v>1309.101</v>
      </c>
      <c r="U250" s="11"/>
      <c r="V250" s="2" t="str">
        <f>VLOOKUP(D250,[3]汇总!I$2:J$326,2,0)</f>
        <v>√</v>
      </c>
      <c r="W250" s="2">
        <f>VLOOKUP(D250,'[4]2021.05'!$E$5:$F$203,2,0)</f>
        <v>1790</v>
      </c>
      <c r="X250" s="2">
        <f t="shared" si="129"/>
        <v>453.792</v>
      </c>
      <c r="Y250" s="2">
        <f t="shared" si="130"/>
        <v>0</v>
      </c>
      <c r="Z250" s="2">
        <f t="shared" si="131"/>
        <v>226.9</v>
      </c>
      <c r="AA250" s="35" t="str">
        <f>VLOOKUP(C250,[7]export!$B$1:$I$388,8,0)</f>
        <v>226.9</v>
      </c>
      <c r="AB250" s="2">
        <f>VLOOKUP(C250,[8]Sheet1!$B$1:$K$500,9,0)</f>
        <v>8.51</v>
      </c>
      <c r="AC250" s="2">
        <f t="shared" si="132"/>
        <v>0</v>
      </c>
      <c r="AD250" s="2">
        <f>VLOOKUP(C250,'2021.06'!$C$2:$M$500,9,0)</f>
        <v>424.17</v>
      </c>
      <c r="AE250" s="2">
        <f>VLOOKUP(D250,'2021.07'!$D$2:$M$435,7,0)</f>
        <v>19.859</v>
      </c>
      <c r="AF250" s="2">
        <f t="shared" si="108"/>
        <v>0</v>
      </c>
      <c r="AH250" s="2" t="str">
        <f>VLOOKUP(D250,[9]Sheet1!$C$1:$H$500,6,0)</f>
        <v>正常应缴</v>
      </c>
    </row>
    <row r="251" ht="20" customHeight="1" spans="1:34">
      <c r="A251" s="10">
        <f t="shared" si="122"/>
        <v>248</v>
      </c>
      <c r="B251" s="15"/>
      <c r="C251" s="11" t="s">
        <v>446</v>
      </c>
      <c r="D251" s="11" t="s">
        <v>447</v>
      </c>
      <c r="E251" s="11">
        <v>2836.2</v>
      </c>
      <c r="F251" s="11">
        <v>2837</v>
      </c>
      <c r="G251" s="13">
        <v>5228.42</v>
      </c>
      <c r="H251" s="11">
        <f t="shared" si="110"/>
        <v>51.05</v>
      </c>
      <c r="I251" s="11">
        <f t="shared" si="123"/>
        <v>453.792</v>
      </c>
      <c r="J251" s="11">
        <f t="shared" si="124"/>
        <v>19.859</v>
      </c>
      <c r="K251" s="13">
        <f t="shared" si="125"/>
        <v>444.42</v>
      </c>
      <c r="L251" s="13"/>
      <c r="M251" s="13">
        <f t="shared" si="98"/>
        <v>969.121</v>
      </c>
      <c r="N251" s="11">
        <v>0</v>
      </c>
      <c r="O251" s="11">
        <f t="shared" si="126"/>
        <v>226.9</v>
      </c>
      <c r="P251" s="11">
        <f t="shared" si="127"/>
        <v>8.51</v>
      </c>
      <c r="Q251" s="13">
        <f t="shared" si="128"/>
        <v>104.57</v>
      </c>
      <c r="R251" s="13"/>
      <c r="S251" s="11">
        <f t="shared" si="99"/>
        <v>339.98</v>
      </c>
      <c r="T251" s="11">
        <f t="shared" si="100"/>
        <v>1309.101</v>
      </c>
      <c r="U251" s="11"/>
      <c r="V251" s="2" t="str">
        <f>VLOOKUP(D251,[3]汇总!I$2:J$326,2,0)</f>
        <v>√</v>
      </c>
      <c r="W251" s="2">
        <f>VLOOKUP(D251,'[4]2021.05'!$E$5:$F$203,2,0)</f>
        <v>1790</v>
      </c>
      <c r="X251" s="2">
        <f t="shared" si="129"/>
        <v>453.792</v>
      </c>
      <c r="Y251" s="2">
        <f t="shared" si="130"/>
        <v>0</v>
      </c>
      <c r="Z251" s="2">
        <f t="shared" si="131"/>
        <v>226.9</v>
      </c>
      <c r="AA251" s="35" t="str">
        <f>VLOOKUP(C251,[7]export!$B$1:$I$388,8,0)</f>
        <v>226.9</v>
      </c>
      <c r="AB251" s="2">
        <f>VLOOKUP(C251,[8]Sheet1!$B$1:$K$500,9,0)</f>
        <v>8.51</v>
      </c>
      <c r="AC251" s="2">
        <f t="shared" si="132"/>
        <v>0</v>
      </c>
      <c r="AD251" s="2">
        <f>VLOOKUP(C251,'2021.06'!$C$2:$M$500,9,0)</f>
        <v>424.17</v>
      </c>
      <c r="AE251" s="2">
        <f>VLOOKUP(D251,'2021.07'!$D$2:$M$435,7,0)</f>
        <v>19.859</v>
      </c>
      <c r="AF251" s="2">
        <f t="shared" si="108"/>
        <v>0</v>
      </c>
      <c r="AH251" s="2" t="str">
        <f>VLOOKUP(D251,[9]Sheet1!$C$1:$H$500,6,0)</f>
        <v>正常应缴</v>
      </c>
    </row>
    <row r="252" ht="20" customHeight="1" spans="1:34">
      <c r="A252" s="10">
        <f t="shared" si="122"/>
        <v>249</v>
      </c>
      <c r="B252" s="15"/>
      <c r="C252" s="11" t="s">
        <v>450</v>
      </c>
      <c r="D252" s="11" t="s">
        <v>451</v>
      </c>
      <c r="E252" s="11">
        <v>2836.2</v>
      </c>
      <c r="F252" s="11">
        <v>2837</v>
      </c>
      <c r="G252" s="13">
        <v>5228.42</v>
      </c>
      <c r="H252" s="11">
        <f t="shared" si="110"/>
        <v>51.05</v>
      </c>
      <c r="I252" s="11">
        <f t="shared" si="123"/>
        <v>453.792</v>
      </c>
      <c r="J252" s="11">
        <f t="shared" si="124"/>
        <v>19.859</v>
      </c>
      <c r="K252" s="13">
        <f t="shared" si="125"/>
        <v>444.42</v>
      </c>
      <c r="L252" s="13"/>
      <c r="M252" s="13">
        <f t="shared" si="98"/>
        <v>969.121</v>
      </c>
      <c r="N252" s="11">
        <v>0</v>
      </c>
      <c r="O252" s="11">
        <f t="shared" si="126"/>
        <v>226.9</v>
      </c>
      <c r="P252" s="11">
        <f t="shared" si="127"/>
        <v>8.51</v>
      </c>
      <c r="Q252" s="13">
        <f t="shared" si="128"/>
        <v>104.57</v>
      </c>
      <c r="R252" s="13"/>
      <c r="S252" s="11">
        <f t="shared" si="99"/>
        <v>339.98</v>
      </c>
      <c r="T252" s="11">
        <f t="shared" si="100"/>
        <v>1309.101</v>
      </c>
      <c r="U252" s="11"/>
      <c r="V252" s="2" t="str">
        <f>VLOOKUP(D252,[3]汇总!I$2:J$326,2,0)</f>
        <v>√</v>
      </c>
      <c r="W252" s="2">
        <f>VLOOKUP(D252,'[4]2021.05'!$E$5:$F$203,2,0)</f>
        <v>1790</v>
      </c>
      <c r="X252" s="2">
        <f t="shared" si="129"/>
        <v>453.792</v>
      </c>
      <c r="Y252" s="2">
        <f t="shared" si="130"/>
        <v>0</v>
      </c>
      <c r="Z252" s="2">
        <f t="shared" si="131"/>
        <v>226.9</v>
      </c>
      <c r="AA252" s="35" t="str">
        <f>VLOOKUP(C252,[7]export!$B$1:$I$388,8,0)</f>
        <v>226.9</v>
      </c>
      <c r="AB252" s="2">
        <f>VLOOKUP(C252,[8]Sheet1!$B$1:$K$500,9,0)</f>
        <v>8.51</v>
      </c>
      <c r="AC252" s="2">
        <f t="shared" si="132"/>
        <v>0</v>
      </c>
      <c r="AD252" s="2">
        <f>VLOOKUP(C252,'2021.06'!$C$2:$M$500,9,0)</f>
        <v>424.17</v>
      </c>
      <c r="AE252" s="2">
        <f>VLOOKUP(D252,'2021.07'!$D$2:$M$435,7,0)</f>
        <v>19.859</v>
      </c>
      <c r="AF252" s="2">
        <f t="shared" si="108"/>
        <v>0</v>
      </c>
      <c r="AH252" s="2" t="str">
        <f>VLOOKUP(D252,[9]Sheet1!$C$1:$H$500,6,0)</f>
        <v>正常应缴</v>
      </c>
    </row>
    <row r="253" ht="20" customHeight="1" spans="1:34">
      <c r="A253" s="10">
        <f t="shared" si="122"/>
        <v>250</v>
      </c>
      <c r="B253" s="15"/>
      <c r="C253" s="11" t="s">
        <v>452</v>
      </c>
      <c r="D253" s="11" t="s">
        <v>453</v>
      </c>
      <c r="E253" s="11">
        <v>2836.2</v>
      </c>
      <c r="F253" s="11">
        <v>2837</v>
      </c>
      <c r="G253" s="13">
        <v>5228.42</v>
      </c>
      <c r="H253" s="11">
        <f t="shared" si="110"/>
        <v>51.05</v>
      </c>
      <c r="I253" s="11">
        <f t="shared" si="123"/>
        <v>453.792</v>
      </c>
      <c r="J253" s="11">
        <f t="shared" si="124"/>
        <v>19.859</v>
      </c>
      <c r="K253" s="13">
        <f t="shared" si="125"/>
        <v>444.42</v>
      </c>
      <c r="L253" s="13"/>
      <c r="M253" s="13">
        <f t="shared" si="98"/>
        <v>969.121</v>
      </c>
      <c r="N253" s="11">
        <v>0</v>
      </c>
      <c r="O253" s="11">
        <f t="shared" si="126"/>
        <v>226.9</v>
      </c>
      <c r="P253" s="11">
        <f t="shared" si="127"/>
        <v>8.51</v>
      </c>
      <c r="Q253" s="13">
        <f t="shared" si="128"/>
        <v>104.57</v>
      </c>
      <c r="R253" s="13"/>
      <c r="S253" s="11">
        <f t="shared" si="99"/>
        <v>339.98</v>
      </c>
      <c r="T253" s="11">
        <f t="shared" si="100"/>
        <v>1309.101</v>
      </c>
      <c r="U253" s="11"/>
      <c r="V253" s="2" t="str">
        <f>VLOOKUP(D253,[3]汇总!I$2:J$326,2,0)</f>
        <v>√</v>
      </c>
      <c r="W253" s="2" t="e">
        <f>VLOOKUP(D253,'[4]2021.05'!$E$5:$F$203,2,0)</f>
        <v>#N/A</v>
      </c>
      <c r="X253" s="2">
        <f t="shared" si="129"/>
        <v>453.792</v>
      </c>
      <c r="Y253" s="2">
        <f t="shared" si="130"/>
        <v>0</v>
      </c>
      <c r="Z253" s="2">
        <f t="shared" si="131"/>
        <v>226.9</v>
      </c>
      <c r="AA253" s="35" t="str">
        <f>VLOOKUP(C253,[7]export!$B$1:$I$388,8,0)</f>
        <v>226.9</v>
      </c>
      <c r="AB253" s="2">
        <f>VLOOKUP(C253,[8]Sheet1!$B$1:$K$500,9,0)</f>
        <v>8.51</v>
      </c>
      <c r="AC253" s="2">
        <f t="shared" si="132"/>
        <v>0</v>
      </c>
      <c r="AD253" s="2">
        <f>VLOOKUP(C253,'2021.06'!$C$2:$M$500,9,0)</f>
        <v>424.17</v>
      </c>
      <c r="AE253" s="2">
        <f>VLOOKUP(D253,'2021.07'!$D$2:$M$435,7,0)</f>
        <v>19.859</v>
      </c>
      <c r="AF253" s="2">
        <f t="shared" si="108"/>
        <v>0</v>
      </c>
      <c r="AH253" s="2" t="str">
        <f>VLOOKUP(D253,[9]Sheet1!$C$1:$H$500,6,0)</f>
        <v>正常应缴</v>
      </c>
    </row>
    <row r="254" ht="20" customHeight="1" spans="1:34">
      <c r="A254" s="10">
        <f t="shared" si="122"/>
        <v>251</v>
      </c>
      <c r="B254" s="15"/>
      <c r="C254" s="29" t="s">
        <v>987</v>
      </c>
      <c r="D254" s="214" t="s">
        <v>988</v>
      </c>
      <c r="E254" s="17">
        <v>3042.05</v>
      </c>
      <c r="F254" s="11">
        <v>3043</v>
      </c>
      <c r="G254" s="13">
        <v>0</v>
      </c>
      <c r="H254" s="11">
        <f t="shared" si="110"/>
        <v>54.76</v>
      </c>
      <c r="I254" s="11">
        <f t="shared" si="123"/>
        <v>486.728</v>
      </c>
      <c r="J254" s="11">
        <f t="shared" si="124"/>
        <v>21.301</v>
      </c>
      <c r="K254" s="13">
        <f t="shared" si="125"/>
        <v>0</v>
      </c>
      <c r="L254" s="13"/>
      <c r="M254" s="13">
        <f t="shared" si="98"/>
        <v>562.789</v>
      </c>
      <c r="N254" s="11">
        <v>0</v>
      </c>
      <c r="O254" s="11">
        <f t="shared" si="126"/>
        <v>243.36</v>
      </c>
      <c r="P254" s="11">
        <f t="shared" si="127"/>
        <v>9.13</v>
      </c>
      <c r="Q254" s="13">
        <v>0</v>
      </c>
      <c r="R254" s="13"/>
      <c r="S254" s="11">
        <f t="shared" si="99"/>
        <v>252.49</v>
      </c>
      <c r="T254" s="11">
        <f t="shared" si="100"/>
        <v>815.279</v>
      </c>
      <c r="U254" s="11"/>
      <c r="X254" s="2">
        <f t="shared" si="129"/>
        <v>486.728</v>
      </c>
      <c r="Y254" s="2">
        <f t="shared" si="130"/>
        <v>0</v>
      </c>
      <c r="Z254" s="2">
        <f t="shared" si="131"/>
        <v>243.36</v>
      </c>
      <c r="AA254" s="35" t="str">
        <f>VLOOKUP(C254,[7]export!$B$1:$I$388,8,0)</f>
        <v>243.36</v>
      </c>
      <c r="AB254" s="2">
        <f>VLOOKUP(C254,[8]Sheet1!$B$1:$K$500,9,0)</f>
        <v>9.13</v>
      </c>
      <c r="AC254" s="2">
        <f t="shared" si="132"/>
        <v>0</v>
      </c>
      <c r="AD254" s="2">
        <f>VLOOKUP(C254,'2021.06'!$C$2:$M$500,9,0)</f>
        <v>0</v>
      </c>
      <c r="AE254" s="2">
        <f>VLOOKUP(D254,'2021.07'!$D$2:$M$435,7,0)</f>
        <v>21.301</v>
      </c>
      <c r="AF254" s="2">
        <f t="shared" si="108"/>
        <v>0</v>
      </c>
      <c r="AH254" s="2" t="str">
        <f>VLOOKUP(D254,[9]Sheet1!$C$1:$H$500,6,0)</f>
        <v>正常应缴</v>
      </c>
    </row>
    <row r="255" ht="20" customHeight="1" spans="1:34">
      <c r="A255" s="10">
        <f t="shared" si="122"/>
        <v>252</v>
      </c>
      <c r="B255" s="15"/>
      <c r="C255" s="29" t="s">
        <v>991</v>
      </c>
      <c r="D255" s="29" t="s">
        <v>992</v>
      </c>
      <c r="E255" s="17">
        <v>3042.05</v>
      </c>
      <c r="F255" s="11">
        <v>0</v>
      </c>
      <c r="G255" s="13">
        <v>0</v>
      </c>
      <c r="H255" s="11">
        <f t="shared" si="110"/>
        <v>54.76</v>
      </c>
      <c r="I255" s="11">
        <v>0</v>
      </c>
      <c r="J255" s="11">
        <v>0</v>
      </c>
      <c r="K255" s="13">
        <f t="shared" si="125"/>
        <v>0</v>
      </c>
      <c r="L255" s="13"/>
      <c r="M255" s="13">
        <f t="shared" si="98"/>
        <v>54.76</v>
      </c>
      <c r="N255" s="11">
        <v>0</v>
      </c>
      <c r="O255" s="11">
        <v>0</v>
      </c>
      <c r="P255" s="11">
        <v>0</v>
      </c>
      <c r="Q255" s="13">
        <v>0</v>
      </c>
      <c r="R255" s="13"/>
      <c r="S255" s="11">
        <f t="shared" si="99"/>
        <v>0</v>
      </c>
      <c r="T255" s="11">
        <f t="shared" si="100"/>
        <v>54.76</v>
      </c>
      <c r="U255" s="11"/>
      <c r="Y255" s="2" t="e">
        <f>VLOOKUP(C255,'[5]6月养老保险明细导'!$B$1:$R$500,17,0)</f>
        <v>#N/A</v>
      </c>
      <c r="Z255" s="2" t="e">
        <f t="shared" si="131"/>
        <v>#N/A</v>
      </c>
      <c r="AA255" s="35" t="e">
        <f>VLOOKUP(C255,[7]export!$B$1:$I$388,8,0)</f>
        <v>#N/A</v>
      </c>
      <c r="AB255" s="2" t="e">
        <f>VLOOKUP(C255,[8]Sheet1!$B$1:$K$500,9,0)</f>
        <v>#N/A</v>
      </c>
      <c r="AC255" s="2" t="e">
        <f t="shared" si="132"/>
        <v>#N/A</v>
      </c>
      <c r="AD255" s="2">
        <f>VLOOKUP(C255,'2021.06'!$C$2:$M$500,9,0)</f>
        <v>0</v>
      </c>
      <c r="AE255" s="2">
        <f>VLOOKUP(D255,'2021.07'!$D$2:$M$435,7,0)</f>
        <v>0</v>
      </c>
      <c r="AF255" s="2">
        <f t="shared" si="108"/>
        <v>0</v>
      </c>
      <c r="AH255" s="2" t="e">
        <f>VLOOKUP(D255,[9]Sheet1!$C$1:$H$500,6,0)</f>
        <v>#N/A</v>
      </c>
    </row>
    <row r="256" s="2" customFormat="1" ht="20" customHeight="1" spans="1:34">
      <c r="A256" s="10">
        <v>248</v>
      </c>
      <c r="B256" s="15"/>
      <c r="C256" s="29" t="s">
        <v>989</v>
      </c>
      <c r="D256" s="214" t="s">
        <v>990</v>
      </c>
      <c r="E256" s="17">
        <v>3042.05</v>
      </c>
      <c r="F256" s="11">
        <v>0</v>
      </c>
      <c r="G256" s="13">
        <v>0</v>
      </c>
      <c r="H256" s="11">
        <v>54.76</v>
      </c>
      <c r="I256" s="11">
        <v>0</v>
      </c>
      <c r="J256" s="11">
        <f>F256*0.007</f>
        <v>0</v>
      </c>
      <c r="K256" s="13">
        <f t="shared" si="125"/>
        <v>0</v>
      </c>
      <c r="L256" s="13"/>
      <c r="M256" s="13">
        <f t="shared" si="98"/>
        <v>54.76</v>
      </c>
      <c r="N256" s="11">
        <v>0</v>
      </c>
      <c r="O256" s="11"/>
      <c r="P256" s="11"/>
      <c r="Q256" s="13"/>
      <c r="R256" s="13"/>
      <c r="S256" s="11">
        <f t="shared" si="99"/>
        <v>0</v>
      </c>
      <c r="T256" s="11">
        <f t="shared" si="100"/>
        <v>54.76</v>
      </c>
      <c r="U256" s="11"/>
      <c r="Y256" s="2">
        <v>0</v>
      </c>
      <c r="Z256" s="2">
        <v>243.36</v>
      </c>
      <c r="AA256" s="35" t="e">
        <f>VLOOKUP(C256,[7]export!$B$1:$I$388,8,0)</f>
        <v>#N/A</v>
      </c>
      <c r="AB256" s="2" t="e">
        <f>VLOOKUP(C256,[8]Sheet1!$B$1:$K$500,9,0)</f>
        <v>#N/A</v>
      </c>
      <c r="AC256" s="2" t="e">
        <f t="shared" si="132"/>
        <v>#N/A</v>
      </c>
      <c r="AD256" s="2">
        <f>VLOOKUP(C256,'2021.06'!$C$2:$M$500,9,0)</f>
        <v>0</v>
      </c>
      <c r="AE256" s="2">
        <f>VLOOKUP(D256,'2021.07'!$D$2:$M$435,7,0)</f>
        <v>0</v>
      </c>
      <c r="AF256" s="2">
        <f t="shared" si="108"/>
        <v>0</v>
      </c>
      <c r="AH256" s="2" t="e">
        <f>VLOOKUP(D256,[9]Sheet1!$C$1:$H$500,6,0)</f>
        <v>#N/A</v>
      </c>
    </row>
    <row r="257" s="2" customFormat="1" ht="20" customHeight="1" spans="1:34">
      <c r="A257" s="10">
        <f>ROW()-3</f>
        <v>254</v>
      </c>
      <c r="B257" s="15"/>
      <c r="C257" s="30" t="s">
        <v>1127</v>
      </c>
      <c r="D257" s="30" t="s">
        <v>1128</v>
      </c>
      <c r="E257" s="17">
        <v>3042.05</v>
      </c>
      <c r="F257" s="11">
        <v>0</v>
      </c>
      <c r="G257" s="13">
        <v>0</v>
      </c>
      <c r="H257" s="11">
        <f>ROUND(E257*0.018,2)</f>
        <v>54.76</v>
      </c>
      <c r="I257" s="11">
        <v>0</v>
      </c>
      <c r="J257" s="11">
        <f>F257*0.007</f>
        <v>0</v>
      </c>
      <c r="K257" s="13">
        <f t="shared" si="125"/>
        <v>0</v>
      </c>
      <c r="L257" s="13"/>
      <c r="M257" s="13">
        <f t="shared" si="98"/>
        <v>54.76</v>
      </c>
      <c r="N257" s="11">
        <v>0</v>
      </c>
      <c r="O257" s="11">
        <v>0</v>
      </c>
      <c r="P257" s="13">
        <v>0</v>
      </c>
      <c r="Q257" s="11">
        <v>0</v>
      </c>
      <c r="R257" s="11"/>
      <c r="S257" s="11">
        <f t="shared" si="99"/>
        <v>0</v>
      </c>
      <c r="T257" s="11">
        <f t="shared" si="100"/>
        <v>54.76</v>
      </c>
      <c r="U257" s="11"/>
      <c r="AA257" s="35" t="e">
        <f>VLOOKUP(C257,[7]export!$B$1:$I$388,8,0)</f>
        <v>#N/A</v>
      </c>
      <c r="AB257" s="2" t="e">
        <f>VLOOKUP(C257,[8]Sheet1!$B$1:$K$500,9,0)</f>
        <v>#N/A</v>
      </c>
      <c r="AC257" s="2" t="e">
        <f t="shared" si="132"/>
        <v>#N/A</v>
      </c>
      <c r="AD257" s="2" t="e">
        <f>VLOOKUP(C257,'2021.06'!$C$2:$M$500,9,0)</f>
        <v>#N/A</v>
      </c>
      <c r="AE257" s="2">
        <f>VLOOKUP(D257,'2021.07'!$D$2:$M$435,7,0)</f>
        <v>0</v>
      </c>
      <c r="AF257" s="2">
        <f t="shared" si="108"/>
        <v>0</v>
      </c>
      <c r="AH257" s="2" t="e">
        <f>VLOOKUP(D257,[9]Sheet1!$C$1:$H$500,6,0)</f>
        <v>#N/A</v>
      </c>
    </row>
    <row r="258" s="1" customFormat="1" ht="20" customHeight="1" spans="1:34">
      <c r="A258" s="18"/>
      <c r="B258" s="19"/>
      <c r="C258" s="116" t="s">
        <v>1196</v>
      </c>
      <c r="D258" s="116" t="s">
        <v>1197</v>
      </c>
      <c r="E258" s="21">
        <v>3042.05</v>
      </c>
      <c r="F258" s="12">
        <v>0</v>
      </c>
      <c r="G258" s="22">
        <v>0</v>
      </c>
      <c r="H258" s="12">
        <f>ROUND(E258*0.018,2)</f>
        <v>54.76</v>
      </c>
      <c r="I258" s="12">
        <v>0</v>
      </c>
      <c r="J258" s="12">
        <f>F258*0.007</f>
        <v>0</v>
      </c>
      <c r="K258" s="22">
        <f t="shared" si="125"/>
        <v>0</v>
      </c>
      <c r="L258" s="22"/>
      <c r="M258" s="22">
        <f t="shared" si="98"/>
        <v>54.76</v>
      </c>
      <c r="N258" s="12">
        <v>0</v>
      </c>
      <c r="O258" s="12">
        <v>0</v>
      </c>
      <c r="P258" s="12">
        <f t="shared" ref="P258:P261" si="133">ROUND(F258*0.003,2)</f>
        <v>0</v>
      </c>
      <c r="Q258" s="22">
        <f t="shared" ref="Q258:Q261" si="134">ROUND(G258*0.02,2)</f>
        <v>0</v>
      </c>
      <c r="R258" s="12"/>
      <c r="S258" s="12">
        <f t="shared" si="99"/>
        <v>0</v>
      </c>
      <c r="T258" s="12">
        <f t="shared" si="100"/>
        <v>54.76</v>
      </c>
      <c r="U258" s="12"/>
      <c r="V258" s="1" t="s">
        <v>50</v>
      </c>
      <c r="AA258" s="36"/>
      <c r="AE258" s="1" t="e">
        <f>VLOOKUP(D258,'2021.07'!$D$2:$M$435,7,0)</f>
        <v>#N/A</v>
      </c>
      <c r="AF258" s="1" t="e">
        <f t="shared" si="108"/>
        <v>#N/A</v>
      </c>
      <c r="AH258" s="1" t="e">
        <f>VLOOKUP(D258,[9]Sheet1!$C$1:$H$500,6,0)</f>
        <v>#N/A</v>
      </c>
    </row>
    <row r="259" s="1" customFormat="1" ht="20" customHeight="1" spans="1:34">
      <c r="A259" s="18"/>
      <c r="B259" s="19"/>
      <c r="C259" s="116" t="s">
        <v>1198</v>
      </c>
      <c r="D259" s="116" t="s">
        <v>1199</v>
      </c>
      <c r="E259" s="21">
        <v>3042.05</v>
      </c>
      <c r="F259" s="12">
        <v>3043</v>
      </c>
      <c r="G259" s="22">
        <v>5228.42</v>
      </c>
      <c r="H259" s="12">
        <f>ROUND(E259*0.018,2)</f>
        <v>54.76</v>
      </c>
      <c r="I259" s="12">
        <f>E259*0.16</f>
        <v>486.728</v>
      </c>
      <c r="J259" s="12">
        <f>F259*0.007</f>
        <v>21.301</v>
      </c>
      <c r="K259" s="22">
        <f t="shared" si="125"/>
        <v>444.42</v>
      </c>
      <c r="L259" s="22">
        <v>54</v>
      </c>
      <c r="M259" s="22">
        <f t="shared" si="98"/>
        <v>1061.209</v>
      </c>
      <c r="N259" s="12">
        <v>0</v>
      </c>
      <c r="O259" s="12">
        <f t="shared" ref="O259:O261" si="135">ROUND(E259*0.08,2)</f>
        <v>243.36</v>
      </c>
      <c r="P259" s="12">
        <f t="shared" si="133"/>
        <v>9.13</v>
      </c>
      <c r="Q259" s="22">
        <f t="shared" si="134"/>
        <v>104.57</v>
      </c>
      <c r="R259" s="12">
        <v>54</v>
      </c>
      <c r="S259" s="12">
        <f t="shared" si="99"/>
        <v>411.06</v>
      </c>
      <c r="T259" s="12">
        <f t="shared" si="100"/>
        <v>1472.269</v>
      </c>
      <c r="U259" s="12"/>
      <c r="V259" s="1" t="s">
        <v>50</v>
      </c>
      <c r="AA259" s="36"/>
      <c r="AE259" s="1" t="e">
        <f>VLOOKUP(D259,'2021.07'!$D$2:$M$435,7,0)</f>
        <v>#N/A</v>
      </c>
      <c r="AF259" s="1" t="e">
        <f t="shared" si="108"/>
        <v>#N/A</v>
      </c>
      <c r="AH259" s="1" t="str">
        <f>VLOOKUP(D259,[9]Sheet1!$C$1:$H$500,6,0)</f>
        <v>正常应缴</v>
      </c>
    </row>
    <row r="260" s="1" customFormat="1" ht="20" customHeight="1" spans="1:34">
      <c r="A260" s="18"/>
      <c r="B260" s="19"/>
      <c r="C260" s="116" t="s">
        <v>1200</v>
      </c>
      <c r="D260" s="116" t="s">
        <v>1201</v>
      </c>
      <c r="E260" s="21">
        <v>3042.05</v>
      </c>
      <c r="F260" s="12">
        <v>3043</v>
      </c>
      <c r="G260" s="22">
        <v>5228.42</v>
      </c>
      <c r="H260" s="12">
        <f>ROUND(E260*0.018,2)</f>
        <v>54.76</v>
      </c>
      <c r="I260" s="12">
        <f>E260*0.16</f>
        <v>486.728</v>
      </c>
      <c r="J260" s="12">
        <f>F260*0.007</f>
        <v>21.301</v>
      </c>
      <c r="K260" s="22">
        <f t="shared" si="125"/>
        <v>444.42</v>
      </c>
      <c r="L260" s="22">
        <v>54</v>
      </c>
      <c r="M260" s="22">
        <f t="shared" si="98"/>
        <v>1061.209</v>
      </c>
      <c r="N260" s="12">
        <v>0</v>
      </c>
      <c r="O260" s="12">
        <f t="shared" si="135"/>
        <v>243.36</v>
      </c>
      <c r="P260" s="12">
        <f t="shared" si="133"/>
        <v>9.13</v>
      </c>
      <c r="Q260" s="22">
        <f t="shared" si="134"/>
        <v>104.57</v>
      </c>
      <c r="R260" s="12">
        <v>54</v>
      </c>
      <c r="S260" s="12">
        <f t="shared" si="99"/>
        <v>411.06</v>
      </c>
      <c r="T260" s="12">
        <f t="shared" si="100"/>
        <v>1472.269</v>
      </c>
      <c r="U260" s="12"/>
      <c r="V260" s="1" t="s">
        <v>50</v>
      </c>
      <c r="AA260" s="36"/>
      <c r="AE260" s="1" t="e">
        <f>VLOOKUP(D260,'2021.07'!$D$2:$M$435,7,0)</f>
        <v>#N/A</v>
      </c>
      <c r="AF260" s="1" t="e">
        <f t="shared" si="108"/>
        <v>#N/A</v>
      </c>
      <c r="AH260" s="1" t="str">
        <f>VLOOKUP(D260,[9]Sheet1!$C$1:$H$500,6,0)</f>
        <v>正常应缴</v>
      </c>
    </row>
    <row r="261" s="1" customFormat="1" spans="1:22">
      <c r="A261" s="5"/>
      <c r="B261" s="5"/>
      <c r="C261" s="116" t="s">
        <v>1202</v>
      </c>
      <c r="D261" s="116" t="s">
        <v>1203</v>
      </c>
      <c r="E261" s="5">
        <v>3042.05</v>
      </c>
      <c r="F261" s="5">
        <v>3043</v>
      </c>
      <c r="G261" s="5">
        <v>5228.42</v>
      </c>
      <c r="H261" s="5">
        <v>54.76</v>
      </c>
      <c r="I261" s="5">
        <v>486.728</v>
      </c>
      <c r="J261" s="5">
        <v>21.301</v>
      </c>
      <c r="K261" s="5">
        <v>444.42</v>
      </c>
      <c r="L261" s="5">
        <v>54</v>
      </c>
      <c r="M261" s="22">
        <f t="shared" ref="M261:M324" si="136">SUM(H261:L261)</f>
        <v>1061.209</v>
      </c>
      <c r="N261" s="12">
        <v>0</v>
      </c>
      <c r="O261" s="12">
        <f t="shared" si="135"/>
        <v>243.36</v>
      </c>
      <c r="P261" s="12">
        <f t="shared" si="133"/>
        <v>9.13</v>
      </c>
      <c r="Q261" s="22">
        <f t="shared" si="134"/>
        <v>104.57</v>
      </c>
      <c r="R261" s="5">
        <v>54</v>
      </c>
      <c r="S261" s="12">
        <f t="shared" ref="S261:S324" si="137">SUM(N261:R261)</f>
        <v>411.06</v>
      </c>
      <c r="T261" s="12">
        <f t="shared" ref="T261:T324" si="138">M261+S261</f>
        <v>1472.269</v>
      </c>
      <c r="U261" s="5"/>
      <c r="V261" s="1" t="s">
        <v>50</v>
      </c>
    </row>
    <row r="262" ht="20" customHeight="1" spans="1:34">
      <c r="A262" s="10">
        <f t="shared" ref="A262:A290" si="139">ROW()-3</f>
        <v>259</v>
      </c>
      <c r="B262" s="14" t="s">
        <v>456</v>
      </c>
      <c r="C262" s="11" t="s">
        <v>457</v>
      </c>
      <c r="D262" s="11" t="s">
        <v>458</v>
      </c>
      <c r="E262" s="11">
        <v>2836.2</v>
      </c>
      <c r="F262" s="11">
        <v>2837</v>
      </c>
      <c r="G262" s="13">
        <v>5228.42</v>
      </c>
      <c r="H262" s="11">
        <f t="shared" ref="H262:H325" si="140">ROUND(E262*0.018,2)</f>
        <v>51.05</v>
      </c>
      <c r="I262" s="11">
        <f t="shared" ref="I262:I324" si="141">E262*0.16</f>
        <v>453.792</v>
      </c>
      <c r="J262" s="11">
        <f t="shared" ref="J262:J324" si="142">F262*0.007</f>
        <v>19.859</v>
      </c>
      <c r="K262" s="13">
        <f t="shared" ref="K262:K321" si="143">ROUND(G262*0.085,2)</f>
        <v>444.42</v>
      </c>
      <c r="L262" s="13"/>
      <c r="M262" s="13">
        <f t="shared" si="136"/>
        <v>969.121</v>
      </c>
      <c r="N262" s="11">
        <v>0</v>
      </c>
      <c r="O262" s="11">
        <f t="shared" ref="O262:O324" si="144">ROUND(E262*0.08,2)</f>
        <v>226.9</v>
      </c>
      <c r="P262" s="11">
        <f t="shared" ref="P262:P324" si="145">ROUND(F262*0.003,2)</f>
        <v>8.51</v>
      </c>
      <c r="Q262" s="13">
        <f t="shared" ref="Q262:Q321" si="146">ROUND(G262*0.02,2)</f>
        <v>104.57</v>
      </c>
      <c r="R262" s="13"/>
      <c r="S262" s="11">
        <f t="shared" si="137"/>
        <v>339.98</v>
      </c>
      <c r="T262" s="11">
        <f t="shared" si="138"/>
        <v>1309.101</v>
      </c>
      <c r="U262" s="11"/>
      <c r="V262" s="2" t="str">
        <f>VLOOKUP(D262,[3]汇总!I$2:J$326,2,0)</f>
        <v>√</v>
      </c>
      <c r="W262" s="2">
        <f>VLOOKUP(D262,'[4]2021.05'!$E$5:$F$203,2,0)</f>
        <v>1790</v>
      </c>
      <c r="X262" s="2">
        <f t="shared" ref="X262:X324" si="147">I262*1</f>
        <v>453.792</v>
      </c>
      <c r="Y262" s="2">
        <f t="shared" ref="Y262:Y324" si="148">I262-X262</f>
        <v>0</v>
      </c>
      <c r="Z262" s="2">
        <f t="shared" ref="Z262:Z290" si="149">O262-Y262</f>
        <v>226.9</v>
      </c>
      <c r="AA262" s="35" t="str">
        <f>VLOOKUP(C262,[7]export!$B$1:$I$388,8,0)</f>
        <v>226.9</v>
      </c>
      <c r="AB262" s="2">
        <f>VLOOKUP(C262,[8]Sheet1!$B$1:$K$500,9,0)</f>
        <v>8.51</v>
      </c>
      <c r="AC262" s="2">
        <f>P262-AB262</f>
        <v>0</v>
      </c>
      <c r="AD262" s="2">
        <f>VLOOKUP(C262,'2021.06'!$C$2:$M$500,9,0)</f>
        <v>424.17</v>
      </c>
      <c r="AE262" s="2">
        <f>VLOOKUP(D262,'2021.07'!$D$2:$M$435,7,0)</f>
        <v>19.859</v>
      </c>
      <c r="AF262" s="2">
        <f t="shared" ref="AF262:AF324" si="150">AE262-J262</f>
        <v>0</v>
      </c>
      <c r="AH262" s="2" t="str">
        <f>VLOOKUP(D262,[9]Sheet1!$C$1:$H$500,6,0)</f>
        <v>正常应缴</v>
      </c>
    </row>
    <row r="263" ht="20" customHeight="1" spans="1:34">
      <c r="A263" s="10">
        <f t="shared" si="139"/>
        <v>260</v>
      </c>
      <c r="B263" s="15"/>
      <c r="C263" s="11" t="s">
        <v>459</v>
      </c>
      <c r="D263" s="11" t="s">
        <v>460</v>
      </c>
      <c r="E263" s="11">
        <v>2836.2</v>
      </c>
      <c r="F263" s="11">
        <v>2837</v>
      </c>
      <c r="G263" s="13">
        <v>5228.42</v>
      </c>
      <c r="H263" s="11">
        <f t="shared" si="140"/>
        <v>51.05</v>
      </c>
      <c r="I263" s="11">
        <f t="shared" si="141"/>
        <v>453.792</v>
      </c>
      <c r="J263" s="11">
        <f t="shared" si="142"/>
        <v>19.859</v>
      </c>
      <c r="K263" s="13">
        <f t="shared" si="143"/>
        <v>444.42</v>
      </c>
      <c r="L263" s="13"/>
      <c r="M263" s="13">
        <f t="shared" si="136"/>
        <v>969.121</v>
      </c>
      <c r="N263" s="11">
        <v>0</v>
      </c>
      <c r="O263" s="11">
        <f t="shared" si="144"/>
        <v>226.9</v>
      </c>
      <c r="P263" s="11">
        <f t="shared" si="145"/>
        <v>8.51</v>
      </c>
      <c r="Q263" s="13">
        <f t="shared" si="146"/>
        <v>104.57</v>
      </c>
      <c r="R263" s="13"/>
      <c r="S263" s="11">
        <f t="shared" si="137"/>
        <v>339.98</v>
      </c>
      <c r="T263" s="11">
        <f t="shared" si="138"/>
        <v>1309.101</v>
      </c>
      <c r="U263" s="11"/>
      <c r="V263" s="2" t="str">
        <f>VLOOKUP(D263,[3]汇总!I$2:J$326,2,0)</f>
        <v>√</v>
      </c>
      <c r="W263" s="2">
        <f>VLOOKUP(D263,'[4]2021.05'!$E$5:$F$203,2,0)</f>
        <v>1790</v>
      </c>
      <c r="X263" s="2">
        <f t="shared" si="147"/>
        <v>453.792</v>
      </c>
      <c r="Y263" s="2">
        <f t="shared" si="148"/>
        <v>0</v>
      </c>
      <c r="Z263" s="2">
        <f t="shared" si="149"/>
        <v>226.9</v>
      </c>
      <c r="AA263" s="35" t="str">
        <f>VLOOKUP(C263,[7]export!$B$1:$I$388,8,0)</f>
        <v>226.9</v>
      </c>
      <c r="AB263" s="2">
        <f>VLOOKUP(C263,[8]Sheet1!$B$1:$K$500,9,0)</f>
        <v>8.51</v>
      </c>
      <c r="AC263" s="2">
        <f>P263-AB263</f>
        <v>0</v>
      </c>
      <c r="AD263" s="2">
        <f>VLOOKUP(C263,'2021.06'!$C$2:$M$500,9,0)</f>
        <v>424.17</v>
      </c>
      <c r="AE263" s="2">
        <f>VLOOKUP(D263,'2021.07'!$D$2:$M$435,7,0)</f>
        <v>19.859</v>
      </c>
      <c r="AF263" s="2">
        <f t="shared" si="150"/>
        <v>0</v>
      </c>
      <c r="AH263" s="2" t="str">
        <f>VLOOKUP(D263,[9]Sheet1!$C$1:$H$500,6,0)</f>
        <v>正常应缴</v>
      </c>
    </row>
    <row r="264" ht="20" customHeight="1" spans="1:34">
      <c r="A264" s="10">
        <f t="shared" si="139"/>
        <v>261</v>
      </c>
      <c r="B264" s="15"/>
      <c r="C264" s="11" t="s">
        <v>461</v>
      </c>
      <c r="D264" s="11" t="s">
        <v>462</v>
      </c>
      <c r="E264" s="11">
        <v>2836.2</v>
      </c>
      <c r="F264" s="11">
        <v>2837</v>
      </c>
      <c r="G264" s="13">
        <v>5228.42</v>
      </c>
      <c r="H264" s="11">
        <f t="shared" si="140"/>
        <v>51.05</v>
      </c>
      <c r="I264" s="11">
        <f t="shared" si="141"/>
        <v>453.792</v>
      </c>
      <c r="J264" s="11">
        <f t="shared" si="142"/>
        <v>19.859</v>
      </c>
      <c r="K264" s="13">
        <f t="shared" si="143"/>
        <v>444.42</v>
      </c>
      <c r="L264" s="13"/>
      <c r="M264" s="13">
        <f t="shared" si="136"/>
        <v>969.121</v>
      </c>
      <c r="N264" s="11">
        <v>0</v>
      </c>
      <c r="O264" s="11">
        <f t="shared" si="144"/>
        <v>226.9</v>
      </c>
      <c r="P264" s="11">
        <f t="shared" si="145"/>
        <v>8.51</v>
      </c>
      <c r="Q264" s="13">
        <f t="shared" si="146"/>
        <v>104.57</v>
      </c>
      <c r="R264" s="13"/>
      <c r="S264" s="11">
        <f t="shared" si="137"/>
        <v>339.98</v>
      </c>
      <c r="T264" s="11">
        <f t="shared" si="138"/>
        <v>1309.101</v>
      </c>
      <c r="U264" s="11"/>
      <c r="V264" s="2" t="str">
        <f>VLOOKUP(D264,[3]汇总!I$2:J$326,2,0)</f>
        <v>√</v>
      </c>
      <c r="W264" s="2">
        <f>VLOOKUP(D264,'[4]2021.05'!$E$5:$F$203,2,0)</f>
        <v>1790</v>
      </c>
      <c r="X264" s="2">
        <f t="shared" si="147"/>
        <v>453.792</v>
      </c>
      <c r="Y264" s="2">
        <f t="shared" si="148"/>
        <v>0</v>
      </c>
      <c r="Z264" s="2">
        <f t="shared" si="149"/>
        <v>226.9</v>
      </c>
      <c r="AA264" s="35" t="str">
        <f>VLOOKUP(C264,[7]export!$B$1:$I$388,8,0)</f>
        <v>226.9</v>
      </c>
      <c r="AB264" s="2">
        <f>VLOOKUP(C264,[8]Sheet1!$B$1:$K$500,9,0)</f>
        <v>8.51</v>
      </c>
      <c r="AC264" s="2">
        <f>P264-AB264</f>
        <v>0</v>
      </c>
      <c r="AD264" s="2">
        <f>VLOOKUP(C264,'2021.06'!$C$2:$M$500,9,0)</f>
        <v>424.17</v>
      </c>
      <c r="AE264" s="2">
        <f>VLOOKUP(D264,'2021.07'!$D$2:$M$435,7,0)</f>
        <v>19.859</v>
      </c>
      <c r="AF264" s="2">
        <f t="shared" si="150"/>
        <v>0</v>
      </c>
      <c r="AH264" s="2" t="str">
        <f>VLOOKUP(D264,[9]Sheet1!$C$1:$H$500,6,0)</f>
        <v>正常应缴</v>
      </c>
    </row>
    <row r="265" ht="20" customHeight="1" spans="1:34">
      <c r="A265" s="10">
        <f t="shared" si="139"/>
        <v>262</v>
      </c>
      <c r="B265" s="15"/>
      <c r="C265" s="11" t="s">
        <v>463</v>
      </c>
      <c r="D265" s="11" t="s">
        <v>464</v>
      </c>
      <c r="E265" s="11">
        <v>2836.2</v>
      </c>
      <c r="F265" s="11">
        <v>2837</v>
      </c>
      <c r="G265" s="13">
        <v>5228.42</v>
      </c>
      <c r="H265" s="11">
        <f t="shared" si="140"/>
        <v>51.05</v>
      </c>
      <c r="I265" s="11">
        <f t="shared" si="141"/>
        <v>453.792</v>
      </c>
      <c r="J265" s="11">
        <f t="shared" si="142"/>
        <v>19.859</v>
      </c>
      <c r="K265" s="13">
        <f t="shared" si="143"/>
        <v>444.42</v>
      </c>
      <c r="L265" s="13"/>
      <c r="M265" s="13">
        <f t="shared" si="136"/>
        <v>969.121</v>
      </c>
      <c r="N265" s="11">
        <v>0</v>
      </c>
      <c r="O265" s="11">
        <f t="shared" si="144"/>
        <v>226.9</v>
      </c>
      <c r="P265" s="11">
        <f t="shared" si="145"/>
        <v>8.51</v>
      </c>
      <c r="Q265" s="13">
        <f t="shared" si="146"/>
        <v>104.57</v>
      </c>
      <c r="R265" s="13"/>
      <c r="S265" s="11">
        <f t="shared" si="137"/>
        <v>339.98</v>
      </c>
      <c r="T265" s="11">
        <f t="shared" si="138"/>
        <v>1309.101</v>
      </c>
      <c r="U265" s="11"/>
      <c r="V265" s="2" t="str">
        <f>VLOOKUP(D265,[3]汇总!I$2:J$326,2,0)</f>
        <v>√</v>
      </c>
      <c r="W265" s="2">
        <f>VLOOKUP(D265,'[4]2021.05'!$E$5:$F$203,2,0)</f>
        <v>1790</v>
      </c>
      <c r="X265" s="2">
        <f t="shared" si="147"/>
        <v>453.792</v>
      </c>
      <c r="Y265" s="2">
        <f t="shared" si="148"/>
        <v>0</v>
      </c>
      <c r="Z265" s="2">
        <f t="shared" si="149"/>
        <v>226.9</v>
      </c>
      <c r="AA265" s="35" t="str">
        <f>VLOOKUP(C265,[7]export!$B$1:$I$388,8,0)</f>
        <v>226.9</v>
      </c>
      <c r="AB265" s="2">
        <f>VLOOKUP(C265,[8]Sheet1!$B$1:$K$500,9,0)</f>
        <v>8.51</v>
      </c>
      <c r="AC265" s="2">
        <f t="shared" ref="AC265:AC328" si="151">P265-AB265</f>
        <v>0</v>
      </c>
      <c r="AD265" s="2">
        <f>VLOOKUP(C265,'2021.06'!$C$2:$M$500,9,0)</f>
        <v>424.17</v>
      </c>
      <c r="AE265" s="2">
        <f>VLOOKUP(D265,'2021.07'!$D$2:$M$435,7,0)</f>
        <v>19.859</v>
      </c>
      <c r="AF265" s="2">
        <f t="shared" si="150"/>
        <v>0</v>
      </c>
      <c r="AH265" s="2" t="str">
        <f>VLOOKUP(D265,[9]Sheet1!$C$1:$H$500,6,0)</f>
        <v>正常应缴</v>
      </c>
    </row>
    <row r="266" ht="20" customHeight="1" spans="1:34">
      <c r="A266" s="10">
        <f t="shared" si="139"/>
        <v>263</v>
      </c>
      <c r="B266" s="15"/>
      <c r="C266" s="11" t="s">
        <v>465</v>
      </c>
      <c r="D266" s="11" t="s">
        <v>466</v>
      </c>
      <c r="E266" s="11">
        <v>2836.2</v>
      </c>
      <c r="F266" s="11">
        <v>2837</v>
      </c>
      <c r="G266" s="13">
        <v>5228.42</v>
      </c>
      <c r="H266" s="11">
        <f t="shared" si="140"/>
        <v>51.05</v>
      </c>
      <c r="I266" s="11">
        <f t="shared" si="141"/>
        <v>453.792</v>
      </c>
      <c r="J266" s="11">
        <f t="shared" si="142"/>
        <v>19.859</v>
      </c>
      <c r="K266" s="13">
        <f t="shared" si="143"/>
        <v>444.42</v>
      </c>
      <c r="L266" s="13"/>
      <c r="M266" s="13">
        <f t="shared" si="136"/>
        <v>969.121</v>
      </c>
      <c r="N266" s="11">
        <v>0</v>
      </c>
      <c r="O266" s="11">
        <f t="shared" si="144"/>
        <v>226.9</v>
      </c>
      <c r="P266" s="11">
        <f t="shared" si="145"/>
        <v>8.51</v>
      </c>
      <c r="Q266" s="13">
        <f t="shared" si="146"/>
        <v>104.57</v>
      </c>
      <c r="R266" s="13"/>
      <c r="S266" s="11">
        <f t="shared" si="137"/>
        <v>339.98</v>
      </c>
      <c r="T266" s="11">
        <f t="shared" si="138"/>
        <v>1309.101</v>
      </c>
      <c r="U266" s="11"/>
      <c r="V266" s="2" t="str">
        <f>VLOOKUP(D266,[3]汇总!I$2:J$326,2,0)</f>
        <v>√</v>
      </c>
      <c r="W266" s="2">
        <f>VLOOKUP(D266,'[4]2021.05'!$E$5:$F$203,2,0)</f>
        <v>1790</v>
      </c>
      <c r="X266" s="2">
        <f t="shared" si="147"/>
        <v>453.792</v>
      </c>
      <c r="Y266" s="2">
        <f t="shared" si="148"/>
        <v>0</v>
      </c>
      <c r="Z266" s="2">
        <f t="shared" si="149"/>
        <v>226.9</v>
      </c>
      <c r="AA266" s="35" t="str">
        <f>VLOOKUP(C266,[7]export!$B$1:$I$388,8,0)</f>
        <v>226.9</v>
      </c>
      <c r="AB266" s="2">
        <f>VLOOKUP(C266,[8]Sheet1!$B$1:$K$500,9,0)</f>
        <v>8.51</v>
      </c>
      <c r="AC266" s="2">
        <f t="shared" si="151"/>
        <v>0</v>
      </c>
      <c r="AD266" s="2">
        <f>VLOOKUP(C266,'2021.06'!$C$2:$M$500,9,0)</f>
        <v>424.17</v>
      </c>
      <c r="AE266" s="2">
        <f>VLOOKUP(D266,'2021.07'!$D$2:$M$435,7,0)</f>
        <v>19.859</v>
      </c>
      <c r="AF266" s="2">
        <f t="shared" si="150"/>
        <v>0</v>
      </c>
      <c r="AH266" s="2" t="str">
        <f>VLOOKUP(D266,[9]Sheet1!$C$1:$H$500,6,0)</f>
        <v>正常应缴</v>
      </c>
    </row>
    <row r="267" ht="20" customHeight="1" spans="1:34">
      <c r="A267" s="10">
        <f t="shared" si="139"/>
        <v>264</v>
      </c>
      <c r="B267" s="15"/>
      <c r="C267" s="11" t="s">
        <v>467</v>
      </c>
      <c r="D267" s="11" t="s">
        <v>468</v>
      </c>
      <c r="E267" s="11">
        <v>2836.2</v>
      </c>
      <c r="F267" s="11">
        <v>2837</v>
      </c>
      <c r="G267" s="13">
        <v>5228.42</v>
      </c>
      <c r="H267" s="11">
        <f t="shared" si="140"/>
        <v>51.05</v>
      </c>
      <c r="I267" s="11">
        <f t="shared" si="141"/>
        <v>453.792</v>
      </c>
      <c r="J267" s="11">
        <f t="shared" si="142"/>
        <v>19.859</v>
      </c>
      <c r="K267" s="13">
        <f t="shared" si="143"/>
        <v>444.42</v>
      </c>
      <c r="L267" s="13"/>
      <c r="M267" s="13">
        <f t="shared" si="136"/>
        <v>969.121</v>
      </c>
      <c r="N267" s="11">
        <v>0</v>
      </c>
      <c r="O267" s="11">
        <f t="shared" si="144"/>
        <v>226.9</v>
      </c>
      <c r="P267" s="11">
        <f t="shared" si="145"/>
        <v>8.51</v>
      </c>
      <c r="Q267" s="13">
        <f t="shared" si="146"/>
        <v>104.57</v>
      </c>
      <c r="R267" s="13"/>
      <c r="S267" s="11">
        <f t="shared" si="137"/>
        <v>339.98</v>
      </c>
      <c r="T267" s="11">
        <f t="shared" si="138"/>
        <v>1309.101</v>
      </c>
      <c r="U267" s="11"/>
      <c r="V267" s="2" t="str">
        <f>VLOOKUP(D267,[3]汇总!I$2:J$326,2,0)</f>
        <v>√</v>
      </c>
      <c r="W267" s="2">
        <f>VLOOKUP(D267,'[4]2021.05'!$E$5:$F$203,2,0)</f>
        <v>1790</v>
      </c>
      <c r="X267" s="2">
        <f t="shared" si="147"/>
        <v>453.792</v>
      </c>
      <c r="Y267" s="2">
        <f t="shared" si="148"/>
        <v>0</v>
      </c>
      <c r="Z267" s="2">
        <f t="shared" si="149"/>
        <v>226.9</v>
      </c>
      <c r="AA267" s="35" t="str">
        <f>VLOOKUP(C267,[7]export!$B$1:$I$388,8,0)</f>
        <v>226.9</v>
      </c>
      <c r="AB267" s="2">
        <f>VLOOKUP(C267,[8]Sheet1!$B$1:$K$500,9,0)</f>
        <v>8.51</v>
      </c>
      <c r="AC267" s="2">
        <f t="shared" si="151"/>
        <v>0</v>
      </c>
      <c r="AD267" s="2">
        <f>VLOOKUP(C267,'2021.06'!$C$2:$M$500,9,0)</f>
        <v>424.17</v>
      </c>
      <c r="AE267" s="2">
        <f>VLOOKUP(D267,'2021.07'!$D$2:$M$435,7,0)</f>
        <v>19.859</v>
      </c>
      <c r="AF267" s="2">
        <f t="shared" si="150"/>
        <v>0</v>
      </c>
      <c r="AH267" s="2" t="str">
        <f>VLOOKUP(D267,[9]Sheet1!$C$1:$H$500,6,0)</f>
        <v>正常应缴</v>
      </c>
    </row>
    <row r="268" ht="20" customHeight="1" spans="1:34">
      <c r="A268" s="10">
        <f t="shared" si="139"/>
        <v>265</v>
      </c>
      <c r="B268" s="15"/>
      <c r="C268" s="11" t="s">
        <v>469</v>
      </c>
      <c r="D268" s="11" t="s">
        <v>470</v>
      </c>
      <c r="E268" s="11">
        <v>2836.2</v>
      </c>
      <c r="F268" s="11">
        <v>2837</v>
      </c>
      <c r="G268" s="13">
        <v>5228.42</v>
      </c>
      <c r="H268" s="11">
        <f t="shared" si="140"/>
        <v>51.05</v>
      </c>
      <c r="I268" s="11">
        <f t="shared" si="141"/>
        <v>453.792</v>
      </c>
      <c r="J268" s="11">
        <f t="shared" si="142"/>
        <v>19.859</v>
      </c>
      <c r="K268" s="13">
        <f t="shared" si="143"/>
        <v>444.42</v>
      </c>
      <c r="L268" s="13"/>
      <c r="M268" s="13">
        <f t="shared" si="136"/>
        <v>969.121</v>
      </c>
      <c r="N268" s="11">
        <v>0</v>
      </c>
      <c r="O268" s="11">
        <f t="shared" si="144"/>
        <v>226.9</v>
      </c>
      <c r="P268" s="11">
        <f t="shared" si="145"/>
        <v>8.51</v>
      </c>
      <c r="Q268" s="13">
        <f t="shared" si="146"/>
        <v>104.57</v>
      </c>
      <c r="R268" s="13"/>
      <c r="S268" s="11">
        <f t="shared" si="137"/>
        <v>339.98</v>
      </c>
      <c r="T268" s="11">
        <f t="shared" si="138"/>
        <v>1309.101</v>
      </c>
      <c r="U268" s="11"/>
      <c r="V268" s="2" t="str">
        <f>VLOOKUP(D268,[3]汇总!I$2:J$326,2,0)</f>
        <v>√</v>
      </c>
      <c r="W268" s="2">
        <f>VLOOKUP(D268,'[4]2021.05'!$E$5:$F$203,2,0)</f>
        <v>1790</v>
      </c>
      <c r="X268" s="2">
        <f t="shared" si="147"/>
        <v>453.792</v>
      </c>
      <c r="Y268" s="2">
        <f t="shared" si="148"/>
        <v>0</v>
      </c>
      <c r="Z268" s="2">
        <f t="shared" si="149"/>
        <v>226.9</v>
      </c>
      <c r="AA268" s="35" t="str">
        <f>VLOOKUP(C268,[7]export!$B$1:$I$388,8,0)</f>
        <v>226.9</v>
      </c>
      <c r="AB268" s="2">
        <f>VLOOKUP(C268,[8]Sheet1!$B$1:$K$500,9,0)</f>
        <v>8.51</v>
      </c>
      <c r="AC268" s="2">
        <f t="shared" si="151"/>
        <v>0</v>
      </c>
      <c r="AD268" s="2">
        <f>VLOOKUP(C268,'2021.06'!$C$2:$M$500,9,0)</f>
        <v>424.17</v>
      </c>
      <c r="AE268" s="2">
        <f>VLOOKUP(D268,'2021.07'!$D$2:$M$435,7,0)</f>
        <v>19.859</v>
      </c>
      <c r="AF268" s="2">
        <f t="shared" si="150"/>
        <v>0</v>
      </c>
      <c r="AH268" s="2" t="str">
        <f>VLOOKUP(D268,[9]Sheet1!$C$1:$H$500,6,0)</f>
        <v>正常应缴</v>
      </c>
    </row>
    <row r="269" ht="20" customHeight="1" spans="1:34">
      <c r="A269" s="10">
        <f t="shared" si="139"/>
        <v>266</v>
      </c>
      <c r="B269" s="15"/>
      <c r="C269" s="11" t="s">
        <v>471</v>
      </c>
      <c r="D269" s="11" t="s">
        <v>472</v>
      </c>
      <c r="E269" s="11">
        <v>2836.2</v>
      </c>
      <c r="F269" s="11">
        <v>2837</v>
      </c>
      <c r="G269" s="13">
        <v>5228.42</v>
      </c>
      <c r="H269" s="11">
        <f t="shared" si="140"/>
        <v>51.05</v>
      </c>
      <c r="I269" s="11">
        <f t="shared" si="141"/>
        <v>453.792</v>
      </c>
      <c r="J269" s="11">
        <f t="shared" si="142"/>
        <v>19.859</v>
      </c>
      <c r="K269" s="13">
        <f t="shared" si="143"/>
        <v>444.42</v>
      </c>
      <c r="L269" s="13"/>
      <c r="M269" s="13">
        <f t="shared" si="136"/>
        <v>969.121</v>
      </c>
      <c r="N269" s="11">
        <v>0</v>
      </c>
      <c r="O269" s="11">
        <f t="shared" si="144"/>
        <v>226.9</v>
      </c>
      <c r="P269" s="11">
        <f t="shared" si="145"/>
        <v>8.51</v>
      </c>
      <c r="Q269" s="13">
        <f t="shared" si="146"/>
        <v>104.57</v>
      </c>
      <c r="R269" s="13"/>
      <c r="S269" s="11">
        <f t="shared" si="137"/>
        <v>339.98</v>
      </c>
      <c r="T269" s="11">
        <f t="shared" si="138"/>
        <v>1309.101</v>
      </c>
      <c r="U269" s="11"/>
      <c r="V269" s="2" t="str">
        <f>VLOOKUP(D269,[3]汇总!I$2:J$326,2,0)</f>
        <v>√</v>
      </c>
      <c r="W269" s="2">
        <f>VLOOKUP(D269,'[4]2021.05'!$E$5:$F$203,2,0)</f>
        <v>1790</v>
      </c>
      <c r="X269" s="2">
        <f t="shared" si="147"/>
        <v>453.792</v>
      </c>
      <c r="Y269" s="2">
        <f t="shared" si="148"/>
        <v>0</v>
      </c>
      <c r="Z269" s="2">
        <f t="shared" si="149"/>
        <v>226.9</v>
      </c>
      <c r="AA269" s="35" t="str">
        <f>VLOOKUP(C269,[7]export!$B$1:$I$388,8,0)</f>
        <v>226.9</v>
      </c>
      <c r="AB269" s="2">
        <f>VLOOKUP(C269,[8]Sheet1!$B$1:$K$500,9,0)</f>
        <v>8.51</v>
      </c>
      <c r="AC269" s="2">
        <f t="shared" si="151"/>
        <v>0</v>
      </c>
      <c r="AD269" s="2">
        <f>VLOOKUP(C269,'2021.06'!$C$2:$M$500,9,0)</f>
        <v>424.17</v>
      </c>
      <c r="AE269" s="2">
        <f>VLOOKUP(D269,'2021.07'!$D$2:$M$435,7,0)</f>
        <v>19.859</v>
      </c>
      <c r="AF269" s="2">
        <f t="shared" si="150"/>
        <v>0</v>
      </c>
      <c r="AH269" s="2" t="str">
        <f>VLOOKUP(D269,[9]Sheet1!$C$1:$H$500,6,0)</f>
        <v>正常应缴</v>
      </c>
    </row>
    <row r="270" ht="20" customHeight="1" spans="1:34">
      <c r="A270" s="10">
        <f t="shared" si="139"/>
        <v>267</v>
      </c>
      <c r="B270" s="15"/>
      <c r="C270" s="11" t="s">
        <v>473</v>
      </c>
      <c r="D270" s="11" t="s">
        <v>474</v>
      </c>
      <c r="E270" s="11">
        <v>2836.2</v>
      </c>
      <c r="F270" s="11">
        <v>2837</v>
      </c>
      <c r="G270" s="13">
        <v>5228.42</v>
      </c>
      <c r="H270" s="11">
        <f t="shared" si="140"/>
        <v>51.05</v>
      </c>
      <c r="I270" s="11">
        <f t="shared" si="141"/>
        <v>453.792</v>
      </c>
      <c r="J270" s="11">
        <f t="shared" si="142"/>
        <v>19.859</v>
      </c>
      <c r="K270" s="13">
        <f t="shared" si="143"/>
        <v>444.42</v>
      </c>
      <c r="L270" s="13"/>
      <c r="M270" s="13">
        <f t="shared" si="136"/>
        <v>969.121</v>
      </c>
      <c r="N270" s="11">
        <v>0</v>
      </c>
      <c r="O270" s="11">
        <f t="shared" si="144"/>
        <v>226.9</v>
      </c>
      <c r="P270" s="11">
        <f t="shared" si="145"/>
        <v>8.51</v>
      </c>
      <c r="Q270" s="13">
        <f t="shared" si="146"/>
        <v>104.57</v>
      </c>
      <c r="R270" s="13"/>
      <c r="S270" s="11">
        <f t="shared" si="137"/>
        <v>339.98</v>
      </c>
      <c r="T270" s="11">
        <f t="shared" si="138"/>
        <v>1309.101</v>
      </c>
      <c r="U270" s="11"/>
      <c r="V270" s="2" t="str">
        <f>VLOOKUP(D270,[3]汇总!I$2:J$326,2,0)</f>
        <v>√</v>
      </c>
      <c r="W270" s="2">
        <f>VLOOKUP(D270,'[4]2021.05'!$E$5:$F$203,2,0)</f>
        <v>1790</v>
      </c>
      <c r="X270" s="2">
        <f t="shared" si="147"/>
        <v>453.792</v>
      </c>
      <c r="Y270" s="2">
        <f t="shared" si="148"/>
        <v>0</v>
      </c>
      <c r="Z270" s="2">
        <f t="shared" si="149"/>
        <v>226.9</v>
      </c>
      <c r="AA270" s="35" t="str">
        <f>VLOOKUP(C270,[7]export!$B$1:$I$388,8,0)</f>
        <v>226.9</v>
      </c>
      <c r="AB270" s="2">
        <f>VLOOKUP(C270,[8]Sheet1!$B$1:$K$500,9,0)</f>
        <v>8.51</v>
      </c>
      <c r="AC270" s="2">
        <f t="shared" si="151"/>
        <v>0</v>
      </c>
      <c r="AD270" s="2">
        <f>VLOOKUP(C270,'2021.06'!$C$2:$M$500,9,0)</f>
        <v>424.17</v>
      </c>
      <c r="AE270" s="2">
        <f>VLOOKUP(D270,'2021.07'!$D$2:$M$435,7,0)</f>
        <v>19.859</v>
      </c>
      <c r="AF270" s="2">
        <f t="shared" si="150"/>
        <v>0</v>
      </c>
      <c r="AH270" s="2" t="str">
        <f>VLOOKUP(D270,[9]Sheet1!$C$1:$H$500,6,0)</f>
        <v>正常应缴</v>
      </c>
    </row>
    <row r="271" ht="20" customHeight="1" spans="1:34">
      <c r="A271" s="10">
        <f t="shared" si="139"/>
        <v>268</v>
      </c>
      <c r="B271" s="15"/>
      <c r="C271" s="11" t="s">
        <v>475</v>
      </c>
      <c r="D271" s="11" t="s">
        <v>476</v>
      </c>
      <c r="E271" s="11">
        <v>2836.2</v>
      </c>
      <c r="F271" s="11">
        <v>2837</v>
      </c>
      <c r="G271" s="13">
        <v>5228.42</v>
      </c>
      <c r="H271" s="11">
        <f t="shared" si="140"/>
        <v>51.05</v>
      </c>
      <c r="I271" s="11">
        <f t="shared" si="141"/>
        <v>453.792</v>
      </c>
      <c r="J271" s="11">
        <f t="shared" si="142"/>
        <v>19.859</v>
      </c>
      <c r="K271" s="13">
        <f t="shared" si="143"/>
        <v>444.42</v>
      </c>
      <c r="L271" s="13"/>
      <c r="M271" s="13">
        <f t="shared" si="136"/>
        <v>969.121</v>
      </c>
      <c r="N271" s="11">
        <v>0</v>
      </c>
      <c r="O271" s="11">
        <f t="shared" si="144"/>
        <v>226.9</v>
      </c>
      <c r="P271" s="11">
        <f t="shared" si="145"/>
        <v>8.51</v>
      </c>
      <c r="Q271" s="13">
        <f t="shared" si="146"/>
        <v>104.57</v>
      </c>
      <c r="R271" s="13"/>
      <c r="S271" s="11">
        <f t="shared" si="137"/>
        <v>339.98</v>
      </c>
      <c r="T271" s="11">
        <f t="shared" si="138"/>
        <v>1309.101</v>
      </c>
      <c r="U271" s="11"/>
      <c r="V271" s="2" t="str">
        <f>VLOOKUP(D271,[3]汇总!I$2:J$326,2,0)</f>
        <v>√</v>
      </c>
      <c r="W271" s="2">
        <f>VLOOKUP(D271,'[4]2021.05'!$E$5:$F$203,2,0)</f>
        <v>1790</v>
      </c>
      <c r="X271" s="2">
        <f t="shared" si="147"/>
        <v>453.792</v>
      </c>
      <c r="Y271" s="2">
        <f t="shared" si="148"/>
        <v>0</v>
      </c>
      <c r="Z271" s="2">
        <f t="shared" si="149"/>
        <v>226.9</v>
      </c>
      <c r="AA271" s="35" t="str">
        <f>VLOOKUP(C271,[7]export!$B$1:$I$388,8,0)</f>
        <v>226.9</v>
      </c>
      <c r="AB271" s="2">
        <f>VLOOKUP(C271,[8]Sheet1!$B$1:$K$500,9,0)</f>
        <v>8.51</v>
      </c>
      <c r="AC271" s="2">
        <f t="shared" si="151"/>
        <v>0</v>
      </c>
      <c r="AD271" s="2">
        <f>VLOOKUP(C271,'2021.06'!$C$2:$M$500,9,0)</f>
        <v>424.17</v>
      </c>
      <c r="AE271" s="2">
        <f>VLOOKUP(D271,'2021.07'!$D$2:$M$435,7,0)</f>
        <v>19.859</v>
      </c>
      <c r="AF271" s="2">
        <f t="shared" si="150"/>
        <v>0</v>
      </c>
      <c r="AH271" s="2" t="str">
        <f>VLOOKUP(D271,[9]Sheet1!$C$1:$H$500,6,0)</f>
        <v>正常应缴</v>
      </c>
    </row>
    <row r="272" ht="20" customHeight="1" spans="1:34">
      <c r="A272" s="10">
        <f t="shared" si="139"/>
        <v>269</v>
      </c>
      <c r="B272" s="15"/>
      <c r="C272" s="11" t="s">
        <v>477</v>
      </c>
      <c r="D272" s="11" t="s">
        <v>478</v>
      </c>
      <c r="E272" s="11">
        <v>2836.2</v>
      </c>
      <c r="F272" s="11">
        <v>2837</v>
      </c>
      <c r="G272" s="13">
        <v>5228.42</v>
      </c>
      <c r="H272" s="11">
        <f t="shared" si="140"/>
        <v>51.05</v>
      </c>
      <c r="I272" s="11">
        <f t="shared" si="141"/>
        <v>453.792</v>
      </c>
      <c r="J272" s="11">
        <f t="shared" si="142"/>
        <v>19.859</v>
      </c>
      <c r="K272" s="13">
        <f t="shared" si="143"/>
        <v>444.42</v>
      </c>
      <c r="L272" s="13"/>
      <c r="M272" s="13">
        <f t="shared" si="136"/>
        <v>969.121</v>
      </c>
      <c r="N272" s="11">
        <v>0</v>
      </c>
      <c r="O272" s="11">
        <f t="shared" si="144"/>
        <v>226.9</v>
      </c>
      <c r="P272" s="11">
        <f t="shared" si="145"/>
        <v>8.51</v>
      </c>
      <c r="Q272" s="13">
        <f t="shared" si="146"/>
        <v>104.57</v>
      </c>
      <c r="R272" s="13"/>
      <c r="S272" s="11">
        <f t="shared" si="137"/>
        <v>339.98</v>
      </c>
      <c r="T272" s="11">
        <f t="shared" si="138"/>
        <v>1309.101</v>
      </c>
      <c r="U272" s="11"/>
      <c r="V272" s="2" t="str">
        <f>VLOOKUP(D272,[3]汇总!I$2:J$326,2,0)</f>
        <v>√</v>
      </c>
      <c r="W272" s="2">
        <f>VLOOKUP(D272,'[4]2021.05'!$E$5:$F$203,2,0)</f>
        <v>1790</v>
      </c>
      <c r="X272" s="2">
        <f t="shared" si="147"/>
        <v>453.792</v>
      </c>
      <c r="Y272" s="2">
        <f t="shared" si="148"/>
        <v>0</v>
      </c>
      <c r="Z272" s="2">
        <f t="shared" si="149"/>
        <v>226.9</v>
      </c>
      <c r="AA272" s="35" t="str">
        <f>VLOOKUP(C272,[7]export!$B$1:$I$388,8,0)</f>
        <v>226.9</v>
      </c>
      <c r="AB272" s="2">
        <f>VLOOKUP(C272,[8]Sheet1!$B$1:$K$500,9,0)</f>
        <v>8.51</v>
      </c>
      <c r="AC272" s="2">
        <f t="shared" si="151"/>
        <v>0</v>
      </c>
      <c r="AD272" s="2">
        <f>VLOOKUP(C272,'2021.06'!$C$2:$M$500,9,0)</f>
        <v>424.17</v>
      </c>
      <c r="AE272" s="2">
        <f>VLOOKUP(D272,'2021.07'!$D$2:$M$435,7,0)</f>
        <v>19.859</v>
      </c>
      <c r="AF272" s="2">
        <f t="shared" si="150"/>
        <v>0</v>
      </c>
      <c r="AH272" s="2" t="str">
        <f>VLOOKUP(D272,[9]Sheet1!$C$1:$H$500,6,0)</f>
        <v>正常应缴</v>
      </c>
    </row>
    <row r="273" ht="20" customHeight="1" spans="1:34">
      <c r="A273" s="10">
        <f t="shared" si="139"/>
        <v>270</v>
      </c>
      <c r="B273" s="15"/>
      <c r="C273" s="11" t="s">
        <v>479</v>
      </c>
      <c r="D273" s="11" t="s">
        <v>480</v>
      </c>
      <c r="E273" s="11">
        <v>2836.2</v>
      </c>
      <c r="F273" s="11">
        <v>2837</v>
      </c>
      <c r="G273" s="13">
        <v>5228.42</v>
      </c>
      <c r="H273" s="11">
        <f t="shared" si="140"/>
        <v>51.05</v>
      </c>
      <c r="I273" s="11">
        <f t="shared" si="141"/>
        <v>453.792</v>
      </c>
      <c r="J273" s="11">
        <f t="shared" si="142"/>
        <v>19.859</v>
      </c>
      <c r="K273" s="13">
        <f t="shared" si="143"/>
        <v>444.42</v>
      </c>
      <c r="L273" s="13"/>
      <c r="M273" s="13">
        <f t="shared" si="136"/>
        <v>969.121</v>
      </c>
      <c r="N273" s="11">
        <v>0</v>
      </c>
      <c r="O273" s="11">
        <f t="shared" si="144"/>
        <v>226.9</v>
      </c>
      <c r="P273" s="11">
        <f t="shared" si="145"/>
        <v>8.51</v>
      </c>
      <c r="Q273" s="13">
        <f t="shared" si="146"/>
        <v>104.57</v>
      </c>
      <c r="R273" s="13"/>
      <c r="S273" s="11">
        <f t="shared" si="137"/>
        <v>339.98</v>
      </c>
      <c r="T273" s="11">
        <f t="shared" si="138"/>
        <v>1309.101</v>
      </c>
      <c r="U273" s="11"/>
      <c r="V273" s="2" t="str">
        <f>VLOOKUP(D273,[3]汇总!I$2:J$326,2,0)</f>
        <v>√</v>
      </c>
      <c r="W273" s="2">
        <f>VLOOKUP(D273,'[4]2021.05'!$E$5:$F$203,2,0)</f>
        <v>1790</v>
      </c>
      <c r="X273" s="2">
        <f t="shared" si="147"/>
        <v>453.792</v>
      </c>
      <c r="Y273" s="2">
        <f t="shared" si="148"/>
        <v>0</v>
      </c>
      <c r="Z273" s="2">
        <f t="shared" si="149"/>
        <v>226.9</v>
      </c>
      <c r="AA273" s="35" t="str">
        <f>VLOOKUP(C273,[7]export!$B$1:$I$388,8,0)</f>
        <v>226.9</v>
      </c>
      <c r="AB273" s="2">
        <f>VLOOKUP(C273,[8]Sheet1!$B$1:$K$500,9,0)</f>
        <v>8.51</v>
      </c>
      <c r="AC273" s="2">
        <f t="shared" si="151"/>
        <v>0</v>
      </c>
      <c r="AD273" s="2">
        <f>VLOOKUP(C273,'2021.06'!$C$2:$M$500,9,0)</f>
        <v>424.17</v>
      </c>
      <c r="AE273" s="2">
        <f>VLOOKUP(D273,'2021.07'!$D$2:$M$435,7,0)</f>
        <v>19.859</v>
      </c>
      <c r="AF273" s="2">
        <f t="shared" si="150"/>
        <v>0</v>
      </c>
      <c r="AH273" s="2" t="str">
        <f>VLOOKUP(D273,[9]Sheet1!$C$1:$H$500,6,0)</f>
        <v>正常应缴</v>
      </c>
    </row>
    <row r="274" ht="20" customHeight="1" spans="1:34">
      <c r="A274" s="10">
        <f t="shared" si="139"/>
        <v>271</v>
      </c>
      <c r="B274" s="15"/>
      <c r="C274" s="11" t="s">
        <v>481</v>
      </c>
      <c r="D274" s="11" t="s">
        <v>482</v>
      </c>
      <c r="E274" s="11">
        <v>2836.2</v>
      </c>
      <c r="F274" s="11">
        <v>2837</v>
      </c>
      <c r="G274" s="13">
        <v>5228.42</v>
      </c>
      <c r="H274" s="11">
        <f t="shared" si="140"/>
        <v>51.05</v>
      </c>
      <c r="I274" s="11">
        <f t="shared" si="141"/>
        <v>453.792</v>
      </c>
      <c r="J274" s="11">
        <f t="shared" si="142"/>
        <v>19.859</v>
      </c>
      <c r="K274" s="13">
        <f t="shared" si="143"/>
        <v>444.42</v>
      </c>
      <c r="L274" s="13"/>
      <c r="M274" s="13">
        <f t="shared" si="136"/>
        <v>969.121</v>
      </c>
      <c r="N274" s="11">
        <v>0</v>
      </c>
      <c r="O274" s="11">
        <f t="shared" si="144"/>
        <v>226.9</v>
      </c>
      <c r="P274" s="11">
        <f t="shared" si="145"/>
        <v>8.51</v>
      </c>
      <c r="Q274" s="13">
        <f t="shared" si="146"/>
        <v>104.57</v>
      </c>
      <c r="R274" s="13"/>
      <c r="S274" s="11">
        <f t="shared" si="137"/>
        <v>339.98</v>
      </c>
      <c r="T274" s="11">
        <f t="shared" si="138"/>
        <v>1309.101</v>
      </c>
      <c r="U274" s="11"/>
      <c r="V274" s="2" t="str">
        <f>VLOOKUP(D274,[3]汇总!I$2:J$326,2,0)</f>
        <v>√</v>
      </c>
      <c r="W274" s="2">
        <f>VLOOKUP(D274,'[4]2021.05'!$E$5:$F$203,2,0)</f>
        <v>1790</v>
      </c>
      <c r="X274" s="2">
        <f t="shared" si="147"/>
        <v>453.792</v>
      </c>
      <c r="Y274" s="2">
        <f t="shared" si="148"/>
        <v>0</v>
      </c>
      <c r="Z274" s="2">
        <f t="shared" si="149"/>
        <v>226.9</v>
      </c>
      <c r="AA274" s="35" t="str">
        <f>VLOOKUP(C274,[7]export!$B$1:$I$388,8,0)</f>
        <v>226.9</v>
      </c>
      <c r="AB274" s="2">
        <f>VLOOKUP(C274,[8]Sheet1!$B$1:$K$500,9,0)</f>
        <v>8.51</v>
      </c>
      <c r="AC274" s="2">
        <f t="shared" si="151"/>
        <v>0</v>
      </c>
      <c r="AD274" s="2">
        <f>VLOOKUP(C274,'2021.06'!$C$2:$M$500,9,0)</f>
        <v>424.17</v>
      </c>
      <c r="AE274" s="2">
        <f>VLOOKUP(D274,'2021.07'!$D$2:$M$435,7,0)</f>
        <v>19.859</v>
      </c>
      <c r="AF274" s="2">
        <f t="shared" si="150"/>
        <v>0</v>
      </c>
      <c r="AH274" s="2" t="str">
        <f>VLOOKUP(D274,[9]Sheet1!$C$1:$H$500,6,0)</f>
        <v>正常应缴</v>
      </c>
    </row>
    <row r="275" ht="20" customHeight="1" spans="1:34">
      <c r="A275" s="10">
        <f t="shared" si="139"/>
        <v>272</v>
      </c>
      <c r="B275" s="15"/>
      <c r="C275" s="11" t="s">
        <v>483</v>
      </c>
      <c r="D275" s="11" t="s">
        <v>484</v>
      </c>
      <c r="E275" s="11">
        <v>2836.2</v>
      </c>
      <c r="F275" s="11">
        <v>2837</v>
      </c>
      <c r="G275" s="13">
        <v>5228.42</v>
      </c>
      <c r="H275" s="11">
        <f t="shared" si="140"/>
        <v>51.05</v>
      </c>
      <c r="I275" s="11">
        <f t="shared" si="141"/>
        <v>453.792</v>
      </c>
      <c r="J275" s="11">
        <f t="shared" si="142"/>
        <v>19.859</v>
      </c>
      <c r="K275" s="13">
        <f t="shared" si="143"/>
        <v>444.42</v>
      </c>
      <c r="L275" s="13"/>
      <c r="M275" s="13">
        <f t="shared" si="136"/>
        <v>969.121</v>
      </c>
      <c r="N275" s="11">
        <v>0</v>
      </c>
      <c r="O275" s="11">
        <f t="shared" si="144"/>
        <v>226.9</v>
      </c>
      <c r="P275" s="11">
        <f t="shared" si="145"/>
        <v>8.51</v>
      </c>
      <c r="Q275" s="13">
        <f t="shared" si="146"/>
        <v>104.57</v>
      </c>
      <c r="R275" s="13"/>
      <c r="S275" s="11">
        <f t="shared" si="137"/>
        <v>339.98</v>
      </c>
      <c r="T275" s="11">
        <f t="shared" si="138"/>
        <v>1309.101</v>
      </c>
      <c r="U275" s="11"/>
      <c r="V275" s="2" t="str">
        <f>VLOOKUP(D275,[3]汇总!I$2:J$326,2,0)</f>
        <v>√</v>
      </c>
      <c r="W275" s="2">
        <f>VLOOKUP(D275,'[4]2021.05'!$E$5:$F$203,2,0)</f>
        <v>1790</v>
      </c>
      <c r="X275" s="2">
        <f t="shared" si="147"/>
        <v>453.792</v>
      </c>
      <c r="Y275" s="2">
        <f t="shared" si="148"/>
        <v>0</v>
      </c>
      <c r="Z275" s="2">
        <f t="shared" si="149"/>
        <v>226.9</v>
      </c>
      <c r="AA275" s="35" t="str">
        <f>VLOOKUP(C275,[7]export!$B$1:$I$388,8,0)</f>
        <v>226.9</v>
      </c>
      <c r="AB275" s="2">
        <f>VLOOKUP(C275,[8]Sheet1!$B$1:$K$500,9,0)</f>
        <v>8.51</v>
      </c>
      <c r="AC275" s="2">
        <f t="shared" si="151"/>
        <v>0</v>
      </c>
      <c r="AD275" s="2">
        <f>VLOOKUP(C275,'2021.06'!$C$2:$M$500,9,0)</f>
        <v>424.17</v>
      </c>
      <c r="AE275" s="2">
        <f>VLOOKUP(D275,'2021.07'!$D$2:$M$435,7,0)</f>
        <v>19.859</v>
      </c>
      <c r="AF275" s="2">
        <f t="shared" si="150"/>
        <v>0</v>
      </c>
      <c r="AH275" s="2" t="str">
        <f>VLOOKUP(D275,[9]Sheet1!$C$1:$H$500,6,0)</f>
        <v>正常应缴</v>
      </c>
    </row>
    <row r="276" ht="20" customHeight="1" spans="1:34">
      <c r="A276" s="10">
        <f t="shared" si="139"/>
        <v>273</v>
      </c>
      <c r="B276" s="15"/>
      <c r="C276" s="11" t="s">
        <v>487</v>
      </c>
      <c r="D276" s="11" t="s">
        <v>488</v>
      </c>
      <c r="E276" s="11">
        <v>2836.2</v>
      </c>
      <c r="F276" s="11">
        <v>2837</v>
      </c>
      <c r="G276" s="13">
        <v>5228.42</v>
      </c>
      <c r="H276" s="11">
        <f t="shared" si="140"/>
        <v>51.05</v>
      </c>
      <c r="I276" s="11">
        <f t="shared" si="141"/>
        <v>453.792</v>
      </c>
      <c r="J276" s="11">
        <f t="shared" si="142"/>
        <v>19.859</v>
      </c>
      <c r="K276" s="13">
        <f t="shared" si="143"/>
        <v>444.42</v>
      </c>
      <c r="L276" s="13"/>
      <c r="M276" s="13">
        <f t="shared" si="136"/>
        <v>969.121</v>
      </c>
      <c r="N276" s="11">
        <v>0</v>
      </c>
      <c r="O276" s="11">
        <f t="shared" si="144"/>
        <v>226.9</v>
      </c>
      <c r="P276" s="11">
        <f t="shared" si="145"/>
        <v>8.51</v>
      </c>
      <c r="Q276" s="13">
        <f t="shared" si="146"/>
        <v>104.57</v>
      </c>
      <c r="R276" s="13"/>
      <c r="S276" s="11">
        <f t="shared" si="137"/>
        <v>339.98</v>
      </c>
      <c r="T276" s="11">
        <f t="shared" si="138"/>
        <v>1309.101</v>
      </c>
      <c r="U276" s="11"/>
      <c r="V276" s="2" t="str">
        <f>VLOOKUP(D276,[3]汇总!I$2:J$326,2,0)</f>
        <v>√</v>
      </c>
      <c r="W276" s="2">
        <f>VLOOKUP(D276,'[4]2021.05'!$E$5:$F$203,2,0)</f>
        <v>1790</v>
      </c>
      <c r="X276" s="2">
        <f t="shared" si="147"/>
        <v>453.792</v>
      </c>
      <c r="Y276" s="2">
        <f t="shared" si="148"/>
        <v>0</v>
      </c>
      <c r="Z276" s="2">
        <f t="shared" si="149"/>
        <v>226.9</v>
      </c>
      <c r="AA276" s="35" t="str">
        <f>VLOOKUP(C276,[7]export!$B$1:$I$388,8,0)</f>
        <v>226.9</v>
      </c>
      <c r="AB276" s="2">
        <f>VLOOKUP(C276,[8]Sheet1!$B$1:$K$500,9,0)</f>
        <v>8.51</v>
      </c>
      <c r="AC276" s="2">
        <f t="shared" si="151"/>
        <v>0</v>
      </c>
      <c r="AD276" s="2">
        <f>VLOOKUP(C276,'2021.06'!$C$2:$M$500,9,0)</f>
        <v>424.17</v>
      </c>
      <c r="AE276" s="2">
        <f>VLOOKUP(D276,'2021.07'!$D$2:$M$435,7,0)</f>
        <v>19.859</v>
      </c>
      <c r="AF276" s="2">
        <f t="shared" si="150"/>
        <v>0</v>
      </c>
      <c r="AH276" s="2" t="str">
        <f>VLOOKUP(D276,[9]Sheet1!$C$1:$H$500,6,0)</f>
        <v>正常应缴</v>
      </c>
    </row>
    <row r="277" ht="20" customHeight="1" spans="1:34">
      <c r="A277" s="10">
        <f t="shared" si="139"/>
        <v>274</v>
      </c>
      <c r="B277" s="15"/>
      <c r="C277" s="11" t="s">
        <v>489</v>
      </c>
      <c r="D277" s="11" t="s">
        <v>490</v>
      </c>
      <c r="E277" s="11">
        <v>2836.2</v>
      </c>
      <c r="F277" s="11">
        <v>2837</v>
      </c>
      <c r="G277" s="13">
        <v>5228.42</v>
      </c>
      <c r="H277" s="11">
        <f t="shared" si="140"/>
        <v>51.05</v>
      </c>
      <c r="I277" s="11">
        <f t="shared" si="141"/>
        <v>453.792</v>
      </c>
      <c r="J277" s="11">
        <f t="shared" si="142"/>
        <v>19.859</v>
      </c>
      <c r="K277" s="13">
        <f t="shared" si="143"/>
        <v>444.42</v>
      </c>
      <c r="L277" s="13"/>
      <c r="M277" s="13">
        <f t="shared" si="136"/>
        <v>969.121</v>
      </c>
      <c r="N277" s="11">
        <v>0</v>
      </c>
      <c r="O277" s="11">
        <f t="shared" si="144"/>
        <v>226.9</v>
      </c>
      <c r="P277" s="11">
        <f t="shared" si="145"/>
        <v>8.51</v>
      </c>
      <c r="Q277" s="13">
        <f t="shared" si="146"/>
        <v>104.57</v>
      </c>
      <c r="R277" s="13"/>
      <c r="S277" s="11">
        <f t="shared" si="137"/>
        <v>339.98</v>
      </c>
      <c r="T277" s="11">
        <f t="shared" si="138"/>
        <v>1309.101</v>
      </c>
      <c r="U277" s="11"/>
      <c r="V277" s="2" t="str">
        <f>VLOOKUP(D277,[3]汇总!I$2:J$326,2,0)</f>
        <v>√</v>
      </c>
      <c r="W277" s="2">
        <f>VLOOKUP(D277,'[4]2021.05'!$E$5:$F$203,2,0)</f>
        <v>1790</v>
      </c>
      <c r="X277" s="2">
        <f t="shared" si="147"/>
        <v>453.792</v>
      </c>
      <c r="Y277" s="2">
        <f t="shared" si="148"/>
        <v>0</v>
      </c>
      <c r="Z277" s="2">
        <f t="shared" si="149"/>
        <v>226.9</v>
      </c>
      <c r="AA277" s="35" t="str">
        <f>VLOOKUP(C277,[7]export!$B$1:$I$388,8,0)</f>
        <v>226.9</v>
      </c>
      <c r="AB277" s="2">
        <f>VLOOKUP(C277,[8]Sheet1!$B$1:$K$500,9,0)</f>
        <v>8.51</v>
      </c>
      <c r="AC277" s="2">
        <f t="shared" si="151"/>
        <v>0</v>
      </c>
      <c r="AD277" s="2">
        <f>VLOOKUP(C277,'2021.06'!$C$2:$M$500,9,0)</f>
        <v>424.17</v>
      </c>
      <c r="AE277" s="2">
        <f>VLOOKUP(D277,'2021.07'!$D$2:$M$435,7,0)</f>
        <v>19.859</v>
      </c>
      <c r="AF277" s="2">
        <f t="shared" si="150"/>
        <v>0</v>
      </c>
      <c r="AH277" s="2" t="str">
        <f>VLOOKUP(D277,[9]Sheet1!$C$1:$H$500,6,0)</f>
        <v>正常应缴</v>
      </c>
    </row>
    <row r="278" ht="20" customHeight="1" spans="1:34">
      <c r="A278" s="10">
        <f t="shared" si="139"/>
        <v>275</v>
      </c>
      <c r="B278" s="15"/>
      <c r="C278" s="11" t="s">
        <v>491</v>
      </c>
      <c r="D278" s="11" t="s">
        <v>492</v>
      </c>
      <c r="E278" s="11">
        <v>2836.2</v>
      </c>
      <c r="F278" s="11">
        <v>2837</v>
      </c>
      <c r="G278" s="13">
        <v>5228.42</v>
      </c>
      <c r="H278" s="11">
        <f t="shared" si="140"/>
        <v>51.05</v>
      </c>
      <c r="I278" s="11">
        <f t="shared" si="141"/>
        <v>453.792</v>
      </c>
      <c r="J278" s="11">
        <f t="shared" si="142"/>
        <v>19.859</v>
      </c>
      <c r="K278" s="13">
        <f t="shared" si="143"/>
        <v>444.42</v>
      </c>
      <c r="L278" s="13"/>
      <c r="M278" s="13">
        <f t="shared" si="136"/>
        <v>969.121</v>
      </c>
      <c r="N278" s="11">
        <v>0</v>
      </c>
      <c r="O278" s="11">
        <f t="shared" si="144"/>
        <v>226.9</v>
      </c>
      <c r="P278" s="11">
        <f t="shared" si="145"/>
        <v>8.51</v>
      </c>
      <c r="Q278" s="13">
        <f t="shared" si="146"/>
        <v>104.57</v>
      </c>
      <c r="R278" s="13"/>
      <c r="S278" s="11">
        <f t="shared" si="137"/>
        <v>339.98</v>
      </c>
      <c r="T278" s="11">
        <f t="shared" si="138"/>
        <v>1309.101</v>
      </c>
      <c r="U278" s="11"/>
      <c r="V278" s="2" t="str">
        <f>VLOOKUP(D278,[3]汇总!I$2:J$326,2,0)</f>
        <v>√</v>
      </c>
      <c r="W278" s="2">
        <f>VLOOKUP(D278,'[4]2021.05'!$E$5:$F$203,2,0)</f>
        <v>1790</v>
      </c>
      <c r="X278" s="2">
        <f t="shared" si="147"/>
        <v>453.792</v>
      </c>
      <c r="Y278" s="2">
        <f t="shared" si="148"/>
        <v>0</v>
      </c>
      <c r="Z278" s="2">
        <f t="shared" si="149"/>
        <v>226.9</v>
      </c>
      <c r="AA278" s="35" t="str">
        <f>VLOOKUP(C278,[7]export!$B$1:$I$388,8,0)</f>
        <v>226.9</v>
      </c>
      <c r="AB278" s="2">
        <f>VLOOKUP(C278,[8]Sheet1!$B$1:$K$500,9,0)</f>
        <v>8.51</v>
      </c>
      <c r="AC278" s="2">
        <f t="shared" si="151"/>
        <v>0</v>
      </c>
      <c r="AD278" s="2">
        <f>VLOOKUP(C278,'2021.06'!$C$2:$M$500,9,0)</f>
        <v>424.17</v>
      </c>
      <c r="AE278" s="2">
        <f>VLOOKUP(D278,'2021.07'!$D$2:$M$435,7,0)</f>
        <v>19.859</v>
      </c>
      <c r="AF278" s="2">
        <f t="shared" si="150"/>
        <v>0</v>
      </c>
      <c r="AH278" s="2" t="str">
        <f>VLOOKUP(D278,[9]Sheet1!$C$1:$H$500,6,0)</f>
        <v>正常应缴</v>
      </c>
    </row>
    <row r="279" ht="20" customHeight="1" spans="1:34">
      <c r="A279" s="10">
        <f t="shared" si="139"/>
        <v>276</v>
      </c>
      <c r="B279" s="15"/>
      <c r="C279" s="11" t="s">
        <v>493</v>
      </c>
      <c r="D279" s="11" t="s">
        <v>494</v>
      </c>
      <c r="E279" s="11">
        <v>2836.2</v>
      </c>
      <c r="F279" s="11">
        <v>2837</v>
      </c>
      <c r="G279" s="13">
        <v>5228.42</v>
      </c>
      <c r="H279" s="11">
        <f t="shared" si="140"/>
        <v>51.05</v>
      </c>
      <c r="I279" s="11">
        <f t="shared" si="141"/>
        <v>453.792</v>
      </c>
      <c r="J279" s="11">
        <f t="shared" si="142"/>
        <v>19.859</v>
      </c>
      <c r="K279" s="13">
        <f t="shared" si="143"/>
        <v>444.42</v>
      </c>
      <c r="L279" s="13"/>
      <c r="M279" s="13">
        <f t="shared" si="136"/>
        <v>969.121</v>
      </c>
      <c r="N279" s="11">
        <v>0</v>
      </c>
      <c r="O279" s="11">
        <f t="shared" si="144"/>
        <v>226.9</v>
      </c>
      <c r="P279" s="11">
        <f t="shared" si="145"/>
        <v>8.51</v>
      </c>
      <c r="Q279" s="13">
        <f t="shared" si="146"/>
        <v>104.57</v>
      </c>
      <c r="R279" s="13"/>
      <c r="S279" s="11">
        <f t="shared" si="137"/>
        <v>339.98</v>
      </c>
      <c r="T279" s="11">
        <f t="shared" si="138"/>
        <v>1309.101</v>
      </c>
      <c r="U279" s="11"/>
      <c r="V279" s="2" t="str">
        <f>VLOOKUP(D279,[3]汇总!I$2:J$326,2,0)</f>
        <v>√</v>
      </c>
      <c r="W279" s="2">
        <f>VLOOKUP(D279,'[4]2021.05'!$E$5:$F$203,2,0)</f>
        <v>1790</v>
      </c>
      <c r="X279" s="2">
        <f t="shared" si="147"/>
        <v>453.792</v>
      </c>
      <c r="Y279" s="2">
        <f t="shared" si="148"/>
        <v>0</v>
      </c>
      <c r="Z279" s="2">
        <f t="shared" si="149"/>
        <v>226.9</v>
      </c>
      <c r="AA279" s="35" t="str">
        <f>VLOOKUP(C279,[7]export!$B$1:$I$388,8,0)</f>
        <v>226.9</v>
      </c>
      <c r="AB279" s="2">
        <f>VLOOKUP(C279,[8]Sheet1!$B$1:$K$500,9,0)</f>
        <v>8.51</v>
      </c>
      <c r="AC279" s="2">
        <f t="shared" si="151"/>
        <v>0</v>
      </c>
      <c r="AD279" s="2">
        <f>VLOOKUP(C279,'2021.06'!$C$2:$M$500,9,0)</f>
        <v>424.17</v>
      </c>
      <c r="AE279" s="2">
        <f>VLOOKUP(D279,'2021.07'!$D$2:$M$435,7,0)</f>
        <v>19.859</v>
      </c>
      <c r="AF279" s="2">
        <f t="shared" si="150"/>
        <v>0</v>
      </c>
      <c r="AH279" s="2" t="str">
        <f>VLOOKUP(D279,[9]Sheet1!$C$1:$H$500,6,0)</f>
        <v>正常应缴</v>
      </c>
    </row>
    <row r="280" ht="20" customHeight="1" spans="1:34">
      <c r="A280" s="10">
        <f t="shared" si="139"/>
        <v>277</v>
      </c>
      <c r="B280" s="15"/>
      <c r="C280" s="11" t="s">
        <v>495</v>
      </c>
      <c r="D280" s="11" t="s">
        <v>496</v>
      </c>
      <c r="E280" s="11">
        <v>2836.2</v>
      </c>
      <c r="F280" s="11">
        <v>2837</v>
      </c>
      <c r="G280" s="13">
        <v>5228.42</v>
      </c>
      <c r="H280" s="11">
        <f t="shared" si="140"/>
        <v>51.05</v>
      </c>
      <c r="I280" s="11">
        <f t="shared" si="141"/>
        <v>453.792</v>
      </c>
      <c r="J280" s="11">
        <f t="shared" si="142"/>
        <v>19.859</v>
      </c>
      <c r="K280" s="13">
        <f t="shared" si="143"/>
        <v>444.42</v>
      </c>
      <c r="L280" s="13"/>
      <c r="M280" s="13">
        <f t="shared" si="136"/>
        <v>969.121</v>
      </c>
      <c r="N280" s="11">
        <v>0</v>
      </c>
      <c r="O280" s="11">
        <f t="shared" si="144"/>
        <v>226.9</v>
      </c>
      <c r="P280" s="11">
        <f t="shared" si="145"/>
        <v>8.51</v>
      </c>
      <c r="Q280" s="13">
        <f t="shared" si="146"/>
        <v>104.57</v>
      </c>
      <c r="R280" s="13"/>
      <c r="S280" s="11">
        <f t="shared" si="137"/>
        <v>339.98</v>
      </c>
      <c r="T280" s="11">
        <f t="shared" si="138"/>
        <v>1309.101</v>
      </c>
      <c r="U280" s="11"/>
      <c r="V280" s="2" t="str">
        <f>VLOOKUP(D280,[3]汇总!I$2:J$326,2,0)</f>
        <v>√</v>
      </c>
      <c r="W280" s="2">
        <f>VLOOKUP(D280,'[4]2021.05'!$E$5:$F$203,2,0)</f>
        <v>1790</v>
      </c>
      <c r="X280" s="2">
        <f t="shared" si="147"/>
        <v>453.792</v>
      </c>
      <c r="Y280" s="2">
        <f t="shared" si="148"/>
        <v>0</v>
      </c>
      <c r="Z280" s="2">
        <f t="shared" si="149"/>
        <v>226.9</v>
      </c>
      <c r="AA280" s="35" t="str">
        <f>VLOOKUP(C280,[7]export!$B$1:$I$388,8,0)</f>
        <v>226.9</v>
      </c>
      <c r="AB280" s="2">
        <f>VLOOKUP(C280,[8]Sheet1!$B$1:$K$500,9,0)</f>
        <v>8.51</v>
      </c>
      <c r="AC280" s="2">
        <f t="shared" si="151"/>
        <v>0</v>
      </c>
      <c r="AD280" s="2">
        <f>VLOOKUP(C280,'2021.06'!$C$2:$M$500,9,0)</f>
        <v>424.17</v>
      </c>
      <c r="AE280" s="2">
        <f>VLOOKUP(D280,'2021.07'!$D$2:$M$435,7,0)</f>
        <v>19.859</v>
      </c>
      <c r="AF280" s="2">
        <f t="shared" si="150"/>
        <v>0</v>
      </c>
      <c r="AH280" s="2" t="str">
        <f>VLOOKUP(D280,[9]Sheet1!$C$1:$H$500,6,0)</f>
        <v>正常应缴</v>
      </c>
    </row>
    <row r="281" ht="20" customHeight="1" spans="1:34">
      <c r="A281" s="10">
        <f t="shared" si="139"/>
        <v>278</v>
      </c>
      <c r="B281" s="15"/>
      <c r="C281" s="11" t="s">
        <v>497</v>
      </c>
      <c r="D281" s="11" t="s">
        <v>498</v>
      </c>
      <c r="E281" s="11">
        <v>2836.2</v>
      </c>
      <c r="F281" s="11">
        <v>2837</v>
      </c>
      <c r="G281" s="13">
        <v>5228.42</v>
      </c>
      <c r="H281" s="11">
        <f t="shared" si="140"/>
        <v>51.05</v>
      </c>
      <c r="I281" s="11">
        <f t="shared" si="141"/>
        <v>453.792</v>
      </c>
      <c r="J281" s="11">
        <f t="shared" si="142"/>
        <v>19.859</v>
      </c>
      <c r="K281" s="13">
        <f t="shared" si="143"/>
        <v>444.42</v>
      </c>
      <c r="L281" s="13"/>
      <c r="M281" s="13">
        <f t="shared" si="136"/>
        <v>969.121</v>
      </c>
      <c r="N281" s="11">
        <v>0</v>
      </c>
      <c r="O281" s="11">
        <f t="shared" si="144"/>
        <v>226.9</v>
      </c>
      <c r="P281" s="11">
        <f t="shared" si="145"/>
        <v>8.51</v>
      </c>
      <c r="Q281" s="13">
        <f t="shared" si="146"/>
        <v>104.57</v>
      </c>
      <c r="R281" s="13"/>
      <c r="S281" s="11">
        <f t="shared" si="137"/>
        <v>339.98</v>
      </c>
      <c r="T281" s="11">
        <f t="shared" si="138"/>
        <v>1309.101</v>
      </c>
      <c r="U281" s="11"/>
      <c r="V281" s="2" t="str">
        <f>VLOOKUP(D281,[3]汇总!I$2:J$326,2,0)</f>
        <v>√</v>
      </c>
      <c r="W281" s="2">
        <f>VLOOKUP(D281,'[4]2021.05'!$E$5:$F$203,2,0)</f>
        <v>1790</v>
      </c>
      <c r="X281" s="2">
        <f t="shared" si="147"/>
        <v>453.792</v>
      </c>
      <c r="Y281" s="2">
        <f t="shared" si="148"/>
        <v>0</v>
      </c>
      <c r="Z281" s="2">
        <f t="shared" si="149"/>
        <v>226.9</v>
      </c>
      <c r="AA281" s="35" t="str">
        <f>VLOOKUP(C281,[7]export!$B$1:$I$388,8,0)</f>
        <v>226.9</v>
      </c>
      <c r="AB281" s="2">
        <f>VLOOKUP(C281,[8]Sheet1!$B$1:$K$500,9,0)</f>
        <v>8.51</v>
      </c>
      <c r="AC281" s="2">
        <f t="shared" si="151"/>
        <v>0</v>
      </c>
      <c r="AD281" s="2">
        <f>VLOOKUP(C281,'2021.06'!$C$2:$M$500,9,0)</f>
        <v>424.17</v>
      </c>
      <c r="AE281" s="2">
        <f>VLOOKUP(D281,'2021.07'!$D$2:$M$435,7,0)</f>
        <v>19.859</v>
      </c>
      <c r="AF281" s="2">
        <f t="shared" si="150"/>
        <v>0</v>
      </c>
      <c r="AH281" s="2" t="str">
        <f>VLOOKUP(D281,[9]Sheet1!$C$1:$H$500,6,0)</f>
        <v>正常应缴</v>
      </c>
    </row>
    <row r="282" ht="20" customHeight="1" spans="1:34">
      <c r="A282" s="10">
        <f t="shared" si="139"/>
        <v>279</v>
      </c>
      <c r="B282" s="15"/>
      <c r="C282" s="11" t="s">
        <v>499</v>
      </c>
      <c r="D282" s="11" t="s">
        <v>500</v>
      </c>
      <c r="E282" s="11">
        <v>2846.5</v>
      </c>
      <c r="F282" s="11">
        <v>2846.5</v>
      </c>
      <c r="G282" s="13">
        <v>5228.42</v>
      </c>
      <c r="H282" s="11">
        <f t="shared" si="140"/>
        <v>51.24</v>
      </c>
      <c r="I282" s="11">
        <f t="shared" si="141"/>
        <v>455.44</v>
      </c>
      <c r="J282" s="11">
        <f t="shared" si="142"/>
        <v>19.9255</v>
      </c>
      <c r="K282" s="13">
        <f t="shared" si="143"/>
        <v>444.42</v>
      </c>
      <c r="L282" s="13"/>
      <c r="M282" s="13">
        <f t="shared" si="136"/>
        <v>971.0255</v>
      </c>
      <c r="N282" s="11">
        <v>0</v>
      </c>
      <c r="O282" s="11">
        <f t="shared" si="144"/>
        <v>227.72</v>
      </c>
      <c r="P282" s="11">
        <f t="shared" si="145"/>
        <v>8.54</v>
      </c>
      <c r="Q282" s="13">
        <f t="shared" si="146"/>
        <v>104.57</v>
      </c>
      <c r="R282" s="13"/>
      <c r="S282" s="11">
        <f t="shared" si="137"/>
        <v>340.83</v>
      </c>
      <c r="T282" s="11">
        <f t="shared" si="138"/>
        <v>1311.8555</v>
      </c>
      <c r="U282" s="11"/>
      <c r="V282" s="2" t="str">
        <f>VLOOKUP(D282,[3]汇总!I$2:J$326,2,0)</f>
        <v>√</v>
      </c>
      <c r="W282" s="2">
        <f>VLOOKUP(D282,'[4]2021.05'!$E$5:$F$203,2,0)</f>
        <v>1790</v>
      </c>
      <c r="X282" s="2">
        <f t="shared" si="147"/>
        <v>455.44</v>
      </c>
      <c r="Y282" s="2">
        <f t="shared" si="148"/>
        <v>0</v>
      </c>
      <c r="Z282" s="2">
        <f t="shared" si="149"/>
        <v>227.72</v>
      </c>
      <c r="AA282" s="35" t="str">
        <f>VLOOKUP(C282,[7]export!$B$1:$I$388,8,0)</f>
        <v>227.72</v>
      </c>
      <c r="AB282" s="2">
        <f>VLOOKUP(C282,[8]Sheet1!$B$1:$K$500,9,0)</f>
        <v>8.54</v>
      </c>
      <c r="AC282" s="2">
        <f t="shared" si="151"/>
        <v>0</v>
      </c>
      <c r="AD282" s="2">
        <f>VLOOKUP(C282,'2021.06'!$C$2:$M$500,9,0)</f>
        <v>424.17</v>
      </c>
      <c r="AE282" s="2">
        <f>VLOOKUP(D282,'2021.07'!$D$2:$M$435,7,0)</f>
        <v>19.9255</v>
      </c>
      <c r="AF282" s="2">
        <f t="shared" si="150"/>
        <v>0</v>
      </c>
      <c r="AH282" s="2" t="str">
        <f>VLOOKUP(D282,[9]Sheet1!$C$1:$H$500,6,0)</f>
        <v>正常应缴</v>
      </c>
    </row>
    <row r="283" ht="20" customHeight="1" spans="1:34">
      <c r="A283" s="10">
        <f t="shared" si="139"/>
        <v>280</v>
      </c>
      <c r="B283" s="15"/>
      <c r="C283" s="11" t="s">
        <v>501</v>
      </c>
      <c r="D283" s="11" t="s">
        <v>502</v>
      </c>
      <c r="E283" s="11">
        <v>2836.2</v>
      </c>
      <c r="F283" s="11">
        <v>2837</v>
      </c>
      <c r="G283" s="13">
        <v>5228.42</v>
      </c>
      <c r="H283" s="11">
        <f t="shared" si="140"/>
        <v>51.05</v>
      </c>
      <c r="I283" s="11">
        <f t="shared" si="141"/>
        <v>453.792</v>
      </c>
      <c r="J283" s="11">
        <f t="shared" si="142"/>
        <v>19.859</v>
      </c>
      <c r="K283" s="13">
        <f t="shared" si="143"/>
        <v>444.42</v>
      </c>
      <c r="L283" s="13"/>
      <c r="M283" s="13">
        <f t="shared" si="136"/>
        <v>969.121</v>
      </c>
      <c r="N283" s="11">
        <v>0</v>
      </c>
      <c r="O283" s="11">
        <f t="shared" si="144"/>
        <v>226.9</v>
      </c>
      <c r="P283" s="11">
        <f t="shared" si="145"/>
        <v>8.51</v>
      </c>
      <c r="Q283" s="13">
        <f t="shared" si="146"/>
        <v>104.57</v>
      </c>
      <c r="R283" s="13"/>
      <c r="S283" s="11">
        <f t="shared" si="137"/>
        <v>339.98</v>
      </c>
      <c r="T283" s="11">
        <f t="shared" si="138"/>
        <v>1309.101</v>
      </c>
      <c r="U283" s="11"/>
      <c r="V283" s="2" t="str">
        <f>VLOOKUP(D283,[3]汇总!I$2:J$326,2,0)</f>
        <v>√</v>
      </c>
      <c r="W283" s="2">
        <f>VLOOKUP(D283,'[4]2021.05'!$E$5:$F$203,2,0)</f>
        <v>1790</v>
      </c>
      <c r="X283" s="2">
        <f t="shared" si="147"/>
        <v>453.792</v>
      </c>
      <c r="Y283" s="2">
        <f t="shared" si="148"/>
        <v>0</v>
      </c>
      <c r="Z283" s="2">
        <f t="shared" si="149"/>
        <v>226.9</v>
      </c>
      <c r="AA283" s="35" t="str">
        <f>VLOOKUP(C283,[7]export!$B$1:$I$388,8,0)</f>
        <v>226.9</v>
      </c>
      <c r="AB283" s="2">
        <f>VLOOKUP(C283,[8]Sheet1!$B$1:$K$500,9,0)</f>
        <v>8.51</v>
      </c>
      <c r="AC283" s="2">
        <f t="shared" si="151"/>
        <v>0</v>
      </c>
      <c r="AD283" s="2">
        <f>VLOOKUP(C283,'2021.06'!$C$2:$M$500,9,0)</f>
        <v>424.17</v>
      </c>
      <c r="AE283" s="2">
        <f>VLOOKUP(D283,'2021.07'!$D$2:$M$435,7,0)</f>
        <v>19.859</v>
      </c>
      <c r="AF283" s="2">
        <f t="shared" si="150"/>
        <v>0</v>
      </c>
      <c r="AH283" s="2" t="str">
        <f>VLOOKUP(D283,[9]Sheet1!$C$1:$H$500,6,0)</f>
        <v>正常应缴</v>
      </c>
    </row>
    <row r="284" ht="20" customHeight="1" spans="1:34">
      <c r="A284" s="10">
        <f t="shared" si="139"/>
        <v>281</v>
      </c>
      <c r="B284" s="15"/>
      <c r="C284" s="11" t="s">
        <v>503</v>
      </c>
      <c r="D284" s="11" t="s">
        <v>504</v>
      </c>
      <c r="E284" s="11">
        <v>2836.2</v>
      </c>
      <c r="F284" s="11">
        <v>2837</v>
      </c>
      <c r="G284" s="13">
        <v>5228.42</v>
      </c>
      <c r="H284" s="11">
        <f t="shared" si="140"/>
        <v>51.05</v>
      </c>
      <c r="I284" s="11">
        <f t="shared" si="141"/>
        <v>453.792</v>
      </c>
      <c r="J284" s="11">
        <f t="shared" si="142"/>
        <v>19.859</v>
      </c>
      <c r="K284" s="13">
        <f t="shared" si="143"/>
        <v>444.42</v>
      </c>
      <c r="L284" s="13"/>
      <c r="M284" s="13">
        <f t="shared" si="136"/>
        <v>969.121</v>
      </c>
      <c r="N284" s="11">
        <v>0</v>
      </c>
      <c r="O284" s="11">
        <f t="shared" si="144"/>
        <v>226.9</v>
      </c>
      <c r="P284" s="11">
        <f t="shared" si="145"/>
        <v>8.51</v>
      </c>
      <c r="Q284" s="13">
        <f t="shared" si="146"/>
        <v>104.57</v>
      </c>
      <c r="R284" s="13"/>
      <c r="S284" s="11">
        <f t="shared" si="137"/>
        <v>339.98</v>
      </c>
      <c r="T284" s="11">
        <f t="shared" si="138"/>
        <v>1309.101</v>
      </c>
      <c r="U284" s="11"/>
      <c r="V284" s="2" t="str">
        <f>VLOOKUP(D284,[3]汇总!I$2:J$326,2,0)</f>
        <v>√</v>
      </c>
      <c r="W284" s="2">
        <f>VLOOKUP(D284,'[4]2021.05'!$E$5:$F$203,2,0)</f>
        <v>1790</v>
      </c>
      <c r="X284" s="2">
        <f t="shared" si="147"/>
        <v>453.792</v>
      </c>
      <c r="Y284" s="2">
        <f t="shared" si="148"/>
        <v>0</v>
      </c>
      <c r="Z284" s="2">
        <f t="shared" si="149"/>
        <v>226.9</v>
      </c>
      <c r="AA284" s="35" t="str">
        <f>VLOOKUP(C284,[7]export!$B$1:$I$388,8,0)</f>
        <v>226.9</v>
      </c>
      <c r="AB284" s="2">
        <f>VLOOKUP(C284,[8]Sheet1!$B$1:$K$500,9,0)</f>
        <v>8.51</v>
      </c>
      <c r="AC284" s="2">
        <f t="shared" si="151"/>
        <v>0</v>
      </c>
      <c r="AD284" s="2">
        <f>VLOOKUP(C284,'2021.06'!$C$2:$M$500,9,0)</f>
        <v>424.17</v>
      </c>
      <c r="AE284" s="2">
        <f>VLOOKUP(D284,'2021.07'!$D$2:$M$435,7,0)</f>
        <v>19.859</v>
      </c>
      <c r="AF284" s="2">
        <f t="shared" si="150"/>
        <v>0</v>
      </c>
      <c r="AH284" s="2" t="str">
        <f>VLOOKUP(D284,[9]Sheet1!$C$1:$H$500,6,0)</f>
        <v>正常应缴</v>
      </c>
    </row>
    <row r="285" ht="20" customHeight="1" spans="1:34">
      <c r="A285" s="10">
        <f t="shared" si="139"/>
        <v>282</v>
      </c>
      <c r="B285" s="15"/>
      <c r="C285" s="11" t="s">
        <v>505</v>
      </c>
      <c r="D285" s="11" t="s">
        <v>506</v>
      </c>
      <c r="E285" s="11">
        <v>2836.2</v>
      </c>
      <c r="F285" s="11">
        <v>2837</v>
      </c>
      <c r="G285" s="13">
        <v>5228.42</v>
      </c>
      <c r="H285" s="11">
        <f t="shared" si="140"/>
        <v>51.05</v>
      </c>
      <c r="I285" s="11">
        <f t="shared" si="141"/>
        <v>453.792</v>
      </c>
      <c r="J285" s="11">
        <f t="shared" si="142"/>
        <v>19.859</v>
      </c>
      <c r="K285" s="13">
        <f t="shared" si="143"/>
        <v>444.42</v>
      </c>
      <c r="L285" s="13"/>
      <c r="M285" s="13">
        <f t="shared" si="136"/>
        <v>969.121</v>
      </c>
      <c r="N285" s="11">
        <v>0</v>
      </c>
      <c r="O285" s="11">
        <f t="shared" si="144"/>
        <v>226.9</v>
      </c>
      <c r="P285" s="11">
        <f t="shared" si="145"/>
        <v>8.51</v>
      </c>
      <c r="Q285" s="13">
        <f t="shared" si="146"/>
        <v>104.57</v>
      </c>
      <c r="R285" s="13"/>
      <c r="S285" s="11">
        <f t="shared" si="137"/>
        <v>339.98</v>
      </c>
      <c r="T285" s="11">
        <f t="shared" si="138"/>
        <v>1309.101</v>
      </c>
      <c r="U285" s="11"/>
      <c r="V285" s="2" t="str">
        <f>VLOOKUP(D285,[3]汇总!I$2:J$326,2,0)</f>
        <v>√</v>
      </c>
      <c r="W285" s="2">
        <f>VLOOKUP(D285,'[4]2021.05'!$E$5:$F$203,2,0)</f>
        <v>1790</v>
      </c>
      <c r="X285" s="2">
        <f t="shared" si="147"/>
        <v>453.792</v>
      </c>
      <c r="Y285" s="2">
        <f t="shared" si="148"/>
        <v>0</v>
      </c>
      <c r="Z285" s="2">
        <f t="shared" si="149"/>
        <v>226.9</v>
      </c>
      <c r="AA285" s="35" t="str">
        <f>VLOOKUP(C285,[7]export!$B$1:$I$388,8,0)</f>
        <v>226.9</v>
      </c>
      <c r="AB285" s="2">
        <f>VLOOKUP(C285,[8]Sheet1!$B$1:$K$500,9,0)</f>
        <v>8.51</v>
      </c>
      <c r="AC285" s="2">
        <f t="shared" si="151"/>
        <v>0</v>
      </c>
      <c r="AD285" s="2">
        <f>VLOOKUP(C285,'2021.06'!$C$2:$M$500,9,0)</f>
        <v>424.17</v>
      </c>
      <c r="AE285" s="2">
        <f>VLOOKUP(D285,'2021.07'!$D$2:$M$435,7,0)</f>
        <v>19.859</v>
      </c>
      <c r="AF285" s="2">
        <f t="shared" si="150"/>
        <v>0</v>
      </c>
      <c r="AH285" s="2" t="str">
        <f>VLOOKUP(D285,[9]Sheet1!$C$1:$H$500,6,0)</f>
        <v>正常应缴</v>
      </c>
    </row>
    <row r="286" ht="20" customHeight="1" spans="1:34">
      <c r="A286" s="10">
        <f t="shared" si="139"/>
        <v>283</v>
      </c>
      <c r="B286" s="15"/>
      <c r="C286" s="11" t="s">
        <v>507</v>
      </c>
      <c r="D286" s="11" t="s">
        <v>508</v>
      </c>
      <c r="E286" s="11">
        <v>2836.2</v>
      </c>
      <c r="F286" s="11">
        <v>2837</v>
      </c>
      <c r="G286" s="13">
        <v>5228.42</v>
      </c>
      <c r="H286" s="11">
        <f t="shared" si="140"/>
        <v>51.05</v>
      </c>
      <c r="I286" s="11">
        <f t="shared" si="141"/>
        <v>453.792</v>
      </c>
      <c r="J286" s="11">
        <f t="shared" si="142"/>
        <v>19.859</v>
      </c>
      <c r="K286" s="13">
        <f t="shared" si="143"/>
        <v>444.42</v>
      </c>
      <c r="L286" s="13"/>
      <c r="M286" s="13">
        <f t="shared" si="136"/>
        <v>969.121</v>
      </c>
      <c r="N286" s="11">
        <v>0</v>
      </c>
      <c r="O286" s="11">
        <f t="shared" si="144"/>
        <v>226.9</v>
      </c>
      <c r="P286" s="11">
        <f t="shared" si="145"/>
        <v>8.51</v>
      </c>
      <c r="Q286" s="13">
        <f t="shared" si="146"/>
        <v>104.57</v>
      </c>
      <c r="R286" s="13"/>
      <c r="S286" s="11">
        <f t="shared" si="137"/>
        <v>339.98</v>
      </c>
      <c r="T286" s="11">
        <f t="shared" si="138"/>
        <v>1309.101</v>
      </c>
      <c r="U286" s="11"/>
      <c r="V286" s="2" t="str">
        <f>VLOOKUP(D286,[3]汇总!I$2:J$326,2,0)</f>
        <v>√</v>
      </c>
      <c r="W286" s="2">
        <f>VLOOKUP(D286,'[4]2021.05'!$E$5:$F$203,2,0)</f>
        <v>1790</v>
      </c>
      <c r="X286" s="2">
        <f t="shared" si="147"/>
        <v>453.792</v>
      </c>
      <c r="Y286" s="2">
        <f t="shared" si="148"/>
        <v>0</v>
      </c>
      <c r="Z286" s="2">
        <f t="shared" si="149"/>
        <v>226.9</v>
      </c>
      <c r="AA286" s="35" t="str">
        <f>VLOOKUP(C286,[7]export!$B$1:$I$388,8,0)</f>
        <v>226.9</v>
      </c>
      <c r="AB286" s="2">
        <f>VLOOKUP(C286,[8]Sheet1!$B$1:$K$500,9,0)</f>
        <v>8.51</v>
      </c>
      <c r="AC286" s="2">
        <f t="shared" si="151"/>
        <v>0</v>
      </c>
      <c r="AD286" s="2">
        <f>VLOOKUP(C286,'2021.06'!$C$2:$M$500,9,0)</f>
        <v>424.17</v>
      </c>
      <c r="AE286" s="2">
        <f>VLOOKUP(D286,'2021.07'!$D$2:$M$435,7,0)</f>
        <v>19.859</v>
      </c>
      <c r="AF286" s="2">
        <f t="shared" si="150"/>
        <v>0</v>
      </c>
      <c r="AH286" s="2" t="str">
        <f>VLOOKUP(D286,[9]Sheet1!$C$1:$H$500,6,0)</f>
        <v>正常应缴</v>
      </c>
    </row>
    <row r="287" ht="20" customHeight="1" spans="1:34">
      <c r="A287" s="10">
        <f t="shared" si="139"/>
        <v>284</v>
      </c>
      <c r="B287" s="15"/>
      <c r="C287" s="11" t="s">
        <v>887</v>
      </c>
      <c r="D287" s="11" t="s">
        <v>888</v>
      </c>
      <c r="E287" s="17">
        <v>3042.05</v>
      </c>
      <c r="F287" s="11">
        <v>3043</v>
      </c>
      <c r="G287" s="13">
        <v>5228.42</v>
      </c>
      <c r="H287" s="11">
        <f t="shared" si="140"/>
        <v>54.76</v>
      </c>
      <c r="I287" s="11">
        <f t="shared" si="141"/>
        <v>486.728</v>
      </c>
      <c r="J287" s="11">
        <f t="shared" si="142"/>
        <v>21.301</v>
      </c>
      <c r="K287" s="13">
        <f t="shared" si="143"/>
        <v>444.42</v>
      </c>
      <c r="L287" s="13"/>
      <c r="M287" s="13">
        <f t="shared" si="136"/>
        <v>1007.209</v>
      </c>
      <c r="N287" s="11">
        <v>0</v>
      </c>
      <c r="O287" s="11">
        <f t="shared" si="144"/>
        <v>243.36</v>
      </c>
      <c r="P287" s="11">
        <f t="shared" si="145"/>
        <v>9.13</v>
      </c>
      <c r="Q287" s="13">
        <f t="shared" si="146"/>
        <v>104.57</v>
      </c>
      <c r="R287" s="13"/>
      <c r="S287" s="11">
        <f t="shared" si="137"/>
        <v>357.06</v>
      </c>
      <c r="T287" s="11">
        <f t="shared" si="138"/>
        <v>1364.269</v>
      </c>
      <c r="U287" s="11"/>
      <c r="W287" s="2" t="e">
        <f>VLOOKUP(D287,'[4]2021.05'!$E$5:$F$203,2,0)</f>
        <v>#N/A</v>
      </c>
      <c r="X287" s="2">
        <f t="shared" si="147"/>
        <v>486.728</v>
      </c>
      <c r="Y287" s="2">
        <f t="shared" si="148"/>
        <v>0</v>
      </c>
      <c r="Z287" s="2">
        <f t="shared" si="149"/>
        <v>243.36</v>
      </c>
      <c r="AA287" s="35" t="str">
        <f>VLOOKUP(C287,[7]export!$B$1:$I$388,8,0)</f>
        <v>243.36</v>
      </c>
      <c r="AB287" s="2">
        <f>VLOOKUP(C287,[8]Sheet1!$B$1:$K$500,9,0)</f>
        <v>9.13</v>
      </c>
      <c r="AC287" s="2">
        <f t="shared" si="151"/>
        <v>0</v>
      </c>
      <c r="AD287" s="2">
        <f>VLOOKUP(C287,'2021.06'!$C$2:$M$500,9,0)</f>
        <v>424.17</v>
      </c>
      <c r="AE287" s="2">
        <f>VLOOKUP(D287,'2021.07'!$D$2:$M$435,7,0)</f>
        <v>21.301</v>
      </c>
      <c r="AF287" s="2">
        <f t="shared" si="150"/>
        <v>0</v>
      </c>
      <c r="AH287" s="2" t="str">
        <f>VLOOKUP(D287,[9]Sheet1!$C$1:$H$500,6,0)</f>
        <v>正常应缴</v>
      </c>
    </row>
    <row r="288" ht="20" customHeight="1" spans="1:34">
      <c r="A288" s="10">
        <f t="shared" si="139"/>
        <v>285</v>
      </c>
      <c r="B288" s="15"/>
      <c r="C288" s="11" t="s">
        <v>889</v>
      </c>
      <c r="D288" s="11" t="s">
        <v>890</v>
      </c>
      <c r="E288" s="17">
        <v>3042.05</v>
      </c>
      <c r="F288" s="11">
        <v>3043</v>
      </c>
      <c r="G288" s="13">
        <v>5228.42</v>
      </c>
      <c r="H288" s="11">
        <f t="shared" si="140"/>
        <v>54.76</v>
      </c>
      <c r="I288" s="11">
        <f t="shared" si="141"/>
        <v>486.728</v>
      </c>
      <c r="J288" s="11">
        <f t="shared" si="142"/>
        <v>21.301</v>
      </c>
      <c r="K288" s="13">
        <f t="shared" si="143"/>
        <v>444.42</v>
      </c>
      <c r="L288" s="13"/>
      <c r="M288" s="13">
        <f t="shared" si="136"/>
        <v>1007.209</v>
      </c>
      <c r="N288" s="11">
        <v>0</v>
      </c>
      <c r="O288" s="11">
        <f t="shared" si="144"/>
        <v>243.36</v>
      </c>
      <c r="P288" s="11">
        <f t="shared" si="145"/>
        <v>9.13</v>
      </c>
      <c r="Q288" s="13">
        <f t="shared" si="146"/>
        <v>104.57</v>
      </c>
      <c r="R288" s="13"/>
      <c r="S288" s="11">
        <f t="shared" si="137"/>
        <v>357.06</v>
      </c>
      <c r="T288" s="11">
        <f t="shared" si="138"/>
        <v>1364.269</v>
      </c>
      <c r="U288" s="11"/>
      <c r="W288" s="2" t="e">
        <f>VLOOKUP(D288,'[4]2021.05'!$E$5:$F$203,2,0)</f>
        <v>#N/A</v>
      </c>
      <c r="X288" s="2">
        <f t="shared" si="147"/>
        <v>486.728</v>
      </c>
      <c r="Y288" s="2">
        <f t="shared" si="148"/>
        <v>0</v>
      </c>
      <c r="Z288" s="2">
        <f t="shared" si="149"/>
        <v>243.36</v>
      </c>
      <c r="AA288" s="35" t="str">
        <f>VLOOKUP(C288,[7]export!$B$1:$I$388,8,0)</f>
        <v>243.36</v>
      </c>
      <c r="AB288" s="2">
        <f>VLOOKUP(C288,[8]Sheet1!$B$1:$K$500,9,0)</f>
        <v>9.13</v>
      </c>
      <c r="AC288" s="2">
        <f t="shared" si="151"/>
        <v>0</v>
      </c>
      <c r="AD288" s="2">
        <f>VLOOKUP(C288,'2021.06'!$C$2:$M$500,9,0)</f>
        <v>424.17</v>
      </c>
      <c r="AE288" s="2">
        <f>VLOOKUP(D288,'2021.07'!$D$2:$M$435,7,0)</f>
        <v>21.301</v>
      </c>
      <c r="AF288" s="2">
        <f t="shared" si="150"/>
        <v>0</v>
      </c>
      <c r="AH288" s="2" t="str">
        <f>VLOOKUP(D288,[9]Sheet1!$C$1:$H$500,6,0)</f>
        <v>正常应缴</v>
      </c>
    </row>
    <row r="289" ht="20" customHeight="1" spans="1:34">
      <c r="A289" s="10">
        <f t="shared" si="139"/>
        <v>286</v>
      </c>
      <c r="B289" s="15"/>
      <c r="C289" s="11" t="s">
        <v>891</v>
      </c>
      <c r="D289" s="11" t="s">
        <v>892</v>
      </c>
      <c r="E289" s="17">
        <v>3042.05</v>
      </c>
      <c r="F289" s="11">
        <v>3043</v>
      </c>
      <c r="G289" s="13">
        <v>5228.42</v>
      </c>
      <c r="H289" s="11">
        <f t="shared" si="140"/>
        <v>54.76</v>
      </c>
      <c r="I289" s="11">
        <f t="shared" si="141"/>
        <v>486.728</v>
      </c>
      <c r="J289" s="11">
        <f t="shared" si="142"/>
        <v>21.301</v>
      </c>
      <c r="K289" s="13">
        <f t="shared" si="143"/>
        <v>444.42</v>
      </c>
      <c r="L289" s="13"/>
      <c r="M289" s="13">
        <f t="shared" si="136"/>
        <v>1007.209</v>
      </c>
      <c r="N289" s="11">
        <v>0</v>
      </c>
      <c r="O289" s="11">
        <f t="shared" si="144"/>
        <v>243.36</v>
      </c>
      <c r="P289" s="11">
        <f t="shared" si="145"/>
        <v>9.13</v>
      </c>
      <c r="Q289" s="13">
        <f t="shared" si="146"/>
        <v>104.57</v>
      </c>
      <c r="R289" s="13"/>
      <c r="S289" s="11">
        <f t="shared" si="137"/>
        <v>357.06</v>
      </c>
      <c r="T289" s="11">
        <f t="shared" si="138"/>
        <v>1364.269</v>
      </c>
      <c r="U289" s="11"/>
      <c r="W289" s="2" t="e">
        <f>VLOOKUP(D289,'[4]2021.05'!$E$5:$F$203,2,0)</f>
        <v>#N/A</v>
      </c>
      <c r="X289" s="2">
        <f t="shared" si="147"/>
        <v>486.728</v>
      </c>
      <c r="Y289" s="2">
        <f t="shared" si="148"/>
        <v>0</v>
      </c>
      <c r="Z289" s="2">
        <f t="shared" si="149"/>
        <v>243.36</v>
      </c>
      <c r="AA289" s="35" t="str">
        <f>VLOOKUP(C289,[7]export!$B$1:$I$388,8,0)</f>
        <v>243.36</v>
      </c>
      <c r="AB289" s="2">
        <f>VLOOKUP(C289,[8]Sheet1!$B$1:$K$500,9,0)</f>
        <v>9.13</v>
      </c>
      <c r="AC289" s="2">
        <f t="shared" si="151"/>
        <v>0</v>
      </c>
      <c r="AD289" s="2">
        <f>VLOOKUP(C289,'2021.06'!$C$2:$M$500,9,0)</f>
        <v>424.17</v>
      </c>
      <c r="AE289" s="2">
        <f>VLOOKUP(D289,'2021.07'!$D$2:$M$435,7,0)</f>
        <v>21.301</v>
      </c>
      <c r="AF289" s="2">
        <f t="shared" si="150"/>
        <v>0</v>
      </c>
      <c r="AH289" s="2" t="str">
        <f>VLOOKUP(D289,[9]Sheet1!$C$1:$H$500,6,0)</f>
        <v>正常应缴</v>
      </c>
    </row>
    <row r="290" ht="20" customHeight="1" spans="1:34">
      <c r="A290" s="10">
        <f t="shared" si="139"/>
        <v>287</v>
      </c>
      <c r="B290" s="15"/>
      <c r="C290" s="29" t="s">
        <v>995</v>
      </c>
      <c r="D290" s="214" t="s">
        <v>996</v>
      </c>
      <c r="E290" s="17">
        <v>3042.05</v>
      </c>
      <c r="F290" s="11">
        <v>3043</v>
      </c>
      <c r="G290" s="13">
        <v>5228.42</v>
      </c>
      <c r="H290" s="11">
        <f t="shared" si="140"/>
        <v>54.76</v>
      </c>
      <c r="I290" s="11">
        <f t="shared" si="141"/>
        <v>486.728</v>
      </c>
      <c r="J290" s="11">
        <f t="shared" si="142"/>
        <v>21.301</v>
      </c>
      <c r="K290" s="13">
        <f t="shared" si="143"/>
        <v>444.42</v>
      </c>
      <c r="L290" s="13"/>
      <c r="M290" s="13">
        <f t="shared" si="136"/>
        <v>1007.209</v>
      </c>
      <c r="N290" s="11">
        <v>0</v>
      </c>
      <c r="O290" s="11">
        <f t="shared" si="144"/>
        <v>243.36</v>
      </c>
      <c r="P290" s="11">
        <f t="shared" si="145"/>
        <v>9.13</v>
      </c>
      <c r="Q290" s="13">
        <f t="shared" si="146"/>
        <v>104.57</v>
      </c>
      <c r="R290" s="13"/>
      <c r="S290" s="11">
        <f t="shared" si="137"/>
        <v>357.06</v>
      </c>
      <c r="T290" s="11">
        <f t="shared" si="138"/>
        <v>1364.269</v>
      </c>
      <c r="U290" s="11"/>
      <c r="X290" s="2">
        <f t="shared" si="147"/>
        <v>486.728</v>
      </c>
      <c r="Y290" s="2">
        <f t="shared" si="148"/>
        <v>0</v>
      </c>
      <c r="Z290" s="2">
        <f t="shared" si="149"/>
        <v>243.36</v>
      </c>
      <c r="AA290" s="35" t="str">
        <f>VLOOKUP(C290,[7]export!$B$1:$I$388,8,0)</f>
        <v>243.36</v>
      </c>
      <c r="AB290" s="2">
        <f>VLOOKUP(C290,[8]Sheet1!$B$1:$K$500,9,0)</f>
        <v>9.13</v>
      </c>
      <c r="AC290" s="2">
        <f t="shared" si="151"/>
        <v>0</v>
      </c>
      <c r="AD290" s="2">
        <f>VLOOKUP(C290,'2021.06'!$C$2:$M$500,9,0)</f>
        <v>424.17</v>
      </c>
      <c r="AE290" s="2">
        <f>VLOOKUP(D290,'2021.07'!$D$2:$M$435,7,0)</f>
        <v>21.301</v>
      </c>
      <c r="AF290" s="2">
        <f t="shared" si="150"/>
        <v>0</v>
      </c>
      <c r="AH290" s="2" t="str">
        <f>VLOOKUP(D290,[9]Sheet1!$C$1:$H$500,6,0)</f>
        <v>正常应缴</v>
      </c>
    </row>
    <row r="291" s="2" customFormat="1" ht="20" customHeight="1" spans="1:34">
      <c r="A291" s="10"/>
      <c r="B291" s="15"/>
      <c r="C291" s="30" t="s">
        <v>1131</v>
      </c>
      <c r="D291" s="30" t="s">
        <v>1132</v>
      </c>
      <c r="E291" s="17">
        <v>3042.05</v>
      </c>
      <c r="F291" s="11">
        <v>3043</v>
      </c>
      <c r="G291" s="13">
        <v>5228.42</v>
      </c>
      <c r="H291" s="11">
        <f t="shared" si="140"/>
        <v>54.76</v>
      </c>
      <c r="I291" s="11">
        <f t="shared" si="141"/>
        <v>486.728</v>
      </c>
      <c r="J291" s="11">
        <f t="shared" si="142"/>
        <v>21.301</v>
      </c>
      <c r="K291" s="13">
        <f t="shared" si="143"/>
        <v>444.42</v>
      </c>
      <c r="L291" s="13"/>
      <c r="M291" s="13">
        <f t="shared" si="136"/>
        <v>1007.209</v>
      </c>
      <c r="N291" s="11">
        <v>0</v>
      </c>
      <c r="O291" s="11">
        <f t="shared" si="144"/>
        <v>243.36</v>
      </c>
      <c r="P291" s="11">
        <f t="shared" si="145"/>
        <v>9.13</v>
      </c>
      <c r="Q291" s="13">
        <f t="shared" si="146"/>
        <v>104.57</v>
      </c>
      <c r="R291" s="13"/>
      <c r="S291" s="11">
        <f t="shared" si="137"/>
        <v>357.06</v>
      </c>
      <c r="T291" s="11">
        <f t="shared" si="138"/>
        <v>1364.269</v>
      </c>
      <c r="U291" s="11"/>
      <c r="X291" s="2">
        <f t="shared" si="147"/>
        <v>486.728</v>
      </c>
      <c r="Y291" s="2">
        <f t="shared" si="148"/>
        <v>0</v>
      </c>
      <c r="AA291" s="35" t="str">
        <f>VLOOKUP(C291,[7]export!$B$1:$I$388,8,0)</f>
        <v>243.36</v>
      </c>
      <c r="AB291" s="2">
        <f>VLOOKUP(C291,[8]Sheet1!$B$1:$K$500,9,0)</f>
        <v>9.13</v>
      </c>
      <c r="AC291" s="2">
        <f t="shared" si="151"/>
        <v>0</v>
      </c>
      <c r="AD291" s="2" t="e">
        <f>VLOOKUP(C291,'2021.06'!$C$2:$M$500,9,0)</f>
        <v>#N/A</v>
      </c>
      <c r="AE291" s="2">
        <f>VLOOKUP(D291,'2021.07'!$D$2:$M$435,7,0)</f>
        <v>21.301</v>
      </c>
      <c r="AF291" s="2">
        <f t="shared" si="150"/>
        <v>0</v>
      </c>
      <c r="AH291" s="2" t="str">
        <f>VLOOKUP(D291,[9]Sheet1!$C$1:$H$500,6,0)</f>
        <v>正常应缴</v>
      </c>
    </row>
    <row r="292" ht="20" customHeight="1" spans="1:34">
      <c r="A292" s="38">
        <f t="shared" ref="A292:A299" si="152">ROW()-3</f>
        <v>289</v>
      </c>
      <c r="B292" s="39" t="s">
        <v>509</v>
      </c>
      <c r="C292" s="40" t="s">
        <v>510</v>
      </c>
      <c r="D292" s="11" t="s">
        <v>511</v>
      </c>
      <c r="E292" s="11">
        <v>2836.2</v>
      </c>
      <c r="F292" s="11">
        <v>2837</v>
      </c>
      <c r="G292" s="13">
        <v>5228.42</v>
      </c>
      <c r="H292" s="11">
        <f t="shared" si="140"/>
        <v>51.05</v>
      </c>
      <c r="I292" s="11">
        <f t="shared" si="141"/>
        <v>453.792</v>
      </c>
      <c r="J292" s="11">
        <f t="shared" si="142"/>
        <v>19.859</v>
      </c>
      <c r="K292" s="13">
        <f t="shared" si="143"/>
        <v>444.42</v>
      </c>
      <c r="L292" s="13"/>
      <c r="M292" s="13">
        <f t="shared" si="136"/>
        <v>969.121</v>
      </c>
      <c r="N292" s="11">
        <v>0</v>
      </c>
      <c r="O292" s="11">
        <f t="shared" si="144"/>
        <v>226.9</v>
      </c>
      <c r="P292" s="11">
        <f t="shared" si="145"/>
        <v>8.51</v>
      </c>
      <c r="Q292" s="13">
        <f t="shared" si="146"/>
        <v>104.57</v>
      </c>
      <c r="R292" s="13"/>
      <c r="S292" s="11">
        <f t="shared" si="137"/>
        <v>339.98</v>
      </c>
      <c r="T292" s="11">
        <f t="shared" si="138"/>
        <v>1309.101</v>
      </c>
      <c r="U292" s="11"/>
      <c r="V292" s="2" t="str">
        <f>VLOOKUP(D292,[3]汇总!I$2:J$326,2,0)</f>
        <v>√</v>
      </c>
      <c r="W292" s="2">
        <f>VLOOKUP(D292,'[4]2021.05'!$E$5:$F$203,2,0)</f>
        <v>1790</v>
      </c>
      <c r="X292" s="2">
        <f t="shared" si="147"/>
        <v>453.792</v>
      </c>
      <c r="Y292" s="2">
        <f t="shared" si="148"/>
        <v>0</v>
      </c>
      <c r="Z292" s="2">
        <f t="shared" ref="Z292:Z299" si="153">O292-Y292</f>
        <v>226.9</v>
      </c>
      <c r="AA292" s="35" t="str">
        <f>VLOOKUP(C292,[7]export!$B$1:$I$388,8,0)</f>
        <v>226.9</v>
      </c>
      <c r="AB292" s="2">
        <f>VLOOKUP(C292,[8]Sheet1!$B$1:$K$500,9,0)</f>
        <v>8.51</v>
      </c>
      <c r="AC292" s="2">
        <f t="shared" si="151"/>
        <v>0</v>
      </c>
      <c r="AD292" s="2">
        <f>VLOOKUP(C292,'2021.06'!$C$2:$M$500,9,0)</f>
        <v>424.17</v>
      </c>
      <c r="AE292" s="2">
        <f>VLOOKUP(D292,'2021.07'!$D$2:$M$435,7,0)</f>
        <v>19.859</v>
      </c>
      <c r="AF292" s="2">
        <f t="shared" si="150"/>
        <v>0</v>
      </c>
      <c r="AH292" s="2" t="str">
        <f>VLOOKUP(D292,[9]Sheet1!$C$1:$H$500,6,0)</f>
        <v>正常应缴</v>
      </c>
    </row>
    <row r="293" ht="20" customHeight="1" spans="1:34">
      <c r="A293" s="38">
        <f t="shared" si="152"/>
        <v>290</v>
      </c>
      <c r="B293" s="41"/>
      <c r="C293" s="40" t="s">
        <v>512</v>
      </c>
      <c r="D293" s="11" t="s">
        <v>513</v>
      </c>
      <c r="E293" s="11">
        <v>2836.2</v>
      </c>
      <c r="F293" s="11">
        <v>2837</v>
      </c>
      <c r="G293" s="13">
        <v>5228.42</v>
      </c>
      <c r="H293" s="11">
        <f t="shared" si="140"/>
        <v>51.05</v>
      </c>
      <c r="I293" s="11">
        <f t="shared" si="141"/>
        <v>453.792</v>
      </c>
      <c r="J293" s="11">
        <f t="shared" si="142"/>
        <v>19.859</v>
      </c>
      <c r="K293" s="13">
        <f t="shared" si="143"/>
        <v>444.42</v>
      </c>
      <c r="L293" s="13"/>
      <c r="M293" s="13">
        <f t="shared" si="136"/>
        <v>969.121</v>
      </c>
      <c r="N293" s="11">
        <v>0</v>
      </c>
      <c r="O293" s="11">
        <f t="shared" si="144"/>
        <v>226.9</v>
      </c>
      <c r="P293" s="11">
        <f t="shared" si="145"/>
        <v>8.51</v>
      </c>
      <c r="Q293" s="13">
        <f t="shared" si="146"/>
        <v>104.57</v>
      </c>
      <c r="R293" s="13"/>
      <c r="S293" s="11">
        <f t="shared" si="137"/>
        <v>339.98</v>
      </c>
      <c r="T293" s="11">
        <f t="shared" si="138"/>
        <v>1309.101</v>
      </c>
      <c r="U293" s="11"/>
      <c r="V293" s="2" t="str">
        <f>VLOOKUP(D293,[3]汇总!I$2:J$326,2,0)</f>
        <v>√</v>
      </c>
      <c r="W293" s="2">
        <f>VLOOKUP(D293,'[4]2021.05'!$E$5:$F$203,2,0)</f>
        <v>1790</v>
      </c>
      <c r="X293" s="2">
        <f t="shared" si="147"/>
        <v>453.792</v>
      </c>
      <c r="Y293" s="2">
        <f t="shared" si="148"/>
        <v>0</v>
      </c>
      <c r="Z293" s="2">
        <f t="shared" si="153"/>
        <v>226.9</v>
      </c>
      <c r="AA293" s="35" t="str">
        <f>VLOOKUP(C293,[7]export!$B$1:$I$388,8,0)</f>
        <v>226.9</v>
      </c>
      <c r="AB293" s="2">
        <f>VLOOKUP(C293,[8]Sheet1!$B$1:$K$500,9,0)</f>
        <v>8.51</v>
      </c>
      <c r="AC293" s="2">
        <f t="shared" si="151"/>
        <v>0</v>
      </c>
      <c r="AD293" s="2">
        <f>VLOOKUP(C293,'2021.06'!$C$2:$M$500,9,0)</f>
        <v>424.17</v>
      </c>
      <c r="AE293" s="2">
        <f>VLOOKUP(D293,'2021.07'!$D$2:$M$435,7,0)</f>
        <v>19.859</v>
      </c>
      <c r="AF293" s="2">
        <f t="shared" si="150"/>
        <v>0</v>
      </c>
      <c r="AH293" s="2" t="str">
        <f>VLOOKUP(D293,[9]Sheet1!$C$1:$H$500,6,0)</f>
        <v>正常应缴</v>
      </c>
    </row>
    <row r="294" ht="20" customHeight="1" spans="1:34">
      <c r="A294" s="38">
        <f t="shared" si="152"/>
        <v>291</v>
      </c>
      <c r="B294" s="41"/>
      <c r="C294" s="40" t="s">
        <v>514</v>
      </c>
      <c r="D294" s="11" t="s">
        <v>515</v>
      </c>
      <c r="E294" s="11">
        <v>2836.2</v>
      </c>
      <c r="F294" s="11">
        <v>2837</v>
      </c>
      <c r="G294" s="13">
        <v>5228.42</v>
      </c>
      <c r="H294" s="11">
        <f t="shared" si="140"/>
        <v>51.05</v>
      </c>
      <c r="I294" s="11">
        <f t="shared" si="141"/>
        <v>453.792</v>
      </c>
      <c r="J294" s="11">
        <f t="shared" si="142"/>
        <v>19.859</v>
      </c>
      <c r="K294" s="13">
        <f t="shared" si="143"/>
        <v>444.42</v>
      </c>
      <c r="L294" s="13"/>
      <c r="M294" s="13">
        <f t="shared" si="136"/>
        <v>969.121</v>
      </c>
      <c r="N294" s="11">
        <v>0</v>
      </c>
      <c r="O294" s="11">
        <f t="shared" si="144"/>
        <v>226.9</v>
      </c>
      <c r="P294" s="11">
        <f t="shared" si="145"/>
        <v>8.51</v>
      </c>
      <c r="Q294" s="13">
        <f t="shared" si="146"/>
        <v>104.57</v>
      </c>
      <c r="R294" s="13"/>
      <c r="S294" s="11">
        <f t="shared" si="137"/>
        <v>339.98</v>
      </c>
      <c r="T294" s="11">
        <f t="shared" si="138"/>
        <v>1309.101</v>
      </c>
      <c r="U294" s="11"/>
      <c r="V294" s="2" t="str">
        <f>VLOOKUP(D294,[3]汇总!I$2:J$326,2,0)</f>
        <v>√</v>
      </c>
      <c r="W294" s="2">
        <f>VLOOKUP(D294,'[4]2021.05'!$E$5:$F$203,2,0)</f>
        <v>1790</v>
      </c>
      <c r="X294" s="2">
        <f t="shared" si="147"/>
        <v>453.792</v>
      </c>
      <c r="Y294" s="2">
        <f t="shared" si="148"/>
        <v>0</v>
      </c>
      <c r="Z294" s="2">
        <f t="shared" si="153"/>
        <v>226.9</v>
      </c>
      <c r="AA294" s="35" t="str">
        <f>VLOOKUP(C294,[7]export!$B$1:$I$388,8,0)</f>
        <v>226.9</v>
      </c>
      <c r="AB294" s="2">
        <f>VLOOKUP(C294,[8]Sheet1!$B$1:$K$500,9,0)</f>
        <v>8.51</v>
      </c>
      <c r="AC294" s="2">
        <f t="shared" si="151"/>
        <v>0</v>
      </c>
      <c r="AD294" s="2">
        <f>VLOOKUP(C294,'2021.06'!$C$2:$M$500,9,0)</f>
        <v>424.17</v>
      </c>
      <c r="AE294" s="2">
        <f>VLOOKUP(D294,'2021.07'!$D$2:$M$435,7,0)</f>
        <v>19.859</v>
      </c>
      <c r="AF294" s="2">
        <f t="shared" si="150"/>
        <v>0</v>
      </c>
      <c r="AH294" s="2" t="str">
        <f>VLOOKUP(D294,[9]Sheet1!$C$1:$H$500,6,0)</f>
        <v>正常应缴</v>
      </c>
    </row>
    <row r="295" ht="20" customHeight="1" spans="1:34">
      <c r="A295" s="38">
        <f t="shared" si="152"/>
        <v>292</v>
      </c>
      <c r="B295" s="41"/>
      <c r="C295" s="40" t="s">
        <v>520</v>
      </c>
      <c r="D295" s="11" t="s">
        <v>521</v>
      </c>
      <c r="E295" s="11">
        <v>2836.2</v>
      </c>
      <c r="F295" s="11">
        <v>2837</v>
      </c>
      <c r="G295" s="13">
        <v>5228.42</v>
      </c>
      <c r="H295" s="11">
        <f t="shared" si="140"/>
        <v>51.05</v>
      </c>
      <c r="I295" s="11">
        <f t="shared" si="141"/>
        <v>453.792</v>
      </c>
      <c r="J295" s="11">
        <f t="shared" si="142"/>
        <v>19.859</v>
      </c>
      <c r="K295" s="13">
        <f t="shared" si="143"/>
        <v>444.42</v>
      </c>
      <c r="L295" s="13"/>
      <c r="M295" s="13">
        <f t="shared" si="136"/>
        <v>969.121</v>
      </c>
      <c r="N295" s="11">
        <v>0</v>
      </c>
      <c r="O295" s="11">
        <f t="shared" si="144"/>
        <v>226.9</v>
      </c>
      <c r="P295" s="11">
        <f t="shared" si="145"/>
        <v>8.51</v>
      </c>
      <c r="Q295" s="13">
        <f t="shared" si="146"/>
        <v>104.57</v>
      </c>
      <c r="R295" s="13"/>
      <c r="S295" s="11">
        <f t="shared" si="137"/>
        <v>339.98</v>
      </c>
      <c r="T295" s="11">
        <f t="shared" si="138"/>
        <v>1309.101</v>
      </c>
      <c r="U295" s="11"/>
      <c r="V295" s="2" t="str">
        <f>VLOOKUP(D295,[3]汇总!I$2:J$326,2,0)</f>
        <v>√</v>
      </c>
      <c r="W295" s="2">
        <f>VLOOKUP(D295,'[4]2021.05'!$E$5:$F$203,2,0)</f>
        <v>1790</v>
      </c>
      <c r="X295" s="2">
        <f t="shared" si="147"/>
        <v>453.792</v>
      </c>
      <c r="Y295" s="2">
        <f t="shared" si="148"/>
        <v>0</v>
      </c>
      <c r="Z295" s="2">
        <f t="shared" si="153"/>
        <v>226.9</v>
      </c>
      <c r="AA295" s="35" t="str">
        <f>VLOOKUP(C295,[7]export!$B$1:$I$388,8,0)</f>
        <v>226.9</v>
      </c>
      <c r="AB295" s="2">
        <f>VLOOKUP(C295,[8]Sheet1!$B$1:$K$500,9,0)</f>
        <v>8.51</v>
      </c>
      <c r="AC295" s="2">
        <f t="shared" si="151"/>
        <v>0</v>
      </c>
      <c r="AD295" s="2">
        <f>VLOOKUP(C295,'2021.06'!$C$2:$M$500,9,0)</f>
        <v>424.17</v>
      </c>
      <c r="AE295" s="2">
        <f>VLOOKUP(D295,'2021.07'!$D$2:$M$435,7,0)</f>
        <v>19.859</v>
      </c>
      <c r="AF295" s="2">
        <f t="shared" si="150"/>
        <v>0</v>
      </c>
      <c r="AH295" s="2" t="str">
        <f>VLOOKUP(D295,[9]Sheet1!$C$1:$H$500,6,0)</f>
        <v>正常应缴</v>
      </c>
    </row>
    <row r="296" ht="20" customHeight="1" spans="1:34">
      <c r="A296" s="38">
        <f t="shared" si="152"/>
        <v>293</v>
      </c>
      <c r="B296" s="41"/>
      <c r="C296" s="40" t="s">
        <v>524</v>
      </c>
      <c r="D296" s="11" t="s">
        <v>525</v>
      </c>
      <c r="E296" s="11">
        <v>2836.2</v>
      </c>
      <c r="F296" s="11">
        <v>2837</v>
      </c>
      <c r="G296" s="13">
        <v>5228.42</v>
      </c>
      <c r="H296" s="11">
        <f t="shared" si="140"/>
        <v>51.05</v>
      </c>
      <c r="I296" s="11">
        <f t="shared" si="141"/>
        <v>453.792</v>
      </c>
      <c r="J296" s="11">
        <f t="shared" si="142"/>
        <v>19.859</v>
      </c>
      <c r="K296" s="13">
        <f t="shared" si="143"/>
        <v>444.42</v>
      </c>
      <c r="L296" s="13"/>
      <c r="M296" s="13">
        <f t="shared" si="136"/>
        <v>969.121</v>
      </c>
      <c r="N296" s="11">
        <v>0</v>
      </c>
      <c r="O296" s="11">
        <f t="shared" si="144"/>
        <v>226.9</v>
      </c>
      <c r="P296" s="11">
        <f t="shared" si="145"/>
        <v>8.51</v>
      </c>
      <c r="Q296" s="13">
        <f t="shared" si="146"/>
        <v>104.57</v>
      </c>
      <c r="R296" s="13"/>
      <c r="S296" s="11">
        <f t="shared" si="137"/>
        <v>339.98</v>
      </c>
      <c r="T296" s="11">
        <f t="shared" si="138"/>
        <v>1309.101</v>
      </c>
      <c r="U296" s="11"/>
      <c r="V296" s="2" t="str">
        <f>VLOOKUP(D296,[3]汇总!I$2:J$326,2,0)</f>
        <v>√</v>
      </c>
      <c r="W296" s="2">
        <f>VLOOKUP(D296,'[4]2021.05'!$E$5:$F$203,2,0)</f>
        <v>1790</v>
      </c>
      <c r="X296" s="2">
        <f t="shared" si="147"/>
        <v>453.792</v>
      </c>
      <c r="Y296" s="2">
        <f t="shared" si="148"/>
        <v>0</v>
      </c>
      <c r="Z296" s="2">
        <f t="shared" si="153"/>
        <v>226.9</v>
      </c>
      <c r="AA296" s="35" t="str">
        <f>VLOOKUP(C296,[7]export!$B$1:$I$388,8,0)</f>
        <v>226.9</v>
      </c>
      <c r="AB296" s="2">
        <f>VLOOKUP(C296,[8]Sheet1!$B$1:$K$500,9,0)</f>
        <v>8.51</v>
      </c>
      <c r="AC296" s="2">
        <f t="shared" si="151"/>
        <v>0</v>
      </c>
      <c r="AD296" s="2">
        <f>VLOOKUP(C296,'2021.06'!$C$2:$M$500,9,0)</f>
        <v>424.17</v>
      </c>
      <c r="AE296" s="2">
        <f>VLOOKUP(D296,'2021.07'!$D$2:$M$435,7,0)</f>
        <v>19.859</v>
      </c>
      <c r="AF296" s="2">
        <f t="shared" si="150"/>
        <v>0</v>
      </c>
      <c r="AH296" s="2" t="str">
        <f>VLOOKUP(D296,[9]Sheet1!$C$1:$H$500,6,0)</f>
        <v>正常应缴</v>
      </c>
    </row>
    <row r="297" ht="20" customHeight="1" spans="1:34">
      <c r="A297" s="38">
        <f t="shared" si="152"/>
        <v>294</v>
      </c>
      <c r="B297" s="41"/>
      <c r="C297" s="40" t="s">
        <v>530</v>
      </c>
      <c r="D297" s="11" t="s">
        <v>531</v>
      </c>
      <c r="E297" s="11">
        <v>2836.2</v>
      </c>
      <c r="F297" s="11">
        <v>2837</v>
      </c>
      <c r="G297" s="13">
        <v>5228.42</v>
      </c>
      <c r="H297" s="11">
        <f t="shared" si="140"/>
        <v>51.05</v>
      </c>
      <c r="I297" s="11">
        <f t="shared" si="141"/>
        <v>453.792</v>
      </c>
      <c r="J297" s="11">
        <f t="shared" si="142"/>
        <v>19.859</v>
      </c>
      <c r="K297" s="13">
        <f t="shared" si="143"/>
        <v>444.42</v>
      </c>
      <c r="L297" s="13"/>
      <c r="M297" s="13">
        <f t="shared" si="136"/>
        <v>969.121</v>
      </c>
      <c r="N297" s="11">
        <v>0</v>
      </c>
      <c r="O297" s="11">
        <f t="shared" si="144"/>
        <v>226.9</v>
      </c>
      <c r="P297" s="11">
        <f t="shared" si="145"/>
        <v>8.51</v>
      </c>
      <c r="Q297" s="13">
        <f t="shared" si="146"/>
        <v>104.57</v>
      </c>
      <c r="R297" s="13"/>
      <c r="S297" s="11">
        <f t="shared" si="137"/>
        <v>339.98</v>
      </c>
      <c r="T297" s="11">
        <f t="shared" si="138"/>
        <v>1309.101</v>
      </c>
      <c r="U297" s="11"/>
      <c r="V297" s="2" t="str">
        <f>VLOOKUP(D297,[3]汇总!I$2:J$326,2,0)</f>
        <v>√</v>
      </c>
      <c r="W297" s="2">
        <f>VLOOKUP(D297,'[4]2021.05'!$E$5:$F$203,2,0)</f>
        <v>4180</v>
      </c>
      <c r="X297" s="2">
        <f t="shared" si="147"/>
        <v>453.792</v>
      </c>
      <c r="Y297" s="2">
        <f t="shared" si="148"/>
        <v>0</v>
      </c>
      <c r="Z297" s="2">
        <f t="shared" si="153"/>
        <v>226.9</v>
      </c>
      <c r="AA297" s="35" t="str">
        <f>VLOOKUP(C297,[7]export!$B$1:$I$388,8,0)</f>
        <v>226.9</v>
      </c>
      <c r="AB297" s="2">
        <f>VLOOKUP(C297,[8]Sheet1!$B$1:$K$500,9,0)</f>
        <v>8.51</v>
      </c>
      <c r="AC297" s="2">
        <f t="shared" si="151"/>
        <v>0</v>
      </c>
      <c r="AD297" s="2">
        <f>VLOOKUP(C297,'2021.06'!$C$2:$M$500,9,0)</f>
        <v>424.17</v>
      </c>
      <c r="AE297" s="2">
        <f>VLOOKUP(D297,'2021.07'!$D$2:$M$435,7,0)</f>
        <v>19.859</v>
      </c>
      <c r="AF297" s="2">
        <f t="shared" si="150"/>
        <v>0</v>
      </c>
      <c r="AH297" s="2" t="str">
        <f>VLOOKUP(D297,[9]Sheet1!$C$1:$H$500,6,0)</f>
        <v>正常应缴</v>
      </c>
    </row>
    <row r="298" ht="20" customHeight="1" spans="1:34">
      <c r="A298" s="38">
        <f t="shared" si="152"/>
        <v>295</v>
      </c>
      <c r="B298" s="41"/>
      <c r="C298" s="40" t="s">
        <v>532</v>
      </c>
      <c r="D298" s="11" t="s">
        <v>533</v>
      </c>
      <c r="E298" s="11">
        <v>2836.2</v>
      </c>
      <c r="F298" s="11">
        <v>2837</v>
      </c>
      <c r="G298" s="13">
        <v>5228.42</v>
      </c>
      <c r="H298" s="11">
        <f t="shared" si="140"/>
        <v>51.05</v>
      </c>
      <c r="I298" s="11">
        <f t="shared" si="141"/>
        <v>453.792</v>
      </c>
      <c r="J298" s="11">
        <f t="shared" si="142"/>
        <v>19.859</v>
      </c>
      <c r="K298" s="13">
        <f t="shared" si="143"/>
        <v>444.42</v>
      </c>
      <c r="L298" s="13"/>
      <c r="M298" s="13">
        <f t="shared" si="136"/>
        <v>969.121</v>
      </c>
      <c r="N298" s="11">
        <v>0</v>
      </c>
      <c r="O298" s="11">
        <f t="shared" si="144"/>
        <v>226.9</v>
      </c>
      <c r="P298" s="11">
        <f t="shared" si="145"/>
        <v>8.51</v>
      </c>
      <c r="Q298" s="13">
        <f t="shared" si="146"/>
        <v>104.57</v>
      </c>
      <c r="R298" s="13"/>
      <c r="S298" s="11">
        <f t="shared" si="137"/>
        <v>339.98</v>
      </c>
      <c r="T298" s="11">
        <f t="shared" si="138"/>
        <v>1309.101</v>
      </c>
      <c r="U298" s="11"/>
      <c r="V298" s="2" t="str">
        <f>VLOOKUP(D298,[3]汇总!I$2:J$326,2,0)</f>
        <v>√</v>
      </c>
      <c r="W298" s="2">
        <f>VLOOKUP(D298,'[4]2021.05'!$E$5:$F$203,2,0)</f>
        <v>4180</v>
      </c>
      <c r="X298" s="2">
        <f t="shared" si="147"/>
        <v>453.792</v>
      </c>
      <c r="Y298" s="2">
        <f t="shared" si="148"/>
        <v>0</v>
      </c>
      <c r="Z298" s="2">
        <f t="shared" si="153"/>
        <v>226.9</v>
      </c>
      <c r="AA298" s="35" t="str">
        <f>VLOOKUP(C298,[7]export!$B$1:$I$388,8,0)</f>
        <v>226.9</v>
      </c>
      <c r="AB298" s="2">
        <f>VLOOKUP(C298,[8]Sheet1!$B$1:$K$500,9,0)</f>
        <v>8.51</v>
      </c>
      <c r="AC298" s="2">
        <f t="shared" si="151"/>
        <v>0</v>
      </c>
      <c r="AD298" s="2">
        <f>VLOOKUP(C298,'2021.06'!$C$2:$M$500,9,0)</f>
        <v>424.17</v>
      </c>
      <c r="AE298" s="2">
        <f>VLOOKUP(D298,'2021.07'!$D$2:$M$435,7,0)</f>
        <v>19.859</v>
      </c>
      <c r="AF298" s="2">
        <f t="shared" si="150"/>
        <v>0</v>
      </c>
      <c r="AH298" s="2" t="str">
        <f>VLOOKUP(D298,[9]Sheet1!$C$1:$H$500,6,0)</f>
        <v>正常应缴</v>
      </c>
    </row>
    <row r="299" ht="20" customHeight="1" spans="1:34">
      <c r="A299" s="38">
        <f t="shared" si="152"/>
        <v>296</v>
      </c>
      <c r="B299" s="41"/>
      <c r="C299" s="40" t="s">
        <v>536</v>
      </c>
      <c r="D299" s="11" t="s">
        <v>537</v>
      </c>
      <c r="E299" s="11">
        <v>2836.2</v>
      </c>
      <c r="F299" s="11">
        <v>2837</v>
      </c>
      <c r="G299" s="13">
        <v>5228.42</v>
      </c>
      <c r="H299" s="11">
        <f t="shared" si="140"/>
        <v>51.05</v>
      </c>
      <c r="I299" s="11">
        <f t="shared" si="141"/>
        <v>453.792</v>
      </c>
      <c r="J299" s="11">
        <f t="shared" si="142"/>
        <v>19.859</v>
      </c>
      <c r="K299" s="13">
        <f t="shared" si="143"/>
        <v>444.42</v>
      </c>
      <c r="L299" s="13"/>
      <c r="M299" s="13">
        <f t="shared" si="136"/>
        <v>969.121</v>
      </c>
      <c r="N299" s="11">
        <v>0</v>
      </c>
      <c r="O299" s="11">
        <f t="shared" si="144"/>
        <v>226.9</v>
      </c>
      <c r="P299" s="11">
        <f t="shared" si="145"/>
        <v>8.51</v>
      </c>
      <c r="Q299" s="13">
        <f t="shared" si="146"/>
        <v>104.57</v>
      </c>
      <c r="R299" s="13"/>
      <c r="S299" s="11">
        <f t="shared" si="137"/>
        <v>339.98</v>
      </c>
      <c r="T299" s="11">
        <f t="shared" si="138"/>
        <v>1309.101</v>
      </c>
      <c r="U299" s="11"/>
      <c r="V299" s="2" t="str">
        <f>VLOOKUP(D299,[3]汇总!I$2:J$326,2,0)</f>
        <v>√</v>
      </c>
      <c r="W299" s="2">
        <f>VLOOKUP(D299,'[4]2021.05'!$E$5:$F$203,2,0)</f>
        <v>4180</v>
      </c>
      <c r="X299" s="2">
        <f t="shared" si="147"/>
        <v>453.792</v>
      </c>
      <c r="Y299" s="2">
        <f t="shared" si="148"/>
        <v>0</v>
      </c>
      <c r="Z299" s="2">
        <f t="shared" si="153"/>
        <v>226.9</v>
      </c>
      <c r="AA299" s="35" t="str">
        <f>VLOOKUP(C299,[7]export!$B$1:$I$388,8,0)</f>
        <v>226.9</v>
      </c>
      <c r="AB299" s="2">
        <f>VLOOKUP(C299,[8]Sheet1!$B$1:$K$500,9,0)</f>
        <v>8.51</v>
      </c>
      <c r="AC299" s="2">
        <f t="shared" si="151"/>
        <v>0</v>
      </c>
      <c r="AD299" s="2">
        <f>VLOOKUP(C299,'2021.06'!$C$2:$M$500,9,0)</f>
        <v>424.17</v>
      </c>
      <c r="AE299" s="2">
        <f>VLOOKUP(D299,'2021.07'!$D$2:$M$435,7,0)</f>
        <v>19.859</v>
      </c>
      <c r="AF299" s="2">
        <f t="shared" si="150"/>
        <v>0</v>
      </c>
      <c r="AH299" s="2" t="str">
        <f>VLOOKUP(D299,[9]Sheet1!$C$1:$H$500,6,0)</f>
        <v>正常应缴</v>
      </c>
    </row>
    <row r="300" ht="20" customHeight="1" spans="1:34">
      <c r="A300" s="38">
        <f t="shared" ref="A300:A337" si="154">ROW()-3</f>
        <v>297</v>
      </c>
      <c r="B300" s="41"/>
      <c r="C300" s="40" t="s">
        <v>540</v>
      </c>
      <c r="D300" s="11" t="s">
        <v>541</v>
      </c>
      <c r="E300" s="11">
        <v>2836.2</v>
      </c>
      <c r="F300" s="11">
        <v>2837</v>
      </c>
      <c r="G300" s="13">
        <v>5228.42</v>
      </c>
      <c r="H300" s="11">
        <f t="shared" si="140"/>
        <v>51.05</v>
      </c>
      <c r="I300" s="11">
        <f t="shared" si="141"/>
        <v>453.792</v>
      </c>
      <c r="J300" s="11">
        <f t="shared" si="142"/>
        <v>19.859</v>
      </c>
      <c r="K300" s="13">
        <f t="shared" si="143"/>
        <v>444.42</v>
      </c>
      <c r="L300" s="13"/>
      <c r="M300" s="13">
        <f t="shared" si="136"/>
        <v>969.121</v>
      </c>
      <c r="N300" s="11">
        <v>0</v>
      </c>
      <c r="O300" s="11">
        <f t="shared" si="144"/>
        <v>226.9</v>
      </c>
      <c r="P300" s="11">
        <f t="shared" si="145"/>
        <v>8.51</v>
      </c>
      <c r="Q300" s="13">
        <f t="shared" si="146"/>
        <v>104.57</v>
      </c>
      <c r="R300" s="13"/>
      <c r="S300" s="11">
        <f t="shared" si="137"/>
        <v>339.98</v>
      </c>
      <c r="T300" s="11">
        <f t="shared" si="138"/>
        <v>1309.101</v>
      </c>
      <c r="U300" s="11"/>
      <c r="V300" s="2" t="str">
        <f>VLOOKUP(D300,[3]汇总!I$2:J$326,2,0)</f>
        <v>√</v>
      </c>
      <c r="W300" s="2">
        <f>VLOOKUP(D300,'[4]2021.05'!$E$5:$F$203,2,0)</f>
        <v>4180</v>
      </c>
      <c r="X300" s="2">
        <f t="shared" si="147"/>
        <v>453.792</v>
      </c>
      <c r="Y300" s="2">
        <f t="shared" si="148"/>
        <v>0</v>
      </c>
      <c r="Z300" s="2">
        <f t="shared" ref="Z300:Z329" si="155">O300-Y300</f>
        <v>226.9</v>
      </c>
      <c r="AA300" s="35" t="str">
        <f>VLOOKUP(C300,[7]export!$B$1:$I$388,8,0)</f>
        <v>226.9</v>
      </c>
      <c r="AB300" s="2">
        <f>VLOOKUP(C300,[8]Sheet1!$B$1:$K$500,9,0)</f>
        <v>8.51</v>
      </c>
      <c r="AC300" s="2">
        <f t="shared" si="151"/>
        <v>0</v>
      </c>
      <c r="AD300" s="2">
        <f>VLOOKUP(C300,'2021.06'!$C$2:$M$500,9,0)</f>
        <v>424.17</v>
      </c>
      <c r="AE300" s="2">
        <f>VLOOKUP(D300,'2021.07'!$D$2:$M$435,7,0)</f>
        <v>19.859</v>
      </c>
      <c r="AF300" s="2">
        <f t="shared" si="150"/>
        <v>0</v>
      </c>
      <c r="AH300" s="2" t="str">
        <f>VLOOKUP(D300,[9]Sheet1!$C$1:$H$500,6,0)</f>
        <v>正常应缴</v>
      </c>
    </row>
    <row r="301" ht="20" customHeight="1" spans="1:34">
      <c r="A301" s="38">
        <f t="shared" si="154"/>
        <v>298</v>
      </c>
      <c r="B301" s="41"/>
      <c r="C301" s="40" t="s">
        <v>542</v>
      </c>
      <c r="D301" s="11" t="s">
        <v>543</v>
      </c>
      <c r="E301" s="11">
        <v>2836.2</v>
      </c>
      <c r="F301" s="11">
        <v>2837</v>
      </c>
      <c r="G301" s="13">
        <v>5228.42</v>
      </c>
      <c r="H301" s="11">
        <f t="shared" si="140"/>
        <v>51.05</v>
      </c>
      <c r="I301" s="11">
        <f t="shared" si="141"/>
        <v>453.792</v>
      </c>
      <c r="J301" s="11">
        <f t="shared" si="142"/>
        <v>19.859</v>
      </c>
      <c r="K301" s="13">
        <f t="shared" si="143"/>
        <v>444.42</v>
      </c>
      <c r="L301" s="13"/>
      <c r="M301" s="13">
        <f t="shared" si="136"/>
        <v>969.121</v>
      </c>
      <c r="N301" s="11">
        <v>0</v>
      </c>
      <c r="O301" s="11">
        <f t="shared" si="144"/>
        <v>226.9</v>
      </c>
      <c r="P301" s="11">
        <f t="shared" si="145"/>
        <v>8.51</v>
      </c>
      <c r="Q301" s="13">
        <f t="shared" si="146"/>
        <v>104.57</v>
      </c>
      <c r="R301" s="13"/>
      <c r="S301" s="11">
        <f t="shared" si="137"/>
        <v>339.98</v>
      </c>
      <c r="T301" s="11">
        <f t="shared" si="138"/>
        <v>1309.101</v>
      </c>
      <c r="U301" s="11"/>
      <c r="V301" s="2" t="str">
        <f>VLOOKUP(D301,[3]汇总!I$2:J$326,2,0)</f>
        <v>√</v>
      </c>
      <c r="W301" s="2">
        <f>VLOOKUP(D301,'[4]2021.05'!$E$5:$F$203,2,0)</f>
        <v>4180</v>
      </c>
      <c r="X301" s="2">
        <f t="shared" si="147"/>
        <v>453.792</v>
      </c>
      <c r="Y301" s="2">
        <f t="shared" si="148"/>
        <v>0</v>
      </c>
      <c r="Z301" s="2">
        <f t="shared" si="155"/>
        <v>226.9</v>
      </c>
      <c r="AA301" s="35" t="str">
        <f>VLOOKUP(C301,[7]export!$B$1:$I$388,8,0)</f>
        <v>226.9</v>
      </c>
      <c r="AB301" s="2">
        <f>VLOOKUP(C301,[8]Sheet1!$B$1:$K$500,9,0)</f>
        <v>8.51</v>
      </c>
      <c r="AC301" s="2">
        <f t="shared" si="151"/>
        <v>0</v>
      </c>
      <c r="AD301" s="2">
        <f>VLOOKUP(C301,'2021.06'!$C$2:$M$500,9,0)</f>
        <v>424.17</v>
      </c>
      <c r="AE301" s="2">
        <f>VLOOKUP(D301,'2021.07'!$D$2:$M$435,7,0)</f>
        <v>19.859</v>
      </c>
      <c r="AF301" s="2">
        <f t="shared" si="150"/>
        <v>0</v>
      </c>
      <c r="AH301" s="2" t="str">
        <f>VLOOKUP(D301,[9]Sheet1!$C$1:$H$500,6,0)</f>
        <v>正常应缴</v>
      </c>
    </row>
    <row r="302" ht="20" customHeight="1" spans="1:34">
      <c r="A302" s="38">
        <f t="shared" si="154"/>
        <v>299</v>
      </c>
      <c r="B302" s="41"/>
      <c r="C302" s="40" t="s">
        <v>544</v>
      </c>
      <c r="D302" s="11" t="s">
        <v>545</v>
      </c>
      <c r="E302" s="11">
        <v>2836.2</v>
      </c>
      <c r="F302" s="11">
        <v>2837</v>
      </c>
      <c r="G302" s="13">
        <v>5228.42</v>
      </c>
      <c r="H302" s="11">
        <f t="shared" si="140"/>
        <v>51.05</v>
      </c>
      <c r="I302" s="11">
        <f t="shared" si="141"/>
        <v>453.792</v>
      </c>
      <c r="J302" s="11">
        <f t="shared" si="142"/>
        <v>19.859</v>
      </c>
      <c r="K302" s="13">
        <f t="shared" si="143"/>
        <v>444.42</v>
      </c>
      <c r="L302" s="13"/>
      <c r="M302" s="13">
        <f t="shared" si="136"/>
        <v>969.121</v>
      </c>
      <c r="N302" s="11">
        <v>0</v>
      </c>
      <c r="O302" s="11">
        <f t="shared" si="144"/>
        <v>226.9</v>
      </c>
      <c r="P302" s="11">
        <f t="shared" si="145"/>
        <v>8.51</v>
      </c>
      <c r="Q302" s="13">
        <f t="shared" si="146"/>
        <v>104.57</v>
      </c>
      <c r="R302" s="13"/>
      <c r="S302" s="11">
        <f t="shared" si="137"/>
        <v>339.98</v>
      </c>
      <c r="T302" s="11">
        <f t="shared" si="138"/>
        <v>1309.101</v>
      </c>
      <c r="U302" s="11"/>
      <c r="V302" s="2" t="str">
        <f>VLOOKUP(D302,[3]汇总!I$2:J$326,2,0)</f>
        <v>√</v>
      </c>
      <c r="W302" s="2">
        <f>VLOOKUP(D302,'[4]2021.05'!$E$5:$F$203,2,0)</f>
        <v>4180</v>
      </c>
      <c r="X302" s="2">
        <f t="shared" si="147"/>
        <v>453.792</v>
      </c>
      <c r="Y302" s="2">
        <f t="shared" si="148"/>
        <v>0</v>
      </c>
      <c r="Z302" s="2">
        <f t="shared" si="155"/>
        <v>226.9</v>
      </c>
      <c r="AA302" s="35" t="str">
        <f>VLOOKUP(C302,[7]export!$B$1:$I$388,8,0)</f>
        <v>226.9</v>
      </c>
      <c r="AB302" s="2">
        <f>VLOOKUP(C302,[8]Sheet1!$B$1:$K$500,9,0)</f>
        <v>8.51</v>
      </c>
      <c r="AC302" s="2">
        <f t="shared" si="151"/>
        <v>0</v>
      </c>
      <c r="AD302" s="2">
        <f>VLOOKUP(C302,'2021.06'!$C$2:$M$500,9,0)</f>
        <v>424.17</v>
      </c>
      <c r="AE302" s="2">
        <f>VLOOKUP(D302,'2021.07'!$D$2:$M$435,7,0)</f>
        <v>19.859</v>
      </c>
      <c r="AF302" s="2">
        <f t="shared" si="150"/>
        <v>0</v>
      </c>
      <c r="AH302" s="2" t="str">
        <f>VLOOKUP(D302,[9]Sheet1!$C$1:$H$500,6,0)</f>
        <v>正常应缴</v>
      </c>
    </row>
    <row r="303" ht="20" customHeight="1" spans="1:34">
      <c r="A303" s="38">
        <f t="shared" si="154"/>
        <v>300</v>
      </c>
      <c r="B303" s="41"/>
      <c r="C303" s="40" t="s">
        <v>546</v>
      </c>
      <c r="D303" s="11" t="s">
        <v>547</v>
      </c>
      <c r="E303" s="11">
        <v>2836.2</v>
      </c>
      <c r="F303" s="11">
        <v>2837</v>
      </c>
      <c r="G303" s="13">
        <v>5228.42</v>
      </c>
      <c r="H303" s="11">
        <f t="shared" si="140"/>
        <v>51.05</v>
      </c>
      <c r="I303" s="11">
        <f t="shared" si="141"/>
        <v>453.792</v>
      </c>
      <c r="J303" s="11">
        <f t="shared" si="142"/>
        <v>19.859</v>
      </c>
      <c r="K303" s="13">
        <f t="shared" si="143"/>
        <v>444.42</v>
      </c>
      <c r="L303" s="13"/>
      <c r="M303" s="13">
        <f t="shared" si="136"/>
        <v>969.121</v>
      </c>
      <c r="N303" s="11">
        <v>0</v>
      </c>
      <c r="O303" s="11">
        <f t="shared" si="144"/>
        <v>226.9</v>
      </c>
      <c r="P303" s="11">
        <f t="shared" si="145"/>
        <v>8.51</v>
      </c>
      <c r="Q303" s="13">
        <f t="shared" si="146"/>
        <v>104.57</v>
      </c>
      <c r="R303" s="13"/>
      <c r="S303" s="11">
        <f t="shared" si="137"/>
        <v>339.98</v>
      </c>
      <c r="T303" s="11">
        <f t="shared" si="138"/>
        <v>1309.101</v>
      </c>
      <c r="U303" s="11"/>
      <c r="V303" s="2" t="str">
        <f>VLOOKUP(D303,[3]汇总!I$2:J$326,2,0)</f>
        <v>√</v>
      </c>
      <c r="W303" s="2">
        <f>VLOOKUP(D303,'[4]2021.05'!$E$5:$F$203,2,0)</f>
        <v>4180</v>
      </c>
      <c r="X303" s="2">
        <f t="shared" si="147"/>
        <v>453.792</v>
      </c>
      <c r="Y303" s="2">
        <f t="shared" si="148"/>
        <v>0</v>
      </c>
      <c r="Z303" s="2">
        <f t="shared" si="155"/>
        <v>226.9</v>
      </c>
      <c r="AA303" s="35" t="str">
        <f>VLOOKUP(C303,[7]export!$B$1:$I$388,8,0)</f>
        <v>226.9</v>
      </c>
      <c r="AB303" s="2">
        <f>VLOOKUP(C303,[8]Sheet1!$B$1:$K$500,9,0)</f>
        <v>8.51</v>
      </c>
      <c r="AC303" s="2">
        <f t="shared" si="151"/>
        <v>0</v>
      </c>
      <c r="AD303" s="2">
        <f>VLOOKUP(C303,'2021.06'!$C$2:$M$500,9,0)</f>
        <v>424.17</v>
      </c>
      <c r="AE303" s="2">
        <f>VLOOKUP(D303,'2021.07'!$D$2:$M$435,7,0)</f>
        <v>19.859</v>
      </c>
      <c r="AF303" s="2">
        <f t="shared" si="150"/>
        <v>0</v>
      </c>
      <c r="AH303" s="2" t="str">
        <f>VLOOKUP(D303,[9]Sheet1!$C$1:$H$500,6,0)</f>
        <v>正常应缴</v>
      </c>
    </row>
    <row r="304" ht="20" customHeight="1" spans="1:34">
      <c r="A304" s="38">
        <f t="shared" si="154"/>
        <v>301</v>
      </c>
      <c r="B304" s="41"/>
      <c r="C304" s="40" t="s">
        <v>550</v>
      </c>
      <c r="D304" s="11" t="s">
        <v>551</v>
      </c>
      <c r="E304" s="11">
        <v>2836.2</v>
      </c>
      <c r="F304" s="11">
        <v>2837</v>
      </c>
      <c r="G304" s="13">
        <v>5228.42</v>
      </c>
      <c r="H304" s="11">
        <f t="shared" si="140"/>
        <v>51.05</v>
      </c>
      <c r="I304" s="11">
        <f t="shared" si="141"/>
        <v>453.792</v>
      </c>
      <c r="J304" s="11">
        <f t="shared" si="142"/>
        <v>19.859</v>
      </c>
      <c r="K304" s="13">
        <f t="shared" si="143"/>
        <v>444.42</v>
      </c>
      <c r="L304" s="13"/>
      <c r="M304" s="13">
        <f t="shared" si="136"/>
        <v>969.121</v>
      </c>
      <c r="N304" s="11">
        <v>0</v>
      </c>
      <c r="O304" s="11">
        <f t="shared" si="144"/>
        <v>226.9</v>
      </c>
      <c r="P304" s="11">
        <f t="shared" si="145"/>
        <v>8.51</v>
      </c>
      <c r="Q304" s="13">
        <f t="shared" si="146"/>
        <v>104.57</v>
      </c>
      <c r="R304" s="13"/>
      <c r="S304" s="11">
        <f t="shared" si="137"/>
        <v>339.98</v>
      </c>
      <c r="T304" s="11">
        <f t="shared" si="138"/>
        <v>1309.101</v>
      </c>
      <c r="U304" s="11"/>
      <c r="V304" s="2" t="str">
        <f>VLOOKUP(D304,[3]汇总!I$2:J$326,2,0)</f>
        <v>√</v>
      </c>
      <c r="W304" s="2" t="e">
        <f>VLOOKUP(D304,'[4]2021.05'!$E$5:$F$203,2,0)</f>
        <v>#N/A</v>
      </c>
      <c r="X304" s="2">
        <f t="shared" si="147"/>
        <v>453.792</v>
      </c>
      <c r="Y304" s="2">
        <f t="shared" si="148"/>
        <v>0</v>
      </c>
      <c r="Z304" s="2">
        <f t="shared" si="155"/>
        <v>226.9</v>
      </c>
      <c r="AA304" s="35" t="str">
        <f>VLOOKUP(C304,[7]export!$B$1:$I$388,8,0)</f>
        <v>226.9</v>
      </c>
      <c r="AB304" s="2">
        <f>VLOOKUP(C304,[8]Sheet1!$B$1:$K$500,9,0)</f>
        <v>8.51</v>
      </c>
      <c r="AC304" s="2">
        <f t="shared" si="151"/>
        <v>0</v>
      </c>
      <c r="AD304" s="2">
        <f>VLOOKUP(C304,'2021.06'!$C$2:$M$500,9,0)</f>
        <v>424.17</v>
      </c>
      <c r="AE304" s="2">
        <f>VLOOKUP(D304,'2021.07'!$D$2:$M$435,7,0)</f>
        <v>19.859</v>
      </c>
      <c r="AF304" s="2">
        <f t="shared" si="150"/>
        <v>0</v>
      </c>
      <c r="AH304" s="2" t="str">
        <f>VLOOKUP(D304,[9]Sheet1!$C$1:$H$500,6,0)</f>
        <v>正常应缴</v>
      </c>
    </row>
    <row r="305" ht="20" customHeight="1" spans="1:34">
      <c r="A305" s="38">
        <f t="shared" si="154"/>
        <v>302</v>
      </c>
      <c r="B305" s="41"/>
      <c r="C305" s="40" t="s">
        <v>556</v>
      </c>
      <c r="D305" s="11" t="s">
        <v>557</v>
      </c>
      <c r="E305" s="11">
        <v>2836.2</v>
      </c>
      <c r="F305" s="11">
        <v>2837</v>
      </c>
      <c r="G305" s="13">
        <v>5228.42</v>
      </c>
      <c r="H305" s="11">
        <f t="shared" si="140"/>
        <v>51.05</v>
      </c>
      <c r="I305" s="11">
        <f t="shared" si="141"/>
        <v>453.792</v>
      </c>
      <c r="J305" s="11">
        <f t="shared" si="142"/>
        <v>19.859</v>
      </c>
      <c r="K305" s="13">
        <f t="shared" si="143"/>
        <v>444.42</v>
      </c>
      <c r="L305" s="13"/>
      <c r="M305" s="13">
        <f t="shared" si="136"/>
        <v>969.121</v>
      </c>
      <c r="N305" s="11">
        <v>0</v>
      </c>
      <c r="O305" s="11">
        <f t="shared" si="144"/>
        <v>226.9</v>
      </c>
      <c r="P305" s="11">
        <f t="shared" si="145"/>
        <v>8.51</v>
      </c>
      <c r="Q305" s="13">
        <f t="shared" si="146"/>
        <v>104.57</v>
      </c>
      <c r="R305" s="13"/>
      <c r="S305" s="11">
        <f t="shared" si="137"/>
        <v>339.98</v>
      </c>
      <c r="T305" s="11">
        <f t="shared" si="138"/>
        <v>1309.101</v>
      </c>
      <c r="U305" s="11"/>
      <c r="V305" s="2" t="str">
        <f>VLOOKUP(D305,[3]汇总!I$2:J$326,2,0)</f>
        <v>√</v>
      </c>
      <c r="W305" s="2" t="e">
        <f>VLOOKUP(D305,'[4]2021.05'!$E$5:$F$203,2,0)</f>
        <v>#N/A</v>
      </c>
      <c r="X305" s="2">
        <f t="shared" si="147"/>
        <v>453.792</v>
      </c>
      <c r="Y305" s="2">
        <f t="shared" si="148"/>
        <v>0</v>
      </c>
      <c r="Z305" s="2">
        <f t="shared" si="155"/>
        <v>226.9</v>
      </c>
      <c r="AA305" s="35" t="str">
        <f>VLOOKUP(C305,[7]export!$B$1:$I$388,8,0)</f>
        <v>226.9</v>
      </c>
      <c r="AB305" s="2">
        <f>VLOOKUP(C305,[8]Sheet1!$B$1:$K$500,9,0)</f>
        <v>8.51</v>
      </c>
      <c r="AC305" s="2">
        <f t="shared" si="151"/>
        <v>0</v>
      </c>
      <c r="AD305" s="2">
        <f>VLOOKUP(C305,'2021.06'!$C$2:$M$500,9,0)</f>
        <v>424.17</v>
      </c>
      <c r="AE305" s="2">
        <f>VLOOKUP(D305,'2021.07'!$D$2:$M$435,7,0)</f>
        <v>19.859</v>
      </c>
      <c r="AF305" s="2">
        <f t="shared" si="150"/>
        <v>0</v>
      </c>
      <c r="AH305" s="2" t="str">
        <f>VLOOKUP(D305,[9]Sheet1!$C$1:$H$500,6,0)</f>
        <v>正常应缴</v>
      </c>
    </row>
    <row r="306" ht="20" customHeight="1" spans="1:34">
      <c r="A306" s="38">
        <f t="shared" si="154"/>
        <v>303</v>
      </c>
      <c r="B306" s="41"/>
      <c r="C306" s="40" t="s">
        <v>558</v>
      </c>
      <c r="D306" s="11" t="s">
        <v>559</v>
      </c>
      <c r="E306" s="11">
        <v>3042.05</v>
      </c>
      <c r="F306" s="11">
        <v>3043</v>
      </c>
      <c r="G306" s="13">
        <v>5228.42</v>
      </c>
      <c r="H306" s="11">
        <f t="shared" si="140"/>
        <v>54.76</v>
      </c>
      <c r="I306" s="11">
        <f t="shared" si="141"/>
        <v>486.728</v>
      </c>
      <c r="J306" s="11">
        <f t="shared" si="142"/>
        <v>21.301</v>
      </c>
      <c r="K306" s="13">
        <f t="shared" si="143"/>
        <v>444.42</v>
      </c>
      <c r="L306" s="13"/>
      <c r="M306" s="13">
        <f t="shared" si="136"/>
        <v>1007.209</v>
      </c>
      <c r="N306" s="11">
        <v>0</v>
      </c>
      <c r="O306" s="11">
        <f t="shared" si="144"/>
        <v>243.36</v>
      </c>
      <c r="P306" s="11">
        <f t="shared" si="145"/>
        <v>9.13</v>
      </c>
      <c r="Q306" s="13">
        <f t="shared" si="146"/>
        <v>104.57</v>
      </c>
      <c r="R306" s="13"/>
      <c r="S306" s="11">
        <f t="shared" si="137"/>
        <v>357.06</v>
      </c>
      <c r="T306" s="11">
        <f t="shared" si="138"/>
        <v>1364.269</v>
      </c>
      <c r="U306" s="47"/>
      <c r="V306" s="2" t="str">
        <f>VLOOKUP(D306,[3]汇总!I$2:J$326,2,0)</f>
        <v>√</v>
      </c>
      <c r="W306" s="2" t="e">
        <f>VLOOKUP(D306,'[4]2021.05'!$E$5:$F$203,2,0)</f>
        <v>#N/A</v>
      </c>
      <c r="X306" s="2">
        <f t="shared" si="147"/>
        <v>486.728</v>
      </c>
      <c r="Y306" s="2">
        <f t="shared" si="148"/>
        <v>0</v>
      </c>
      <c r="Z306" s="2">
        <f t="shared" si="155"/>
        <v>243.36</v>
      </c>
      <c r="AA306" s="35" t="str">
        <f>VLOOKUP(C306,[7]export!$B$1:$I$388,8,0)</f>
        <v>243.36</v>
      </c>
      <c r="AB306" s="2">
        <f>VLOOKUP(C306,[8]Sheet1!$B$1:$K$500,9,0)</f>
        <v>9.13</v>
      </c>
      <c r="AC306" s="2">
        <f t="shared" si="151"/>
        <v>0</v>
      </c>
      <c r="AD306" s="2">
        <f>VLOOKUP(C306,'2021.06'!$C$2:$M$500,9,0)</f>
        <v>424.17</v>
      </c>
      <c r="AE306" s="2">
        <f>VLOOKUP(D306,'2021.07'!$D$2:$M$435,7,0)</f>
        <v>21.301</v>
      </c>
      <c r="AF306" s="2">
        <f t="shared" si="150"/>
        <v>0</v>
      </c>
      <c r="AH306" s="2" t="str">
        <f>VLOOKUP(D306,[9]Sheet1!$C$1:$H$500,6,0)</f>
        <v>正常应缴</v>
      </c>
    </row>
    <row r="307" ht="20" customHeight="1" spans="1:34">
      <c r="A307" s="38">
        <f t="shared" si="154"/>
        <v>304</v>
      </c>
      <c r="B307" s="41"/>
      <c r="C307" s="40" t="s">
        <v>567</v>
      </c>
      <c r="D307" s="11" t="s">
        <v>568</v>
      </c>
      <c r="E307" s="11">
        <v>3042.05</v>
      </c>
      <c r="F307" s="11">
        <v>3043</v>
      </c>
      <c r="G307" s="13">
        <v>5228.42</v>
      </c>
      <c r="H307" s="11">
        <f t="shared" si="140"/>
        <v>54.76</v>
      </c>
      <c r="I307" s="11">
        <f t="shared" si="141"/>
        <v>486.728</v>
      </c>
      <c r="J307" s="11">
        <f t="shared" si="142"/>
        <v>21.301</v>
      </c>
      <c r="K307" s="13">
        <f t="shared" si="143"/>
        <v>444.42</v>
      </c>
      <c r="L307" s="13"/>
      <c r="M307" s="13">
        <f t="shared" si="136"/>
        <v>1007.209</v>
      </c>
      <c r="N307" s="11">
        <v>0</v>
      </c>
      <c r="O307" s="11">
        <f t="shared" si="144"/>
        <v>243.36</v>
      </c>
      <c r="P307" s="11">
        <f t="shared" si="145"/>
        <v>9.13</v>
      </c>
      <c r="Q307" s="13">
        <f t="shared" si="146"/>
        <v>104.57</v>
      </c>
      <c r="R307" s="13"/>
      <c r="S307" s="11">
        <f t="shared" si="137"/>
        <v>357.06</v>
      </c>
      <c r="T307" s="11">
        <f t="shared" si="138"/>
        <v>1364.269</v>
      </c>
      <c r="U307" s="11"/>
      <c r="V307" s="2" t="str">
        <f>VLOOKUP(D307,[3]汇总!I$2:J$326,2,0)</f>
        <v>√</v>
      </c>
      <c r="W307" s="2" t="e">
        <f>VLOOKUP(D307,'[4]2021.05'!$E$5:$F$203,2,0)</f>
        <v>#N/A</v>
      </c>
      <c r="X307" s="2">
        <f t="shared" si="147"/>
        <v>486.728</v>
      </c>
      <c r="Y307" s="2">
        <f t="shared" si="148"/>
        <v>0</v>
      </c>
      <c r="Z307" s="2">
        <f t="shared" si="155"/>
        <v>243.36</v>
      </c>
      <c r="AA307" s="35" t="str">
        <f>VLOOKUP(C307,[7]export!$B$1:$I$388,8,0)</f>
        <v>243.36</v>
      </c>
      <c r="AB307" s="2">
        <f>VLOOKUP(C307,[8]Sheet1!$B$1:$K$500,9,0)</f>
        <v>9.13</v>
      </c>
      <c r="AC307" s="2">
        <f t="shared" si="151"/>
        <v>0</v>
      </c>
      <c r="AD307" s="2">
        <f>VLOOKUP(C307,'2021.06'!$C$2:$M$500,9,0)</f>
        <v>424.17</v>
      </c>
      <c r="AE307" s="2">
        <f>VLOOKUP(D307,'2021.07'!$D$2:$M$435,7,0)</f>
        <v>21.301</v>
      </c>
      <c r="AF307" s="2">
        <f t="shared" si="150"/>
        <v>0</v>
      </c>
      <c r="AH307" s="2" t="str">
        <f>VLOOKUP(D307,[9]Sheet1!$C$1:$H$500,6,0)</f>
        <v>正常应缴</v>
      </c>
    </row>
    <row r="308" ht="20" customHeight="1" spans="1:34">
      <c r="A308" s="38">
        <f t="shared" si="154"/>
        <v>305</v>
      </c>
      <c r="B308" s="41"/>
      <c r="C308" s="40" t="s">
        <v>569</v>
      </c>
      <c r="D308" s="213" t="s">
        <v>570</v>
      </c>
      <c r="E308" s="11">
        <v>3042.05</v>
      </c>
      <c r="F308" s="11">
        <v>3043</v>
      </c>
      <c r="G308" s="13">
        <v>5228.42</v>
      </c>
      <c r="H308" s="11">
        <f t="shared" si="140"/>
        <v>54.76</v>
      </c>
      <c r="I308" s="11">
        <f t="shared" si="141"/>
        <v>486.728</v>
      </c>
      <c r="J308" s="11">
        <f t="shared" si="142"/>
        <v>21.301</v>
      </c>
      <c r="K308" s="13">
        <f t="shared" si="143"/>
        <v>444.42</v>
      </c>
      <c r="L308" s="13"/>
      <c r="M308" s="13">
        <f t="shared" si="136"/>
        <v>1007.209</v>
      </c>
      <c r="N308" s="11">
        <v>0</v>
      </c>
      <c r="O308" s="11">
        <f t="shared" si="144"/>
        <v>243.36</v>
      </c>
      <c r="P308" s="11">
        <f t="shared" si="145"/>
        <v>9.13</v>
      </c>
      <c r="Q308" s="13">
        <f t="shared" si="146"/>
        <v>104.57</v>
      </c>
      <c r="R308" s="13"/>
      <c r="S308" s="11">
        <f t="shared" si="137"/>
        <v>357.06</v>
      </c>
      <c r="T308" s="11">
        <f t="shared" si="138"/>
        <v>1364.269</v>
      </c>
      <c r="U308" s="11"/>
      <c r="V308" s="2" t="str">
        <f>VLOOKUP(D308,[3]汇总!I$2:J$326,2,0)</f>
        <v>√</v>
      </c>
      <c r="W308" s="2" t="e">
        <f>VLOOKUP(D308,'[4]2021.05'!$E$5:$F$203,2,0)</f>
        <v>#N/A</v>
      </c>
      <c r="X308" s="2">
        <f t="shared" si="147"/>
        <v>486.728</v>
      </c>
      <c r="Y308" s="2">
        <f t="shared" si="148"/>
        <v>0</v>
      </c>
      <c r="Z308" s="2">
        <f t="shared" si="155"/>
        <v>243.36</v>
      </c>
      <c r="AA308" s="35" t="str">
        <f>VLOOKUP(C308,[7]export!$B$1:$I$388,8,0)</f>
        <v>243.36</v>
      </c>
      <c r="AB308" s="2">
        <f>VLOOKUP(C308,[8]Sheet1!$B$1:$K$500,9,0)</f>
        <v>9.13</v>
      </c>
      <c r="AC308" s="2">
        <f t="shared" si="151"/>
        <v>0</v>
      </c>
      <c r="AD308" s="2">
        <f>VLOOKUP(C308,'2021.06'!$C$2:$M$500,9,0)</f>
        <v>424.17</v>
      </c>
      <c r="AE308" s="2">
        <f>VLOOKUP(D308,'2021.07'!$D$2:$M$435,7,0)</f>
        <v>21.301</v>
      </c>
      <c r="AF308" s="2">
        <f t="shared" si="150"/>
        <v>0</v>
      </c>
      <c r="AH308" s="2" t="str">
        <f>VLOOKUP(D308,[9]Sheet1!$C$1:$H$500,6,0)</f>
        <v>正常应缴</v>
      </c>
    </row>
    <row r="309" ht="20" customHeight="1" spans="1:34">
      <c r="A309" s="38">
        <f t="shared" si="154"/>
        <v>306</v>
      </c>
      <c r="B309" s="41"/>
      <c r="C309" s="40" t="s">
        <v>754</v>
      </c>
      <c r="D309" s="11" t="s">
        <v>755</v>
      </c>
      <c r="E309" s="11">
        <v>3042.05</v>
      </c>
      <c r="F309" s="11">
        <v>3043</v>
      </c>
      <c r="G309" s="13">
        <v>5228.42</v>
      </c>
      <c r="H309" s="11">
        <f t="shared" si="140"/>
        <v>54.76</v>
      </c>
      <c r="I309" s="11">
        <f t="shared" si="141"/>
        <v>486.728</v>
      </c>
      <c r="J309" s="11">
        <f t="shared" si="142"/>
        <v>21.301</v>
      </c>
      <c r="K309" s="13">
        <f t="shared" si="143"/>
        <v>444.42</v>
      </c>
      <c r="L309" s="13"/>
      <c r="M309" s="13">
        <f t="shared" si="136"/>
        <v>1007.209</v>
      </c>
      <c r="N309" s="11">
        <v>0</v>
      </c>
      <c r="O309" s="11">
        <f t="shared" si="144"/>
        <v>243.36</v>
      </c>
      <c r="P309" s="11">
        <f t="shared" si="145"/>
        <v>9.13</v>
      </c>
      <c r="Q309" s="13">
        <f t="shared" si="146"/>
        <v>104.57</v>
      </c>
      <c r="R309" s="13"/>
      <c r="S309" s="11">
        <f t="shared" si="137"/>
        <v>357.06</v>
      </c>
      <c r="T309" s="11">
        <f t="shared" si="138"/>
        <v>1364.269</v>
      </c>
      <c r="U309" s="11"/>
      <c r="V309" s="2" t="str">
        <f>VLOOKUP(D309,[3]汇总!I$2:J$326,2,0)</f>
        <v>√</v>
      </c>
      <c r="W309" s="2" t="e">
        <f>VLOOKUP(D309,'[4]2021.05'!$E$5:$F$203,2,0)</f>
        <v>#N/A</v>
      </c>
      <c r="X309" s="2">
        <f t="shared" si="147"/>
        <v>486.728</v>
      </c>
      <c r="Y309" s="2">
        <f t="shared" si="148"/>
        <v>0</v>
      </c>
      <c r="Z309" s="2">
        <f t="shared" si="155"/>
        <v>243.36</v>
      </c>
      <c r="AA309" s="35" t="str">
        <f>VLOOKUP(C309,[7]export!$B$1:$I$388,8,0)</f>
        <v>243.36</v>
      </c>
      <c r="AB309" s="2">
        <f>VLOOKUP(C309,[8]Sheet1!$B$1:$K$500,9,0)</f>
        <v>9.13</v>
      </c>
      <c r="AC309" s="2">
        <f t="shared" si="151"/>
        <v>0</v>
      </c>
      <c r="AD309" s="2">
        <f>VLOOKUP(C309,'2021.06'!$C$2:$M$500,9,0)</f>
        <v>424.17</v>
      </c>
      <c r="AE309" s="2">
        <f>VLOOKUP(D309,'2021.07'!$D$2:$M$435,7,0)</f>
        <v>21.301</v>
      </c>
      <c r="AF309" s="2">
        <f t="shared" si="150"/>
        <v>0</v>
      </c>
      <c r="AH309" s="2" t="str">
        <f>VLOOKUP(D309,[9]Sheet1!$C$1:$H$500,6,0)</f>
        <v>正常应缴</v>
      </c>
    </row>
    <row r="310" ht="20" customHeight="1" spans="1:34">
      <c r="A310" s="38">
        <f t="shared" si="154"/>
        <v>307</v>
      </c>
      <c r="B310" s="41"/>
      <c r="C310" s="40" t="s">
        <v>756</v>
      </c>
      <c r="D310" s="11" t="s">
        <v>757</v>
      </c>
      <c r="E310" s="11">
        <v>3042.05</v>
      </c>
      <c r="F310" s="11">
        <v>3043</v>
      </c>
      <c r="G310" s="13">
        <v>5228.42</v>
      </c>
      <c r="H310" s="11">
        <f t="shared" si="140"/>
        <v>54.76</v>
      </c>
      <c r="I310" s="11">
        <f t="shared" si="141"/>
        <v>486.728</v>
      </c>
      <c r="J310" s="11">
        <f t="shared" si="142"/>
        <v>21.301</v>
      </c>
      <c r="K310" s="13">
        <f t="shared" si="143"/>
        <v>444.42</v>
      </c>
      <c r="L310" s="13"/>
      <c r="M310" s="13">
        <f t="shared" si="136"/>
        <v>1007.209</v>
      </c>
      <c r="N310" s="11">
        <v>0</v>
      </c>
      <c r="O310" s="11">
        <f t="shared" si="144"/>
        <v>243.36</v>
      </c>
      <c r="P310" s="11">
        <f t="shared" si="145"/>
        <v>9.13</v>
      </c>
      <c r="Q310" s="13">
        <f t="shared" si="146"/>
        <v>104.57</v>
      </c>
      <c r="R310" s="13"/>
      <c r="S310" s="11">
        <f t="shared" si="137"/>
        <v>357.06</v>
      </c>
      <c r="T310" s="11">
        <f t="shared" si="138"/>
        <v>1364.269</v>
      </c>
      <c r="U310" s="11"/>
      <c r="V310" s="2" t="str">
        <f>VLOOKUP(D310,[3]汇总!I$2:J$326,2,0)</f>
        <v>√</v>
      </c>
      <c r="W310" s="2" t="e">
        <f>VLOOKUP(D310,'[4]2021.05'!$E$5:$F$203,2,0)</f>
        <v>#N/A</v>
      </c>
      <c r="X310" s="2">
        <f t="shared" si="147"/>
        <v>486.728</v>
      </c>
      <c r="Y310" s="2">
        <f t="shared" si="148"/>
        <v>0</v>
      </c>
      <c r="Z310" s="2">
        <f t="shared" si="155"/>
        <v>243.36</v>
      </c>
      <c r="AA310" s="35" t="str">
        <f>VLOOKUP(C310,[7]export!$B$1:$I$388,8,0)</f>
        <v>243.36</v>
      </c>
      <c r="AB310" s="2">
        <f>VLOOKUP(C310,[8]Sheet1!$B$1:$K$500,9,0)</f>
        <v>9.13</v>
      </c>
      <c r="AC310" s="2">
        <f t="shared" si="151"/>
        <v>0</v>
      </c>
      <c r="AD310" s="2">
        <f>VLOOKUP(C310,'2021.06'!$C$2:$M$500,9,0)</f>
        <v>424.17</v>
      </c>
      <c r="AE310" s="2">
        <f>VLOOKUP(D310,'2021.07'!$D$2:$M$435,7,0)</f>
        <v>21.301</v>
      </c>
      <c r="AF310" s="2">
        <f t="shared" si="150"/>
        <v>0</v>
      </c>
      <c r="AH310" s="2" t="str">
        <f>VLOOKUP(D310,[9]Sheet1!$C$1:$H$500,6,0)</f>
        <v>正常应缴</v>
      </c>
    </row>
    <row r="311" ht="20" customHeight="1" spans="1:34">
      <c r="A311" s="38">
        <f t="shared" si="154"/>
        <v>308</v>
      </c>
      <c r="B311" s="41"/>
      <c r="C311" s="40" t="s">
        <v>815</v>
      </c>
      <c r="D311" s="11" t="s">
        <v>816</v>
      </c>
      <c r="E311" s="17">
        <v>3042.05</v>
      </c>
      <c r="F311" s="11">
        <v>3043</v>
      </c>
      <c r="G311" s="13">
        <v>5228.42</v>
      </c>
      <c r="H311" s="11">
        <f t="shared" si="140"/>
        <v>54.76</v>
      </c>
      <c r="I311" s="11">
        <f t="shared" si="141"/>
        <v>486.728</v>
      </c>
      <c r="J311" s="11">
        <f t="shared" si="142"/>
        <v>21.301</v>
      </c>
      <c r="K311" s="13">
        <f t="shared" si="143"/>
        <v>444.42</v>
      </c>
      <c r="L311" s="13"/>
      <c r="M311" s="13">
        <f t="shared" si="136"/>
        <v>1007.209</v>
      </c>
      <c r="N311" s="11">
        <v>0</v>
      </c>
      <c r="O311" s="11">
        <f t="shared" si="144"/>
        <v>243.36</v>
      </c>
      <c r="P311" s="11">
        <f t="shared" si="145"/>
        <v>9.13</v>
      </c>
      <c r="Q311" s="13">
        <f t="shared" si="146"/>
        <v>104.57</v>
      </c>
      <c r="R311" s="13"/>
      <c r="S311" s="11">
        <f t="shared" si="137"/>
        <v>357.06</v>
      </c>
      <c r="T311" s="11">
        <f t="shared" si="138"/>
        <v>1364.269</v>
      </c>
      <c r="U311" s="11"/>
      <c r="V311" s="2" t="str">
        <f>VLOOKUP(D311,[3]汇总!I$2:J$326,2,0)</f>
        <v>√</v>
      </c>
      <c r="W311" s="2" t="e">
        <f>VLOOKUP(D311,'[4]2021.05'!$E$5:$F$203,2,0)</f>
        <v>#N/A</v>
      </c>
      <c r="X311" s="2">
        <f t="shared" si="147"/>
        <v>486.728</v>
      </c>
      <c r="Y311" s="2">
        <f t="shared" si="148"/>
        <v>0</v>
      </c>
      <c r="Z311" s="2">
        <f t="shared" si="155"/>
        <v>243.36</v>
      </c>
      <c r="AA311" s="35" t="str">
        <f>VLOOKUP(C311,[7]export!$B$1:$I$388,8,0)</f>
        <v>243.36</v>
      </c>
      <c r="AB311" s="2">
        <f>VLOOKUP(C311,[8]Sheet1!$B$1:$K$500,9,0)</f>
        <v>9.13</v>
      </c>
      <c r="AC311" s="2">
        <f t="shared" si="151"/>
        <v>0</v>
      </c>
      <c r="AD311" s="2">
        <f>VLOOKUP(C311,'2021.06'!$C$2:$M$500,9,0)</f>
        <v>424.17</v>
      </c>
      <c r="AE311" s="2">
        <f>VLOOKUP(D311,'2021.07'!$D$2:$M$435,7,0)</f>
        <v>21.301</v>
      </c>
      <c r="AF311" s="2">
        <f t="shared" si="150"/>
        <v>0</v>
      </c>
      <c r="AH311" s="2" t="str">
        <f>VLOOKUP(D311,[9]Sheet1!$C$1:$H$500,6,0)</f>
        <v>正常应缴</v>
      </c>
    </row>
    <row r="312" ht="20" customHeight="1" spans="1:34">
      <c r="A312" s="38">
        <f t="shared" si="154"/>
        <v>309</v>
      </c>
      <c r="B312" s="41"/>
      <c r="C312" s="40" t="s">
        <v>819</v>
      </c>
      <c r="D312" s="11" t="s">
        <v>820</v>
      </c>
      <c r="E312" s="17">
        <v>3042.05</v>
      </c>
      <c r="F312" s="11">
        <v>3043</v>
      </c>
      <c r="G312" s="13">
        <v>5228.42</v>
      </c>
      <c r="H312" s="11">
        <f t="shared" si="140"/>
        <v>54.76</v>
      </c>
      <c r="I312" s="11">
        <f t="shared" si="141"/>
        <v>486.728</v>
      </c>
      <c r="J312" s="11">
        <f t="shared" si="142"/>
        <v>21.301</v>
      </c>
      <c r="K312" s="13">
        <f t="shared" si="143"/>
        <v>444.42</v>
      </c>
      <c r="L312" s="13"/>
      <c r="M312" s="13">
        <f t="shared" si="136"/>
        <v>1007.209</v>
      </c>
      <c r="N312" s="11">
        <v>0</v>
      </c>
      <c r="O312" s="11">
        <f t="shared" si="144"/>
        <v>243.36</v>
      </c>
      <c r="P312" s="11">
        <f t="shared" si="145"/>
        <v>9.13</v>
      </c>
      <c r="Q312" s="13">
        <f t="shared" si="146"/>
        <v>104.57</v>
      </c>
      <c r="R312" s="13"/>
      <c r="S312" s="11">
        <f t="shared" si="137"/>
        <v>357.06</v>
      </c>
      <c r="T312" s="11">
        <f t="shared" si="138"/>
        <v>1364.269</v>
      </c>
      <c r="U312" s="11"/>
      <c r="V312" s="2" t="str">
        <f>VLOOKUP(D312,[3]汇总!I$2:J$326,2,0)</f>
        <v>√</v>
      </c>
      <c r="W312" s="2" t="e">
        <f>VLOOKUP(D312,'[4]2021.05'!$E$5:$F$203,2,0)</f>
        <v>#N/A</v>
      </c>
      <c r="X312" s="2">
        <f t="shared" si="147"/>
        <v>486.728</v>
      </c>
      <c r="Y312" s="2">
        <f t="shared" si="148"/>
        <v>0</v>
      </c>
      <c r="Z312" s="2">
        <f t="shared" si="155"/>
        <v>243.36</v>
      </c>
      <c r="AA312" s="35" t="str">
        <f>VLOOKUP(C312,[7]export!$B$1:$I$388,8,0)</f>
        <v>243.36</v>
      </c>
      <c r="AB312" s="2">
        <f>VLOOKUP(C312,[8]Sheet1!$B$1:$K$500,9,0)</f>
        <v>9.13</v>
      </c>
      <c r="AC312" s="2">
        <f t="shared" si="151"/>
        <v>0</v>
      </c>
      <c r="AD312" s="2">
        <f>VLOOKUP(C312,'2021.06'!$C$2:$M$500,9,0)</f>
        <v>424.17</v>
      </c>
      <c r="AE312" s="2">
        <f>VLOOKUP(D312,'2021.07'!$D$2:$M$435,7,0)</f>
        <v>21.301</v>
      </c>
      <c r="AF312" s="2">
        <f t="shared" si="150"/>
        <v>0</v>
      </c>
      <c r="AH312" s="2" t="str">
        <f>VLOOKUP(D312,[9]Sheet1!$C$1:$H$500,6,0)</f>
        <v>正常应缴</v>
      </c>
    </row>
    <row r="313" ht="20" customHeight="1" spans="1:34">
      <c r="A313" s="38">
        <f t="shared" si="154"/>
        <v>310</v>
      </c>
      <c r="B313" s="41"/>
      <c r="C313" s="40" t="s">
        <v>821</v>
      </c>
      <c r="D313" s="11" t="s">
        <v>822</v>
      </c>
      <c r="E313" s="17">
        <v>3042.05</v>
      </c>
      <c r="F313" s="11">
        <v>3043</v>
      </c>
      <c r="G313" s="13">
        <v>5228.42</v>
      </c>
      <c r="H313" s="11">
        <f t="shared" si="140"/>
        <v>54.76</v>
      </c>
      <c r="I313" s="11">
        <f t="shared" si="141"/>
        <v>486.728</v>
      </c>
      <c r="J313" s="11">
        <f t="shared" si="142"/>
        <v>21.301</v>
      </c>
      <c r="K313" s="13">
        <f t="shared" si="143"/>
        <v>444.42</v>
      </c>
      <c r="L313" s="13"/>
      <c r="M313" s="13">
        <f t="shared" si="136"/>
        <v>1007.209</v>
      </c>
      <c r="N313" s="11">
        <v>0</v>
      </c>
      <c r="O313" s="11">
        <f t="shared" si="144"/>
        <v>243.36</v>
      </c>
      <c r="P313" s="11">
        <f t="shared" si="145"/>
        <v>9.13</v>
      </c>
      <c r="Q313" s="13">
        <f t="shared" si="146"/>
        <v>104.57</v>
      </c>
      <c r="R313" s="13"/>
      <c r="S313" s="11">
        <f t="shared" si="137"/>
        <v>357.06</v>
      </c>
      <c r="T313" s="11">
        <f t="shared" si="138"/>
        <v>1364.269</v>
      </c>
      <c r="U313" s="11"/>
      <c r="V313" s="2" t="str">
        <f>VLOOKUP(D313,[3]汇总!I$2:J$326,2,0)</f>
        <v>√</v>
      </c>
      <c r="W313" s="2" t="e">
        <f>VLOOKUP(D313,'[4]2021.05'!$E$5:$F$203,2,0)</f>
        <v>#N/A</v>
      </c>
      <c r="X313" s="2">
        <f t="shared" si="147"/>
        <v>486.728</v>
      </c>
      <c r="Y313" s="2">
        <f t="shared" si="148"/>
        <v>0</v>
      </c>
      <c r="Z313" s="2">
        <f t="shared" si="155"/>
        <v>243.36</v>
      </c>
      <c r="AA313" s="35" t="str">
        <f>VLOOKUP(C313,[7]export!$B$1:$I$388,8,0)</f>
        <v>243.36</v>
      </c>
      <c r="AB313" s="2">
        <f>VLOOKUP(C313,[8]Sheet1!$B$1:$K$500,9,0)</f>
        <v>9.13</v>
      </c>
      <c r="AC313" s="2">
        <f t="shared" si="151"/>
        <v>0</v>
      </c>
      <c r="AD313" s="2">
        <f>VLOOKUP(C313,'2021.06'!$C$2:$M$500,9,0)</f>
        <v>424.17</v>
      </c>
      <c r="AE313" s="2">
        <f>VLOOKUP(D313,'2021.07'!$D$2:$M$435,7,0)</f>
        <v>21.301</v>
      </c>
      <c r="AF313" s="2">
        <f t="shared" si="150"/>
        <v>0</v>
      </c>
      <c r="AH313" s="2" t="str">
        <f>VLOOKUP(D313,[9]Sheet1!$C$1:$H$500,6,0)</f>
        <v>正常应缴</v>
      </c>
    </row>
    <row r="314" ht="20" customHeight="1" spans="1:34">
      <c r="A314" s="38">
        <f t="shared" si="154"/>
        <v>311</v>
      </c>
      <c r="B314" s="41"/>
      <c r="C314" s="40" t="s">
        <v>823</v>
      </c>
      <c r="D314" s="11" t="s">
        <v>824</v>
      </c>
      <c r="E314" s="17">
        <v>3042.05</v>
      </c>
      <c r="F314" s="11">
        <v>3043</v>
      </c>
      <c r="G314" s="13">
        <v>5228.42</v>
      </c>
      <c r="H314" s="11">
        <f t="shared" si="140"/>
        <v>54.76</v>
      </c>
      <c r="I314" s="11">
        <f t="shared" si="141"/>
        <v>486.728</v>
      </c>
      <c r="J314" s="11">
        <f t="shared" si="142"/>
        <v>21.301</v>
      </c>
      <c r="K314" s="13">
        <f t="shared" si="143"/>
        <v>444.42</v>
      </c>
      <c r="L314" s="13"/>
      <c r="M314" s="13">
        <f t="shared" si="136"/>
        <v>1007.209</v>
      </c>
      <c r="N314" s="11">
        <v>0</v>
      </c>
      <c r="O314" s="11">
        <f t="shared" si="144"/>
        <v>243.36</v>
      </c>
      <c r="P314" s="11">
        <f t="shared" si="145"/>
        <v>9.13</v>
      </c>
      <c r="Q314" s="13">
        <f t="shared" si="146"/>
        <v>104.57</v>
      </c>
      <c r="R314" s="13"/>
      <c r="S314" s="11">
        <f t="shared" si="137"/>
        <v>357.06</v>
      </c>
      <c r="T314" s="11">
        <f t="shared" si="138"/>
        <v>1364.269</v>
      </c>
      <c r="U314" s="11"/>
      <c r="V314" s="2" t="str">
        <f>VLOOKUP(D314,[3]汇总!I$2:J$326,2,0)</f>
        <v>√</v>
      </c>
      <c r="W314" s="2" t="e">
        <f>VLOOKUP(D314,'[4]2021.05'!$E$5:$F$203,2,0)</f>
        <v>#N/A</v>
      </c>
      <c r="X314" s="2">
        <f t="shared" si="147"/>
        <v>486.728</v>
      </c>
      <c r="Y314" s="2">
        <f t="shared" si="148"/>
        <v>0</v>
      </c>
      <c r="Z314" s="2">
        <f t="shared" si="155"/>
        <v>243.36</v>
      </c>
      <c r="AA314" s="35" t="str">
        <f>VLOOKUP(C314,[7]export!$B$1:$I$388,8,0)</f>
        <v>243.36</v>
      </c>
      <c r="AB314" s="2">
        <f>VLOOKUP(C314,[8]Sheet1!$B$1:$K$500,9,0)</f>
        <v>9.13</v>
      </c>
      <c r="AC314" s="2">
        <f t="shared" si="151"/>
        <v>0</v>
      </c>
      <c r="AD314" s="2">
        <f>VLOOKUP(C314,'2021.06'!$C$2:$M$500,9,0)</f>
        <v>424.17</v>
      </c>
      <c r="AE314" s="2">
        <f>VLOOKUP(D314,'2021.07'!$D$2:$M$435,7,0)</f>
        <v>21.301</v>
      </c>
      <c r="AF314" s="2">
        <f t="shared" si="150"/>
        <v>0</v>
      </c>
      <c r="AH314" s="2" t="str">
        <f>VLOOKUP(D314,[9]Sheet1!$C$1:$H$500,6,0)</f>
        <v>正常应缴</v>
      </c>
    </row>
    <row r="315" ht="20" customHeight="1" spans="1:34">
      <c r="A315" s="38">
        <f t="shared" si="154"/>
        <v>312</v>
      </c>
      <c r="B315" s="41"/>
      <c r="C315" s="40" t="s">
        <v>825</v>
      </c>
      <c r="D315" s="17" t="s">
        <v>826</v>
      </c>
      <c r="E315" s="17">
        <v>3042.05</v>
      </c>
      <c r="F315" s="11">
        <v>3043</v>
      </c>
      <c r="G315" s="13">
        <v>5228.42</v>
      </c>
      <c r="H315" s="11">
        <f t="shared" si="140"/>
        <v>54.76</v>
      </c>
      <c r="I315" s="11">
        <f t="shared" si="141"/>
        <v>486.728</v>
      </c>
      <c r="J315" s="11">
        <f t="shared" si="142"/>
        <v>21.301</v>
      </c>
      <c r="K315" s="13">
        <f t="shared" si="143"/>
        <v>444.42</v>
      </c>
      <c r="L315" s="13"/>
      <c r="M315" s="13">
        <f t="shared" si="136"/>
        <v>1007.209</v>
      </c>
      <c r="N315" s="11">
        <v>0</v>
      </c>
      <c r="O315" s="11">
        <f t="shared" si="144"/>
        <v>243.36</v>
      </c>
      <c r="P315" s="11">
        <f t="shared" si="145"/>
        <v>9.13</v>
      </c>
      <c r="Q315" s="13">
        <f t="shared" si="146"/>
        <v>104.57</v>
      </c>
      <c r="R315" s="13"/>
      <c r="S315" s="11">
        <f t="shared" si="137"/>
        <v>357.06</v>
      </c>
      <c r="T315" s="11">
        <f t="shared" si="138"/>
        <v>1364.269</v>
      </c>
      <c r="U315" s="11"/>
      <c r="V315" s="2" t="str">
        <f>VLOOKUP(D315,[3]汇总!I$2:J$326,2,0)</f>
        <v>√</v>
      </c>
      <c r="W315" s="2" t="e">
        <f>VLOOKUP(D315,'[4]2021.05'!$E$5:$F$203,2,0)</f>
        <v>#N/A</v>
      </c>
      <c r="X315" s="2">
        <f t="shared" si="147"/>
        <v>486.728</v>
      </c>
      <c r="Y315" s="2">
        <f t="shared" si="148"/>
        <v>0</v>
      </c>
      <c r="Z315" s="2">
        <f t="shared" si="155"/>
        <v>243.36</v>
      </c>
      <c r="AA315" s="35" t="str">
        <f>VLOOKUP(C315,[7]export!$B$1:$I$388,8,0)</f>
        <v>243.36</v>
      </c>
      <c r="AB315" s="2">
        <f>VLOOKUP(C315,[8]Sheet1!$B$1:$K$500,9,0)</f>
        <v>9.13</v>
      </c>
      <c r="AC315" s="2">
        <f t="shared" si="151"/>
        <v>0</v>
      </c>
      <c r="AD315" s="2">
        <f>VLOOKUP(C315,'2021.06'!$C$2:$M$500,9,0)</f>
        <v>424.17</v>
      </c>
      <c r="AE315" s="2">
        <f>VLOOKUP(D315,'2021.07'!$D$2:$M$435,7,0)</f>
        <v>21.301</v>
      </c>
      <c r="AF315" s="2">
        <f t="shared" si="150"/>
        <v>0</v>
      </c>
      <c r="AH315" s="2" t="str">
        <f>VLOOKUP(D315,[9]Sheet1!$C$1:$H$500,6,0)</f>
        <v>正常应缴</v>
      </c>
    </row>
    <row r="316" ht="20" customHeight="1" spans="1:34">
      <c r="A316" s="38">
        <f t="shared" si="154"/>
        <v>313</v>
      </c>
      <c r="B316" s="41"/>
      <c r="C316" s="40" t="s">
        <v>895</v>
      </c>
      <c r="D316" s="211" t="s">
        <v>896</v>
      </c>
      <c r="E316" s="17">
        <v>3042.05</v>
      </c>
      <c r="F316" s="11">
        <v>3043</v>
      </c>
      <c r="G316" s="13">
        <v>5228.42</v>
      </c>
      <c r="H316" s="11">
        <f t="shared" si="140"/>
        <v>54.76</v>
      </c>
      <c r="I316" s="11">
        <f t="shared" si="141"/>
        <v>486.728</v>
      </c>
      <c r="J316" s="11">
        <f t="shared" si="142"/>
        <v>21.301</v>
      </c>
      <c r="K316" s="13">
        <f t="shared" si="143"/>
        <v>444.42</v>
      </c>
      <c r="L316" s="13"/>
      <c r="M316" s="13">
        <f t="shared" si="136"/>
        <v>1007.209</v>
      </c>
      <c r="N316" s="11">
        <v>0</v>
      </c>
      <c r="O316" s="11">
        <f t="shared" si="144"/>
        <v>243.36</v>
      </c>
      <c r="P316" s="11">
        <f t="shared" si="145"/>
        <v>9.13</v>
      </c>
      <c r="Q316" s="13">
        <f t="shared" si="146"/>
        <v>104.57</v>
      </c>
      <c r="R316" s="13"/>
      <c r="S316" s="11">
        <f t="shared" si="137"/>
        <v>357.06</v>
      </c>
      <c r="T316" s="11">
        <f t="shared" si="138"/>
        <v>1364.269</v>
      </c>
      <c r="U316" s="11"/>
      <c r="W316" s="2" t="e">
        <f>VLOOKUP(D316,'[4]2021.05'!$E$5:$F$203,2,0)</f>
        <v>#N/A</v>
      </c>
      <c r="X316" s="2">
        <f t="shared" si="147"/>
        <v>486.728</v>
      </c>
      <c r="Y316" s="2">
        <f t="shared" si="148"/>
        <v>0</v>
      </c>
      <c r="Z316" s="2">
        <f t="shared" si="155"/>
        <v>243.36</v>
      </c>
      <c r="AA316" s="35" t="str">
        <f>VLOOKUP(C316,[7]export!$B$1:$I$388,8,0)</f>
        <v>243.36</v>
      </c>
      <c r="AB316" s="2">
        <f>VLOOKUP(C316,[8]Sheet1!$B$1:$K$500,9,0)</f>
        <v>9.13</v>
      </c>
      <c r="AC316" s="2">
        <f t="shared" si="151"/>
        <v>0</v>
      </c>
      <c r="AD316" s="2">
        <f>VLOOKUP(C316,'2021.06'!$C$2:$M$500,9,0)</f>
        <v>424.17</v>
      </c>
      <c r="AE316" s="2">
        <f>VLOOKUP(D316,'2021.07'!$D$2:$M$435,7,0)</f>
        <v>21.301</v>
      </c>
      <c r="AF316" s="2">
        <f t="shared" si="150"/>
        <v>0</v>
      </c>
      <c r="AH316" s="2" t="str">
        <f>VLOOKUP(D316,[9]Sheet1!$C$1:$H$500,6,0)</f>
        <v>正常应缴</v>
      </c>
    </row>
    <row r="317" ht="20" customHeight="1" spans="1:34">
      <c r="A317" s="38">
        <f t="shared" si="154"/>
        <v>314</v>
      </c>
      <c r="B317" s="41"/>
      <c r="C317" s="40" t="s">
        <v>903</v>
      </c>
      <c r="D317" s="17" t="s">
        <v>904</v>
      </c>
      <c r="E317" s="17">
        <v>3042.05</v>
      </c>
      <c r="F317" s="11">
        <v>3043</v>
      </c>
      <c r="G317" s="13">
        <v>5228.42</v>
      </c>
      <c r="H317" s="11">
        <f t="shared" si="140"/>
        <v>54.76</v>
      </c>
      <c r="I317" s="11">
        <f t="shared" si="141"/>
        <v>486.728</v>
      </c>
      <c r="J317" s="11">
        <f t="shared" si="142"/>
        <v>21.301</v>
      </c>
      <c r="K317" s="13">
        <f t="shared" si="143"/>
        <v>444.42</v>
      </c>
      <c r="L317" s="13"/>
      <c r="M317" s="13">
        <f t="shared" si="136"/>
        <v>1007.209</v>
      </c>
      <c r="N317" s="11">
        <v>0</v>
      </c>
      <c r="O317" s="11">
        <f t="shared" si="144"/>
        <v>243.36</v>
      </c>
      <c r="P317" s="11">
        <f t="shared" si="145"/>
        <v>9.13</v>
      </c>
      <c r="Q317" s="13">
        <f t="shared" si="146"/>
        <v>104.57</v>
      </c>
      <c r="R317" s="13"/>
      <c r="S317" s="11">
        <f t="shared" si="137"/>
        <v>357.06</v>
      </c>
      <c r="T317" s="11">
        <f t="shared" si="138"/>
        <v>1364.269</v>
      </c>
      <c r="U317" s="11"/>
      <c r="W317" s="2" t="e">
        <f>VLOOKUP(D317,'[4]2021.05'!$E$5:$F$203,2,0)</f>
        <v>#N/A</v>
      </c>
      <c r="X317" s="2">
        <f t="shared" si="147"/>
        <v>486.728</v>
      </c>
      <c r="Y317" s="2">
        <f t="shared" si="148"/>
        <v>0</v>
      </c>
      <c r="Z317" s="2">
        <f t="shared" si="155"/>
        <v>243.36</v>
      </c>
      <c r="AA317" s="35" t="str">
        <f>VLOOKUP(C317,[7]export!$B$1:$I$388,8,0)</f>
        <v>243.36</v>
      </c>
      <c r="AB317" s="2">
        <f>VLOOKUP(C317,[8]Sheet1!$B$1:$K$500,9,0)</f>
        <v>9.13</v>
      </c>
      <c r="AC317" s="2">
        <f t="shared" si="151"/>
        <v>0</v>
      </c>
      <c r="AD317" s="2">
        <f>VLOOKUP(C317,'2021.06'!$C$2:$M$500,9,0)</f>
        <v>424.17</v>
      </c>
      <c r="AE317" s="2">
        <f>VLOOKUP(D317,'2021.07'!$D$2:$M$435,7,0)</f>
        <v>21.301</v>
      </c>
      <c r="AF317" s="2">
        <f t="shared" si="150"/>
        <v>0</v>
      </c>
      <c r="AH317" s="2" t="str">
        <f>VLOOKUP(D317,[9]Sheet1!$C$1:$H$500,6,0)</f>
        <v>正常应缴</v>
      </c>
    </row>
    <row r="318" ht="20" customHeight="1" spans="1:34">
      <c r="A318" s="38">
        <f t="shared" si="154"/>
        <v>315</v>
      </c>
      <c r="B318" s="41"/>
      <c r="C318" s="42" t="s">
        <v>997</v>
      </c>
      <c r="D318" s="29" t="s">
        <v>998</v>
      </c>
      <c r="E318" s="17">
        <v>3042.05</v>
      </c>
      <c r="F318" s="11">
        <v>3043</v>
      </c>
      <c r="G318" s="13">
        <v>0</v>
      </c>
      <c r="H318" s="11">
        <f t="shared" si="140"/>
        <v>54.76</v>
      </c>
      <c r="I318" s="11">
        <f t="shared" si="141"/>
        <v>486.728</v>
      </c>
      <c r="J318" s="11">
        <f t="shared" si="142"/>
        <v>21.301</v>
      </c>
      <c r="K318" s="13">
        <v>0</v>
      </c>
      <c r="L318" s="13"/>
      <c r="M318" s="13">
        <f t="shared" si="136"/>
        <v>562.789</v>
      </c>
      <c r="N318" s="11">
        <v>0</v>
      </c>
      <c r="O318" s="11">
        <f t="shared" si="144"/>
        <v>243.36</v>
      </c>
      <c r="P318" s="11">
        <f t="shared" si="145"/>
        <v>9.13</v>
      </c>
      <c r="Q318" s="13">
        <v>0</v>
      </c>
      <c r="R318" s="13"/>
      <c r="S318" s="11">
        <f t="shared" si="137"/>
        <v>252.49</v>
      </c>
      <c r="T318" s="11">
        <f t="shared" si="138"/>
        <v>815.279</v>
      </c>
      <c r="U318" s="11"/>
      <c r="X318" s="2">
        <f t="shared" si="147"/>
        <v>486.728</v>
      </c>
      <c r="Y318" s="2">
        <f t="shared" si="148"/>
        <v>0</v>
      </c>
      <c r="Z318" s="2">
        <f t="shared" si="155"/>
        <v>243.36</v>
      </c>
      <c r="AA318" s="35" t="str">
        <f>VLOOKUP(C318,[7]export!$B$1:$I$388,8,0)</f>
        <v>243.36</v>
      </c>
      <c r="AB318" s="2">
        <f>VLOOKUP(C318,[8]Sheet1!$B$1:$K$500,9,0)</f>
        <v>9.13</v>
      </c>
      <c r="AC318" s="2">
        <f t="shared" si="151"/>
        <v>0</v>
      </c>
      <c r="AD318" s="2">
        <f>VLOOKUP(C318,'2021.06'!$C$2:$M$500,9,0)</f>
        <v>0</v>
      </c>
      <c r="AE318" s="2">
        <f>VLOOKUP(D318,'2021.07'!$D$2:$M$435,7,0)</f>
        <v>21.301</v>
      </c>
      <c r="AF318" s="2">
        <f t="shared" si="150"/>
        <v>0</v>
      </c>
      <c r="AH318" s="2" t="str">
        <f>VLOOKUP(D318,[9]Sheet1!$C$1:$H$500,6,0)</f>
        <v>正常应缴</v>
      </c>
    </row>
    <row r="319" ht="20" customHeight="1" spans="1:34">
      <c r="A319" s="38">
        <f t="shared" si="154"/>
        <v>316</v>
      </c>
      <c r="B319" s="41"/>
      <c r="C319" s="42" t="s">
        <v>999</v>
      </c>
      <c r="D319" s="29" t="s">
        <v>1000</v>
      </c>
      <c r="E319" s="17">
        <v>3042.05</v>
      </c>
      <c r="F319" s="11">
        <v>3043</v>
      </c>
      <c r="G319" s="13">
        <v>0</v>
      </c>
      <c r="H319" s="11">
        <f t="shared" si="140"/>
        <v>54.76</v>
      </c>
      <c r="I319" s="11">
        <f t="shared" si="141"/>
        <v>486.728</v>
      </c>
      <c r="J319" s="11">
        <f t="shared" si="142"/>
        <v>21.301</v>
      </c>
      <c r="K319" s="13">
        <v>0</v>
      </c>
      <c r="L319" s="13"/>
      <c r="M319" s="13">
        <f t="shared" si="136"/>
        <v>562.789</v>
      </c>
      <c r="N319" s="11">
        <v>0</v>
      </c>
      <c r="O319" s="11">
        <f t="shared" si="144"/>
        <v>243.36</v>
      </c>
      <c r="P319" s="11">
        <f t="shared" si="145"/>
        <v>9.13</v>
      </c>
      <c r="Q319" s="13">
        <v>0</v>
      </c>
      <c r="R319" s="13"/>
      <c r="S319" s="11">
        <f t="shared" si="137"/>
        <v>252.49</v>
      </c>
      <c r="T319" s="11">
        <f t="shared" si="138"/>
        <v>815.279</v>
      </c>
      <c r="U319" s="11"/>
      <c r="X319" s="2">
        <f t="shared" si="147"/>
        <v>486.728</v>
      </c>
      <c r="Y319" s="2">
        <f t="shared" si="148"/>
        <v>0</v>
      </c>
      <c r="Z319" s="2">
        <f t="shared" si="155"/>
        <v>243.36</v>
      </c>
      <c r="AA319" s="35" t="str">
        <f>VLOOKUP(C319,[7]export!$B$1:$I$388,8,0)</f>
        <v>243.36</v>
      </c>
      <c r="AB319" s="2">
        <f>VLOOKUP(C319,[8]Sheet1!$B$1:$K$500,9,0)</f>
        <v>9.13</v>
      </c>
      <c r="AC319" s="2">
        <f t="shared" si="151"/>
        <v>0</v>
      </c>
      <c r="AD319" s="2">
        <f>VLOOKUP(C319,'2021.06'!$C$2:$M$500,9,0)</f>
        <v>0</v>
      </c>
      <c r="AE319" s="2">
        <f>VLOOKUP(D319,'2021.07'!$D$2:$M$435,7,0)</f>
        <v>21.301</v>
      </c>
      <c r="AF319" s="2">
        <f t="shared" si="150"/>
        <v>0</v>
      </c>
      <c r="AH319" s="2" t="str">
        <f>VLOOKUP(D319,[9]Sheet1!$C$1:$H$500,6,0)</f>
        <v>正常应缴</v>
      </c>
    </row>
    <row r="320" ht="20" customHeight="1" spans="1:34">
      <c r="A320" s="38">
        <f t="shared" si="154"/>
        <v>317</v>
      </c>
      <c r="B320" s="41"/>
      <c r="C320" s="42" t="s">
        <v>1001</v>
      </c>
      <c r="D320" s="29" t="s">
        <v>1002</v>
      </c>
      <c r="E320" s="17">
        <v>3042.05</v>
      </c>
      <c r="F320" s="11">
        <v>3043</v>
      </c>
      <c r="G320" s="13">
        <v>5228.42</v>
      </c>
      <c r="H320" s="11">
        <f t="shared" si="140"/>
        <v>54.76</v>
      </c>
      <c r="I320" s="11">
        <f t="shared" si="141"/>
        <v>486.728</v>
      </c>
      <c r="J320" s="11">
        <f t="shared" si="142"/>
        <v>21.301</v>
      </c>
      <c r="K320" s="13">
        <f t="shared" ref="K320:K325" si="156">ROUND(G320*0.085,2)</f>
        <v>444.42</v>
      </c>
      <c r="L320" s="13"/>
      <c r="M320" s="13">
        <f t="shared" si="136"/>
        <v>1007.209</v>
      </c>
      <c r="N320" s="11">
        <v>0</v>
      </c>
      <c r="O320" s="11">
        <f t="shared" si="144"/>
        <v>243.36</v>
      </c>
      <c r="P320" s="11">
        <f t="shared" si="145"/>
        <v>9.13</v>
      </c>
      <c r="Q320" s="13">
        <f t="shared" ref="Q320:Q325" si="157">ROUND(G320*0.02,2)</f>
        <v>104.57</v>
      </c>
      <c r="R320" s="13"/>
      <c r="S320" s="11">
        <f t="shared" si="137"/>
        <v>357.06</v>
      </c>
      <c r="T320" s="11">
        <f t="shared" si="138"/>
        <v>1364.269</v>
      </c>
      <c r="U320" s="11"/>
      <c r="X320" s="2">
        <f t="shared" si="147"/>
        <v>486.728</v>
      </c>
      <c r="Y320" s="2">
        <f t="shared" si="148"/>
        <v>0</v>
      </c>
      <c r="Z320" s="2">
        <f t="shared" si="155"/>
        <v>243.36</v>
      </c>
      <c r="AA320" s="35" t="str">
        <f>VLOOKUP(C320,[7]export!$B$1:$I$388,8,0)</f>
        <v>243.36</v>
      </c>
      <c r="AB320" s="2">
        <f>VLOOKUP(C320,[8]Sheet1!$B$1:$K$500,9,0)</f>
        <v>9.13</v>
      </c>
      <c r="AC320" s="2">
        <f t="shared" si="151"/>
        <v>0</v>
      </c>
      <c r="AD320" s="2">
        <f>VLOOKUP(C320,'2021.06'!$C$2:$M$500,9,0)</f>
        <v>424.17</v>
      </c>
      <c r="AE320" s="2">
        <f>VLOOKUP(D320,'2021.07'!$D$2:$M$435,7,0)</f>
        <v>21.301</v>
      </c>
      <c r="AF320" s="2">
        <f t="shared" si="150"/>
        <v>0</v>
      </c>
      <c r="AH320" s="2" t="str">
        <f>VLOOKUP(D320,[9]Sheet1!$C$1:$H$500,6,0)</f>
        <v>正常应缴</v>
      </c>
    </row>
    <row r="321" ht="20" customHeight="1" spans="1:34">
      <c r="A321" s="38">
        <f t="shared" si="154"/>
        <v>318</v>
      </c>
      <c r="B321" s="41"/>
      <c r="C321" s="42" t="s">
        <v>1003</v>
      </c>
      <c r="D321" s="29" t="s">
        <v>1004</v>
      </c>
      <c r="E321" s="17">
        <v>3042.05</v>
      </c>
      <c r="F321" s="11">
        <v>3043</v>
      </c>
      <c r="G321" s="13">
        <v>5228.42</v>
      </c>
      <c r="H321" s="11">
        <f t="shared" si="140"/>
        <v>54.76</v>
      </c>
      <c r="I321" s="11">
        <f t="shared" ref="I321:I326" si="158">E321*0.16</f>
        <v>486.728</v>
      </c>
      <c r="J321" s="11">
        <f t="shared" ref="J321:J326" si="159">F321*0.007</f>
        <v>21.301</v>
      </c>
      <c r="K321" s="13">
        <f t="shared" si="156"/>
        <v>444.42</v>
      </c>
      <c r="L321" s="13"/>
      <c r="M321" s="13">
        <f t="shared" si="136"/>
        <v>1007.209</v>
      </c>
      <c r="N321" s="11">
        <v>0</v>
      </c>
      <c r="O321" s="11">
        <f t="shared" ref="O321:O326" si="160">ROUND(E321*0.08,2)</f>
        <v>243.36</v>
      </c>
      <c r="P321" s="11">
        <f t="shared" ref="P321:P326" si="161">ROUND(F321*0.003,2)</f>
        <v>9.13</v>
      </c>
      <c r="Q321" s="13">
        <f t="shared" si="157"/>
        <v>104.57</v>
      </c>
      <c r="R321" s="13"/>
      <c r="S321" s="11">
        <f t="shared" si="137"/>
        <v>357.06</v>
      </c>
      <c r="T321" s="11">
        <f t="shared" si="138"/>
        <v>1364.269</v>
      </c>
      <c r="U321" s="11"/>
      <c r="X321" s="2">
        <f t="shared" ref="X321:X326" si="162">I321*1</f>
        <v>486.728</v>
      </c>
      <c r="Y321" s="2">
        <f t="shared" ref="Y321:Y326" si="163">I321-X321</f>
        <v>0</v>
      </c>
      <c r="Z321" s="2">
        <f t="shared" si="155"/>
        <v>243.36</v>
      </c>
      <c r="AA321" s="35" t="str">
        <f>VLOOKUP(C321,[7]export!$B$1:$I$388,8,0)</f>
        <v>243.36</v>
      </c>
      <c r="AB321" s="2">
        <f>VLOOKUP(C321,[8]Sheet1!$B$1:$K$500,9,0)</f>
        <v>9.13</v>
      </c>
      <c r="AC321" s="2">
        <f t="shared" si="151"/>
        <v>0</v>
      </c>
      <c r="AD321" s="2">
        <f>VLOOKUP(C321,'2021.06'!$C$2:$M$500,9,0)</f>
        <v>444.42</v>
      </c>
      <c r="AE321" s="2">
        <f>VLOOKUP(D321,'2021.07'!$D$2:$M$435,7,0)</f>
        <v>21.301</v>
      </c>
      <c r="AF321" s="2">
        <f t="shared" si="150"/>
        <v>0</v>
      </c>
      <c r="AH321" s="2" t="str">
        <f>VLOOKUP(D321,[9]Sheet1!$C$1:$H$500,6,0)</f>
        <v>正常应缴</v>
      </c>
    </row>
    <row r="322" ht="20" customHeight="1" spans="1:34">
      <c r="A322" s="38">
        <f t="shared" si="154"/>
        <v>319</v>
      </c>
      <c r="B322" s="41"/>
      <c r="C322" s="42" t="s">
        <v>1005</v>
      </c>
      <c r="D322" s="29" t="s">
        <v>1006</v>
      </c>
      <c r="E322" s="17">
        <v>3042.05</v>
      </c>
      <c r="F322" s="11">
        <v>3043</v>
      </c>
      <c r="G322" s="13">
        <v>5228.42</v>
      </c>
      <c r="H322" s="11">
        <f t="shared" si="140"/>
        <v>54.76</v>
      </c>
      <c r="I322" s="11">
        <f t="shared" si="158"/>
        <v>486.728</v>
      </c>
      <c r="J322" s="11">
        <f t="shared" si="159"/>
        <v>21.301</v>
      </c>
      <c r="K322" s="13">
        <f t="shared" si="156"/>
        <v>444.42</v>
      </c>
      <c r="L322" s="13"/>
      <c r="M322" s="13">
        <f t="shared" si="136"/>
        <v>1007.209</v>
      </c>
      <c r="N322" s="11">
        <v>0</v>
      </c>
      <c r="O322" s="11">
        <f t="shared" si="160"/>
        <v>243.36</v>
      </c>
      <c r="P322" s="11">
        <f t="shared" si="161"/>
        <v>9.13</v>
      </c>
      <c r="Q322" s="13">
        <f t="shared" si="157"/>
        <v>104.57</v>
      </c>
      <c r="R322" s="13"/>
      <c r="S322" s="11">
        <f t="shared" si="137"/>
        <v>357.06</v>
      </c>
      <c r="T322" s="11">
        <f t="shared" si="138"/>
        <v>1364.269</v>
      </c>
      <c r="U322" s="11"/>
      <c r="X322" s="2">
        <f t="shared" si="162"/>
        <v>486.728</v>
      </c>
      <c r="Y322" s="2">
        <f t="shared" si="163"/>
        <v>0</v>
      </c>
      <c r="Z322" s="2">
        <f t="shared" si="155"/>
        <v>243.36</v>
      </c>
      <c r="AA322" s="35" t="str">
        <f>VLOOKUP(C322,[7]export!$B$1:$I$388,8,0)</f>
        <v>243.36</v>
      </c>
      <c r="AB322" s="2">
        <f>VLOOKUP(C322,[8]Sheet1!$B$1:$K$500,9,0)</f>
        <v>9.13</v>
      </c>
      <c r="AC322" s="2">
        <f t="shared" si="151"/>
        <v>0</v>
      </c>
      <c r="AD322" s="2">
        <f>VLOOKUP(C322,'2021.06'!$C$2:$M$500,9,0)</f>
        <v>424.17</v>
      </c>
      <c r="AE322" s="2">
        <f>VLOOKUP(D322,'2021.07'!$D$2:$M$435,7,0)</f>
        <v>21.301</v>
      </c>
      <c r="AF322" s="2">
        <f t="shared" si="150"/>
        <v>0</v>
      </c>
      <c r="AH322" s="2" t="str">
        <f>VLOOKUP(D322,[9]Sheet1!$C$1:$H$500,6,0)</f>
        <v>正常应缴</v>
      </c>
    </row>
    <row r="323" ht="20" customHeight="1" spans="1:34">
      <c r="A323" s="38">
        <f t="shared" si="154"/>
        <v>320</v>
      </c>
      <c r="B323" s="41"/>
      <c r="C323" s="42" t="s">
        <v>1007</v>
      </c>
      <c r="D323" s="29" t="s">
        <v>1008</v>
      </c>
      <c r="E323" s="17">
        <v>3042.05</v>
      </c>
      <c r="F323" s="11">
        <v>3043</v>
      </c>
      <c r="G323" s="13">
        <v>5228.42</v>
      </c>
      <c r="H323" s="11">
        <f t="shared" si="140"/>
        <v>54.76</v>
      </c>
      <c r="I323" s="11">
        <f t="shared" si="158"/>
        <v>486.728</v>
      </c>
      <c r="J323" s="11">
        <f t="shared" si="159"/>
        <v>21.301</v>
      </c>
      <c r="K323" s="13">
        <f t="shared" si="156"/>
        <v>444.42</v>
      </c>
      <c r="L323" s="13"/>
      <c r="M323" s="13">
        <f t="shared" si="136"/>
        <v>1007.209</v>
      </c>
      <c r="N323" s="11">
        <v>0</v>
      </c>
      <c r="O323" s="11">
        <f t="shared" si="160"/>
        <v>243.36</v>
      </c>
      <c r="P323" s="11">
        <f t="shared" si="161"/>
        <v>9.13</v>
      </c>
      <c r="Q323" s="13">
        <f t="shared" si="157"/>
        <v>104.57</v>
      </c>
      <c r="R323" s="13"/>
      <c r="S323" s="11">
        <f t="shared" si="137"/>
        <v>357.06</v>
      </c>
      <c r="T323" s="11">
        <f t="shared" si="138"/>
        <v>1364.269</v>
      </c>
      <c r="U323" s="11"/>
      <c r="X323" s="2">
        <f t="shared" si="162"/>
        <v>486.728</v>
      </c>
      <c r="Y323" s="2">
        <f t="shared" si="163"/>
        <v>0</v>
      </c>
      <c r="Z323" s="2">
        <f t="shared" si="155"/>
        <v>243.36</v>
      </c>
      <c r="AA323" s="35" t="str">
        <f>VLOOKUP(C323,[7]export!$B$1:$I$388,8,0)</f>
        <v>243.36</v>
      </c>
      <c r="AB323" s="2">
        <f>VLOOKUP(C323,[8]Sheet1!$B$1:$K$500,9,0)</f>
        <v>9.13</v>
      </c>
      <c r="AC323" s="2">
        <f t="shared" si="151"/>
        <v>0</v>
      </c>
      <c r="AD323" s="2">
        <f>VLOOKUP(C323,'2021.06'!$C$2:$M$500,9,0)</f>
        <v>424.17</v>
      </c>
      <c r="AE323" s="2">
        <f>VLOOKUP(D323,'2021.07'!$D$2:$M$435,7,0)</f>
        <v>21.301</v>
      </c>
      <c r="AF323" s="2">
        <f t="shared" si="150"/>
        <v>0</v>
      </c>
      <c r="AH323" s="2" t="str">
        <f>VLOOKUP(D323,[9]Sheet1!$C$1:$H$500,6,0)</f>
        <v>正常应缴</v>
      </c>
    </row>
    <row r="324" ht="20" customHeight="1" spans="1:34">
      <c r="A324" s="38">
        <f t="shared" si="154"/>
        <v>321</v>
      </c>
      <c r="B324" s="41"/>
      <c r="C324" s="42" t="s">
        <v>1009</v>
      </c>
      <c r="D324" s="29" t="s">
        <v>1010</v>
      </c>
      <c r="E324" s="17">
        <v>3042.05</v>
      </c>
      <c r="F324" s="11">
        <v>3043</v>
      </c>
      <c r="G324" s="13">
        <v>5228.42</v>
      </c>
      <c r="H324" s="11">
        <f t="shared" si="140"/>
        <v>54.76</v>
      </c>
      <c r="I324" s="11">
        <f t="shared" si="158"/>
        <v>486.728</v>
      </c>
      <c r="J324" s="11">
        <f t="shared" si="159"/>
        <v>21.301</v>
      </c>
      <c r="K324" s="13">
        <f t="shared" si="156"/>
        <v>444.42</v>
      </c>
      <c r="L324" s="13"/>
      <c r="M324" s="13">
        <f t="shared" si="136"/>
        <v>1007.209</v>
      </c>
      <c r="N324" s="11">
        <v>0</v>
      </c>
      <c r="O324" s="11">
        <f t="shared" si="160"/>
        <v>243.36</v>
      </c>
      <c r="P324" s="11">
        <f t="shared" si="161"/>
        <v>9.13</v>
      </c>
      <c r="Q324" s="13">
        <f t="shared" si="157"/>
        <v>104.57</v>
      </c>
      <c r="R324" s="13"/>
      <c r="S324" s="11">
        <f t="shared" si="137"/>
        <v>357.06</v>
      </c>
      <c r="T324" s="11">
        <f t="shared" si="138"/>
        <v>1364.269</v>
      </c>
      <c r="U324" s="11"/>
      <c r="X324" s="2">
        <f t="shared" si="162"/>
        <v>486.728</v>
      </c>
      <c r="Y324" s="2">
        <f t="shared" si="163"/>
        <v>0</v>
      </c>
      <c r="Z324" s="2">
        <f t="shared" si="155"/>
        <v>243.36</v>
      </c>
      <c r="AA324" s="35" t="str">
        <f>VLOOKUP(C324,[7]export!$B$1:$I$388,8,0)</f>
        <v>243.36</v>
      </c>
      <c r="AB324" s="2">
        <f>VLOOKUP(C324,[8]Sheet1!$B$1:$K$500,9,0)</f>
        <v>9.13</v>
      </c>
      <c r="AC324" s="2">
        <f t="shared" si="151"/>
        <v>0</v>
      </c>
      <c r="AD324" s="2">
        <f>VLOOKUP(C324,'2021.06'!$C$2:$M$500,9,0)</f>
        <v>424.17</v>
      </c>
      <c r="AE324" s="2">
        <f>VLOOKUP(D324,'2021.07'!$D$2:$M$435,7,0)</f>
        <v>21.301</v>
      </c>
      <c r="AF324" s="2">
        <f t="shared" si="150"/>
        <v>0</v>
      </c>
      <c r="AH324" s="2" t="str">
        <f>VLOOKUP(D324,[9]Sheet1!$C$1:$H$500,6,0)</f>
        <v>正常应缴</v>
      </c>
    </row>
    <row r="325" ht="20" customHeight="1" spans="1:34">
      <c r="A325" s="38">
        <f t="shared" si="154"/>
        <v>322</v>
      </c>
      <c r="B325" s="41"/>
      <c r="C325" s="42" t="s">
        <v>1011</v>
      </c>
      <c r="D325" s="29" t="s">
        <v>1012</v>
      </c>
      <c r="E325" s="17">
        <v>3042.05</v>
      </c>
      <c r="F325" s="11">
        <v>3043</v>
      </c>
      <c r="G325" s="13">
        <v>5228.42</v>
      </c>
      <c r="H325" s="11">
        <f t="shared" si="140"/>
        <v>54.76</v>
      </c>
      <c r="I325" s="11">
        <f t="shared" si="158"/>
        <v>486.728</v>
      </c>
      <c r="J325" s="11">
        <f t="shared" si="159"/>
        <v>21.301</v>
      </c>
      <c r="K325" s="13">
        <f t="shared" si="156"/>
        <v>444.42</v>
      </c>
      <c r="L325" s="13"/>
      <c r="M325" s="13">
        <f t="shared" ref="M325:M388" si="164">SUM(H325:L325)</f>
        <v>1007.209</v>
      </c>
      <c r="N325" s="11">
        <v>0</v>
      </c>
      <c r="O325" s="11">
        <f t="shared" si="160"/>
        <v>243.36</v>
      </c>
      <c r="P325" s="11">
        <f t="shared" si="161"/>
        <v>9.13</v>
      </c>
      <c r="Q325" s="13">
        <f t="shared" si="157"/>
        <v>104.57</v>
      </c>
      <c r="R325" s="13"/>
      <c r="S325" s="11">
        <f t="shared" ref="S325:S388" si="165">SUM(N325:R325)</f>
        <v>357.06</v>
      </c>
      <c r="T325" s="11">
        <f t="shared" ref="T325:T388" si="166">M325+S325</f>
        <v>1364.269</v>
      </c>
      <c r="U325" s="11"/>
      <c r="X325" s="2">
        <f t="shared" si="162"/>
        <v>486.728</v>
      </c>
      <c r="Y325" s="2">
        <f t="shared" si="163"/>
        <v>0</v>
      </c>
      <c r="Z325" s="2">
        <f t="shared" si="155"/>
        <v>243.36</v>
      </c>
      <c r="AA325" s="35" t="str">
        <f>VLOOKUP(C325,[7]export!$B$1:$I$388,8,0)</f>
        <v>243.36</v>
      </c>
      <c r="AB325" s="2">
        <f>VLOOKUP(C325,[8]Sheet1!$B$1:$K$500,9,0)</f>
        <v>9.13</v>
      </c>
      <c r="AC325" s="2">
        <f t="shared" si="151"/>
        <v>0</v>
      </c>
      <c r="AD325" s="2">
        <f>VLOOKUP(C325,'2021.06'!$C$2:$M$500,9,0)</f>
        <v>424.17</v>
      </c>
      <c r="AE325" s="2">
        <f>VLOOKUP(D325,'2021.07'!$D$2:$M$435,7,0)</f>
        <v>21.301</v>
      </c>
      <c r="AF325" s="2">
        <f t="shared" ref="AF325:AF388" si="167">AE325-J325</f>
        <v>0</v>
      </c>
      <c r="AH325" s="2" t="str">
        <f>VLOOKUP(D325,[9]Sheet1!$C$1:$H$500,6,0)</f>
        <v>正常应缴</v>
      </c>
    </row>
    <row r="326" ht="20" customHeight="1" spans="1:34">
      <c r="A326" s="38">
        <f t="shared" si="154"/>
        <v>323</v>
      </c>
      <c r="B326" s="41"/>
      <c r="C326" s="42" t="s">
        <v>1013</v>
      </c>
      <c r="D326" s="29" t="s">
        <v>1014</v>
      </c>
      <c r="E326" s="17">
        <v>3042.05</v>
      </c>
      <c r="F326" s="11">
        <v>3043</v>
      </c>
      <c r="G326" s="13">
        <v>0</v>
      </c>
      <c r="H326" s="11">
        <f>ROUND(E326*0.018,2)</f>
        <v>54.76</v>
      </c>
      <c r="I326" s="11">
        <f t="shared" si="158"/>
        <v>486.728</v>
      </c>
      <c r="J326" s="11">
        <f t="shared" si="159"/>
        <v>21.301</v>
      </c>
      <c r="K326" s="13">
        <v>0</v>
      </c>
      <c r="L326" s="11"/>
      <c r="M326" s="13">
        <f t="shared" si="164"/>
        <v>562.789</v>
      </c>
      <c r="N326" s="11">
        <v>0</v>
      </c>
      <c r="O326" s="11">
        <f t="shared" si="160"/>
        <v>243.36</v>
      </c>
      <c r="P326" s="11">
        <f t="shared" si="161"/>
        <v>9.13</v>
      </c>
      <c r="Q326" s="13">
        <v>0</v>
      </c>
      <c r="R326" s="11"/>
      <c r="S326" s="11">
        <f t="shared" si="165"/>
        <v>252.49</v>
      </c>
      <c r="T326" s="11">
        <f t="shared" si="166"/>
        <v>815.279</v>
      </c>
      <c r="U326" s="11"/>
      <c r="X326" s="2">
        <f t="shared" si="162"/>
        <v>486.728</v>
      </c>
      <c r="Y326" s="2">
        <f t="shared" si="163"/>
        <v>0</v>
      </c>
      <c r="Z326" s="2">
        <f t="shared" si="155"/>
        <v>243.36</v>
      </c>
      <c r="AA326" s="35" t="str">
        <f>VLOOKUP(C326,[7]export!$B$1:$I$388,8,0)</f>
        <v>243.36</v>
      </c>
      <c r="AB326" s="2">
        <f>VLOOKUP(C326,[8]Sheet1!$B$1:$K$500,9,0)</f>
        <v>9.13</v>
      </c>
      <c r="AC326" s="2">
        <f t="shared" si="151"/>
        <v>0</v>
      </c>
      <c r="AD326" s="2">
        <f>VLOOKUP(C326,'2021.06'!$C$2:$M$500,9,0)</f>
        <v>0</v>
      </c>
      <c r="AE326" s="2">
        <f>VLOOKUP(D326,'2021.07'!$D$2:$M$435,7,0)</f>
        <v>21.301</v>
      </c>
      <c r="AF326" s="2">
        <f t="shared" si="167"/>
        <v>0</v>
      </c>
      <c r="AH326" s="2" t="str">
        <f>VLOOKUP(D326,[9]Sheet1!$C$1:$H$500,6,0)</f>
        <v>正常应缴</v>
      </c>
    </row>
    <row r="327" ht="20" customHeight="1" spans="1:34">
      <c r="A327" s="38">
        <f t="shared" si="154"/>
        <v>324</v>
      </c>
      <c r="B327" s="41"/>
      <c r="C327" s="42" t="s">
        <v>1015</v>
      </c>
      <c r="D327" s="29" t="s">
        <v>1016</v>
      </c>
      <c r="E327" s="17">
        <v>3042.05</v>
      </c>
      <c r="F327" s="11">
        <v>3043</v>
      </c>
      <c r="G327" s="13">
        <v>0</v>
      </c>
      <c r="H327" s="11">
        <f>ROUND(E327*0.018,2)</f>
        <v>54.76</v>
      </c>
      <c r="I327" s="11">
        <v>0</v>
      </c>
      <c r="J327" s="11">
        <v>0</v>
      </c>
      <c r="K327" s="11">
        <v>0</v>
      </c>
      <c r="L327" s="11"/>
      <c r="M327" s="13">
        <f t="shared" si="164"/>
        <v>54.76</v>
      </c>
      <c r="N327" s="11">
        <v>0</v>
      </c>
      <c r="O327" s="11">
        <v>0</v>
      </c>
      <c r="P327" s="11">
        <v>0</v>
      </c>
      <c r="Q327" s="11">
        <v>0</v>
      </c>
      <c r="R327" s="11"/>
      <c r="S327" s="11">
        <f t="shared" si="165"/>
        <v>0</v>
      </c>
      <c r="T327" s="11">
        <f t="shared" si="166"/>
        <v>54.76</v>
      </c>
      <c r="U327" s="11"/>
      <c r="Y327" s="2" t="e">
        <f>VLOOKUP(C327,'[5]6月养老保险明细导'!$B$1:$R$500,17,0)</f>
        <v>#N/A</v>
      </c>
      <c r="Z327" s="2" t="e">
        <f t="shared" si="155"/>
        <v>#N/A</v>
      </c>
      <c r="AA327" s="35" t="e">
        <f>VLOOKUP(C327,[7]export!$B$1:$I$388,8,0)</f>
        <v>#N/A</v>
      </c>
      <c r="AB327" s="2" t="e">
        <f>VLOOKUP(C327,[8]Sheet1!$B$1:$K$500,9,0)</f>
        <v>#N/A</v>
      </c>
      <c r="AC327" s="2" t="e">
        <f t="shared" si="151"/>
        <v>#N/A</v>
      </c>
      <c r="AD327" s="2">
        <f>VLOOKUP(C327,'2021.06'!$C$2:$M$500,9,0)</f>
        <v>0</v>
      </c>
      <c r="AE327" s="2">
        <f>VLOOKUP(D327,'2021.07'!$D$2:$M$435,7,0)</f>
        <v>0</v>
      </c>
      <c r="AF327" s="2">
        <f t="shared" si="167"/>
        <v>0</v>
      </c>
      <c r="AH327" s="2" t="e">
        <f>VLOOKUP(D327,[9]Sheet1!$C$1:$H$500,6,0)</f>
        <v>#N/A</v>
      </c>
    </row>
    <row r="328" ht="20" customHeight="1" spans="1:34">
      <c r="A328" s="38">
        <f t="shared" si="154"/>
        <v>325</v>
      </c>
      <c r="B328" s="41"/>
      <c r="C328" s="42" t="s">
        <v>1017</v>
      </c>
      <c r="D328" s="29" t="s">
        <v>1018</v>
      </c>
      <c r="E328" s="17">
        <v>3042.05</v>
      </c>
      <c r="F328" s="11">
        <v>3043</v>
      </c>
      <c r="G328" s="13">
        <v>0</v>
      </c>
      <c r="H328" s="11">
        <f>ROUND(E328*0.018,2)</f>
        <v>54.76</v>
      </c>
      <c r="I328" s="11">
        <v>0</v>
      </c>
      <c r="J328" s="11">
        <v>0</v>
      </c>
      <c r="K328" s="11">
        <v>0</v>
      </c>
      <c r="L328" s="11"/>
      <c r="M328" s="13">
        <f t="shared" si="164"/>
        <v>54.76</v>
      </c>
      <c r="N328" s="11">
        <v>0</v>
      </c>
      <c r="O328" s="11">
        <v>0</v>
      </c>
      <c r="P328" s="11">
        <v>0</v>
      </c>
      <c r="Q328" s="11">
        <v>0</v>
      </c>
      <c r="R328" s="11"/>
      <c r="S328" s="11">
        <f t="shared" si="165"/>
        <v>0</v>
      </c>
      <c r="T328" s="11">
        <f t="shared" si="166"/>
        <v>54.76</v>
      </c>
      <c r="U328" s="11"/>
      <c r="Y328" s="2" t="e">
        <f>VLOOKUP(C328,'[5]6月养老保险明细导'!$B$1:$R$500,17,0)</f>
        <v>#N/A</v>
      </c>
      <c r="Z328" s="2" t="e">
        <f t="shared" si="155"/>
        <v>#N/A</v>
      </c>
      <c r="AA328" s="35" t="e">
        <f>VLOOKUP(C328,[7]export!$B$1:$I$388,8,0)</f>
        <v>#N/A</v>
      </c>
      <c r="AB328" s="2" t="e">
        <f>VLOOKUP(C328,[8]Sheet1!$B$1:$K$500,9,0)</f>
        <v>#N/A</v>
      </c>
      <c r="AC328" s="2" t="e">
        <f t="shared" si="151"/>
        <v>#N/A</v>
      </c>
      <c r="AD328" s="2">
        <f>VLOOKUP(C328,'2021.06'!$C$2:$M$500,9,0)</f>
        <v>0</v>
      </c>
      <c r="AE328" s="2">
        <f>VLOOKUP(D328,'2021.07'!$D$2:$M$435,7,0)</f>
        <v>0</v>
      </c>
      <c r="AF328" s="2">
        <f t="shared" si="167"/>
        <v>0</v>
      </c>
      <c r="AH328" s="2" t="e">
        <f>VLOOKUP(D328,[9]Sheet1!$C$1:$H$500,6,0)</f>
        <v>#N/A</v>
      </c>
    </row>
    <row r="329" ht="20" customHeight="1" spans="1:34">
      <c r="A329" s="38">
        <f t="shared" si="154"/>
        <v>326</v>
      </c>
      <c r="B329" s="41"/>
      <c r="C329" s="42" t="s">
        <v>1019</v>
      </c>
      <c r="D329" s="29" t="s">
        <v>1020</v>
      </c>
      <c r="E329" s="17">
        <v>3042.05</v>
      </c>
      <c r="F329" s="11">
        <v>3043</v>
      </c>
      <c r="G329" s="13">
        <v>0</v>
      </c>
      <c r="H329" s="11">
        <f>ROUND(E329*0.018,2)</f>
        <v>54.76</v>
      </c>
      <c r="I329" s="11">
        <v>0</v>
      </c>
      <c r="J329" s="11">
        <v>0</v>
      </c>
      <c r="K329" s="11">
        <v>0</v>
      </c>
      <c r="L329" s="11"/>
      <c r="M329" s="13">
        <f t="shared" si="164"/>
        <v>54.76</v>
      </c>
      <c r="N329" s="11">
        <v>0</v>
      </c>
      <c r="O329" s="11">
        <v>0</v>
      </c>
      <c r="P329" s="11">
        <v>0</v>
      </c>
      <c r="Q329" s="11">
        <v>0</v>
      </c>
      <c r="R329" s="11"/>
      <c r="S329" s="11">
        <f t="shared" si="165"/>
        <v>0</v>
      </c>
      <c r="T329" s="11">
        <f t="shared" si="166"/>
        <v>54.76</v>
      </c>
      <c r="U329" s="11"/>
      <c r="Y329" s="2" t="e">
        <f>VLOOKUP(C329,'[5]6月养老保险明细导'!$B$1:$R$500,17,0)</f>
        <v>#N/A</v>
      </c>
      <c r="Z329" s="2" t="e">
        <f t="shared" si="155"/>
        <v>#N/A</v>
      </c>
      <c r="AA329" s="35" t="e">
        <f>VLOOKUP(C329,[7]export!$B$1:$I$388,8,0)</f>
        <v>#N/A</v>
      </c>
      <c r="AB329" s="2" t="e">
        <f>VLOOKUP(C329,[8]Sheet1!$B$1:$K$500,9,0)</f>
        <v>#N/A</v>
      </c>
      <c r="AC329" s="2" t="e">
        <f>P329-AB329</f>
        <v>#N/A</v>
      </c>
      <c r="AD329" s="2">
        <f>VLOOKUP(C329,'2021.06'!$C$2:$M$500,9,0)</f>
        <v>0</v>
      </c>
      <c r="AE329" s="2">
        <f>VLOOKUP(D329,'2021.07'!$D$2:$M$435,7,0)</f>
        <v>0</v>
      </c>
      <c r="AF329" s="2">
        <f t="shared" si="167"/>
        <v>0</v>
      </c>
      <c r="AH329" s="2" t="e">
        <f>VLOOKUP(D329,[9]Sheet1!$C$1:$H$500,6,0)</f>
        <v>#N/A</v>
      </c>
    </row>
    <row r="330" ht="20" customHeight="1" spans="1:34">
      <c r="A330" s="38">
        <f t="shared" si="154"/>
        <v>327</v>
      </c>
      <c r="B330" s="41"/>
      <c r="C330" s="42" t="s">
        <v>1023</v>
      </c>
      <c r="D330" s="29" t="s">
        <v>1024</v>
      </c>
      <c r="E330" s="17">
        <v>3042.05</v>
      </c>
      <c r="F330" s="11">
        <v>3043</v>
      </c>
      <c r="G330" s="13">
        <v>0</v>
      </c>
      <c r="H330" s="11">
        <f t="shared" ref="H330:H354" si="168">ROUND(E330*0.018,2)</f>
        <v>54.76</v>
      </c>
      <c r="I330" s="11">
        <v>0</v>
      </c>
      <c r="J330" s="11">
        <v>0</v>
      </c>
      <c r="K330" s="11">
        <v>0</v>
      </c>
      <c r="L330" s="11"/>
      <c r="M330" s="13">
        <f t="shared" si="164"/>
        <v>54.76</v>
      </c>
      <c r="N330" s="11">
        <v>0</v>
      </c>
      <c r="O330" s="11">
        <v>0</v>
      </c>
      <c r="P330" s="11">
        <v>0</v>
      </c>
      <c r="Q330" s="11">
        <v>0</v>
      </c>
      <c r="R330" s="11"/>
      <c r="S330" s="11">
        <f t="shared" si="165"/>
        <v>0</v>
      </c>
      <c r="T330" s="11">
        <f t="shared" si="166"/>
        <v>54.76</v>
      </c>
      <c r="U330" s="11"/>
      <c r="Y330" s="2" t="e">
        <f>VLOOKUP(C330,'[5]6月养老保险明细导'!$B$1:$R$500,17,0)</f>
        <v>#N/A</v>
      </c>
      <c r="Z330" s="2" t="e">
        <f t="shared" ref="Z330:Z343" si="169">O330-Y330</f>
        <v>#N/A</v>
      </c>
      <c r="AA330" s="35" t="e">
        <f>VLOOKUP(C330,[7]export!$B$1:$I$388,8,0)</f>
        <v>#N/A</v>
      </c>
      <c r="AB330" s="2" t="e">
        <f>VLOOKUP(C330,[8]Sheet1!$B$1:$K$500,9,0)</f>
        <v>#N/A</v>
      </c>
      <c r="AC330" s="2" t="e">
        <f t="shared" ref="AC330:AC350" si="170">P330-AB330</f>
        <v>#N/A</v>
      </c>
      <c r="AD330" s="2">
        <f>VLOOKUP(C330,'2021.06'!$C$2:$M$500,9,0)</f>
        <v>0</v>
      </c>
      <c r="AE330" s="2">
        <f>VLOOKUP(D330,'2021.07'!$D$2:$M$435,7,0)</f>
        <v>0</v>
      </c>
      <c r="AF330" s="2">
        <f t="shared" si="167"/>
        <v>0</v>
      </c>
      <c r="AH330" s="2" t="e">
        <f>VLOOKUP(D330,[9]Sheet1!$C$1:$H$500,6,0)</f>
        <v>#N/A</v>
      </c>
    </row>
    <row r="331" ht="20" customHeight="1" spans="1:34">
      <c r="A331" s="38">
        <f t="shared" si="154"/>
        <v>328</v>
      </c>
      <c r="B331" s="41"/>
      <c r="C331" s="42" t="s">
        <v>1029</v>
      </c>
      <c r="D331" s="29" t="s">
        <v>1030</v>
      </c>
      <c r="E331" s="17">
        <v>3042.05</v>
      </c>
      <c r="F331" s="11">
        <v>3043</v>
      </c>
      <c r="G331" s="13">
        <v>0</v>
      </c>
      <c r="H331" s="11">
        <f t="shared" si="168"/>
        <v>54.76</v>
      </c>
      <c r="I331" s="11">
        <v>0</v>
      </c>
      <c r="J331" s="11">
        <v>0</v>
      </c>
      <c r="K331" s="11">
        <v>0</v>
      </c>
      <c r="L331" s="11"/>
      <c r="M331" s="13">
        <f t="shared" si="164"/>
        <v>54.76</v>
      </c>
      <c r="N331" s="11">
        <v>0</v>
      </c>
      <c r="O331" s="11">
        <v>0</v>
      </c>
      <c r="P331" s="11">
        <v>0</v>
      </c>
      <c r="Q331" s="11">
        <v>0</v>
      </c>
      <c r="R331" s="11"/>
      <c r="S331" s="11">
        <f t="shared" si="165"/>
        <v>0</v>
      </c>
      <c r="T331" s="11">
        <f t="shared" si="166"/>
        <v>54.76</v>
      </c>
      <c r="U331" s="11"/>
      <c r="Y331" s="2" t="e">
        <f>VLOOKUP(C331,'[5]6月养老保险明细导'!$B$1:$R$500,17,0)</f>
        <v>#N/A</v>
      </c>
      <c r="Z331" s="2" t="e">
        <f t="shared" si="169"/>
        <v>#N/A</v>
      </c>
      <c r="AA331" s="35" t="e">
        <f>VLOOKUP(C331,[7]export!$B$1:$I$388,8,0)</f>
        <v>#N/A</v>
      </c>
      <c r="AB331" s="2" t="e">
        <f>VLOOKUP(C331,[8]Sheet1!$B$1:$K$500,9,0)</f>
        <v>#N/A</v>
      </c>
      <c r="AC331" s="2" t="e">
        <f t="shared" si="170"/>
        <v>#N/A</v>
      </c>
      <c r="AD331" s="2">
        <f>VLOOKUP(C331,'2021.06'!$C$2:$M$500,9,0)</f>
        <v>0</v>
      </c>
      <c r="AE331" s="2">
        <f>VLOOKUP(D331,'2021.07'!$D$2:$M$435,7,0)</f>
        <v>0</v>
      </c>
      <c r="AF331" s="2">
        <f t="shared" si="167"/>
        <v>0</v>
      </c>
      <c r="AH331" s="2" t="e">
        <f>VLOOKUP(D331,[9]Sheet1!$C$1:$H$500,6,0)</f>
        <v>#N/A</v>
      </c>
    </row>
    <row r="332" ht="20" customHeight="1" spans="1:34">
      <c r="A332" s="38">
        <f t="shared" si="154"/>
        <v>329</v>
      </c>
      <c r="B332" s="41"/>
      <c r="C332" s="42" t="s">
        <v>1031</v>
      </c>
      <c r="D332" s="29" t="s">
        <v>1032</v>
      </c>
      <c r="E332" s="17">
        <v>3042.05</v>
      </c>
      <c r="F332" s="11">
        <v>3043</v>
      </c>
      <c r="G332" s="13">
        <v>0</v>
      </c>
      <c r="H332" s="11">
        <f t="shared" si="168"/>
        <v>54.76</v>
      </c>
      <c r="I332" s="11">
        <v>0</v>
      </c>
      <c r="J332" s="11">
        <v>0</v>
      </c>
      <c r="K332" s="11">
        <v>0</v>
      </c>
      <c r="L332" s="11"/>
      <c r="M332" s="13">
        <f t="shared" si="164"/>
        <v>54.76</v>
      </c>
      <c r="N332" s="11">
        <v>0</v>
      </c>
      <c r="O332" s="11">
        <v>0</v>
      </c>
      <c r="P332" s="11">
        <v>0</v>
      </c>
      <c r="Q332" s="11">
        <v>0</v>
      </c>
      <c r="R332" s="11"/>
      <c r="S332" s="11">
        <f t="shared" si="165"/>
        <v>0</v>
      </c>
      <c r="T332" s="11">
        <f t="shared" si="166"/>
        <v>54.76</v>
      </c>
      <c r="U332" s="11"/>
      <c r="Y332" s="2" t="e">
        <f>VLOOKUP(C332,'[5]6月养老保险明细导'!$B$1:$R$500,17,0)</f>
        <v>#N/A</v>
      </c>
      <c r="Z332" s="2" t="e">
        <f t="shared" si="169"/>
        <v>#N/A</v>
      </c>
      <c r="AA332" s="35" t="e">
        <f>VLOOKUP(C332,[7]export!$B$1:$I$388,8,0)</f>
        <v>#N/A</v>
      </c>
      <c r="AB332" s="2" t="e">
        <f>VLOOKUP(C332,[8]Sheet1!$B$1:$K$500,9,0)</f>
        <v>#N/A</v>
      </c>
      <c r="AC332" s="2" t="e">
        <f t="shared" si="170"/>
        <v>#N/A</v>
      </c>
      <c r="AD332" s="2">
        <f>VLOOKUP(C332,'2021.06'!$C$2:$M$500,9,0)</f>
        <v>0</v>
      </c>
      <c r="AE332" s="2">
        <f>VLOOKUP(D332,'2021.07'!$D$2:$M$435,7,0)</f>
        <v>0</v>
      </c>
      <c r="AF332" s="2">
        <f t="shared" si="167"/>
        <v>0</v>
      </c>
      <c r="AH332" s="2" t="e">
        <f>VLOOKUP(D332,[9]Sheet1!$C$1:$H$500,6,0)</f>
        <v>#N/A</v>
      </c>
    </row>
    <row r="333" ht="20" customHeight="1" spans="1:34">
      <c r="A333" s="38">
        <f t="shared" si="154"/>
        <v>330</v>
      </c>
      <c r="B333" s="41"/>
      <c r="C333" s="42" t="s">
        <v>1033</v>
      </c>
      <c r="D333" s="29" t="s">
        <v>1034</v>
      </c>
      <c r="E333" s="17">
        <v>3042.05</v>
      </c>
      <c r="F333" s="11">
        <v>3043</v>
      </c>
      <c r="G333" s="13">
        <v>0</v>
      </c>
      <c r="H333" s="11">
        <f t="shared" si="168"/>
        <v>54.76</v>
      </c>
      <c r="I333" s="11">
        <v>0</v>
      </c>
      <c r="J333" s="11">
        <v>0</v>
      </c>
      <c r="K333" s="11">
        <v>0</v>
      </c>
      <c r="L333" s="11"/>
      <c r="M333" s="13">
        <f t="shared" si="164"/>
        <v>54.76</v>
      </c>
      <c r="N333" s="11">
        <v>0</v>
      </c>
      <c r="O333" s="11">
        <v>0</v>
      </c>
      <c r="P333" s="11">
        <v>0</v>
      </c>
      <c r="Q333" s="11">
        <v>0</v>
      </c>
      <c r="R333" s="11"/>
      <c r="S333" s="11">
        <f t="shared" si="165"/>
        <v>0</v>
      </c>
      <c r="T333" s="11">
        <f t="shared" si="166"/>
        <v>54.76</v>
      </c>
      <c r="U333" s="11"/>
      <c r="Y333" s="2" t="e">
        <f>VLOOKUP(C333,'[5]6月养老保险明细导'!$B$1:$R$500,17,0)</f>
        <v>#N/A</v>
      </c>
      <c r="Z333" s="2" t="e">
        <f t="shared" si="169"/>
        <v>#N/A</v>
      </c>
      <c r="AA333" s="35" t="e">
        <f>VLOOKUP(C333,[7]export!$B$1:$I$388,8,0)</f>
        <v>#N/A</v>
      </c>
      <c r="AB333" s="2" t="e">
        <f>VLOOKUP(C333,[8]Sheet1!$B$1:$K$500,9,0)</f>
        <v>#N/A</v>
      </c>
      <c r="AC333" s="2" t="e">
        <f t="shared" si="170"/>
        <v>#N/A</v>
      </c>
      <c r="AD333" s="2">
        <f>VLOOKUP(C333,'2021.06'!$C$2:$M$500,9,0)</f>
        <v>0</v>
      </c>
      <c r="AE333" s="2">
        <f>VLOOKUP(D333,'2021.07'!$D$2:$M$435,7,0)</f>
        <v>0</v>
      </c>
      <c r="AF333" s="2">
        <f t="shared" si="167"/>
        <v>0</v>
      </c>
      <c r="AH333" s="2" t="e">
        <f>VLOOKUP(D333,[9]Sheet1!$C$1:$H$500,6,0)</f>
        <v>#N/A</v>
      </c>
    </row>
    <row r="334" ht="20" customHeight="1" spans="1:34">
      <c r="A334" s="38">
        <f t="shared" si="154"/>
        <v>331</v>
      </c>
      <c r="B334" s="41"/>
      <c r="C334" s="42" t="s">
        <v>1035</v>
      </c>
      <c r="D334" s="29" t="s">
        <v>1036</v>
      </c>
      <c r="E334" s="17">
        <v>3042.05</v>
      </c>
      <c r="F334" s="11">
        <v>3043</v>
      </c>
      <c r="G334" s="13">
        <v>0</v>
      </c>
      <c r="H334" s="11">
        <f t="shared" si="168"/>
        <v>54.76</v>
      </c>
      <c r="I334" s="11">
        <v>0</v>
      </c>
      <c r="J334" s="11">
        <v>0</v>
      </c>
      <c r="K334" s="11">
        <v>0</v>
      </c>
      <c r="L334" s="11"/>
      <c r="M334" s="13">
        <f t="shared" si="164"/>
        <v>54.76</v>
      </c>
      <c r="N334" s="11">
        <v>0</v>
      </c>
      <c r="O334" s="11">
        <v>0</v>
      </c>
      <c r="P334" s="11">
        <v>0</v>
      </c>
      <c r="Q334" s="11">
        <v>0</v>
      </c>
      <c r="R334" s="11"/>
      <c r="S334" s="11">
        <f t="shared" si="165"/>
        <v>0</v>
      </c>
      <c r="T334" s="11">
        <f t="shared" si="166"/>
        <v>54.76</v>
      </c>
      <c r="U334" s="11"/>
      <c r="Y334" s="2" t="e">
        <f>VLOOKUP(C334,'[5]6月养老保险明细导'!$B$1:$R$500,17,0)</f>
        <v>#N/A</v>
      </c>
      <c r="Z334" s="2" t="e">
        <f t="shared" si="169"/>
        <v>#N/A</v>
      </c>
      <c r="AA334" s="35" t="e">
        <f>VLOOKUP(C334,[7]export!$B$1:$I$388,8,0)</f>
        <v>#N/A</v>
      </c>
      <c r="AB334" s="2" t="e">
        <f>VLOOKUP(C334,[8]Sheet1!$B$1:$K$500,9,0)</f>
        <v>#N/A</v>
      </c>
      <c r="AC334" s="2" t="e">
        <f t="shared" si="170"/>
        <v>#N/A</v>
      </c>
      <c r="AD334" s="2">
        <f>VLOOKUP(C334,'2021.06'!$C$2:$M$500,9,0)</f>
        <v>0</v>
      </c>
      <c r="AE334" s="2">
        <f>VLOOKUP(D334,'2021.07'!$D$2:$M$435,7,0)</f>
        <v>0</v>
      </c>
      <c r="AF334" s="2">
        <f t="shared" si="167"/>
        <v>0</v>
      </c>
      <c r="AH334" s="2" t="e">
        <f>VLOOKUP(D334,[9]Sheet1!$C$1:$H$500,6,0)</f>
        <v>#N/A</v>
      </c>
    </row>
    <row r="335" ht="20" customHeight="1" spans="1:34">
      <c r="A335" s="38">
        <f t="shared" si="154"/>
        <v>332</v>
      </c>
      <c r="B335" s="41"/>
      <c r="C335" s="42" t="s">
        <v>1039</v>
      </c>
      <c r="D335" s="29" t="s">
        <v>1040</v>
      </c>
      <c r="E335" s="17">
        <v>3042.05</v>
      </c>
      <c r="F335" s="11">
        <v>3043</v>
      </c>
      <c r="G335" s="13">
        <v>0</v>
      </c>
      <c r="H335" s="11">
        <f t="shared" si="168"/>
        <v>54.76</v>
      </c>
      <c r="I335" s="11">
        <v>0</v>
      </c>
      <c r="J335" s="11">
        <v>0</v>
      </c>
      <c r="K335" s="11">
        <v>0</v>
      </c>
      <c r="L335" s="11"/>
      <c r="M335" s="13">
        <f t="shared" si="164"/>
        <v>54.76</v>
      </c>
      <c r="N335" s="11">
        <v>0</v>
      </c>
      <c r="O335" s="11">
        <v>0</v>
      </c>
      <c r="P335" s="11">
        <v>0</v>
      </c>
      <c r="Q335" s="11">
        <v>0</v>
      </c>
      <c r="R335" s="11"/>
      <c r="S335" s="11">
        <f t="shared" si="165"/>
        <v>0</v>
      </c>
      <c r="T335" s="11">
        <f t="shared" si="166"/>
        <v>54.76</v>
      </c>
      <c r="U335" s="11"/>
      <c r="Y335" s="2" t="e">
        <f>VLOOKUP(C335,'[5]6月养老保险明细导'!$B$1:$R$500,17,0)</f>
        <v>#N/A</v>
      </c>
      <c r="Z335" s="2" t="e">
        <f t="shared" si="169"/>
        <v>#N/A</v>
      </c>
      <c r="AA335" s="35" t="e">
        <f>VLOOKUP(C335,[7]export!$B$1:$I$388,8,0)</f>
        <v>#N/A</v>
      </c>
      <c r="AB335" s="2" t="e">
        <f>VLOOKUP(C335,[8]Sheet1!$B$1:$K$500,9,0)</f>
        <v>#N/A</v>
      </c>
      <c r="AC335" s="2" t="e">
        <f t="shared" si="170"/>
        <v>#N/A</v>
      </c>
      <c r="AD335" s="2">
        <f>VLOOKUP(C335,'2021.06'!$C$2:$M$500,9,0)</f>
        <v>0</v>
      </c>
      <c r="AE335" s="2">
        <f>VLOOKUP(D335,'2021.07'!$D$2:$M$435,7,0)</f>
        <v>0</v>
      </c>
      <c r="AF335" s="2">
        <f t="shared" si="167"/>
        <v>0</v>
      </c>
      <c r="AH335" s="2" t="e">
        <f>VLOOKUP(D335,[9]Sheet1!$C$1:$H$500,6,0)</f>
        <v>#N/A</v>
      </c>
    </row>
    <row r="336" ht="20" customHeight="1" spans="1:34">
      <c r="A336" s="38">
        <f t="shared" si="154"/>
        <v>333</v>
      </c>
      <c r="B336" s="41"/>
      <c r="C336" s="42" t="s">
        <v>1045</v>
      </c>
      <c r="D336" s="29" t="s">
        <v>1046</v>
      </c>
      <c r="E336" s="17">
        <v>3042.05</v>
      </c>
      <c r="F336" s="11">
        <v>3043</v>
      </c>
      <c r="G336" s="13">
        <v>0</v>
      </c>
      <c r="H336" s="11">
        <f t="shared" si="168"/>
        <v>54.76</v>
      </c>
      <c r="I336" s="11">
        <v>0</v>
      </c>
      <c r="J336" s="11">
        <v>0</v>
      </c>
      <c r="K336" s="11">
        <v>0</v>
      </c>
      <c r="L336" s="11"/>
      <c r="M336" s="13">
        <f t="shared" si="164"/>
        <v>54.76</v>
      </c>
      <c r="N336" s="11">
        <v>0</v>
      </c>
      <c r="O336" s="11">
        <v>0</v>
      </c>
      <c r="P336" s="11">
        <v>0</v>
      </c>
      <c r="Q336" s="11">
        <v>0</v>
      </c>
      <c r="R336" s="11"/>
      <c r="S336" s="11">
        <f t="shared" si="165"/>
        <v>0</v>
      </c>
      <c r="T336" s="11">
        <f t="shared" si="166"/>
        <v>54.76</v>
      </c>
      <c r="U336" s="11"/>
      <c r="Y336" s="2" t="e">
        <f>VLOOKUP(C336,'[5]6月养老保险明细导'!$B$1:$R$500,17,0)</f>
        <v>#N/A</v>
      </c>
      <c r="Z336" s="2" t="e">
        <f t="shared" si="169"/>
        <v>#N/A</v>
      </c>
      <c r="AA336" s="35" t="e">
        <f>VLOOKUP(C336,[7]export!$B$1:$I$388,8,0)</f>
        <v>#N/A</v>
      </c>
      <c r="AB336" s="2" t="e">
        <f>VLOOKUP(C336,[8]Sheet1!$B$1:$K$500,9,0)</f>
        <v>#N/A</v>
      </c>
      <c r="AC336" s="2" t="e">
        <f t="shared" si="170"/>
        <v>#N/A</v>
      </c>
      <c r="AD336" s="2">
        <f>VLOOKUP(C336,'2021.06'!$C$2:$M$500,9,0)</f>
        <v>0</v>
      </c>
      <c r="AE336" s="2">
        <f>VLOOKUP(D336,'2021.07'!$D$2:$M$435,7,0)</f>
        <v>0</v>
      </c>
      <c r="AF336" s="2">
        <f t="shared" si="167"/>
        <v>0</v>
      </c>
      <c r="AH336" s="2" t="e">
        <f>VLOOKUP(D336,[9]Sheet1!$C$1:$H$500,6,0)</f>
        <v>#N/A</v>
      </c>
    </row>
    <row r="337" ht="20" customHeight="1" spans="1:34">
      <c r="A337" s="38">
        <f t="shared" ref="A337:A350" si="171">ROW()-3</f>
        <v>334</v>
      </c>
      <c r="B337" s="41"/>
      <c r="C337" s="42" t="s">
        <v>1049</v>
      </c>
      <c r="D337" s="29" t="s">
        <v>1050</v>
      </c>
      <c r="E337" s="17">
        <v>3042.05</v>
      </c>
      <c r="F337" s="11">
        <v>3043</v>
      </c>
      <c r="G337" s="13">
        <v>0</v>
      </c>
      <c r="H337" s="11">
        <f t="shared" si="168"/>
        <v>54.76</v>
      </c>
      <c r="I337" s="11">
        <v>0</v>
      </c>
      <c r="J337" s="11">
        <v>0</v>
      </c>
      <c r="K337" s="11">
        <v>0</v>
      </c>
      <c r="L337" s="11"/>
      <c r="M337" s="13">
        <f t="shared" si="164"/>
        <v>54.76</v>
      </c>
      <c r="N337" s="11">
        <v>0</v>
      </c>
      <c r="O337" s="11">
        <v>0</v>
      </c>
      <c r="P337" s="11">
        <v>0</v>
      </c>
      <c r="Q337" s="11">
        <v>0</v>
      </c>
      <c r="R337" s="11"/>
      <c r="S337" s="11">
        <f t="shared" si="165"/>
        <v>0</v>
      </c>
      <c r="T337" s="11">
        <f t="shared" si="166"/>
        <v>54.76</v>
      </c>
      <c r="U337" s="11"/>
      <c r="Y337" s="2" t="e">
        <f>VLOOKUP(C337,'[5]6月养老保险明细导'!$B$1:$R$500,17,0)</f>
        <v>#N/A</v>
      </c>
      <c r="Z337" s="2" t="e">
        <f t="shared" si="169"/>
        <v>#N/A</v>
      </c>
      <c r="AA337" s="35" t="e">
        <f>VLOOKUP(C337,[7]export!$B$1:$I$388,8,0)</f>
        <v>#N/A</v>
      </c>
      <c r="AB337" s="2" t="e">
        <f>VLOOKUP(C337,[8]Sheet1!$B$1:$K$500,9,0)</f>
        <v>#N/A</v>
      </c>
      <c r="AC337" s="2" t="e">
        <f t="shared" si="170"/>
        <v>#N/A</v>
      </c>
      <c r="AD337" s="2">
        <f>VLOOKUP(C337,'2021.06'!$C$2:$M$500,9,0)</f>
        <v>0</v>
      </c>
      <c r="AE337" s="2">
        <f>VLOOKUP(D337,'2021.07'!$D$2:$M$435,7,0)</f>
        <v>0</v>
      </c>
      <c r="AF337" s="2">
        <f t="shared" si="167"/>
        <v>0</v>
      </c>
      <c r="AH337" s="2" t="e">
        <f>VLOOKUP(D337,[9]Sheet1!$C$1:$H$500,6,0)</f>
        <v>#N/A</v>
      </c>
    </row>
    <row r="338" ht="20" customHeight="1" spans="1:34">
      <c r="A338" s="38">
        <f t="shared" si="171"/>
        <v>335</v>
      </c>
      <c r="B338" s="41"/>
      <c r="C338" s="42" t="s">
        <v>1051</v>
      </c>
      <c r="D338" s="29" t="s">
        <v>1052</v>
      </c>
      <c r="E338" s="17">
        <v>3042.05</v>
      </c>
      <c r="F338" s="11">
        <v>3043</v>
      </c>
      <c r="G338" s="13">
        <v>0</v>
      </c>
      <c r="H338" s="11">
        <f t="shared" si="168"/>
        <v>54.76</v>
      </c>
      <c r="I338" s="11">
        <v>0</v>
      </c>
      <c r="J338" s="11">
        <v>0</v>
      </c>
      <c r="K338" s="11">
        <v>0</v>
      </c>
      <c r="L338" s="11"/>
      <c r="M338" s="13">
        <f t="shared" si="164"/>
        <v>54.76</v>
      </c>
      <c r="N338" s="11">
        <v>0</v>
      </c>
      <c r="O338" s="11">
        <v>0</v>
      </c>
      <c r="P338" s="11">
        <v>0</v>
      </c>
      <c r="Q338" s="11">
        <v>0</v>
      </c>
      <c r="R338" s="11"/>
      <c r="S338" s="11">
        <f t="shared" si="165"/>
        <v>0</v>
      </c>
      <c r="T338" s="11">
        <f t="shared" si="166"/>
        <v>54.76</v>
      </c>
      <c r="U338" s="11"/>
      <c r="Y338" s="2" t="e">
        <f>VLOOKUP(C338,'[5]6月养老保险明细导'!$B$1:$R$500,17,0)</f>
        <v>#N/A</v>
      </c>
      <c r="Z338" s="2" t="e">
        <f t="shared" si="169"/>
        <v>#N/A</v>
      </c>
      <c r="AA338" s="35" t="e">
        <f>VLOOKUP(C338,[7]export!$B$1:$I$388,8,0)</f>
        <v>#N/A</v>
      </c>
      <c r="AB338" s="2" t="e">
        <f>VLOOKUP(C338,[8]Sheet1!$B$1:$K$500,9,0)</f>
        <v>#N/A</v>
      </c>
      <c r="AC338" s="2" t="e">
        <f t="shared" si="170"/>
        <v>#N/A</v>
      </c>
      <c r="AD338" s="2">
        <f>VLOOKUP(C338,'2021.06'!$C$2:$M$500,9,0)</f>
        <v>0</v>
      </c>
      <c r="AE338" s="2">
        <f>VLOOKUP(D338,'2021.07'!$D$2:$M$435,7,0)</f>
        <v>0</v>
      </c>
      <c r="AF338" s="2">
        <f t="shared" si="167"/>
        <v>0</v>
      </c>
      <c r="AH338" s="2" t="e">
        <f>VLOOKUP(D338,[9]Sheet1!$C$1:$H$500,6,0)</f>
        <v>#N/A</v>
      </c>
    </row>
    <row r="339" ht="20" customHeight="1" spans="1:34">
      <c r="A339" s="38">
        <f t="shared" si="171"/>
        <v>336</v>
      </c>
      <c r="B339" s="41"/>
      <c r="C339" s="42" t="s">
        <v>1053</v>
      </c>
      <c r="D339" s="29" t="s">
        <v>1054</v>
      </c>
      <c r="E339" s="17">
        <v>3042.05</v>
      </c>
      <c r="F339" s="11">
        <v>3043</v>
      </c>
      <c r="G339" s="13">
        <v>0</v>
      </c>
      <c r="H339" s="11">
        <f t="shared" si="168"/>
        <v>54.76</v>
      </c>
      <c r="I339" s="11">
        <v>0</v>
      </c>
      <c r="J339" s="11">
        <v>0</v>
      </c>
      <c r="K339" s="11">
        <v>0</v>
      </c>
      <c r="L339" s="11"/>
      <c r="M339" s="13">
        <f t="shared" si="164"/>
        <v>54.76</v>
      </c>
      <c r="N339" s="11">
        <v>0</v>
      </c>
      <c r="O339" s="11">
        <v>0</v>
      </c>
      <c r="P339" s="11">
        <v>0</v>
      </c>
      <c r="Q339" s="11">
        <v>0</v>
      </c>
      <c r="R339" s="11"/>
      <c r="S339" s="11">
        <f t="shared" si="165"/>
        <v>0</v>
      </c>
      <c r="T339" s="11">
        <f t="shared" si="166"/>
        <v>54.76</v>
      </c>
      <c r="U339" s="11"/>
      <c r="Y339" s="2" t="e">
        <f>VLOOKUP(C339,'[5]6月养老保险明细导'!$B$1:$R$500,17,0)</f>
        <v>#N/A</v>
      </c>
      <c r="Z339" s="2" t="e">
        <f t="shared" si="169"/>
        <v>#N/A</v>
      </c>
      <c r="AA339" s="35" t="e">
        <f>VLOOKUP(C339,[7]export!$B$1:$I$388,8,0)</f>
        <v>#N/A</v>
      </c>
      <c r="AB339" s="2" t="e">
        <f>VLOOKUP(C339,[8]Sheet1!$B$1:$K$500,9,0)</f>
        <v>#N/A</v>
      </c>
      <c r="AC339" s="2" t="e">
        <f t="shared" si="170"/>
        <v>#N/A</v>
      </c>
      <c r="AD339" s="2">
        <f>VLOOKUP(C339,'2021.06'!$C$2:$M$500,9,0)</f>
        <v>0</v>
      </c>
      <c r="AE339" s="2">
        <f>VLOOKUP(D339,'2021.07'!$D$2:$M$435,7,0)</f>
        <v>0</v>
      </c>
      <c r="AF339" s="2">
        <f t="shared" si="167"/>
        <v>0</v>
      </c>
      <c r="AH339" s="2" t="e">
        <f>VLOOKUP(D339,[9]Sheet1!$C$1:$H$500,6,0)</f>
        <v>#N/A</v>
      </c>
    </row>
    <row r="340" ht="20" customHeight="1" spans="1:34">
      <c r="A340" s="38">
        <f t="shared" si="171"/>
        <v>337</v>
      </c>
      <c r="B340" s="41"/>
      <c r="C340" s="42" t="s">
        <v>1055</v>
      </c>
      <c r="D340" s="29" t="s">
        <v>1056</v>
      </c>
      <c r="E340" s="17">
        <v>3042.05</v>
      </c>
      <c r="F340" s="11">
        <v>3043</v>
      </c>
      <c r="G340" s="13">
        <v>0</v>
      </c>
      <c r="H340" s="11">
        <f t="shared" si="168"/>
        <v>54.76</v>
      </c>
      <c r="I340" s="11">
        <v>0</v>
      </c>
      <c r="J340" s="11">
        <v>0</v>
      </c>
      <c r="K340" s="11">
        <v>0</v>
      </c>
      <c r="L340" s="11"/>
      <c r="M340" s="13">
        <f t="shared" si="164"/>
        <v>54.76</v>
      </c>
      <c r="N340" s="11">
        <v>0</v>
      </c>
      <c r="O340" s="11">
        <v>0</v>
      </c>
      <c r="P340" s="11">
        <v>0</v>
      </c>
      <c r="Q340" s="11">
        <v>0</v>
      </c>
      <c r="R340" s="11"/>
      <c r="S340" s="11">
        <f t="shared" si="165"/>
        <v>0</v>
      </c>
      <c r="T340" s="11">
        <f t="shared" si="166"/>
        <v>54.76</v>
      </c>
      <c r="U340" s="11"/>
      <c r="Y340" s="2" t="e">
        <f>VLOOKUP(C340,'[5]6月养老保险明细导'!$B$1:$R$500,17,0)</f>
        <v>#N/A</v>
      </c>
      <c r="Z340" s="2" t="e">
        <f t="shared" si="169"/>
        <v>#N/A</v>
      </c>
      <c r="AA340" s="35" t="e">
        <f>VLOOKUP(C340,[7]export!$B$1:$I$388,8,0)</f>
        <v>#N/A</v>
      </c>
      <c r="AB340" s="2" t="e">
        <f>VLOOKUP(C340,[8]Sheet1!$B$1:$K$500,9,0)</f>
        <v>#N/A</v>
      </c>
      <c r="AC340" s="2" t="e">
        <f t="shared" si="170"/>
        <v>#N/A</v>
      </c>
      <c r="AD340" s="2">
        <f>VLOOKUP(C340,'2021.06'!$C$2:$M$500,9,0)</f>
        <v>0</v>
      </c>
      <c r="AE340" s="2">
        <f>VLOOKUP(D340,'2021.07'!$D$2:$M$435,7,0)</f>
        <v>0</v>
      </c>
      <c r="AF340" s="2">
        <f t="shared" si="167"/>
        <v>0</v>
      </c>
      <c r="AH340" s="2" t="e">
        <f>VLOOKUP(D340,[9]Sheet1!$C$1:$H$500,6,0)</f>
        <v>#N/A</v>
      </c>
    </row>
    <row r="341" s="2" customFormat="1" ht="20" customHeight="1" spans="1:34">
      <c r="A341" s="38">
        <f t="shared" si="171"/>
        <v>338</v>
      </c>
      <c r="B341" s="41"/>
      <c r="C341" s="43" t="s">
        <v>1133</v>
      </c>
      <c r="D341" s="30" t="s">
        <v>1134</v>
      </c>
      <c r="E341" s="17">
        <v>3042.05</v>
      </c>
      <c r="F341" s="11">
        <v>3043</v>
      </c>
      <c r="G341" s="13">
        <v>0</v>
      </c>
      <c r="H341" s="11">
        <f t="shared" si="168"/>
        <v>54.76</v>
      </c>
      <c r="I341" s="11">
        <f t="shared" ref="I341:I349" si="172">E341*0.16</f>
        <v>486.728</v>
      </c>
      <c r="J341" s="11">
        <f t="shared" ref="J341:J349" si="173">F341*0.007</f>
        <v>21.301</v>
      </c>
      <c r="K341" s="13">
        <v>0</v>
      </c>
      <c r="L341" s="13"/>
      <c r="M341" s="13">
        <f t="shared" si="164"/>
        <v>562.789</v>
      </c>
      <c r="N341" s="11">
        <v>0</v>
      </c>
      <c r="O341" s="11">
        <f t="shared" ref="O341:O349" si="174">ROUND(E341*0.08,2)</f>
        <v>243.36</v>
      </c>
      <c r="P341" s="11">
        <f t="shared" ref="P341:P349" si="175">ROUND(F341*0.003,2)</f>
        <v>9.13</v>
      </c>
      <c r="Q341" s="13">
        <v>0</v>
      </c>
      <c r="R341" s="13"/>
      <c r="S341" s="11">
        <f t="shared" si="165"/>
        <v>252.49</v>
      </c>
      <c r="T341" s="11">
        <f t="shared" si="166"/>
        <v>815.279</v>
      </c>
      <c r="U341" s="11"/>
      <c r="X341" s="2">
        <f t="shared" ref="X341:X349" si="176">I341*1</f>
        <v>486.728</v>
      </c>
      <c r="Y341" s="2">
        <f t="shared" ref="Y341:Y349" si="177">I341-X341</f>
        <v>0</v>
      </c>
      <c r="AA341" s="35" t="str">
        <f>VLOOKUP(C341,[7]export!$B$1:$I$388,8,0)</f>
        <v>243.36</v>
      </c>
      <c r="AB341" s="2">
        <f>VLOOKUP(C341,[8]Sheet1!$B$1:$K$500,9,0)</f>
        <v>9.13</v>
      </c>
      <c r="AC341" s="2">
        <f t="shared" si="170"/>
        <v>0</v>
      </c>
      <c r="AD341" s="2" t="e">
        <f>VLOOKUP(C341,'2021.06'!$C$2:$M$500,9,0)</f>
        <v>#N/A</v>
      </c>
      <c r="AE341" s="2">
        <f>VLOOKUP(D341,'2021.07'!$D$2:$M$435,7,0)</f>
        <v>21.301</v>
      </c>
      <c r="AF341" s="2">
        <f t="shared" si="167"/>
        <v>0</v>
      </c>
      <c r="AH341" s="2" t="str">
        <f>VLOOKUP(D341,[9]Sheet1!$C$1:$H$500,6,0)</f>
        <v>正常应缴</v>
      </c>
    </row>
    <row r="342" s="2" customFormat="1" ht="20" customHeight="1" spans="1:34">
      <c r="A342" s="38">
        <f t="shared" si="171"/>
        <v>339</v>
      </c>
      <c r="B342" s="41"/>
      <c r="C342" s="43" t="s">
        <v>1135</v>
      </c>
      <c r="D342" s="30" t="s">
        <v>1136</v>
      </c>
      <c r="E342" s="17">
        <v>3042.05</v>
      </c>
      <c r="F342" s="11">
        <v>3043</v>
      </c>
      <c r="G342" s="13">
        <v>5228.42</v>
      </c>
      <c r="H342" s="11">
        <f t="shared" si="168"/>
        <v>54.76</v>
      </c>
      <c r="I342" s="11">
        <f t="shared" si="172"/>
        <v>486.728</v>
      </c>
      <c r="J342" s="11">
        <f t="shared" si="173"/>
        <v>21.301</v>
      </c>
      <c r="K342" s="13">
        <f t="shared" ref="K342:K348" si="178">ROUND(G342*0.085,2)</f>
        <v>444.42</v>
      </c>
      <c r="L342" s="13"/>
      <c r="M342" s="13">
        <f t="shared" si="164"/>
        <v>1007.209</v>
      </c>
      <c r="N342" s="11">
        <v>0</v>
      </c>
      <c r="O342" s="11">
        <f t="shared" si="174"/>
        <v>243.36</v>
      </c>
      <c r="P342" s="11">
        <f t="shared" si="175"/>
        <v>9.13</v>
      </c>
      <c r="Q342" s="13">
        <f t="shared" ref="Q342:Q348" si="179">ROUND(G342*0.02,2)</f>
        <v>104.57</v>
      </c>
      <c r="R342" s="13"/>
      <c r="S342" s="11">
        <f t="shared" si="165"/>
        <v>357.06</v>
      </c>
      <c r="T342" s="11">
        <f t="shared" si="166"/>
        <v>1364.269</v>
      </c>
      <c r="U342" s="11"/>
      <c r="X342" s="2">
        <f t="shared" si="176"/>
        <v>486.728</v>
      </c>
      <c r="Y342" s="2">
        <f t="shared" si="177"/>
        <v>0</v>
      </c>
      <c r="AA342" s="35" t="str">
        <f>VLOOKUP(C342,[7]export!$B$1:$I$388,8,0)</f>
        <v>243.36</v>
      </c>
      <c r="AB342" s="2">
        <f>VLOOKUP(C342,[8]Sheet1!$B$1:$K$500,9,0)</f>
        <v>9.13</v>
      </c>
      <c r="AC342" s="2">
        <f t="shared" si="170"/>
        <v>0</v>
      </c>
      <c r="AD342" s="2" t="e">
        <f>VLOOKUP(C342,'2021.06'!$C$2:$M$500,9,0)</f>
        <v>#N/A</v>
      </c>
      <c r="AE342" s="2">
        <f>VLOOKUP(D342,'2021.07'!$D$2:$M$435,7,0)</f>
        <v>21.301</v>
      </c>
      <c r="AF342" s="2">
        <f t="shared" si="167"/>
        <v>0</v>
      </c>
      <c r="AH342" s="2" t="str">
        <f>VLOOKUP(D342,[9]Sheet1!$C$1:$H$500,6,0)</f>
        <v>正常应缴</v>
      </c>
    </row>
    <row r="343" s="2" customFormat="1" ht="20" customHeight="1" spans="1:34">
      <c r="A343" s="38">
        <f t="shared" si="171"/>
        <v>340</v>
      </c>
      <c r="B343" s="41"/>
      <c r="C343" s="43" t="s">
        <v>1137</v>
      </c>
      <c r="D343" s="30" t="s">
        <v>1138</v>
      </c>
      <c r="E343" s="17">
        <v>3042.05</v>
      </c>
      <c r="F343" s="11">
        <v>3043</v>
      </c>
      <c r="G343" s="13">
        <v>5228.42</v>
      </c>
      <c r="H343" s="11">
        <f t="shared" si="168"/>
        <v>54.76</v>
      </c>
      <c r="I343" s="11">
        <f t="shared" si="172"/>
        <v>486.728</v>
      </c>
      <c r="J343" s="11">
        <f t="shared" si="173"/>
        <v>21.301</v>
      </c>
      <c r="K343" s="13">
        <f t="shared" si="178"/>
        <v>444.42</v>
      </c>
      <c r="L343" s="13"/>
      <c r="M343" s="13">
        <f t="shared" si="164"/>
        <v>1007.209</v>
      </c>
      <c r="N343" s="11">
        <v>0</v>
      </c>
      <c r="O343" s="11">
        <f t="shared" si="174"/>
        <v>243.36</v>
      </c>
      <c r="P343" s="11">
        <f t="shared" si="175"/>
        <v>9.13</v>
      </c>
      <c r="Q343" s="13">
        <f t="shared" si="179"/>
        <v>104.57</v>
      </c>
      <c r="R343" s="13"/>
      <c r="S343" s="11">
        <f t="shared" si="165"/>
        <v>357.06</v>
      </c>
      <c r="T343" s="11">
        <f t="shared" si="166"/>
        <v>1364.269</v>
      </c>
      <c r="U343" s="11"/>
      <c r="X343" s="2">
        <f t="shared" si="176"/>
        <v>486.728</v>
      </c>
      <c r="Y343" s="2">
        <f t="shared" si="177"/>
        <v>0</v>
      </c>
      <c r="AA343" s="35" t="str">
        <f>VLOOKUP(C343,[7]export!$B$1:$I$388,8,0)</f>
        <v>243.36</v>
      </c>
      <c r="AB343" s="2">
        <f>VLOOKUP(C343,[8]Sheet1!$B$1:$K$500,9,0)</f>
        <v>9.13</v>
      </c>
      <c r="AC343" s="2">
        <f t="shared" si="170"/>
        <v>0</v>
      </c>
      <c r="AD343" s="2" t="e">
        <f>VLOOKUP(C343,'2021.06'!$C$2:$M$500,9,0)</f>
        <v>#N/A</v>
      </c>
      <c r="AE343" s="2">
        <f>VLOOKUP(D343,'2021.07'!$D$2:$M$435,7,0)</f>
        <v>21.301</v>
      </c>
      <c r="AF343" s="2">
        <f t="shared" si="167"/>
        <v>0</v>
      </c>
      <c r="AH343" s="2" t="str">
        <f>VLOOKUP(D343,[9]Sheet1!$C$1:$H$500,6,0)</f>
        <v>正常应缴</v>
      </c>
    </row>
    <row r="344" s="2" customFormat="1" ht="20" customHeight="1" spans="1:34">
      <c r="A344" s="38">
        <f t="shared" si="171"/>
        <v>341</v>
      </c>
      <c r="B344" s="41"/>
      <c r="C344" s="43" t="s">
        <v>1139</v>
      </c>
      <c r="D344" s="30" t="s">
        <v>1140</v>
      </c>
      <c r="E344" s="17">
        <v>3042.05</v>
      </c>
      <c r="F344" s="11">
        <v>3043</v>
      </c>
      <c r="G344" s="13">
        <v>5228.42</v>
      </c>
      <c r="H344" s="11">
        <f t="shared" si="168"/>
        <v>54.76</v>
      </c>
      <c r="I344" s="11">
        <f t="shared" si="172"/>
        <v>486.728</v>
      </c>
      <c r="J344" s="11">
        <f t="shared" si="173"/>
        <v>21.301</v>
      </c>
      <c r="K344" s="13">
        <f t="shared" si="178"/>
        <v>444.42</v>
      </c>
      <c r="L344" s="13"/>
      <c r="M344" s="13">
        <f t="shared" si="164"/>
        <v>1007.209</v>
      </c>
      <c r="N344" s="11">
        <v>0</v>
      </c>
      <c r="O344" s="11">
        <f t="shared" si="174"/>
        <v>243.36</v>
      </c>
      <c r="P344" s="11">
        <f t="shared" si="175"/>
        <v>9.13</v>
      </c>
      <c r="Q344" s="13">
        <f t="shared" si="179"/>
        <v>104.57</v>
      </c>
      <c r="R344" s="13"/>
      <c r="S344" s="11">
        <f t="shared" si="165"/>
        <v>357.06</v>
      </c>
      <c r="T344" s="11">
        <f t="shared" si="166"/>
        <v>1364.269</v>
      </c>
      <c r="U344" s="11"/>
      <c r="X344" s="2">
        <f t="shared" si="176"/>
        <v>486.728</v>
      </c>
      <c r="Y344" s="2">
        <f t="shared" si="177"/>
        <v>0</v>
      </c>
      <c r="AA344" s="35" t="str">
        <f>VLOOKUP(C344,[7]export!$B$1:$I$388,8,0)</f>
        <v>243.36</v>
      </c>
      <c r="AB344" s="2">
        <f>VLOOKUP(C344,[8]Sheet1!$B$1:$K$500,9,0)</f>
        <v>9.13</v>
      </c>
      <c r="AC344" s="2">
        <f t="shared" si="170"/>
        <v>0</v>
      </c>
      <c r="AD344" s="2" t="e">
        <f>VLOOKUP(C344,'2021.06'!$C$2:$M$500,9,0)</f>
        <v>#N/A</v>
      </c>
      <c r="AE344" s="2">
        <f>VLOOKUP(D344,'2021.07'!$D$2:$M$435,7,0)</f>
        <v>21.301</v>
      </c>
      <c r="AF344" s="2">
        <f t="shared" si="167"/>
        <v>0</v>
      </c>
      <c r="AH344" s="2" t="str">
        <f>VLOOKUP(D344,[9]Sheet1!$C$1:$H$500,6,0)</f>
        <v>正常应缴</v>
      </c>
    </row>
    <row r="345" s="2" customFormat="1" ht="20" customHeight="1" spans="1:34">
      <c r="A345" s="38">
        <f t="shared" si="171"/>
        <v>342</v>
      </c>
      <c r="B345" s="41"/>
      <c r="C345" s="43" t="s">
        <v>1141</v>
      </c>
      <c r="D345" s="30" t="s">
        <v>1142</v>
      </c>
      <c r="E345" s="17">
        <v>3042.05</v>
      </c>
      <c r="F345" s="11">
        <v>3043</v>
      </c>
      <c r="G345" s="13">
        <v>5228.42</v>
      </c>
      <c r="H345" s="11">
        <f t="shared" si="168"/>
        <v>54.76</v>
      </c>
      <c r="I345" s="11">
        <f t="shared" si="172"/>
        <v>486.728</v>
      </c>
      <c r="J345" s="11">
        <f t="shared" si="173"/>
        <v>21.301</v>
      </c>
      <c r="K345" s="13">
        <f t="shared" si="178"/>
        <v>444.42</v>
      </c>
      <c r="L345" s="13"/>
      <c r="M345" s="13">
        <f t="shared" si="164"/>
        <v>1007.209</v>
      </c>
      <c r="N345" s="11">
        <v>0</v>
      </c>
      <c r="O345" s="11">
        <f t="shared" si="174"/>
        <v>243.36</v>
      </c>
      <c r="P345" s="11">
        <f t="shared" si="175"/>
        <v>9.13</v>
      </c>
      <c r="Q345" s="13">
        <f t="shared" si="179"/>
        <v>104.57</v>
      </c>
      <c r="R345" s="13"/>
      <c r="S345" s="11">
        <f t="shared" si="165"/>
        <v>357.06</v>
      </c>
      <c r="T345" s="11">
        <f t="shared" si="166"/>
        <v>1364.269</v>
      </c>
      <c r="U345" s="11"/>
      <c r="X345" s="2">
        <f t="shared" si="176"/>
        <v>486.728</v>
      </c>
      <c r="Y345" s="2">
        <f t="shared" si="177"/>
        <v>0</v>
      </c>
      <c r="AA345" s="35" t="str">
        <f>VLOOKUP(C345,[7]export!$B$1:$I$388,8,0)</f>
        <v>243.36</v>
      </c>
      <c r="AB345" s="2">
        <f>VLOOKUP(C345,[8]Sheet1!$B$1:$K$500,9,0)</f>
        <v>9.13</v>
      </c>
      <c r="AC345" s="2">
        <f t="shared" si="170"/>
        <v>0</v>
      </c>
      <c r="AD345" s="2" t="e">
        <f>VLOOKUP(C345,'2021.06'!$C$2:$M$500,9,0)</f>
        <v>#N/A</v>
      </c>
      <c r="AE345" s="2">
        <f>VLOOKUP(D345,'2021.07'!$D$2:$M$435,7,0)</f>
        <v>21.301</v>
      </c>
      <c r="AF345" s="2">
        <f t="shared" si="167"/>
        <v>0</v>
      </c>
      <c r="AH345" s="2" t="str">
        <f>VLOOKUP(D345,[9]Sheet1!$C$1:$H$500,6,0)</f>
        <v>正常应缴</v>
      </c>
    </row>
    <row r="346" s="2" customFormat="1" ht="20" customHeight="1" spans="1:34">
      <c r="A346" s="38">
        <f t="shared" si="171"/>
        <v>343</v>
      </c>
      <c r="B346" s="41"/>
      <c r="C346" s="43" t="s">
        <v>1143</v>
      </c>
      <c r="D346" s="30" t="s">
        <v>1144</v>
      </c>
      <c r="E346" s="17">
        <v>3042.05</v>
      </c>
      <c r="F346" s="11">
        <v>3043</v>
      </c>
      <c r="G346" s="13">
        <v>5228.42</v>
      </c>
      <c r="H346" s="11">
        <f t="shared" si="168"/>
        <v>54.76</v>
      </c>
      <c r="I346" s="11">
        <f t="shared" si="172"/>
        <v>486.728</v>
      </c>
      <c r="J346" s="11">
        <f t="shared" si="173"/>
        <v>21.301</v>
      </c>
      <c r="K346" s="13">
        <f t="shared" si="178"/>
        <v>444.42</v>
      </c>
      <c r="L346" s="13"/>
      <c r="M346" s="13">
        <f t="shared" si="164"/>
        <v>1007.209</v>
      </c>
      <c r="N346" s="11">
        <v>0</v>
      </c>
      <c r="O346" s="11">
        <f t="shared" si="174"/>
        <v>243.36</v>
      </c>
      <c r="P346" s="11">
        <f t="shared" si="175"/>
        <v>9.13</v>
      </c>
      <c r="Q346" s="13">
        <f t="shared" si="179"/>
        <v>104.57</v>
      </c>
      <c r="R346" s="13"/>
      <c r="S346" s="11">
        <f t="shared" si="165"/>
        <v>357.06</v>
      </c>
      <c r="T346" s="11">
        <f t="shared" si="166"/>
        <v>1364.269</v>
      </c>
      <c r="U346" s="11"/>
      <c r="X346" s="2">
        <f t="shared" si="176"/>
        <v>486.728</v>
      </c>
      <c r="Y346" s="2">
        <f t="shared" si="177"/>
        <v>0</v>
      </c>
      <c r="AA346" s="35" t="str">
        <f>VLOOKUP(C346,[7]export!$B$1:$I$388,8,0)</f>
        <v>243.36</v>
      </c>
      <c r="AB346" s="2">
        <f>VLOOKUP(C346,[8]Sheet1!$B$1:$K$500,9,0)</f>
        <v>9.13</v>
      </c>
      <c r="AC346" s="2">
        <f t="shared" si="170"/>
        <v>0</v>
      </c>
      <c r="AD346" s="2" t="e">
        <f>VLOOKUP(C346,'2021.06'!$C$2:$M$500,9,0)</f>
        <v>#N/A</v>
      </c>
      <c r="AE346" s="2">
        <f>VLOOKUP(D346,'2021.07'!$D$2:$M$435,7,0)</f>
        <v>21.301</v>
      </c>
      <c r="AF346" s="2">
        <f t="shared" si="167"/>
        <v>0</v>
      </c>
      <c r="AH346" s="2" t="str">
        <f>VLOOKUP(D346,[9]Sheet1!$C$1:$H$500,6,0)</f>
        <v>正常应缴</v>
      </c>
    </row>
    <row r="347" s="2" customFormat="1" ht="20" customHeight="1" spans="1:34">
      <c r="A347" s="38">
        <f t="shared" si="171"/>
        <v>344</v>
      </c>
      <c r="B347" s="41"/>
      <c r="C347" s="43" t="s">
        <v>1145</v>
      </c>
      <c r="D347" s="217" t="s">
        <v>1146</v>
      </c>
      <c r="E347" s="17">
        <v>3042.05</v>
      </c>
      <c r="F347" s="11">
        <v>3043</v>
      </c>
      <c r="G347" s="13">
        <v>5228.42</v>
      </c>
      <c r="H347" s="11">
        <f t="shared" si="168"/>
        <v>54.76</v>
      </c>
      <c r="I347" s="11">
        <f t="shared" si="172"/>
        <v>486.728</v>
      </c>
      <c r="J347" s="11">
        <f t="shared" si="173"/>
        <v>21.301</v>
      </c>
      <c r="K347" s="13">
        <f t="shared" si="178"/>
        <v>444.42</v>
      </c>
      <c r="L347" s="13"/>
      <c r="M347" s="13">
        <f t="shared" si="164"/>
        <v>1007.209</v>
      </c>
      <c r="N347" s="11">
        <v>0</v>
      </c>
      <c r="O347" s="11">
        <f t="shared" si="174"/>
        <v>243.36</v>
      </c>
      <c r="P347" s="11">
        <f t="shared" si="175"/>
        <v>9.13</v>
      </c>
      <c r="Q347" s="13">
        <f t="shared" si="179"/>
        <v>104.57</v>
      </c>
      <c r="R347" s="13"/>
      <c r="S347" s="11">
        <f t="shared" si="165"/>
        <v>357.06</v>
      </c>
      <c r="T347" s="11">
        <f t="shared" si="166"/>
        <v>1364.269</v>
      </c>
      <c r="U347" s="11"/>
      <c r="X347" s="2">
        <f t="shared" si="176"/>
        <v>486.728</v>
      </c>
      <c r="Y347" s="2">
        <f t="shared" si="177"/>
        <v>0</v>
      </c>
      <c r="AA347" s="35" t="str">
        <f>VLOOKUP(C347,[7]export!$B$1:$I$388,8,0)</f>
        <v>243.36</v>
      </c>
      <c r="AB347" s="2">
        <f>VLOOKUP(C347,[8]Sheet1!$B$1:$K$500,9,0)</f>
        <v>9.13</v>
      </c>
      <c r="AC347" s="2">
        <f t="shared" si="170"/>
        <v>0</v>
      </c>
      <c r="AD347" s="2" t="e">
        <f>VLOOKUP(C347,'2021.06'!$C$2:$M$500,9,0)</f>
        <v>#N/A</v>
      </c>
      <c r="AE347" s="2">
        <f>VLOOKUP(D347,'2021.07'!$D$2:$M$435,7,0)</f>
        <v>21.301</v>
      </c>
      <c r="AF347" s="2">
        <f t="shared" si="167"/>
        <v>0</v>
      </c>
      <c r="AH347" s="2" t="str">
        <f>VLOOKUP(D347,[9]Sheet1!$C$1:$H$500,6,0)</f>
        <v>正常应缴</v>
      </c>
    </row>
    <row r="348" s="2" customFormat="1" ht="20" customHeight="1" spans="1:34">
      <c r="A348" s="38">
        <f t="shared" si="171"/>
        <v>345</v>
      </c>
      <c r="B348" s="41"/>
      <c r="C348" s="43" t="s">
        <v>1147</v>
      </c>
      <c r="D348" s="30" t="s">
        <v>1148</v>
      </c>
      <c r="E348" s="17">
        <v>3042.05</v>
      </c>
      <c r="F348" s="11">
        <v>3043</v>
      </c>
      <c r="G348" s="13">
        <v>5228.42</v>
      </c>
      <c r="H348" s="11">
        <f t="shared" si="168"/>
        <v>54.76</v>
      </c>
      <c r="I348" s="11">
        <f t="shared" si="172"/>
        <v>486.728</v>
      </c>
      <c r="J348" s="11">
        <f t="shared" si="173"/>
        <v>21.301</v>
      </c>
      <c r="K348" s="13">
        <f t="shared" si="178"/>
        <v>444.42</v>
      </c>
      <c r="L348" s="13"/>
      <c r="M348" s="13">
        <f t="shared" si="164"/>
        <v>1007.209</v>
      </c>
      <c r="N348" s="11">
        <v>0</v>
      </c>
      <c r="O348" s="11">
        <f t="shared" si="174"/>
        <v>243.36</v>
      </c>
      <c r="P348" s="11">
        <f t="shared" si="175"/>
        <v>9.13</v>
      </c>
      <c r="Q348" s="13">
        <f t="shared" si="179"/>
        <v>104.57</v>
      </c>
      <c r="R348" s="13"/>
      <c r="S348" s="11">
        <f t="shared" si="165"/>
        <v>357.06</v>
      </c>
      <c r="T348" s="11">
        <f t="shared" si="166"/>
        <v>1364.269</v>
      </c>
      <c r="U348" s="11"/>
      <c r="X348" s="2">
        <f t="shared" si="176"/>
        <v>486.728</v>
      </c>
      <c r="Y348" s="2">
        <f t="shared" si="177"/>
        <v>0</v>
      </c>
      <c r="AA348" s="35" t="str">
        <f>VLOOKUP(C348,[7]export!$B$1:$I$388,8,0)</f>
        <v>243.36</v>
      </c>
      <c r="AB348" s="2">
        <f>VLOOKUP(C348,[8]Sheet1!$B$1:$K$500,9,0)</f>
        <v>9.13</v>
      </c>
      <c r="AC348" s="2">
        <f t="shared" si="170"/>
        <v>0</v>
      </c>
      <c r="AD348" s="2" t="e">
        <f>VLOOKUP(C348,'2021.06'!$C$2:$M$500,9,0)</f>
        <v>#N/A</v>
      </c>
      <c r="AE348" s="2">
        <f>VLOOKUP(D348,'2021.07'!$D$2:$M$435,7,0)</f>
        <v>21.301</v>
      </c>
      <c r="AF348" s="2">
        <f t="shared" si="167"/>
        <v>0</v>
      </c>
      <c r="AH348" s="2" t="str">
        <f>VLOOKUP(D348,[9]Sheet1!$C$1:$H$500,6,0)</f>
        <v>正常应缴</v>
      </c>
    </row>
    <row r="349" s="2" customFormat="1" ht="20" customHeight="1" spans="1:34">
      <c r="A349" s="38">
        <f t="shared" si="171"/>
        <v>346</v>
      </c>
      <c r="B349" s="41"/>
      <c r="C349" s="43" t="s">
        <v>1149</v>
      </c>
      <c r="D349" s="30" t="s">
        <v>1150</v>
      </c>
      <c r="E349" s="17">
        <v>3042.05</v>
      </c>
      <c r="F349" s="11">
        <v>3043</v>
      </c>
      <c r="G349" s="13">
        <v>0</v>
      </c>
      <c r="H349" s="11">
        <f t="shared" si="168"/>
        <v>54.76</v>
      </c>
      <c r="I349" s="11">
        <f t="shared" si="172"/>
        <v>486.728</v>
      </c>
      <c r="J349" s="11">
        <f t="shared" si="173"/>
        <v>21.301</v>
      </c>
      <c r="K349" s="13">
        <v>0</v>
      </c>
      <c r="L349" s="13"/>
      <c r="M349" s="13">
        <f t="shared" si="164"/>
        <v>562.789</v>
      </c>
      <c r="N349" s="11">
        <v>0</v>
      </c>
      <c r="O349" s="11">
        <f t="shared" si="174"/>
        <v>243.36</v>
      </c>
      <c r="P349" s="11">
        <f t="shared" si="175"/>
        <v>9.13</v>
      </c>
      <c r="Q349" s="13">
        <v>0</v>
      </c>
      <c r="R349" s="13"/>
      <c r="S349" s="11">
        <f t="shared" si="165"/>
        <v>252.49</v>
      </c>
      <c r="T349" s="11">
        <f t="shared" si="166"/>
        <v>815.279</v>
      </c>
      <c r="U349" s="11"/>
      <c r="X349" s="2">
        <f t="shared" si="176"/>
        <v>486.728</v>
      </c>
      <c r="Y349" s="2">
        <f t="shared" si="177"/>
        <v>0</v>
      </c>
      <c r="AA349" s="35" t="str">
        <f>VLOOKUP(C349,[7]export!$B$1:$I$388,8,0)</f>
        <v>243.36</v>
      </c>
      <c r="AB349" s="2">
        <f>VLOOKUP(C349,[8]Sheet1!$B$1:$K$500,9,0)</f>
        <v>9.13</v>
      </c>
      <c r="AC349" s="2">
        <f t="shared" si="170"/>
        <v>0</v>
      </c>
      <c r="AD349" s="2" t="e">
        <f>VLOOKUP(C349,'2021.06'!$C$2:$M$500,9,0)</f>
        <v>#N/A</v>
      </c>
      <c r="AE349" s="2">
        <f>VLOOKUP(D349,'2021.07'!$D$2:$M$435,7,0)</f>
        <v>21.301</v>
      </c>
      <c r="AF349" s="2">
        <f t="shared" si="167"/>
        <v>0</v>
      </c>
      <c r="AH349" s="2" t="str">
        <f>VLOOKUP(D349,[9]Sheet1!$C$1:$H$500,6,0)</f>
        <v>正常应缴</v>
      </c>
    </row>
    <row r="350" s="2" customFormat="1" ht="20" customHeight="1" spans="1:34">
      <c r="A350" s="38">
        <f t="shared" si="171"/>
        <v>347</v>
      </c>
      <c r="B350" s="41"/>
      <c r="C350" s="43" t="s">
        <v>1156</v>
      </c>
      <c r="D350" s="30" t="s">
        <v>1157</v>
      </c>
      <c r="E350" s="17">
        <v>3042.05</v>
      </c>
      <c r="F350" s="11">
        <v>0</v>
      </c>
      <c r="G350" s="13">
        <v>0</v>
      </c>
      <c r="H350" s="11">
        <f t="shared" si="168"/>
        <v>54.76</v>
      </c>
      <c r="I350" s="11">
        <v>0</v>
      </c>
      <c r="J350" s="11">
        <v>0</v>
      </c>
      <c r="K350" s="11">
        <v>0</v>
      </c>
      <c r="L350" s="11"/>
      <c r="M350" s="13">
        <f t="shared" si="164"/>
        <v>54.76</v>
      </c>
      <c r="N350" s="11">
        <v>0</v>
      </c>
      <c r="O350" s="11">
        <v>0</v>
      </c>
      <c r="P350" s="11">
        <v>0</v>
      </c>
      <c r="Q350" s="11">
        <v>0</v>
      </c>
      <c r="R350" s="11"/>
      <c r="S350" s="11">
        <f t="shared" si="165"/>
        <v>0</v>
      </c>
      <c r="T350" s="11">
        <f t="shared" si="166"/>
        <v>54.76</v>
      </c>
      <c r="U350" s="11"/>
      <c r="AA350" s="35" t="e">
        <f>VLOOKUP(C350,[7]export!$B$1:$I$388,8,0)</f>
        <v>#N/A</v>
      </c>
      <c r="AB350" s="2" t="e">
        <f>VLOOKUP(C350,[8]Sheet1!$B$1:$K$500,9,0)</f>
        <v>#N/A</v>
      </c>
      <c r="AC350" s="2" t="e">
        <f t="shared" si="170"/>
        <v>#N/A</v>
      </c>
      <c r="AD350" s="2" t="e">
        <f>VLOOKUP(C350,'2021.06'!$C$2:$M$500,9,0)</f>
        <v>#N/A</v>
      </c>
      <c r="AE350" s="2">
        <f>VLOOKUP(D350,'2021.07'!$D$2:$M$435,7,0)</f>
        <v>0</v>
      </c>
      <c r="AF350" s="2">
        <f t="shared" si="167"/>
        <v>0</v>
      </c>
      <c r="AH350" s="2" t="e">
        <f>VLOOKUP(D350,[9]Sheet1!$C$1:$H$500,6,0)</f>
        <v>#N/A</v>
      </c>
    </row>
    <row r="351" s="1" customFormat="1" ht="20" customHeight="1" spans="1:34">
      <c r="A351" s="46"/>
      <c r="B351" s="45"/>
      <c r="C351" s="114" t="s">
        <v>1204</v>
      </c>
      <c r="D351" s="115" t="s">
        <v>1205</v>
      </c>
      <c r="E351" s="21">
        <v>3042.05</v>
      </c>
      <c r="F351" s="12">
        <v>0</v>
      </c>
      <c r="G351" s="22">
        <v>0</v>
      </c>
      <c r="H351" s="12">
        <f t="shared" si="168"/>
        <v>54.76</v>
      </c>
      <c r="I351" s="12">
        <v>0</v>
      </c>
      <c r="J351" s="12">
        <v>0</v>
      </c>
      <c r="K351" s="12">
        <v>0</v>
      </c>
      <c r="L351" s="12"/>
      <c r="M351" s="13">
        <f t="shared" si="164"/>
        <v>54.76</v>
      </c>
      <c r="N351" s="12">
        <v>0</v>
      </c>
      <c r="O351" s="12">
        <v>0</v>
      </c>
      <c r="P351" s="12">
        <v>0</v>
      </c>
      <c r="Q351" s="12">
        <v>0</v>
      </c>
      <c r="R351" s="12"/>
      <c r="S351" s="11">
        <f t="shared" si="165"/>
        <v>0</v>
      </c>
      <c r="T351" s="11">
        <f t="shared" si="166"/>
        <v>54.76</v>
      </c>
      <c r="U351" s="12"/>
      <c r="V351" s="1" t="s">
        <v>50</v>
      </c>
      <c r="AA351" s="36"/>
      <c r="AE351" s="2" t="e">
        <f>VLOOKUP(D351,'2021.07'!$D$2:$M$435,7,0)</f>
        <v>#N/A</v>
      </c>
      <c r="AF351" s="2" t="e">
        <f t="shared" si="167"/>
        <v>#N/A</v>
      </c>
      <c r="AH351" s="2" t="e">
        <f>VLOOKUP(D351,[9]Sheet1!$C$1:$H$500,6,0)</f>
        <v>#N/A</v>
      </c>
    </row>
    <row r="352" s="1" customFormat="1" ht="20" customHeight="1" spans="1:34">
      <c r="A352" s="46"/>
      <c r="B352" s="45"/>
      <c r="C352" s="114" t="s">
        <v>1206</v>
      </c>
      <c r="D352" s="115" t="s">
        <v>1207</v>
      </c>
      <c r="E352" s="21">
        <v>3042.05</v>
      </c>
      <c r="F352" s="12">
        <v>3043</v>
      </c>
      <c r="G352" s="22">
        <v>5228.42</v>
      </c>
      <c r="H352" s="12">
        <f t="shared" si="168"/>
        <v>54.76</v>
      </c>
      <c r="I352" s="12">
        <f t="shared" ref="I352:I373" si="180">E352*0.16</f>
        <v>486.728</v>
      </c>
      <c r="J352" s="12">
        <f t="shared" ref="J352:J373" si="181">F352*0.007</f>
        <v>21.301</v>
      </c>
      <c r="K352" s="12">
        <f t="shared" ref="K352:K373" si="182">ROUND(G352*0.085,2)</f>
        <v>444.42</v>
      </c>
      <c r="L352" s="12">
        <v>54</v>
      </c>
      <c r="M352" s="13">
        <f t="shared" si="164"/>
        <v>1061.209</v>
      </c>
      <c r="N352" s="12">
        <v>0</v>
      </c>
      <c r="O352" s="12">
        <f t="shared" ref="O352:O373" si="183">ROUND(E352*0.08,2)</f>
        <v>243.36</v>
      </c>
      <c r="P352" s="12">
        <f t="shared" ref="P352:P373" si="184">ROUND(F352*0.003,2)</f>
        <v>9.13</v>
      </c>
      <c r="Q352" s="12">
        <f t="shared" ref="Q352:Q373" si="185">ROUND(G352*0.02,2)</f>
        <v>104.57</v>
      </c>
      <c r="R352" s="12">
        <v>54</v>
      </c>
      <c r="S352" s="11">
        <f t="shared" si="165"/>
        <v>411.06</v>
      </c>
      <c r="T352" s="11">
        <f t="shared" si="166"/>
        <v>1472.269</v>
      </c>
      <c r="U352" s="12"/>
      <c r="V352" s="1" t="s">
        <v>50</v>
      </c>
      <c r="AA352" s="36"/>
      <c r="AE352" s="2" t="e">
        <f>VLOOKUP(D352,'2021.07'!$D$2:$M$435,7,0)</f>
        <v>#N/A</v>
      </c>
      <c r="AF352" s="2" t="e">
        <f t="shared" si="167"/>
        <v>#N/A</v>
      </c>
      <c r="AH352" s="2" t="str">
        <f>VLOOKUP(D352,[9]Sheet1!$C$1:$H$500,6,0)</f>
        <v>正常应缴</v>
      </c>
    </row>
    <row r="353" s="1" customFormat="1" ht="20" customHeight="1" spans="1:34">
      <c r="A353" s="46"/>
      <c r="B353" s="45"/>
      <c r="C353" s="114" t="s">
        <v>1208</v>
      </c>
      <c r="D353" s="115" t="s">
        <v>1209</v>
      </c>
      <c r="E353" s="21">
        <v>3042.05</v>
      </c>
      <c r="F353" s="12">
        <v>3043</v>
      </c>
      <c r="G353" s="22">
        <v>5228.42</v>
      </c>
      <c r="H353" s="12">
        <f t="shared" si="168"/>
        <v>54.76</v>
      </c>
      <c r="I353" s="12">
        <f t="shared" si="180"/>
        <v>486.728</v>
      </c>
      <c r="J353" s="12">
        <f t="shared" si="181"/>
        <v>21.301</v>
      </c>
      <c r="K353" s="12">
        <f t="shared" si="182"/>
        <v>444.42</v>
      </c>
      <c r="L353" s="12">
        <v>54</v>
      </c>
      <c r="M353" s="13">
        <f t="shared" si="164"/>
        <v>1061.209</v>
      </c>
      <c r="N353" s="12">
        <v>0</v>
      </c>
      <c r="O353" s="12">
        <f t="shared" si="183"/>
        <v>243.36</v>
      </c>
      <c r="P353" s="12">
        <f t="shared" si="184"/>
        <v>9.13</v>
      </c>
      <c r="Q353" s="12">
        <f t="shared" si="185"/>
        <v>104.57</v>
      </c>
      <c r="R353" s="12">
        <v>54</v>
      </c>
      <c r="S353" s="11">
        <f t="shared" si="165"/>
        <v>411.06</v>
      </c>
      <c r="T353" s="11">
        <f t="shared" si="166"/>
        <v>1472.269</v>
      </c>
      <c r="U353" s="12"/>
      <c r="V353" s="1" t="s">
        <v>50</v>
      </c>
      <c r="AA353" s="36"/>
      <c r="AE353" s="2" t="e">
        <f>VLOOKUP(D353,'2021.07'!$D$2:$M$435,7,0)</f>
        <v>#N/A</v>
      </c>
      <c r="AF353" s="2" t="e">
        <f t="shared" si="167"/>
        <v>#N/A</v>
      </c>
      <c r="AH353" s="2" t="str">
        <f>VLOOKUP(D353,[9]Sheet1!$C$1:$H$500,6,0)</f>
        <v>正常应缴</v>
      </c>
    </row>
    <row r="354" s="1" customFormat="1" ht="20" customHeight="1" spans="1:34">
      <c r="A354" s="46"/>
      <c r="B354" s="45"/>
      <c r="C354" s="114" t="s">
        <v>1210</v>
      </c>
      <c r="D354" s="115" t="s">
        <v>1211</v>
      </c>
      <c r="E354" s="21">
        <v>3042.05</v>
      </c>
      <c r="F354" s="12">
        <v>3043</v>
      </c>
      <c r="G354" s="22">
        <v>0</v>
      </c>
      <c r="H354" s="12">
        <f t="shared" si="168"/>
        <v>54.76</v>
      </c>
      <c r="I354" s="12">
        <f t="shared" si="180"/>
        <v>486.728</v>
      </c>
      <c r="J354" s="12">
        <f t="shared" si="181"/>
        <v>21.301</v>
      </c>
      <c r="K354" s="12">
        <f t="shared" si="182"/>
        <v>0</v>
      </c>
      <c r="L354" s="12"/>
      <c r="M354" s="13">
        <f t="shared" si="164"/>
        <v>562.789</v>
      </c>
      <c r="N354" s="12">
        <v>0</v>
      </c>
      <c r="O354" s="12">
        <f t="shared" si="183"/>
        <v>243.36</v>
      </c>
      <c r="P354" s="12">
        <f t="shared" si="184"/>
        <v>9.13</v>
      </c>
      <c r="Q354" s="12">
        <f t="shared" si="185"/>
        <v>0</v>
      </c>
      <c r="R354" s="12"/>
      <c r="S354" s="11">
        <f t="shared" si="165"/>
        <v>252.49</v>
      </c>
      <c r="T354" s="11">
        <f t="shared" si="166"/>
        <v>815.279</v>
      </c>
      <c r="U354" s="12"/>
      <c r="V354" s="1" t="s">
        <v>50</v>
      </c>
      <c r="AA354" s="36"/>
      <c r="AE354" s="2" t="e">
        <f>VLOOKUP(D354,'2021.07'!$D$2:$M$435,7,0)</f>
        <v>#N/A</v>
      </c>
      <c r="AF354" s="2" t="e">
        <f t="shared" si="167"/>
        <v>#N/A</v>
      </c>
      <c r="AH354" s="2" t="str">
        <f>VLOOKUP(D354,[9]Sheet1!$C$1:$H$500,6,0)</f>
        <v>正常应缴</v>
      </c>
    </row>
    <row r="355" s="113" customFormat="1" ht="20" customHeight="1" spans="1:34">
      <c r="A355" s="38">
        <f t="shared" ref="A355:A373" si="186">ROW()-3</f>
        <v>352</v>
      </c>
      <c r="B355" s="39" t="s">
        <v>571</v>
      </c>
      <c r="C355" s="48" t="s">
        <v>572</v>
      </c>
      <c r="D355" s="11" t="s">
        <v>573</v>
      </c>
      <c r="E355" s="11">
        <v>3042.05</v>
      </c>
      <c r="F355" s="11">
        <v>3043</v>
      </c>
      <c r="G355" s="13">
        <v>5228.42</v>
      </c>
      <c r="H355" s="11">
        <f t="shared" ref="H355:H378" si="187">ROUND(E355*0.018,2)</f>
        <v>54.76</v>
      </c>
      <c r="I355" s="11">
        <f t="shared" si="180"/>
        <v>486.728</v>
      </c>
      <c r="J355" s="11">
        <f t="shared" si="181"/>
        <v>21.301</v>
      </c>
      <c r="K355" s="13">
        <f t="shared" si="182"/>
        <v>444.42</v>
      </c>
      <c r="L355" s="13"/>
      <c r="M355" s="13">
        <f t="shared" si="164"/>
        <v>1007.209</v>
      </c>
      <c r="N355" s="11">
        <v>0</v>
      </c>
      <c r="O355" s="11">
        <f t="shared" si="183"/>
        <v>243.36</v>
      </c>
      <c r="P355" s="11">
        <f t="shared" si="184"/>
        <v>9.13</v>
      </c>
      <c r="Q355" s="13">
        <f t="shared" si="185"/>
        <v>104.57</v>
      </c>
      <c r="R355" s="13"/>
      <c r="S355" s="11">
        <f t="shared" si="165"/>
        <v>357.06</v>
      </c>
      <c r="T355" s="11">
        <f t="shared" si="166"/>
        <v>1364.269</v>
      </c>
      <c r="U355" s="117"/>
      <c r="X355" s="113">
        <f t="shared" ref="X355:X373" si="188">I355*1</f>
        <v>486.728</v>
      </c>
      <c r="Y355" s="113">
        <f t="shared" ref="Y355:Y373" si="189">I355-X355</f>
        <v>0</v>
      </c>
      <c r="Z355" s="113">
        <f t="shared" ref="Z355:Z373" si="190">O355-Y355</f>
        <v>243.36</v>
      </c>
      <c r="AA355" s="118" t="str">
        <f>VLOOKUP(C355,[7]export!$B$1:$I$388,8,0)</f>
        <v>243.36</v>
      </c>
      <c r="AB355" s="113">
        <f>VLOOKUP(C355,[8]Sheet1!$B$1:$K$500,9,0)</f>
        <v>9.13</v>
      </c>
      <c r="AC355" s="113">
        <f t="shared" ref="AC355:AC384" si="191">P355-AB355</f>
        <v>0</v>
      </c>
      <c r="AD355" s="113">
        <f>VLOOKUP(C355,'2021.06'!$C$2:$M$500,9,0)</f>
        <v>424.17</v>
      </c>
      <c r="AE355" s="2">
        <f>VLOOKUP(D355,'2021.07'!$D$2:$M$435,7,0)</f>
        <v>21.301</v>
      </c>
      <c r="AF355" s="2">
        <f t="shared" si="167"/>
        <v>0</v>
      </c>
      <c r="AH355" s="2" t="str">
        <f>VLOOKUP(D355,[9]Sheet1!$C$1:$H$500,6,0)</f>
        <v>正常应缴</v>
      </c>
    </row>
    <row r="356" s="113" customFormat="1" ht="20" customHeight="1" spans="1:34">
      <c r="A356" s="38">
        <f t="shared" si="186"/>
        <v>353</v>
      </c>
      <c r="B356" s="41"/>
      <c r="C356" s="48" t="s">
        <v>574</v>
      </c>
      <c r="D356" s="11" t="s">
        <v>575</v>
      </c>
      <c r="E356" s="11">
        <v>3042.05</v>
      </c>
      <c r="F356" s="11">
        <v>3043</v>
      </c>
      <c r="G356" s="13">
        <v>5228.42</v>
      </c>
      <c r="H356" s="11">
        <f t="shared" si="187"/>
        <v>54.76</v>
      </c>
      <c r="I356" s="11">
        <f t="shared" si="180"/>
        <v>486.728</v>
      </c>
      <c r="J356" s="11">
        <f t="shared" si="181"/>
        <v>21.301</v>
      </c>
      <c r="K356" s="13">
        <f t="shared" si="182"/>
        <v>444.42</v>
      </c>
      <c r="L356" s="13"/>
      <c r="M356" s="13">
        <f t="shared" si="164"/>
        <v>1007.209</v>
      </c>
      <c r="N356" s="11">
        <v>0</v>
      </c>
      <c r="O356" s="11">
        <f t="shared" si="183"/>
        <v>243.36</v>
      </c>
      <c r="P356" s="11">
        <f t="shared" si="184"/>
        <v>9.13</v>
      </c>
      <c r="Q356" s="13">
        <f t="shared" si="185"/>
        <v>104.57</v>
      </c>
      <c r="R356" s="13"/>
      <c r="S356" s="11">
        <f t="shared" si="165"/>
        <v>357.06</v>
      </c>
      <c r="T356" s="11">
        <f t="shared" si="166"/>
        <v>1364.269</v>
      </c>
      <c r="U356" s="117"/>
      <c r="X356" s="113">
        <f t="shared" si="188"/>
        <v>486.728</v>
      </c>
      <c r="Y356" s="113">
        <f t="shared" si="189"/>
        <v>0</v>
      </c>
      <c r="Z356" s="113">
        <f t="shared" si="190"/>
        <v>243.36</v>
      </c>
      <c r="AA356" s="118" t="str">
        <f>VLOOKUP(C356,[7]export!$B$1:$I$388,8,0)</f>
        <v>243.36</v>
      </c>
      <c r="AB356" s="113">
        <f>VLOOKUP(C356,[8]Sheet1!$B$1:$K$500,9,0)</f>
        <v>9.13</v>
      </c>
      <c r="AC356" s="113">
        <f t="shared" si="191"/>
        <v>0</v>
      </c>
      <c r="AD356" s="113">
        <f>VLOOKUP(C356,'2021.06'!$C$2:$M$500,9,0)</f>
        <v>424.17</v>
      </c>
      <c r="AE356" s="2">
        <f>VLOOKUP(D356,'2021.07'!$D$2:$M$435,7,0)</f>
        <v>21.301</v>
      </c>
      <c r="AF356" s="2">
        <f t="shared" si="167"/>
        <v>0</v>
      </c>
      <c r="AH356" s="2" t="str">
        <f>VLOOKUP(D356,[9]Sheet1!$C$1:$H$500,6,0)</f>
        <v>正常应缴</v>
      </c>
    </row>
    <row r="357" s="113" customFormat="1" ht="20" customHeight="1" spans="1:34">
      <c r="A357" s="38">
        <f t="shared" si="186"/>
        <v>354</v>
      </c>
      <c r="B357" s="41"/>
      <c r="C357" s="49" t="s">
        <v>576</v>
      </c>
      <c r="D357" s="11" t="s">
        <v>577</v>
      </c>
      <c r="E357" s="11" t="s">
        <v>758</v>
      </c>
      <c r="F357" s="11">
        <v>2837</v>
      </c>
      <c r="G357" s="13">
        <v>5228.42</v>
      </c>
      <c r="H357" s="11">
        <f t="shared" si="187"/>
        <v>51.05</v>
      </c>
      <c r="I357" s="11">
        <f t="shared" si="180"/>
        <v>453.792</v>
      </c>
      <c r="J357" s="11">
        <f t="shared" si="181"/>
        <v>19.859</v>
      </c>
      <c r="K357" s="13">
        <f t="shared" si="182"/>
        <v>444.42</v>
      </c>
      <c r="L357" s="13"/>
      <c r="M357" s="13">
        <f t="shared" si="164"/>
        <v>969.121</v>
      </c>
      <c r="N357" s="11">
        <v>0</v>
      </c>
      <c r="O357" s="11">
        <f t="shared" si="183"/>
        <v>226.9</v>
      </c>
      <c r="P357" s="11">
        <f t="shared" si="184"/>
        <v>8.51</v>
      </c>
      <c r="Q357" s="13">
        <f t="shared" si="185"/>
        <v>104.57</v>
      </c>
      <c r="R357" s="13"/>
      <c r="S357" s="11">
        <f t="shared" si="165"/>
        <v>339.98</v>
      </c>
      <c r="T357" s="11">
        <f t="shared" si="166"/>
        <v>1309.101</v>
      </c>
      <c r="U357" s="117"/>
      <c r="X357" s="113">
        <f t="shared" si="188"/>
        <v>453.792</v>
      </c>
      <c r="Y357" s="113">
        <f t="shared" si="189"/>
        <v>0</v>
      </c>
      <c r="Z357" s="113">
        <f t="shared" si="190"/>
        <v>226.9</v>
      </c>
      <c r="AA357" s="118" t="str">
        <f>VLOOKUP(C357,[7]export!$B$1:$I$388,8,0)</f>
        <v>226.9</v>
      </c>
      <c r="AB357" s="113">
        <f>VLOOKUP(C357,[8]Sheet1!$B$1:$K$500,9,0)</f>
        <v>8.51</v>
      </c>
      <c r="AC357" s="113">
        <f t="shared" si="191"/>
        <v>0</v>
      </c>
      <c r="AD357" s="113">
        <f>VLOOKUP(C357,'2021.06'!$C$2:$M$500,9,0)</f>
        <v>424.17</v>
      </c>
      <c r="AE357" s="2">
        <f>VLOOKUP(D357,'2021.07'!$D$2:$M$435,7,0)</f>
        <v>19.859</v>
      </c>
      <c r="AF357" s="2">
        <f t="shared" si="167"/>
        <v>0</v>
      </c>
      <c r="AH357" s="2" t="str">
        <f>VLOOKUP(D357,[9]Sheet1!$C$1:$H$500,6,0)</f>
        <v>正常应缴</v>
      </c>
    </row>
    <row r="358" s="113" customFormat="1" ht="20" customHeight="1" spans="1:34">
      <c r="A358" s="38">
        <f t="shared" si="186"/>
        <v>355</v>
      </c>
      <c r="B358" s="41"/>
      <c r="C358" s="49" t="s">
        <v>578</v>
      </c>
      <c r="D358" s="11" t="s">
        <v>579</v>
      </c>
      <c r="E358" s="11" t="s">
        <v>758</v>
      </c>
      <c r="F358" s="11">
        <v>2837</v>
      </c>
      <c r="G358" s="13">
        <v>5228.42</v>
      </c>
      <c r="H358" s="11">
        <f t="shared" si="187"/>
        <v>51.05</v>
      </c>
      <c r="I358" s="11">
        <f t="shared" si="180"/>
        <v>453.792</v>
      </c>
      <c r="J358" s="11">
        <f t="shared" si="181"/>
        <v>19.859</v>
      </c>
      <c r="K358" s="13">
        <f t="shared" si="182"/>
        <v>444.42</v>
      </c>
      <c r="L358" s="13"/>
      <c r="M358" s="13">
        <f t="shared" si="164"/>
        <v>969.121</v>
      </c>
      <c r="N358" s="11">
        <v>0</v>
      </c>
      <c r="O358" s="11">
        <f t="shared" si="183"/>
        <v>226.9</v>
      </c>
      <c r="P358" s="11">
        <f t="shared" si="184"/>
        <v>8.51</v>
      </c>
      <c r="Q358" s="13">
        <f t="shared" si="185"/>
        <v>104.57</v>
      </c>
      <c r="R358" s="13"/>
      <c r="S358" s="11">
        <f t="shared" si="165"/>
        <v>339.98</v>
      </c>
      <c r="T358" s="11">
        <f t="shared" si="166"/>
        <v>1309.101</v>
      </c>
      <c r="U358" s="117"/>
      <c r="X358" s="113">
        <f t="shared" si="188"/>
        <v>453.792</v>
      </c>
      <c r="Y358" s="113">
        <f t="shared" si="189"/>
        <v>0</v>
      </c>
      <c r="Z358" s="113">
        <f t="shared" si="190"/>
        <v>226.9</v>
      </c>
      <c r="AA358" s="118" t="str">
        <f>VLOOKUP(C358,[7]export!$B$1:$I$388,8,0)</f>
        <v>226.9</v>
      </c>
      <c r="AB358" s="113">
        <f>VLOOKUP(C358,[8]Sheet1!$B$1:$K$500,9,0)</f>
        <v>8.51</v>
      </c>
      <c r="AC358" s="113">
        <f t="shared" si="191"/>
        <v>0</v>
      </c>
      <c r="AD358" s="113">
        <f>VLOOKUP(C358,'2021.06'!$C$2:$M$500,9,0)</f>
        <v>424.17</v>
      </c>
      <c r="AE358" s="2">
        <f>VLOOKUP(D358,'2021.07'!$D$2:$M$435,7,0)</f>
        <v>19.859</v>
      </c>
      <c r="AF358" s="2">
        <f t="shared" si="167"/>
        <v>0</v>
      </c>
      <c r="AH358" s="2" t="str">
        <f>VLOOKUP(D358,[9]Sheet1!$C$1:$H$500,6,0)</f>
        <v>正常应缴</v>
      </c>
    </row>
    <row r="359" s="113" customFormat="1" ht="20" customHeight="1" spans="1:34">
      <c r="A359" s="38">
        <f t="shared" si="186"/>
        <v>356</v>
      </c>
      <c r="B359" s="41"/>
      <c r="C359" s="49" t="s">
        <v>582</v>
      </c>
      <c r="D359" s="11" t="s">
        <v>583</v>
      </c>
      <c r="E359" s="11" t="s">
        <v>758</v>
      </c>
      <c r="F359" s="11">
        <v>2837</v>
      </c>
      <c r="G359" s="13">
        <v>5228.42</v>
      </c>
      <c r="H359" s="11">
        <f t="shared" si="187"/>
        <v>51.05</v>
      </c>
      <c r="I359" s="11">
        <f t="shared" si="180"/>
        <v>453.792</v>
      </c>
      <c r="J359" s="11">
        <f t="shared" si="181"/>
        <v>19.859</v>
      </c>
      <c r="K359" s="13">
        <f t="shared" si="182"/>
        <v>444.42</v>
      </c>
      <c r="L359" s="13"/>
      <c r="M359" s="13">
        <f t="shared" si="164"/>
        <v>969.121</v>
      </c>
      <c r="N359" s="11">
        <v>0</v>
      </c>
      <c r="O359" s="11">
        <f t="shared" si="183"/>
        <v>226.9</v>
      </c>
      <c r="P359" s="11">
        <f t="shared" si="184"/>
        <v>8.51</v>
      </c>
      <c r="Q359" s="13">
        <f t="shared" si="185"/>
        <v>104.57</v>
      </c>
      <c r="R359" s="13"/>
      <c r="S359" s="11">
        <f t="shared" si="165"/>
        <v>339.98</v>
      </c>
      <c r="T359" s="11">
        <f t="shared" si="166"/>
        <v>1309.101</v>
      </c>
      <c r="U359" s="117"/>
      <c r="X359" s="113">
        <f t="shared" si="188"/>
        <v>453.792</v>
      </c>
      <c r="Y359" s="113">
        <f t="shared" si="189"/>
        <v>0</v>
      </c>
      <c r="Z359" s="113">
        <f t="shared" si="190"/>
        <v>226.9</v>
      </c>
      <c r="AA359" s="118" t="str">
        <f>VLOOKUP(C359,[7]export!$B$1:$I$388,8,0)</f>
        <v>226.9</v>
      </c>
      <c r="AB359" s="113">
        <f>VLOOKUP(C359,[8]Sheet1!$B$1:$K$500,9,0)</f>
        <v>8.51</v>
      </c>
      <c r="AC359" s="113">
        <f t="shared" si="191"/>
        <v>0</v>
      </c>
      <c r="AD359" s="113">
        <f>VLOOKUP(C359,'2021.06'!$C$2:$M$500,9,0)</f>
        <v>424.17</v>
      </c>
      <c r="AE359" s="2">
        <f>VLOOKUP(D359,'2021.07'!$D$2:$M$435,7,0)</f>
        <v>19.859</v>
      </c>
      <c r="AF359" s="2">
        <f t="shared" si="167"/>
        <v>0</v>
      </c>
      <c r="AH359" s="2" t="str">
        <f>VLOOKUP(D359,[9]Sheet1!$C$1:$H$500,6,0)</f>
        <v>正常应缴</v>
      </c>
    </row>
    <row r="360" s="113" customFormat="1" ht="20" customHeight="1" spans="1:34">
      <c r="A360" s="38">
        <f t="shared" si="186"/>
        <v>357</v>
      </c>
      <c r="B360" s="41"/>
      <c r="C360" s="49" t="s">
        <v>584</v>
      </c>
      <c r="D360" s="11" t="s">
        <v>585</v>
      </c>
      <c r="E360" s="11" t="s">
        <v>758</v>
      </c>
      <c r="F360" s="11">
        <v>2837</v>
      </c>
      <c r="G360" s="13">
        <v>5228.42</v>
      </c>
      <c r="H360" s="11">
        <f t="shared" si="187"/>
        <v>51.05</v>
      </c>
      <c r="I360" s="11">
        <f t="shared" si="180"/>
        <v>453.792</v>
      </c>
      <c r="J360" s="11">
        <f t="shared" si="181"/>
        <v>19.859</v>
      </c>
      <c r="K360" s="13">
        <f t="shared" si="182"/>
        <v>444.42</v>
      </c>
      <c r="L360" s="13"/>
      <c r="M360" s="13">
        <f t="shared" si="164"/>
        <v>969.121</v>
      </c>
      <c r="N360" s="11">
        <v>0</v>
      </c>
      <c r="O360" s="11">
        <f t="shared" si="183"/>
        <v>226.9</v>
      </c>
      <c r="P360" s="11">
        <f t="shared" si="184"/>
        <v>8.51</v>
      </c>
      <c r="Q360" s="13">
        <f t="shared" si="185"/>
        <v>104.57</v>
      </c>
      <c r="R360" s="13"/>
      <c r="S360" s="11">
        <f t="shared" si="165"/>
        <v>339.98</v>
      </c>
      <c r="T360" s="11">
        <f t="shared" si="166"/>
        <v>1309.101</v>
      </c>
      <c r="U360" s="117"/>
      <c r="X360" s="113">
        <f t="shared" si="188"/>
        <v>453.792</v>
      </c>
      <c r="Y360" s="113">
        <f t="shared" si="189"/>
        <v>0</v>
      </c>
      <c r="Z360" s="113">
        <f t="shared" si="190"/>
        <v>226.9</v>
      </c>
      <c r="AA360" s="118" t="str">
        <f>VLOOKUP(C360,[7]export!$B$1:$I$388,8,0)</f>
        <v>226.9</v>
      </c>
      <c r="AB360" s="113">
        <f>VLOOKUP(C360,[8]Sheet1!$B$1:$K$500,9,0)</f>
        <v>8.51</v>
      </c>
      <c r="AC360" s="113">
        <f t="shared" si="191"/>
        <v>0</v>
      </c>
      <c r="AD360" s="113">
        <f>VLOOKUP(C360,'2021.06'!$C$2:$M$500,9,0)</f>
        <v>424.17</v>
      </c>
      <c r="AE360" s="2">
        <f>VLOOKUP(D360,'2021.07'!$D$2:$M$435,7,0)</f>
        <v>19.859</v>
      </c>
      <c r="AF360" s="2">
        <f t="shared" si="167"/>
        <v>0</v>
      </c>
      <c r="AH360" s="2" t="str">
        <f>VLOOKUP(D360,[9]Sheet1!$C$1:$H$500,6,0)</f>
        <v>正常应缴</v>
      </c>
    </row>
    <row r="361" s="113" customFormat="1" ht="20" customHeight="1" spans="1:34">
      <c r="A361" s="38">
        <f t="shared" si="186"/>
        <v>358</v>
      </c>
      <c r="B361" s="41"/>
      <c r="C361" s="49" t="s">
        <v>586</v>
      </c>
      <c r="D361" s="11" t="s">
        <v>587</v>
      </c>
      <c r="E361" s="11" t="s">
        <v>758</v>
      </c>
      <c r="F361" s="11">
        <v>2837</v>
      </c>
      <c r="G361" s="13">
        <v>5228.42</v>
      </c>
      <c r="H361" s="11">
        <f t="shared" si="187"/>
        <v>51.05</v>
      </c>
      <c r="I361" s="11">
        <f t="shared" si="180"/>
        <v>453.792</v>
      </c>
      <c r="J361" s="11">
        <f t="shared" si="181"/>
        <v>19.859</v>
      </c>
      <c r="K361" s="13">
        <f t="shared" si="182"/>
        <v>444.42</v>
      </c>
      <c r="L361" s="13"/>
      <c r="M361" s="13">
        <f t="shared" si="164"/>
        <v>969.121</v>
      </c>
      <c r="N361" s="11">
        <v>0</v>
      </c>
      <c r="O361" s="11">
        <f t="shared" si="183"/>
        <v>226.9</v>
      </c>
      <c r="P361" s="11">
        <f t="shared" si="184"/>
        <v>8.51</v>
      </c>
      <c r="Q361" s="13">
        <f t="shared" si="185"/>
        <v>104.57</v>
      </c>
      <c r="R361" s="13"/>
      <c r="S361" s="11">
        <f t="shared" si="165"/>
        <v>339.98</v>
      </c>
      <c r="T361" s="11">
        <f t="shared" si="166"/>
        <v>1309.101</v>
      </c>
      <c r="U361" s="117"/>
      <c r="X361" s="113">
        <f t="shared" si="188"/>
        <v>453.792</v>
      </c>
      <c r="Y361" s="113">
        <f t="shared" si="189"/>
        <v>0</v>
      </c>
      <c r="Z361" s="113">
        <f t="shared" si="190"/>
        <v>226.9</v>
      </c>
      <c r="AA361" s="118" t="str">
        <f>VLOOKUP(C361,[7]export!$B$1:$I$388,8,0)</f>
        <v>226.9</v>
      </c>
      <c r="AB361" s="113">
        <f>VLOOKUP(C361,[8]Sheet1!$B$1:$K$500,9,0)</f>
        <v>8.51</v>
      </c>
      <c r="AC361" s="113">
        <f t="shared" si="191"/>
        <v>0</v>
      </c>
      <c r="AD361" s="113">
        <f>VLOOKUP(C361,'2021.06'!$C$2:$M$500,9,0)</f>
        <v>424.17</v>
      </c>
      <c r="AE361" s="2">
        <f>VLOOKUP(D361,'2021.07'!$D$2:$M$435,7,0)</f>
        <v>19.859</v>
      </c>
      <c r="AF361" s="2">
        <f t="shared" si="167"/>
        <v>0</v>
      </c>
      <c r="AH361" s="2" t="str">
        <f>VLOOKUP(D361,[9]Sheet1!$C$1:$H$500,6,0)</f>
        <v>正常应缴</v>
      </c>
    </row>
    <row r="362" s="113" customFormat="1" ht="20" customHeight="1" spans="1:34">
      <c r="A362" s="38">
        <f t="shared" si="186"/>
        <v>359</v>
      </c>
      <c r="B362" s="41"/>
      <c r="C362" s="49" t="s">
        <v>588</v>
      </c>
      <c r="D362" s="11" t="s">
        <v>589</v>
      </c>
      <c r="E362" s="11" t="s">
        <v>758</v>
      </c>
      <c r="F362" s="11">
        <v>2837</v>
      </c>
      <c r="G362" s="13">
        <v>5228.42</v>
      </c>
      <c r="H362" s="11">
        <f t="shared" si="187"/>
        <v>51.05</v>
      </c>
      <c r="I362" s="11">
        <f t="shared" si="180"/>
        <v>453.792</v>
      </c>
      <c r="J362" s="11">
        <f t="shared" si="181"/>
        <v>19.859</v>
      </c>
      <c r="K362" s="13">
        <f t="shared" si="182"/>
        <v>444.42</v>
      </c>
      <c r="L362" s="13"/>
      <c r="M362" s="13">
        <f t="shared" si="164"/>
        <v>969.121</v>
      </c>
      <c r="N362" s="11">
        <v>0</v>
      </c>
      <c r="O362" s="11">
        <f t="shared" si="183"/>
        <v>226.9</v>
      </c>
      <c r="P362" s="11">
        <f t="shared" si="184"/>
        <v>8.51</v>
      </c>
      <c r="Q362" s="13">
        <f t="shared" si="185"/>
        <v>104.57</v>
      </c>
      <c r="R362" s="13"/>
      <c r="S362" s="11">
        <f t="shared" si="165"/>
        <v>339.98</v>
      </c>
      <c r="T362" s="11">
        <f t="shared" si="166"/>
        <v>1309.101</v>
      </c>
      <c r="U362" s="117"/>
      <c r="X362" s="113">
        <f t="shared" si="188"/>
        <v>453.792</v>
      </c>
      <c r="Y362" s="113">
        <f t="shared" si="189"/>
        <v>0</v>
      </c>
      <c r="Z362" s="113">
        <f t="shared" si="190"/>
        <v>226.9</v>
      </c>
      <c r="AA362" s="118" t="str">
        <f>VLOOKUP(C362,[7]export!$B$1:$I$388,8,0)</f>
        <v>226.9</v>
      </c>
      <c r="AB362" s="113">
        <f>VLOOKUP(C362,[8]Sheet1!$B$1:$K$500,9,0)</f>
        <v>8.51</v>
      </c>
      <c r="AC362" s="113">
        <f t="shared" si="191"/>
        <v>0</v>
      </c>
      <c r="AD362" s="113">
        <f>VLOOKUP(C362,'2021.06'!$C$2:$M$500,9,0)</f>
        <v>424.17</v>
      </c>
      <c r="AE362" s="2">
        <f>VLOOKUP(D362,'2021.07'!$D$2:$M$435,7,0)</f>
        <v>19.859</v>
      </c>
      <c r="AF362" s="2">
        <f t="shared" si="167"/>
        <v>0</v>
      </c>
      <c r="AH362" s="2" t="str">
        <f>VLOOKUP(D362,[9]Sheet1!$C$1:$H$500,6,0)</f>
        <v>正常应缴</v>
      </c>
    </row>
    <row r="363" s="113" customFormat="1" ht="20" customHeight="1" spans="1:34">
      <c r="A363" s="38">
        <f t="shared" si="186"/>
        <v>360</v>
      </c>
      <c r="B363" s="41"/>
      <c r="C363" s="49" t="s">
        <v>592</v>
      </c>
      <c r="D363" s="11" t="s">
        <v>593</v>
      </c>
      <c r="E363" s="11" t="s">
        <v>758</v>
      </c>
      <c r="F363" s="11">
        <v>2837</v>
      </c>
      <c r="G363" s="13">
        <v>5228.42</v>
      </c>
      <c r="H363" s="11">
        <f t="shared" si="187"/>
        <v>51.05</v>
      </c>
      <c r="I363" s="11">
        <f t="shared" si="180"/>
        <v>453.792</v>
      </c>
      <c r="J363" s="11">
        <f t="shared" si="181"/>
        <v>19.859</v>
      </c>
      <c r="K363" s="13">
        <f t="shared" si="182"/>
        <v>444.42</v>
      </c>
      <c r="L363" s="13"/>
      <c r="M363" s="13">
        <f t="shared" si="164"/>
        <v>969.121</v>
      </c>
      <c r="N363" s="11">
        <v>0</v>
      </c>
      <c r="O363" s="11">
        <f t="shared" si="183"/>
        <v>226.9</v>
      </c>
      <c r="P363" s="11">
        <f t="shared" si="184"/>
        <v>8.51</v>
      </c>
      <c r="Q363" s="13">
        <f t="shared" si="185"/>
        <v>104.57</v>
      </c>
      <c r="R363" s="13"/>
      <c r="S363" s="11">
        <f t="shared" si="165"/>
        <v>339.98</v>
      </c>
      <c r="T363" s="11">
        <f t="shared" si="166"/>
        <v>1309.101</v>
      </c>
      <c r="U363" s="117"/>
      <c r="X363" s="113">
        <f t="shared" si="188"/>
        <v>453.792</v>
      </c>
      <c r="Y363" s="113">
        <f t="shared" si="189"/>
        <v>0</v>
      </c>
      <c r="Z363" s="113">
        <f t="shared" si="190"/>
        <v>226.9</v>
      </c>
      <c r="AA363" s="118" t="e">
        <f>VLOOKUP(C363,[7]export!$B$1:$I$388,8,0)</f>
        <v>#N/A</v>
      </c>
      <c r="AB363" s="113" t="e">
        <f>VLOOKUP(C363,[8]Sheet1!$B$1:$K$500,9,0)</f>
        <v>#N/A</v>
      </c>
      <c r="AC363" s="113" t="e">
        <f t="shared" si="191"/>
        <v>#N/A</v>
      </c>
      <c r="AD363" s="113">
        <f>VLOOKUP(C363,'2021.06'!$C$2:$M$500,9,0)</f>
        <v>424.17</v>
      </c>
      <c r="AE363" s="2">
        <f>VLOOKUP(D363,'2021.07'!$D$2:$M$435,7,0)</f>
        <v>19.859</v>
      </c>
      <c r="AF363" s="2">
        <f t="shared" si="167"/>
        <v>0</v>
      </c>
      <c r="AH363" s="2" t="str">
        <f>VLOOKUP(D363,[9]Sheet1!$C$1:$H$500,6,0)</f>
        <v>正常应缴</v>
      </c>
    </row>
    <row r="364" s="113" customFormat="1" ht="20" customHeight="1" spans="1:34">
      <c r="A364" s="38">
        <f t="shared" si="186"/>
        <v>361</v>
      </c>
      <c r="B364" s="41"/>
      <c r="C364" s="49" t="s">
        <v>594</v>
      </c>
      <c r="D364" s="11" t="s">
        <v>595</v>
      </c>
      <c r="E364" s="11" t="s">
        <v>758</v>
      </c>
      <c r="F364" s="11">
        <v>2837</v>
      </c>
      <c r="G364" s="13">
        <v>5228.42</v>
      </c>
      <c r="H364" s="11">
        <f t="shared" si="187"/>
        <v>51.05</v>
      </c>
      <c r="I364" s="11">
        <f t="shared" si="180"/>
        <v>453.792</v>
      </c>
      <c r="J364" s="11">
        <f t="shared" si="181"/>
        <v>19.859</v>
      </c>
      <c r="K364" s="13">
        <f t="shared" si="182"/>
        <v>444.42</v>
      </c>
      <c r="L364" s="13"/>
      <c r="M364" s="13">
        <f t="shared" si="164"/>
        <v>969.121</v>
      </c>
      <c r="N364" s="11">
        <v>0</v>
      </c>
      <c r="O364" s="11">
        <f t="shared" si="183"/>
        <v>226.9</v>
      </c>
      <c r="P364" s="11">
        <f t="shared" si="184"/>
        <v>8.51</v>
      </c>
      <c r="Q364" s="13">
        <f t="shared" si="185"/>
        <v>104.57</v>
      </c>
      <c r="R364" s="13"/>
      <c r="S364" s="11">
        <f t="shared" si="165"/>
        <v>339.98</v>
      </c>
      <c r="T364" s="11">
        <f t="shared" si="166"/>
        <v>1309.101</v>
      </c>
      <c r="U364" s="117"/>
      <c r="X364" s="113">
        <f t="shared" si="188"/>
        <v>453.792</v>
      </c>
      <c r="Y364" s="113">
        <f t="shared" si="189"/>
        <v>0</v>
      </c>
      <c r="Z364" s="113">
        <f t="shared" si="190"/>
        <v>226.9</v>
      </c>
      <c r="AA364" s="118" t="str">
        <f>VLOOKUP(C364,[7]export!$B$1:$I$388,8,0)</f>
        <v>226.9</v>
      </c>
      <c r="AB364" s="113">
        <f>VLOOKUP(C364,[8]Sheet1!$B$1:$K$500,9,0)</f>
        <v>8.51</v>
      </c>
      <c r="AC364" s="113">
        <f t="shared" si="191"/>
        <v>0</v>
      </c>
      <c r="AD364" s="113">
        <f>VLOOKUP(C364,'2021.06'!$C$2:$M$500,9,0)</f>
        <v>424.17</v>
      </c>
      <c r="AE364" s="2">
        <f>VLOOKUP(D364,'2021.07'!$D$2:$M$435,7,0)</f>
        <v>19.859</v>
      </c>
      <c r="AF364" s="2">
        <f t="shared" si="167"/>
        <v>0</v>
      </c>
      <c r="AH364" s="2" t="str">
        <f>VLOOKUP(D364,[9]Sheet1!$C$1:$H$500,6,0)</f>
        <v>正常应缴</v>
      </c>
    </row>
    <row r="365" s="113" customFormat="1" ht="20" customHeight="1" spans="1:34">
      <c r="A365" s="38">
        <f t="shared" si="186"/>
        <v>362</v>
      </c>
      <c r="B365" s="41"/>
      <c r="C365" s="49" t="s">
        <v>596</v>
      </c>
      <c r="D365" s="11" t="s">
        <v>597</v>
      </c>
      <c r="E365" s="11" t="s">
        <v>759</v>
      </c>
      <c r="F365" s="11">
        <v>3820</v>
      </c>
      <c r="G365" s="13">
        <v>5228.42</v>
      </c>
      <c r="H365" s="11">
        <f t="shared" si="187"/>
        <v>68.76</v>
      </c>
      <c r="I365" s="11">
        <f t="shared" si="180"/>
        <v>611.2</v>
      </c>
      <c r="J365" s="11">
        <f t="shared" si="181"/>
        <v>26.74</v>
      </c>
      <c r="K365" s="13">
        <f t="shared" si="182"/>
        <v>444.42</v>
      </c>
      <c r="L365" s="13"/>
      <c r="M365" s="13">
        <f t="shared" si="164"/>
        <v>1151.12</v>
      </c>
      <c r="N365" s="11">
        <v>0</v>
      </c>
      <c r="O365" s="11">
        <f t="shared" si="183"/>
        <v>305.6</v>
      </c>
      <c r="P365" s="11">
        <f t="shared" si="184"/>
        <v>11.46</v>
      </c>
      <c r="Q365" s="13">
        <f t="shared" si="185"/>
        <v>104.57</v>
      </c>
      <c r="R365" s="13"/>
      <c r="S365" s="11">
        <f t="shared" si="165"/>
        <v>421.63</v>
      </c>
      <c r="T365" s="11">
        <f t="shared" si="166"/>
        <v>1572.75</v>
      </c>
      <c r="U365" s="117"/>
      <c r="X365" s="113">
        <f t="shared" si="188"/>
        <v>611.2</v>
      </c>
      <c r="Y365" s="113">
        <f t="shared" si="189"/>
        <v>0</v>
      </c>
      <c r="Z365" s="113">
        <f t="shared" si="190"/>
        <v>305.6</v>
      </c>
      <c r="AA365" s="118" t="str">
        <f>VLOOKUP(C365,[7]export!$B$1:$I$388,8,0)</f>
        <v>305.6</v>
      </c>
      <c r="AB365" s="113">
        <f>VLOOKUP(C365,[8]Sheet1!$B$1:$K$500,9,0)</f>
        <v>11.46</v>
      </c>
      <c r="AC365" s="113">
        <f t="shared" si="191"/>
        <v>0</v>
      </c>
      <c r="AD365" s="113">
        <f>VLOOKUP(C365,'2021.06'!$C$2:$M$500,9,0)</f>
        <v>424.17</v>
      </c>
      <c r="AE365" s="2">
        <f>VLOOKUP(D365,'2021.07'!$D$2:$M$435,7,0)</f>
        <v>26.74</v>
      </c>
      <c r="AF365" s="2">
        <f t="shared" si="167"/>
        <v>0</v>
      </c>
      <c r="AH365" s="2" t="str">
        <f>VLOOKUP(D365,[9]Sheet1!$C$1:$H$500,6,0)</f>
        <v>正常应缴</v>
      </c>
    </row>
    <row r="366" s="113" customFormat="1" ht="20" customHeight="1" spans="1:34">
      <c r="A366" s="38">
        <f t="shared" si="186"/>
        <v>363</v>
      </c>
      <c r="B366" s="41"/>
      <c r="C366" s="49" t="s">
        <v>602</v>
      </c>
      <c r="D366" s="11" t="s">
        <v>603</v>
      </c>
      <c r="E366" s="11" t="s">
        <v>758</v>
      </c>
      <c r="F366" s="11">
        <v>2837</v>
      </c>
      <c r="G366" s="13">
        <v>5228.42</v>
      </c>
      <c r="H366" s="11">
        <f t="shared" si="187"/>
        <v>51.05</v>
      </c>
      <c r="I366" s="11">
        <f t="shared" si="180"/>
        <v>453.792</v>
      </c>
      <c r="J366" s="11">
        <f t="shared" si="181"/>
        <v>19.859</v>
      </c>
      <c r="K366" s="13">
        <f t="shared" si="182"/>
        <v>444.42</v>
      </c>
      <c r="L366" s="13"/>
      <c r="M366" s="13">
        <f t="shared" si="164"/>
        <v>969.121</v>
      </c>
      <c r="N366" s="11">
        <v>0</v>
      </c>
      <c r="O366" s="11">
        <f t="shared" si="183"/>
        <v>226.9</v>
      </c>
      <c r="P366" s="11">
        <f t="shared" si="184"/>
        <v>8.51</v>
      </c>
      <c r="Q366" s="13">
        <f t="shared" si="185"/>
        <v>104.57</v>
      </c>
      <c r="R366" s="13"/>
      <c r="S366" s="11">
        <f t="shared" si="165"/>
        <v>339.98</v>
      </c>
      <c r="T366" s="11">
        <f t="shared" si="166"/>
        <v>1309.101</v>
      </c>
      <c r="U366" s="117"/>
      <c r="X366" s="113">
        <f t="shared" si="188"/>
        <v>453.792</v>
      </c>
      <c r="Y366" s="113">
        <f t="shared" si="189"/>
        <v>0</v>
      </c>
      <c r="Z366" s="113">
        <f t="shared" si="190"/>
        <v>226.9</v>
      </c>
      <c r="AA366" s="118" t="str">
        <f>VLOOKUP(C366,[7]export!$B$1:$I$388,8,0)</f>
        <v>226.9</v>
      </c>
      <c r="AB366" s="113">
        <f>VLOOKUP(C366,[8]Sheet1!$B$1:$K$500,9,0)</f>
        <v>8.51</v>
      </c>
      <c r="AC366" s="113">
        <f t="shared" si="191"/>
        <v>0</v>
      </c>
      <c r="AD366" s="113">
        <f>VLOOKUP(C366,'2021.06'!$C$2:$M$500,9,0)</f>
        <v>424.17</v>
      </c>
      <c r="AE366" s="2">
        <f>VLOOKUP(D366,'2021.07'!$D$2:$M$435,7,0)</f>
        <v>19.859</v>
      </c>
      <c r="AF366" s="2">
        <f t="shared" si="167"/>
        <v>0</v>
      </c>
      <c r="AH366" s="2" t="str">
        <f>VLOOKUP(D366,[9]Sheet1!$C$1:$H$500,6,0)</f>
        <v>正常应缴</v>
      </c>
    </row>
    <row r="367" s="113" customFormat="1" ht="20" customHeight="1" spans="1:34">
      <c r="A367" s="38">
        <f t="shared" si="186"/>
        <v>364</v>
      </c>
      <c r="B367" s="41"/>
      <c r="C367" s="49" t="s">
        <v>604</v>
      </c>
      <c r="D367" s="11" t="s">
        <v>605</v>
      </c>
      <c r="E367" s="11">
        <v>3820</v>
      </c>
      <c r="F367" s="11">
        <v>3820</v>
      </c>
      <c r="G367" s="13">
        <v>5228.42</v>
      </c>
      <c r="H367" s="11">
        <f t="shared" si="187"/>
        <v>68.76</v>
      </c>
      <c r="I367" s="11">
        <f t="shared" si="180"/>
        <v>611.2</v>
      </c>
      <c r="J367" s="11">
        <f t="shared" si="181"/>
        <v>26.74</v>
      </c>
      <c r="K367" s="13">
        <f t="shared" si="182"/>
        <v>444.42</v>
      </c>
      <c r="L367" s="13"/>
      <c r="M367" s="13">
        <f t="shared" si="164"/>
        <v>1151.12</v>
      </c>
      <c r="N367" s="11">
        <v>0</v>
      </c>
      <c r="O367" s="11">
        <f t="shared" si="183"/>
        <v>305.6</v>
      </c>
      <c r="P367" s="11">
        <f t="shared" si="184"/>
        <v>11.46</v>
      </c>
      <c r="Q367" s="13">
        <f t="shared" si="185"/>
        <v>104.57</v>
      </c>
      <c r="R367" s="13"/>
      <c r="S367" s="11">
        <f t="shared" si="165"/>
        <v>421.63</v>
      </c>
      <c r="T367" s="11">
        <f t="shared" si="166"/>
        <v>1572.75</v>
      </c>
      <c r="U367" s="117"/>
      <c r="X367" s="113">
        <f t="shared" si="188"/>
        <v>611.2</v>
      </c>
      <c r="Y367" s="113">
        <f t="shared" si="189"/>
        <v>0</v>
      </c>
      <c r="Z367" s="113">
        <f t="shared" si="190"/>
        <v>305.6</v>
      </c>
      <c r="AA367" s="118" t="str">
        <f>VLOOKUP(C367,[7]export!$B$1:$I$388,8,0)</f>
        <v>305.6</v>
      </c>
      <c r="AB367" s="113">
        <f>VLOOKUP(C367,[8]Sheet1!$B$1:$K$500,9,0)</f>
        <v>11.46</v>
      </c>
      <c r="AC367" s="113">
        <f t="shared" si="191"/>
        <v>0</v>
      </c>
      <c r="AD367" s="113">
        <f>VLOOKUP(C367,'2021.06'!$C$2:$M$500,9,0)</f>
        <v>424.17</v>
      </c>
      <c r="AE367" s="2">
        <f>VLOOKUP(D367,'2021.07'!$D$2:$M$435,7,0)</f>
        <v>26.74</v>
      </c>
      <c r="AF367" s="2">
        <f t="shared" si="167"/>
        <v>0</v>
      </c>
      <c r="AH367" s="2" t="str">
        <f>VLOOKUP(D367,[9]Sheet1!$C$1:$H$500,6,0)</f>
        <v>正常应缴</v>
      </c>
    </row>
    <row r="368" s="113" customFormat="1" ht="20" customHeight="1" spans="1:34">
      <c r="A368" s="38">
        <f t="shared" si="186"/>
        <v>365</v>
      </c>
      <c r="B368" s="41"/>
      <c r="C368" s="49" t="s">
        <v>606</v>
      </c>
      <c r="D368" s="11" t="s">
        <v>607</v>
      </c>
      <c r="E368" s="11" t="s">
        <v>758</v>
      </c>
      <c r="F368" s="11">
        <v>2837</v>
      </c>
      <c r="G368" s="13">
        <v>5228.42</v>
      </c>
      <c r="H368" s="11">
        <f t="shared" si="187"/>
        <v>51.05</v>
      </c>
      <c r="I368" s="11">
        <f t="shared" si="180"/>
        <v>453.792</v>
      </c>
      <c r="J368" s="11">
        <f t="shared" si="181"/>
        <v>19.859</v>
      </c>
      <c r="K368" s="13">
        <f t="shared" si="182"/>
        <v>444.42</v>
      </c>
      <c r="L368" s="13"/>
      <c r="M368" s="13">
        <f t="shared" si="164"/>
        <v>969.121</v>
      </c>
      <c r="N368" s="11">
        <v>0</v>
      </c>
      <c r="O368" s="11">
        <f t="shared" si="183"/>
        <v>226.9</v>
      </c>
      <c r="P368" s="11">
        <f t="shared" si="184"/>
        <v>8.51</v>
      </c>
      <c r="Q368" s="13">
        <f t="shared" si="185"/>
        <v>104.57</v>
      </c>
      <c r="R368" s="13"/>
      <c r="S368" s="11">
        <f t="shared" si="165"/>
        <v>339.98</v>
      </c>
      <c r="T368" s="11">
        <f t="shared" si="166"/>
        <v>1309.101</v>
      </c>
      <c r="U368" s="117"/>
      <c r="X368" s="113">
        <f t="shared" si="188"/>
        <v>453.792</v>
      </c>
      <c r="Y368" s="113">
        <f t="shared" si="189"/>
        <v>0</v>
      </c>
      <c r="Z368" s="113">
        <f t="shared" si="190"/>
        <v>226.9</v>
      </c>
      <c r="AA368" s="118" t="str">
        <f>VLOOKUP(C368,[7]export!$B$1:$I$388,8,0)</f>
        <v>226.9</v>
      </c>
      <c r="AB368" s="113">
        <f>VLOOKUP(C368,[8]Sheet1!$B$1:$K$500,9,0)</f>
        <v>8.51</v>
      </c>
      <c r="AC368" s="113">
        <f t="shared" si="191"/>
        <v>0</v>
      </c>
      <c r="AD368" s="113">
        <f>VLOOKUP(C368,'2021.06'!$C$2:$M$500,9,0)</f>
        <v>424.17</v>
      </c>
      <c r="AE368" s="2">
        <f>VLOOKUP(D368,'2021.07'!$D$2:$M$435,7,0)</f>
        <v>19.859</v>
      </c>
      <c r="AF368" s="2">
        <f t="shared" si="167"/>
        <v>0</v>
      </c>
      <c r="AH368" s="2" t="str">
        <f>VLOOKUP(D368,[9]Sheet1!$C$1:$H$500,6,0)</f>
        <v>正常应缴</v>
      </c>
    </row>
    <row r="369" s="113" customFormat="1" ht="20" customHeight="1" spans="1:34">
      <c r="A369" s="38">
        <f t="shared" si="186"/>
        <v>366</v>
      </c>
      <c r="B369" s="41"/>
      <c r="C369" s="49" t="s">
        <v>608</v>
      </c>
      <c r="D369" s="11" t="s">
        <v>609</v>
      </c>
      <c r="E369" s="11" t="s">
        <v>758</v>
      </c>
      <c r="F369" s="11">
        <v>2837</v>
      </c>
      <c r="G369" s="13">
        <v>5228.42</v>
      </c>
      <c r="H369" s="11">
        <f t="shared" si="187"/>
        <v>51.05</v>
      </c>
      <c r="I369" s="11">
        <f t="shared" si="180"/>
        <v>453.792</v>
      </c>
      <c r="J369" s="11">
        <f t="shared" si="181"/>
        <v>19.859</v>
      </c>
      <c r="K369" s="13">
        <f t="shared" si="182"/>
        <v>444.42</v>
      </c>
      <c r="L369" s="13"/>
      <c r="M369" s="13">
        <f t="shared" si="164"/>
        <v>969.121</v>
      </c>
      <c r="N369" s="11">
        <v>0</v>
      </c>
      <c r="O369" s="11">
        <f t="shared" si="183"/>
        <v>226.9</v>
      </c>
      <c r="P369" s="11">
        <f t="shared" si="184"/>
        <v>8.51</v>
      </c>
      <c r="Q369" s="13">
        <f t="shared" si="185"/>
        <v>104.57</v>
      </c>
      <c r="R369" s="13"/>
      <c r="S369" s="11">
        <f t="shared" si="165"/>
        <v>339.98</v>
      </c>
      <c r="T369" s="11">
        <f t="shared" si="166"/>
        <v>1309.101</v>
      </c>
      <c r="U369" s="117"/>
      <c r="X369" s="113">
        <f t="shared" si="188"/>
        <v>453.792</v>
      </c>
      <c r="Y369" s="113">
        <f t="shared" si="189"/>
        <v>0</v>
      </c>
      <c r="Z369" s="113">
        <f t="shared" si="190"/>
        <v>226.9</v>
      </c>
      <c r="AA369" s="118" t="str">
        <f>VLOOKUP(C369,[7]export!$B$1:$I$388,8,0)</f>
        <v>226.9</v>
      </c>
      <c r="AB369" s="113">
        <f>VLOOKUP(C369,[8]Sheet1!$B$1:$K$500,9,0)</f>
        <v>8.51</v>
      </c>
      <c r="AC369" s="113">
        <f t="shared" si="191"/>
        <v>0</v>
      </c>
      <c r="AD369" s="113">
        <f>VLOOKUP(C369,'2021.06'!$C$2:$M$500,9,0)</f>
        <v>424.17</v>
      </c>
      <c r="AE369" s="2">
        <f>VLOOKUP(D369,'2021.07'!$D$2:$M$435,7,0)</f>
        <v>19.859</v>
      </c>
      <c r="AF369" s="2">
        <f t="shared" si="167"/>
        <v>0</v>
      </c>
      <c r="AH369" s="2" t="str">
        <f>VLOOKUP(D369,[9]Sheet1!$C$1:$H$500,6,0)</f>
        <v>正常应缴</v>
      </c>
    </row>
    <row r="370" s="113" customFormat="1" ht="20" customHeight="1" spans="1:34">
      <c r="A370" s="38">
        <f t="shared" si="186"/>
        <v>367</v>
      </c>
      <c r="B370" s="41"/>
      <c r="C370" s="49" t="s">
        <v>610</v>
      </c>
      <c r="D370" s="11" t="s">
        <v>611</v>
      </c>
      <c r="E370" s="11" t="s">
        <v>758</v>
      </c>
      <c r="F370" s="11">
        <v>2837</v>
      </c>
      <c r="G370" s="13">
        <v>5228.42</v>
      </c>
      <c r="H370" s="11">
        <f t="shared" si="187"/>
        <v>51.05</v>
      </c>
      <c r="I370" s="11">
        <f t="shared" si="180"/>
        <v>453.792</v>
      </c>
      <c r="J370" s="11">
        <f t="shared" si="181"/>
        <v>19.859</v>
      </c>
      <c r="K370" s="13">
        <f t="shared" si="182"/>
        <v>444.42</v>
      </c>
      <c r="L370" s="13"/>
      <c r="M370" s="13">
        <f t="shared" si="164"/>
        <v>969.121</v>
      </c>
      <c r="N370" s="11">
        <v>0</v>
      </c>
      <c r="O370" s="11">
        <f t="shared" si="183"/>
        <v>226.9</v>
      </c>
      <c r="P370" s="11">
        <f t="shared" si="184"/>
        <v>8.51</v>
      </c>
      <c r="Q370" s="13">
        <f t="shared" si="185"/>
        <v>104.57</v>
      </c>
      <c r="R370" s="13"/>
      <c r="S370" s="11">
        <f t="shared" si="165"/>
        <v>339.98</v>
      </c>
      <c r="T370" s="11">
        <f t="shared" si="166"/>
        <v>1309.101</v>
      </c>
      <c r="U370" s="117"/>
      <c r="X370" s="113">
        <f t="shared" si="188"/>
        <v>453.792</v>
      </c>
      <c r="Y370" s="113">
        <f t="shared" si="189"/>
        <v>0</v>
      </c>
      <c r="Z370" s="113">
        <f t="shared" si="190"/>
        <v>226.9</v>
      </c>
      <c r="AA370" s="118" t="str">
        <f>VLOOKUP(C370,[7]export!$B$1:$I$388,8,0)</f>
        <v>226.9</v>
      </c>
      <c r="AB370" s="113">
        <f>VLOOKUP(C370,[8]Sheet1!$B$1:$K$500,9,0)</f>
        <v>8.51</v>
      </c>
      <c r="AC370" s="113">
        <f t="shared" si="191"/>
        <v>0</v>
      </c>
      <c r="AD370" s="113">
        <f>VLOOKUP(C370,'2021.06'!$C$2:$M$500,9,0)</f>
        <v>424.17</v>
      </c>
      <c r="AE370" s="2">
        <f>VLOOKUP(D370,'2021.07'!$D$2:$M$435,7,0)</f>
        <v>19.859</v>
      </c>
      <c r="AF370" s="2">
        <f t="shared" si="167"/>
        <v>0</v>
      </c>
      <c r="AH370" s="2" t="str">
        <f>VLOOKUP(D370,[9]Sheet1!$C$1:$H$500,6,0)</f>
        <v>正常应缴</v>
      </c>
    </row>
    <row r="371" s="113" customFormat="1" ht="20" customHeight="1" spans="1:34">
      <c r="A371" s="38">
        <f t="shared" si="186"/>
        <v>368</v>
      </c>
      <c r="B371" s="41"/>
      <c r="C371" s="49" t="s">
        <v>612</v>
      </c>
      <c r="D371" s="11" t="s">
        <v>613</v>
      </c>
      <c r="E371" s="11" t="s">
        <v>758</v>
      </c>
      <c r="F371" s="11">
        <v>2837</v>
      </c>
      <c r="G371" s="13">
        <v>5228.42</v>
      </c>
      <c r="H371" s="11">
        <f t="shared" si="187"/>
        <v>51.05</v>
      </c>
      <c r="I371" s="11">
        <f t="shared" si="180"/>
        <v>453.792</v>
      </c>
      <c r="J371" s="11">
        <f t="shared" si="181"/>
        <v>19.859</v>
      </c>
      <c r="K371" s="13">
        <f t="shared" si="182"/>
        <v>444.42</v>
      </c>
      <c r="L371" s="13"/>
      <c r="M371" s="13">
        <f t="shared" si="164"/>
        <v>969.121</v>
      </c>
      <c r="N371" s="11">
        <v>0</v>
      </c>
      <c r="O371" s="11">
        <f t="shared" si="183"/>
        <v>226.9</v>
      </c>
      <c r="P371" s="11">
        <f t="shared" si="184"/>
        <v>8.51</v>
      </c>
      <c r="Q371" s="13">
        <f t="shared" si="185"/>
        <v>104.57</v>
      </c>
      <c r="R371" s="13"/>
      <c r="S371" s="11">
        <f t="shared" si="165"/>
        <v>339.98</v>
      </c>
      <c r="T371" s="11">
        <f t="shared" si="166"/>
        <v>1309.101</v>
      </c>
      <c r="U371" s="117"/>
      <c r="X371" s="113">
        <f t="shared" si="188"/>
        <v>453.792</v>
      </c>
      <c r="Y371" s="113">
        <f t="shared" si="189"/>
        <v>0</v>
      </c>
      <c r="Z371" s="113">
        <f t="shared" si="190"/>
        <v>226.9</v>
      </c>
      <c r="AA371" s="118" t="str">
        <f>VLOOKUP(C371,[7]export!$B$1:$I$388,8,0)</f>
        <v>226.9</v>
      </c>
      <c r="AB371" s="113">
        <f>VLOOKUP(C371,[8]Sheet1!$B$1:$K$500,9,0)</f>
        <v>8.51</v>
      </c>
      <c r="AC371" s="113">
        <f t="shared" si="191"/>
        <v>0</v>
      </c>
      <c r="AD371" s="113">
        <f>VLOOKUP(C371,'2021.06'!$C$2:$M$500,9,0)</f>
        <v>424.17</v>
      </c>
      <c r="AE371" s="2">
        <f>VLOOKUP(D371,'2021.07'!$D$2:$M$435,7,0)</f>
        <v>19.859</v>
      </c>
      <c r="AF371" s="2">
        <f t="shared" si="167"/>
        <v>0</v>
      </c>
      <c r="AH371" s="2" t="str">
        <f>VLOOKUP(D371,[9]Sheet1!$C$1:$H$500,6,0)</f>
        <v>正常应缴</v>
      </c>
    </row>
    <row r="372" s="113" customFormat="1" ht="20" customHeight="1" spans="1:34">
      <c r="A372" s="38">
        <f t="shared" si="186"/>
        <v>369</v>
      </c>
      <c r="B372" s="41"/>
      <c r="C372" s="49" t="s">
        <v>614</v>
      </c>
      <c r="D372" s="11" t="s">
        <v>615</v>
      </c>
      <c r="E372" s="11" t="s">
        <v>758</v>
      </c>
      <c r="F372" s="11">
        <v>2837</v>
      </c>
      <c r="G372" s="13">
        <v>5228.42</v>
      </c>
      <c r="H372" s="11">
        <f t="shared" si="187"/>
        <v>51.05</v>
      </c>
      <c r="I372" s="11">
        <f t="shared" si="180"/>
        <v>453.792</v>
      </c>
      <c r="J372" s="11">
        <f t="shared" si="181"/>
        <v>19.859</v>
      </c>
      <c r="K372" s="13">
        <f t="shared" si="182"/>
        <v>444.42</v>
      </c>
      <c r="L372" s="13"/>
      <c r="M372" s="13">
        <f t="shared" si="164"/>
        <v>969.121</v>
      </c>
      <c r="N372" s="11">
        <v>0</v>
      </c>
      <c r="O372" s="11">
        <f t="shared" si="183"/>
        <v>226.9</v>
      </c>
      <c r="P372" s="11">
        <f t="shared" si="184"/>
        <v>8.51</v>
      </c>
      <c r="Q372" s="13">
        <f t="shared" si="185"/>
        <v>104.57</v>
      </c>
      <c r="R372" s="13"/>
      <c r="S372" s="11">
        <f t="shared" si="165"/>
        <v>339.98</v>
      </c>
      <c r="T372" s="11">
        <f t="shared" si="166"/>
        <v>1309.101</v>
      </c>
      <c r="U372" s="117"/>
      <c r="X372" s="113">
        <f t="shared" si="188"/>
        <v>453.792</v>
      </c>
      <c r="Y372" s="113">
        <f t="shared" si="189"/>
        <v>0</v>
      </c>
      <c r="Z372" s="113">
        <f t="shared" si="190"/>
        <v>226.9</v>
      </c>
      <c r="AA372" s="118" t="str">
        <f>VLOOKUP(C372,[7]export!$B$1:$I$388,8,0)</f>
        <v>226.9</v>
      </c>
      <c r="AB372" s="113">
        <f>VLOOKUP(C372,[8]Sheet1!$B$1:$K$500,9,0)</f>
        <v>8.51</v>
      </c>
      <c r="AC372" s="113">
        <f t="shared" si="191"/>
        <v>0</v>
      </c>
      <c r="AD372" s="113">
        <f>VLOOKUP(C372,'2021.06'!$C$2:$M$500,9,0)</f>
        <v>424.17</v>
      </c>
      <c r="AE372" s="2">
        <f>VLOOKUP(D372,'2021.07'!$D$2:$M$435,7,0)</f>
        <v>19.859</v>
      </c>
      <c r="AF372" s="2">
        <f t="shared" si="167"/>
        <v>0</v>
      </c>
      <c r="AH372" s="2" t="str">
        <f>VLOOKUP(D372,[9]Sheet1!$C$1:$H$500,6,0)</f>
        <v>正常应缴</v>
      </c>
    </row>
    <row r="373" s="113" customFormat="1" ht="20" customHeight="1" spans="1:34">
      <c r="A373" s="38">
        <f t="shared" si="186"/>
        <v>370</v>
      </c>
      <c r="B373" s="41"/>
      <c r="C373" s="49" t="s">
        <v>616</v>
      </c>
      <c r="D373" s="213" t="s">
        <v>617</v>
      </c>
      <c r="E373" s="11" t="s">
        <v>758</v>
      </c>
      <c r="F373" s="11">
        <v>2837</v>
      </c>
      <c r="G373" s="13">
        <v>5228.42</v>
      </c>
      <c r="H373" s="11">
        <f t="shared" si="187"/>
        <v>51.05</v>
      </c>
      <c r="I373" s="11">
        <f t="shared" si="180"/>
        <v>453.792</v>
      </c>
      <c r="J373" s="11">
        <f t="shared" si="181"/>
        <v>19.859</v>
      </c>
      <c r="K373" s="13">
        <f t="shared" si="182"/>
        <v>444.42</v>
      </c>
      <c r="L373" s="13"/>
      <c r="M373" s="13">
        <f t="shared" si="164"/>
        <v>969.121</v>
      </c>
      <c r="N373" s="11">
        <v>0</v>
      </c>
      <c r="O373" s="11">
        <f t="shared" si="183"/>
        <v>226.9</v>
      </c>
      <c r="P373" s="11">
        <f t="shared" si="184"/>
        <v>8.51</v>
      </c>
      <c r="Q373" s="13">
        <f t="shared" si="185"/>
        <v>104.57</v>
      </c>
      <c r="R373" s="13"/>
      <c r="S373" s="11">
        <f t="shared" si="165"/>
        <v>339.98</v>
      </c>
      <c r="T373" s="11">
        <f t="shared" si="166"/>
        <v>1309.101</v>
      </c>
      <c r="U373" s="117"/>
      <c r="X373" s="113">
        <f t="shared" si="188"/>
        <v>453.792</v>
      </c>
      <c r="Y373" s="113">
        <f t="shared" si="189"/>
        <v>0</v>
      </c>
      <c r="Z373" s="113">
        <f t="shared" si="190"/>
        <v>226.9</v>
      </c>
      <c r="AA373" s="118" t="str">
        <f>VLOOKUP(C373,[7]export!$B$1:$I$388,8,0)</f>
        <v>226.9</v>
      </c>
      <c r="AB373" s="113">
        <f>VLOOKUP(C373,[8]Sheet1!$B$1:$K$500,9,0)</f>
        <v>8.51</v>
      </c>
      <c r="AC373" s="113">
        <f t="shared" si="191"/>
        <v>0</v>
      </c>
      <c r="AD373" s="113">
        <f>VLOOKUP(C373,'2021.06'!$C$2:$M$500,9,0)</f>
        <v>424.17</v>
      </c>
      <c r="AE373" s="2">
        <f>VLOOKUP(D373,'2021.07'!$D$2:$M$435,7,0)</f>
        <v>19.859</v>
      </c>
      <c r="AF373" s="2">
        <f t="shared" si="167"/>
        <v>0</v>
      </c>
      <c r="AH373" s="2" t="str">
        <f>VLOOKUP(D373,[9]Sheet1!$C$1:$H$500,6,0)</f>
        <v>正常应缴</v>
      </c>
    </row>
    <row r="374" s="113" customFormat="1" ht="20" customHeight="1" spans="1:34">
      <c r="A374" s="38">
        <f t="shared" ref="A374:A410" si="192">ROW()-3</f>
        <v>371</v>
      </c>
      <c r="B374" s="41"/>
      <c r="C374" s="49" t="s">
        <v>622</v>
      </c>
      <c r="D374" s="11" t="s">
        <v>623</v>
      </c>
      <c r="E374" s="11" t="s">
        <v>758</v>
      </c>
      <c r="F374" s="11">
        <v>2837</v>
      </c>
      <c r="G374" s="13">
        <v>5228.42</v>
      </c>
      <c r="H374" s="11">
        <f t="shared" si="187"/>
        <v>51.05</v>
      </c>
      <c r="I374" s="11">
        <f t="shared" ref="I374:I415" si="193">E374*0.16</f>
        <v>453.792</v>
      </c>
      <c r="J374" s="11">
        <f t="shared" ref="J374:J419" si="194">F374*0.007</f>
        <v>19.859</v>
      </c>
      <c r="K374" s="13">
        <f t="shared" ref="K374:K419" si="195">ROUND(G374*0.085,2)</f>
        <v>444.42</v>
      </c>
      <c r="L374" s="13"/>
      <c r="M374" s="13">
        <f t="shared" si="164"/>
        <v>969.121</v>
      </c>
      <c r="N374" s="11">
        <v>0</v>
      </c>
      <c r="O374" s="11">
        <f t="shared" ref="O374:O415" si="196">ROUND(E374*0.08,2)</f>
        <v>226.9</v>
      </c>
      <c r="P374" s="11">
        <f t="shared" ref="P374:P419" si="197">ROUND(F374*0.003,2)</f>
        <v>8.51</v>
      </c>
      <c r="Q374" s="13">
        <f t="shared" ref="Q374:Q419" si="198">ROUND(G374*0.02,2)</f>
        <v>104.57</v>
      </c>
      <c r="R374" s="13"/>
      <c r="S374" s="11">
        <f t="shared" si="165"/>
        <v>339.98</v>
      </c>
      <c r="T374" s="11">
        <f t="shared" si="166"/>
        <v>1309.101</v>
      </c>
      <c r="U374" s="117"/>
      <c r="X374" s="113">
        <f t="shared" ref="X374:X415" si="199">I374*1</f>
        <v>453.792</v>
      </c>
      <c r="Y374" s="113">
        <f t="shared" ref="Y374:Y415" si="200">I374-X374</f>
        <v>0</v>
      </c>
      <c r="Z374" s="113">
        <f t="shared" ref="Z374:Z424" si="201">O374-Y374</f>
        <v>226.9</v>
      </c>
      <c r="AA374" s="118" t="str">
        <f>VLOOKUP(C374,[7]export!$B$1:$I$388,8,0)</f>
        <v>226.9</v>
      </c>
      <c r="AB374" s="113">
        <f>VLOOKUP(C374,[8]Sheet1!$B$1:$K$500,9,0)</f>
        <v>8.51</v>
      </c>
      <c r="AC374" s="113">
        <f t="shared" si="191"/>
        <v>0</v>
      </c>
      <c r="AD374" s="113">
        <f>VLOOKUP(C374,'2021.06'!$C$2:$M$500,9,0)</f>
        <v>424.17</v>
      </c>
      <c r="AE374" s="2">
        <f>VLOOKUP(D374,'2021.07'!$D$2:$M$435,7,0)</f>
        <v>19.859</v>
      </c>
      <c r="AF374" s="2">
        <f t="shared" si="167"/>
        <v>0</v>
      </c>
      <c r="AH374" s="2" t="str">
        <f>VLOOKUP(D374,[9]Sheet1!$C$1:$H$500,6,0)</f>
        <v>正常应缴</v>
      </c>
    </row>
    <row r="375" s="113" customFormat="1" ht="20" customHeight="1" spans="1:34">
      <c r="A375" s="38">
        <f t="shared" si="192"/>
        <v>372</v>
      </c>
      <c r="B375" s="41"/>
      <c r="C375" s="49" t="s">
        <v>624</v>
      </c>
      <c r="D375" s="11" t="s">
        <v>625</v>
      </c>
      <c r="E375" s="11" t="s">
        <v>758</v>
      </c>
      <c r="F375" s="11">
        <v>2837</v>
      </c>
      <c r="G375" s="13">
        <v>5228.42</v>
      </c>
      <c r="H375" s="11">
        <f t="shared" si="187"/>
        <v>51.05</v>
      </c>
      <c r="I375" s="11">
        <f t="shared" si="193"/>
        <v>453.792</v>
      </c>
      <c r="J375" s="11">
        <f t="shared" si="194"/>
        <v>19.859</v>
      </c>
      <c r="K375" s="13">
        <f t="shared" si="195"/>
        <v>444.42</v>
      </c>
      <c r="L375" s="13"/>
      <c r="M375" s="13">
        <f t="shared" si="164"/>
        <v>969.121</v>
      </c>
      <c r="N375" s="11">
        <v>0</v>
      </c>
      <c r="O375" s="11">
        <f t="shared" si="196"/>
        <v>226.9</v>
      </c>
      <c r="P375" s="11">
        <f t="shared" si="197"/>
        <v>8.51</v>
      </c>
      <c r="Q375" s="13">
        <f t="shared" si="198"/>
        <v>104.57</v>
      </c>
      <c r="R375" s="13"/>
      <c r="S375" s="11">
        <f t="shared" si="165"/>
        <v>339.98</v>
      </c>
      <c r="T375" s="11">
        <f t="shared" si="166"/>
        <v>1309.101</v>
      </c>
      <c r="U375" s="117"/>
      <c r="X375" s="113">
        <f t="shared" si="199"/>
        <v>453.792</v>
      </c>
      <c r="Y375" s="113">
        <f t="shared" si="200"/>
        <v>0</v>
      </c>
      <c r="Z375" s="113">
        <f t="shared" si="201"/>
        <v>226.9</v>
      </c>
      <c r="AA375" s="118" t="str">
        <f>VLOOKUP(C375,[7]export!$B$1:$I$388,8,0)</f>
        <v>226.9</v>
      </c>
      <c r="AB375" s="113">
        <f>VLOOKUP(C375,[8]Sheet1!$B$1:$K$500,9,0)</f>
        <v>8.51</v>
      </c>
      <c r="AC375" s="113">
        <f t="shared" si="191"/>
        <v>0</v>
      </c>
      <c r="AD375" s="113">
        <f>VLOOKUP(C375,'2021.06'!$C$2:$M$500,9,0)</f>
        <v>424.17</v>
      </c>
      <c r="AE375" s="2">
        <f>VLOOKUP(D375,'2021.07'!$D$2:$M$435,7,0)</f>
        <v>19.859</v>
      </c>
      <c r="AF375" s="2">
        <f t="shared" si="167"/>
        <v>0</v>
      </c>
      <c r="AH375" s="2" t="str">
        <f>VLOOKUP(D375,[9]Sheet1!$C$1:$H$500,6,0)</f>
        <v>正常应缴</v>
      </c>
    </row>
    <row r="376" s="113" customFormat="1" ht="20" customHeight="1" spans="1:34">
      <c r="A376" s="38">
        <f t="shared" si="192"/>
        <v>373</v>
      </c>
      <c r="B376" s="41"/>
      <c r="C376" s="49" t="s">
        <v>626</v>
      </c>
      <c r="D376" s="11" t="s">
        <v>627</v>
      </c>
      <c r="E376" s="11" t="s">
        <v>758</v>
      </c>
      <c r="F376" s="11">
        <v>2837</v>
      </c>
      <c r="G376" s="13">
        <v>5228.42</v>
      </c>
      <c r="H376" s="11">
        <f t="shared" si="187"/>
        <v>51.05</v>
      </c>
      <c r="I376" s="11">
        <f t="shared" si="193"/>
        <v>453.792</v>
      </c>
      <c r="J376" s="11">
        <f t="shared" si="194"/>
        <v>19.859</v>
      </c>
      <c r="K376" s="13">
        <f t="shared" si="195"/>
        <v>444.42</v>
      </c>
      <c r="L376" s="13"/>
      <c r="M376" s="13">
        <f t="shared" si="164"/>
        <v>969.121</v>
      </c>
      <c r="N376" s="11">
        <v>0</v>
      </c>
      <c r="O376" s="11">
        <f t="shared" si="196"/>
        <v>226.9</v>
      </c>
      <c r="P376" s="11">
        <f t="shared" si="197"/>
        <v>8.51</v>
      </c>
      <c r="Q376" s="13">
        <f t="shared" si="198"/>
        <v>104.57</v>
      </c>
      <c r="R376" s="13"/>
      <c r="S376" s="11">
        <f t="shared" si="165"/>
        <v>339.98</v>
      </c>
      <c r="T376" s="11">
        <f t="shared" si="166"/>
        <v>1309.101</v>
      </c>
      <c r="U376" s="117"/>
      <c r="X376" s="113">
        <f t="shared" si="199"/>
        <v>453.792</v>
      </c>
      <c r="Y376" s="113">
        <f t="shared" si="200"/>
        <v>0</v>
      </c>
      <c r="Z376" s="113">
        <f t="shared" si="201"/>
        <v>226.9</v>
      </c>
      <c r="AA376" s="118" t="str">
        <f>VLOOKUP(C376,[7]export!$B$1:$I$388,8,0)</f>
        <v>226.9</v>
      </c>
      <c r="AB376" s="113">
        <f>VLOOKUP(C376,[8]Sheet1!$B$1:$K$500,9,0)</f>
        <v>8.51</v>
      </c>
      <c r="AC376" s="113">
        <f t="shared" si="191"/>
        <v>0</v>
      </c>
      <c r="AD376" s="113">
        <f>VLOOKUP(C376,'2021.06'!$C$2:$M$500,9,0)</f>
        <v>424.17</v>
      </c>
      <c r="AE376" s="2">
        <f>VLOOKUP(D376,'2021.07'!$D$2:$M$435,7,0)</f>
        <v>19.859</v>
      </c>
      <c r="AF376" s="2">
        <f t="shared" si="167"/>
        <v>0</v>
      </c>
      <c r="AH376" s="2" t="str">
        <f>VLOOKUP(D376,[9]Sheet1!$C$1:$H$500,6,0)</f>
        <v>正常应缴</v>
      </c>
    </row>
    <row r="377" s="113" customFormat="1" ht="20" customHeight="1" spans="1:34">
      <c r="A377" s="38">
        <f t="shared" si="192"/>
        <v>374</v>
      </c>
      <c r="B377" s="41"/>
      <c r="C377" s="49" t="s">
        <v>628</v>
      </c>
      <c r="D377" s="11" t="s">
        <v>629</v>
      </c>
      <c r="E377" s="11" t="s">
        <v>758</v>
      </c>
      <c r="F377" s="11">
        <v>2837</v>
      </c>
      <c r="G377" s="13">
        <v>5228.42</v>
      </c>
      <c r="H377" s="11">
        <f t="shared" si="187"/>
        <v>51.05</v>
      </c>
      <c r="I377" s="11">
        <f t="shared" si="193"/>
        <v>453.792</v>
      </c>
      <c r="J377" s="11">
        <f t="shared" si="194"/>
        <v>19.859</v>
      </c>
      <c r="K377" s="13">
        <f t="shared" si="195"/>
        <v>444.42</v>
      </c>
      <c r="L377" s="13"/>
      <c r="M377" s="13">
        <f t="shared" si="164"/>
        <v>969.121</v>
      </c>
      <c r="N377" s="11">
        <v>0</v>
      </c>
      <c r="O377" s="11">
        <f t="shared" si="196"/>
        <v>226.9</v>
      </c>
      <c r="P377" s="11">
        <f t="shared" si="197"/>
        <v>8.51</v>
      </c>
      <c r="Q377" s="13">
        <f t="shared" si="198"/>
        <v>104.57</v>
      </c>
      <c r="R377" s="13"/>
      <c r="S377" s="11">
        <f t="shared" si="165"/>
        <v>339.98</v>
      </c>
      <c r="T377" s="11">
        <f t="shared" si="166"/>
        <v>1309.101</v>
      </c>
      <c r="U377" s="117"/>
      <c r="X377" s="113">
        <f t="shared" si="199"/>
        <v>453.792</v>
      </c>
      <c r="Y377" s="113">
        <f t="shared" si="200"/>
        <v>0</v>
      </c>
      <c r="Z377" s="113">
        <f t="shared" si="201"/>
        <v>226.9</v>
      </c>
      <c r="AA377" s="118" t="str">
        <f>VLOOKUP(C377,[7]export!$B$1:$I$388,8,0)</f>
        <v>226.9</v>
      </c>
      <c r="AB377" s="113">
        <f>VLOOKUP(C377,[8]Sheet1!$B$1:$K$500,9,0)</f>
        <v>8.51</v>
      </c>
      <c r="AC377" s="113">
        <f t="shared" si="191"/>
        <v>0</v>
      </c>
      <c r="AD377" s="113">
        <f>VLOOKUP(C377,'2021.06'!$C$2:$M$500,9,0)</f>
        <v>424.17</v>
      </c>
      <c r="AE377" s="2">
        <f>VLOOKUP(D377,'2021.07'!$D$2:$M$435,7,0)</f>
        <v>19.859</v>
      </c>
      <c r="AF377" s="2">
        <f t="shared" si="167"/>
        <v>0</v>
      </c>
      <c r="AH377" s="2" t="str">
        <f>VLOOKUP(D377,[9]Sheet1!$C$1:$H$500,6,0)</f>
        <v>正常应缴</v>
      </c>
    </row>
    <row r="378" s="113" customFormat="1" ht="20" customHeight="1" spans="1:34">
      <c r="A378" s="38">
        <f t="shared" si="192"/>
        <v>375</v>
      </c>
      <c r="B378" s="41"/>
      <c r="C378" s="49" t="s">
        <v>630</v>
      </c>
      <c r="D378" s="11" t="s">
        <v>631</v>
      </c>
      <c r="E378" s="11" t="s">
        <v>758</v>
      </c>
      <c r="F378" s="11">
        <v>2837</v>
      </c>
      <c r="G378" s="13">
        <v>5228.42</v>
      </c>
      <c r="H378" s="11">
        <f t="shared" ref="H378:H429" si="202">ROUND(E378*0.018,2)</f>
        <v>51.05</v>
      </c>
      <c r="I378" s="11">
        <f t="shared" si="193"/>
        <v>453.792</v>
      </c>
      <c r="J378" s="11">
        <f t="shared" si="194"/>
        <v>19.859</v>
      </c>
      <c r="K378" s="13">
        <f t="shared" si="195"/>
        <v>444.42</v>
      </c>
      <c r="L378" s="13"/>
      <c r="M378" s="13">
        <f t="shared" si="164"/>
        <v>969.121</v>
      </c>
      <c r="N378" s="11">
        <v>0</v>
      </c>
      <c r="O378" s="11">
        <f t="shared" si="196"/>
        <v>226.9</v>
      </c>
      <c r="P378" s="11">
        <f t="shared" si="197"/>
        <v>8.51</v>
      </c>
      <c r="Q378" s="13">
        <f t="shared" si="198"/>
        <v>104.57</v>
      </c>
      <c r="R378" s="13"/>
      <c r="S378" s="11">
        <f t="shared" si="165"/>
        <v>339.98</v>
      </c>
      <c r="T378" s="11">
        <f t="shared" si="166"/>
        <v>1309.101</v>
      </c>
      <c r="U378" s="117"/>
      <c r="X378" s="113">
        <f t="shared" si="199"/>
        <v>453.792</v>
      </c>
      <c r="Y378" s="113">
        <f t="shared" si="200"/>
        <v>0</v>
      </c>
      <c r="Z378" s="113">
        <f t="shared" si="201"/>
        <v>226.9</v>
      </c>
      <c r="AA378" s="118" t="str">
        <f>VLOOKUP(C378,[7]export!$B$1:$I$388,8,0)</f>
        <v>226.9</v>
      </c>
      <c r="AB378" s="113">
        <f>VLOOKUP(C378,[8]Sheet1!$B$1:$K$500,9,0)</f>
        <v>8.51</v>
      </c>
      <c r="AC378" s="113">
        <f t="shared" si="191"/>
        <v>0</v>
      </c>
      <c r="AD378" s="113">
        <f>VLOOKUP(C378,'2021.06'!$C$2:$M$500,9,0)</f>
        <v>424.17</v>
      </c>
      <c r="AE378" s="2">
        <f>VLOOKUP(D378,'2021.07'!$D$2:$M$435,7,0)</f>
        <v>19.859</v>
      </c>
      <c r="AF378" s="2">
        <f t="shared" si="167"/>
        <v>0</v>
      </c>
      <c r="AH378" s="2" t="str">
        <f>VLOOKUP(D378,[9]Sheet1!$C$1:$H$500,6,0)</f>
        <v>正常应缴</v>
      </c>
    </row>
    <row r="379" s="113" customFormat="1" ht="20" customHeight="1" spans="1:34">
      <c r="A379" s="38">
        <f t="shared" si="192"/>
        <v>376</v>
      </c>
      <c r="B379" s="41"/>
      <c r="C379" s="49" t="s">
        <v>636</v>
      </c>
      <c r="D379" s="11" t="s">
        <v>637</v>
      </c>
      <c r="E379" s="11" t="s">
        <v>758</v>
      </c>
      <c r="F379" s="11">
        <v>2837</v>
      </c>
      <c r="G379" s="13">
        <v>5228.42</v>
      </c>
      <c r="H379" s="11">
        <f t="shared" si="202"/>
        <v>51.05</v>
      </c>
      <c r="I379" s="11">
        <f t="shared" si="193"/>
        <v>453.792</v>
      </c>
      <c r="J379" s="11">
        <f t="shared" si="194"/>
        <v>19.859</v>
      </c>
      <c r="K379" s="13">
        <f t="shared" si="195"/>
        <v>444.42</v>
      </c>
      <c r="L379" s="13"/>
      <c r="M379" s="13">
        <f t="shared" si="164"/>
        <v>969.121</v>
      </c>
      <c r="N379" s="11">
        <v>0</v>
      </c>
      <c r="O379" s="11">
        <f t="shared" si="196"/>
        <v>226.9</v>
      </c>
      <c r="P379" s="11">
        <f t="shared" si="197"/>
        <v>8.51</v>
      </c>
      <c r="Q379" s="13">
        <f t="shared" si="198"/>
        <v>104.57</v>
      </c>
      <c r="R379" s="13"/>
      <c r="S379" s="11">
        <f t="shared" si="165"/>
        <v>339.98</v>
      </c>
      <c r="T379" s="11">
        <f t="shared" si="166"/>
        <v>1309.101</v>
      </c>
      <c r="U379" s="117"/>
      <c r="X379" s="113">
        <f t="shared" si="199"/>
        <v>453.792</v>
      </c>
      <c r="Y379" s="113">
        <f t="shared" si="200"/>
        <v>0</v>
      </c>
      <c r="Z379" s="113">
        <f t="shared" si="201"/>
        <v>226.9</v>
      </c>
      <c r="AA379" s="118" t="str">
        <f>VLOOKUP(C379,[7]export!$B$1:$I$388,8,0)</f>
        <v>226.9</v>
      </c>
      <c r="AB379" s="113">
        <f>VLOOKUP(C379,[8]Sheet1!$B$1:$K$500,9,0)</f>
        <v>8.51</v>
      </c>
      <c r="AC379" s="113">
        <f t="shared" si="191"/>
        <v>0</v>
      </c>
      <c r="AD379" s="113">
        <f>VLOOKUP(C379,'2021.06'!$C$2:$M$500,9,0)</f>
        <v>424.17</v>
      </c>
      <c r="AE379" s="2">
        <f>VLOOKUP(D379,'2021.07'!$D$2:$M$435,7,0)</f>
        <v>19.859</v>
      </c>
      <c r="AF379" s="2">
        <f t="shared" si="167"/>
        <v>0</v>
      </c>
      <c r="AH379" s="2" t="str">
        <f>VLOOKUP(D379,[9]Sheet1!$C$1:$H$500,6,0)</f>
        <v>正常应缴</v>
      </c>
    </row>
    <row r="380" s="113" customFormat="1" ht="20" customHeight="1" spans="1:34">
      <c r="A380" s="38">
        <f t="shared" si="192"/>
        <v>377</v>
      </c>
      <c r="B380" s="41"/>
      <c r="C380" s="49" t="s">
        <v>640</v>
      </c>
      <c r="D380" s="11" t="s">
        <v>641</v>
      </c>
      <c r="E380" s="11" t="s">
        <v>758</v>
      </c>
      <c r="F380" s="11">
        <v>2837</v>
      </c>
      <c r="G380" s="13">
        <v>5228.42</v>
      </c>
      <c r="H380" s="11">
        <f t="shared" si="202"/>
        <v>51.05</v>
      </c>
      <c r="I380" s="11">
        <f t="shared" si="193"/>
        <v>453.792</v>
      </c>
      <c r="J380" s="11">
        <f t="shared" si="194"/>
        <v>19.859</v>
      </c>
      <c r="K380" s="13">
        <f t="shared" si="195"/>
        <v>444.42</v>
      </c>
      <c r="L380" s="13"/>
      <c r="M380" s="13">
        <f t="shared" si="164"/>
        <v>969.121</v>
      </c>
      <c r="N380" s="11">
        <v>0</v>
      </c>
      <c r="O380" s="11">
        <f t="shared" si="196"/>
        <v>226.9</v>
      </c>
      <c r="P380" s="11">
        <f t="shared" si="197"/>
        <v>8.51</v>
      </c>
      <c r="Q380" s="13">
        <f t="shared" si="198"/>
        <v>104.57</v>
      </c>
      <c r="R380" s="13"/>
      <c r="S380" s="11">
        <f t="shared" si="165"/>
        <v>339.98</v>
      </c>
      <c r="T380" s="11">
        <f t="shared" si="166"/>
        <v>1309.101</v>
      </c>
      <c r="U380" s="117"/>
      <c r="X380" s="113">
        <f t="shared" si="199"/>
        <v>453.792</v>
      </c>
      <c r="Y380" s="113">
        <f t="shared" si="200"/>
        <v>0</v>
      </c>
      <c r="Z380" s="113">
        <f t="shared" si="201"/>
        <v>226.9</v>
      </c>
      <c r="AA380" s="118" t="str">
        <f>VLOOKUP(C380,[7]export!$B$1:$I$388,8,0)</f>
        <v>226.9</v>
      </c>
      <c r="AB380" s="113">
        <f>VLOOKUP(C380,[8]Sheet1!$B$1:$K$500,9,0)</f>
        <v>8.51</v>
      </c>
      <c r="AC380" s="113">
        <f t="shared" si="191"/>
        <v>0</v>
      </c>
      <c r="AD380" s="113">
        <f>VLOOKUP(C380,'2021.06'!$C$2:$M$500,9,0)</f>
        <v>424.17</v>
      </c>
      <c r="AE380" s="2">
        <f>VLOOKUP(D380,'2021.07'!$D$2:$M$435,7,0)</f>
        <v>19.859</v>
      </c>
      <c r="AF380" s="2">
        <f t="shared" si="167"/>
        <v>0</v>
      </c>
      <c r="AH380" s="2" t="str">
        <f>VLOOKUP(D380,[9]Sheet1!$C$1:$H$500,6,0)</f>
        <v>正常应缴</v>
      </c>
    </row>
    <row r="381" s="113" customFormat="1" ht="20" customHeight="1" spans="1:34">
      <c r="A381" s="38">
        <f t="shared" si="192"/>
        <v>378</v>
      </c>
      <c r="B381" s="41"/>
      <c r="C381" s="49" t="s">
        <v>644</v>
      </c>
      <c r="D381" s="11" t="s">
        <v>645</v>
      </c>
      <c r="E381" s="11" t="s">
        <v>758</v>
      </c>
      <c r="F381" s="11">
        <v>2837</v>
      </c>
      <c r="G381" s="13">
        <v>5228.42</v>
      </c>
      <c r="H381" s="11">
        <f t="shared" si="202"/>
        <v>51.05</v>
      </c>
      <c r="I381" s="11">
        <f t="shared" si="193"/>
        <v>453.792</v>
      </c>
      <c r="J381" s="11">
        <f t="shared" si="194"/>
        <v>19.859</v>
      </c>
      <c r="K381" s="13">
        <f t="shared" si="195"/>
        <v>444.42</v>
      </c>
      <c r="L381" s="13"/>
      <c r="M381" s="13">
        <f t="shared" si="164"/>
        <v>969.121</v>
      </c>
      <c r="N381" s="11">
        <v>0</v>
      </c>
      <c r="O381" s="11">
        <f t="shared" si="196"/>
        <v>226.9</v>
      </c>
      <c r="P381" s="11">
        <f t="shared" si="197"/>
        <v>8.51</v>
      </c>
      <c r="Q381" s="13">
        <f t="shared" si="198"/>
        <v>104.57</v>
      </c>
      <c r="R381" s="13"/>
      <c r="S381" s="11">
        <f t="shared" si="165"/>
        <v>339.98</v>
      </c>
      <c r="T381" s="11">
        <f t="shared" si="166"/>
        <v>1309.101</v>
      </c>
      <c r="U381" s="117"/>
      <c r="X381" s="113">
        <f t="shared" si="199"/>
        <v>453.792</v>
      </c>
      <c r="Y381" s="113">
        <f t="shared" si="200"/>
        <v>0</v>
      </c>
      <c r="Z381" s="113">
        <f t="shared" si="201"/>
        <v>226.9</v>
      </c>
      <c r="AA381" s="118" t="str">
        <f>VLOOKUP(C381,[7]export!$B$1:$I$388,8,0)</f>
        <v>226.9</v>
      </c>
      <c r="AB381" s="113">
        <f>VLOOKUP(C381,[8]Sheet1!$B$1:$K$500,9,0)</f>
        <v>8.51</v>
      </c>
      <c r="AC381" s="113">
        <f t="shared" si="191"/>
        <v>0</v>
      </c>
      <c r="AD381" s="113">
        <f>VLOOKUP(C381,'2021.06'!$C$2:$M$500,9,0)</f>
        <v>424.17</v>
      </c>
      <c r="AE381" s="2">
        <f>VLOOKUP(D381,'2021.07'!$D$2:$M$435,7,0)</f>
        <v>19.859</v>
      </c>
      <c r="AF381" s="2">
        <f t="shared" si="167"/>
        <v>0</v>
      </c>
      <c r="AH381" s="2" t="str">
        <f>VLOOKUP(D381,[9]Sheet1!$C$1:$H$500,6,0)</f>
        <v>正常应缴</v>
      </c>
    </row>
    <row r="382" s="113" customFormat="1" ht="20" customHeight="1" spans="1:34">
      <c r="A382" s="38">
        <f t="shared" si="192"/>
        <v>379</v>
      </c>
      <c r="B382" s="41"/>
      <c r="C382" s="50" t="s">
        <v>646</v>
      </c>
      <c r="D382" s="11" t="s">
        <v>647</v>
      </c>
      <c r="E382" s="11" t="s">
        <v>758</v>
      </c>
      <c r="F382" s="11">
        <v>2837</v>
      </c>
      <c r="G382" s="13">
        <v>5228.42</v>
      </c>
      <c r="H382" s="11">
        <f t="shared" si="202"/>
        <v>51.05</v>
      </c>
      <c r="I382" s="11">
        <f t="shared" si="193"/>
        <v>453.792</v>
      </c>
      <c r="J382" s="11">
        <f t="shared" si="194"/>
        <v>19.859</v>
      </c>
      <c r="K382" s="13">
        <f t="shared" si="195"/>
        <v>444.42</v>
      </c>
      <c r="L382" s="13"/>
      <c r="M382" s="13">
        <f t="shared" si="164"/>
        <v>969.121</v>
      </c>
      <c r="N382" s="11">
        <v>0</v>
      </c>
      <c r="O382" s="11">
        <f t="shared" si="196"/>
        <v>226.9</v>
      </c>
      <c r="P382" s="11">
        <f t="shared" si="197"/>
        <v>8.51</v>
      </c>
      <c r="Q382" s="13">
        <f t="shared" si="198"/>
        <v>104.57</v>
      </c>
      <c r="R382" s="13"/>
      <c r="S382" s="11">
        <f t="shared" si="165"/>
        <v>339.98</v>
      </c>
      <c r="T382" s="11">
        <f t="shared" si="166"/>
        <v>1309.101</v>
      </c>
      <c r="U382" s="117"/>
      <c r="X382" s="113">
        <f t="shared" si="199"/>
        <v>453.792</v>
      </c>
      <c r="Y382" s="113">
        <f t="shared" si="200"/>
        <v>0</v>
      </c>
      <c r="Z382" s="113">
        <f t="shared" si="201"/>
        <v>226.9</v>
      </c>
      <c r="AA382" s="118" t="str">
        <f>VLOOKUP(C382,[7]export!$B$1:$I$388,8,0)</f>
        <v>226.9</v>
      </c>
      <c r="AB382" s="113">
        <f>VLOOKUP(C382,[8]Sheet1!$B$1:$K$500,9,0)</f>
        <v>8.51</v>
      </c>
      <c r="AC382" s="113">
        <f t="shared" si="191"/>
        <v>0</v>
      </c>
      <c r="AD382" s="113">
        <f>VLOOKUP(C382,'2021.06'!$C$2:$M$500,9,0)</f>
        <v>424.17</v>
      </c>
      <c r="AE382" s="2">
        <f>VLOOKUP(D382,'2021.07'!$D$2:$M$435,7,0)</f>
        <v>19.859</v>
      </c>
      <c r="AF382" s="2">
        <f t="shared" si="167"/>
        <v>0</v>
      </c>
      <c r="AH382" s="2" t="str">
        <f>VLOOKUP(D382,[9]Sheet1!$C$1:$H$500,6,0)</f>
        <v>正常应缴</v>
      </c>
    </row>
    <row r="383" s="113" customFormat="1" ht="20" customHeight="1" spans="1:34">
      <c r="A383" s="38">
        <f t="shared" si="192"/>
        <v>380</v>
      </c>
      <c r="B383" s="41"/>
      <c r="C383" s="49" t="s">
        <v>648</v>
      </c>
      <c r="D383" s="11" t="s">
        <v>649</v>
      </c>
      <c r="E383" s="11" t="s">
        <v>758</v>
      </c>
      <c r="F383" s="11">
        <v>2837</v>
      </c>
      <c r="G383" s="13">
        <v>5228.42</v>
      </c>
      <c r="H383" s="11">
        <f t="shared" si="202"/>
        <v>51.05</v>
      </c>
      <c r="I383" s="11">
        <f t="shared" si="193"/>
        <v>453.792</v>
      </c>
      <c r="J383" s="11">
        <f t="shared" si="194"/>
        <v>19.859</v>
      </c>
      <c r="K383" s="13">
        <f t="shared" si="195"/>
        <v>444.42</v>
      </c>
      <c r="L383" s="13"/>
      <c r="M383" s="13">
        <f t="shared" si="164"/>
        <v>969.121</v>
      </c>
      <c r="N383" s="11">
        <v>0</v>
      </c>
      <c r="O383" s="11">
        <f t="shared" si="196"/>
        <v>226.9</v>
      </c>
      <c r="P383" s="11">
        <f t="shared" si="197"/>
        <v>8.51</v>
      </c>
      <c r="Q383" s="13">
        <f t="shared" si="198"/>
        <v>104.57</v>
      </c>
      <c r="R383" s="13"/>
      <c r="S383" s="11">
        <f t="shared" si="165"/>
        <v>339.98</v>
      </c>
      <c r="T383" s="11">
        <f t="shared" si="166"/>
        <v>1309.101</v>
      </c>
      <c r="U383" s="117"/>
      <c r="X383" s="113">
        <f t="shared" si="199"/>
        <v>453.792</v>
      </c>
      <c r="Y383" s="113">
        <f t="shared" si="200"/>
        <v>0</v>
      </c>
      <c r="Z383" s="113">
        <f t="shared" si="201"/>
        <v>226.9</v>
      </c>
      <c r="AA383" s="118" t="str">
        <f>VLOOKUP(C383,[7]export!$B$1:$I$388,8,0)</f>
        <v>226.9</v>
      </c>
      <c r="AB383" s="113">
        <f>VLOOKUP(C383,[8]Sheet1!$B$1:$K$500,9,0)</f>
        <v>8.51</v>
      </c>
      <c r="AC383" s="113">
        <f t="shared" si="191"/>
        <v>0</v>
      </c>
      <c r="AD383" s="113">
        <f>VLOOKUP(C383,'2021.06'!$C$2:$M$500,9,0)</f>
        <v>424.17</v>
      </c>
      <c r="AE383" s="2">
        <f>VLOOKUP(D383,'2021.07'!$D$2:$M$435,7,0)</f>
        <v>19.859</v>
      </c>
      <c r="AF383" s="2">
        <f t="shared" si="167"/>
        <v>0</v>
      </c>
      <c r="AH383" s="2" t="str">
        <f>VLOOKUP(D383,[9]Sheet1!$C$1:$H$500,6,0)</f>
        <v>正常应缴</v>
      </c>
    </row>
    <row r="384" s="113" customFormat="1" ht="20" customHeight="1" spans="1:34">
      <c r="A384" s="38">
        <f t="shared" si="192"/>
        <v>381</v>
      </c>
      <c r="B384" s="41"/>
      <c r="C384" s="49" t="s">
        <v>654</v>
      </c>
      <c r="D384" s="11" t="s">
        <v>655</v>
      </c>
      <c r="E384" s="11" t="s">
        <v>758</v>
      </c>
      <c r="F384" s="11">
        <v>2837</v>
      </c>
      <c r="G384" s="13">
        <v>5228.42</v>
      </c>
      <c r="H384" s="11">
        <f t="shared" si="202"/>
        <v>51.05</v>
      </c>
      <c r="I384" s="11">
        <f t="shared" si="193"/>
        <v>453.792</v>
      </c>
      <c r="J384" s="11">
        <f t="shared" si="194"/>
        <v>19.859</v>
      </c>
      <c r="K384" s="13">
        <f t="shared" si="195"/>
        <v>444.42</v>
      </c>
      <c r="L384" s="13"/>
      <c r="M384" s="13">
        <f t="shared" si="164"/>
        <v>969.121</v>
      </c>
      <c r="N384" s="11">
        <v>0</v>
      </c>
      <c r="O384" s="11">
        <f t="shared" si="196"/>
        <v>226.9</v>
      </c>
      <c r="P384" s="11">
        <f t="shared" si="197"/>
        <v>8.51</v>
      </c>
      <c r="Q384" s="13">
        <f t="shared" si="198"/>
        <v>104.57</v>
      </c>
      <c r="R384" s="13"/>
      <c r="S384" s="11">
        <f t="shared" si="165"/>
        <v>339.98</v>
      </c>
      <c r="T384" s="11">
        <f t="shared" si="166"/>
        <v>1309.101</v>
      </c>
      <c r="U384" s="117"/>
      <c r="X384" s="113">
        <f t="shared" si="199"/>
        <v>453.792</v>
      </c>
      <c r="Y384" s="113">
        <f t="shared" si="200"/>
        <v>0</v>
      </c>
      <c r="Z384" s="113">
        <f t="shared" si="201"/>
        <v>226.9</v>
      </c>
      <c r="AA384" s="118" t="str">
        <f>VLOOKUP(C384,[7]export!$B$1:$I$388,8,0)</f>
        <v>226.9</v>
      </c>
      <c r="AB384" s="113">
        <f>VLOOKUP(C384,[8]Sheet1!$B$1:$K$500,9,0)</f>
        <v>8.51</v>
      </c>
      <c r="AC384" s="113">
        <f t="shared" ref="AC384:AC430" si="203">P384-AB384</f>
        <v>0</v>
      </c>
      <c r="AD384" s="113">
        <f>VLOOKUP(C384,'2021.06'!$C$2:$M$500,9,0)</f>
        <v>424.17</v>
      </c>
      <c r="AE384" s="2">
        <f>VLOOKUP(D384,'2021.07'!$D$2:$M$435,7,0)</f>
        <v>19.859</v>
      </c>
      <c r="AF384" s="2">
        <f t="shared" si="167"/>
        <v>0</v>
      </c>
      <c r="AH384" s="2" t="str">
        <f>VLOOKUP(D384,[9]Sheet1!$C$1:$H$500,6,0)</f>
        <v>正常应缴</v>
      </c>
    </row>
    <row r="385" s="113" customFormat="1" ht="20" customHeight="1" spans="1:34">
      <c r="A385" s="38">
        <f t="shared" si="192"/>
        <v>382</v>
      </c>
      <c r="B385" s="41"/>
      <c r="C385" s="49" t="s">
        <v>656</v>
      </c>
      <c r="D385" s="11" t="s">
        <v>657</v>
      </c>
      <c r="E385" s="11" t="s">
        <v>758</v>
      </c>
      <c r="F385" s="11">
        <v>2837</v>
      </c>
      <c r="G385" s="13">
        <v>5228.42</v>
      </c>
      <c r="H385" s="11">
        <f t="shared" si="202"/>
        <v>51.05</v>
      </c>
      <c r="I385" s="11">
        <f t="shared" si="193"/>
        <v>453.792</v>
      </c>
      <c r="J385" s="11">
        <f t="shared" si="194"/>
        <v>19.859</v>
      </c>
      <c r="K385" s="13">
        <f t="shared" si="195"/>
        <v>444.42</v>
      </c>
      <c r="L385" s="13"/>
      <c r="M385" s="13">
        <f t="shared" si="164"/>
        <v>969.121</v>
      </c>
      <c r="N385" s="11">
        <v>0</v>
      </c>
      <c r="O385" s="11">
        <f t="shared" si="196"/>
        <v>226.9</v>
      </c>
      <c r="P385" s="11">
        <f t="shared" si="197"/>
        <v>8.51</v>
      </c>
      <c r="Q385" s="13">
        <f t="shared" si="198"/>
        <v>104.57</v>
      </c>
      <c r="R385" s="13"/>
      <c r="S385" s="11">
        <f t="shared" si="165"/>
        <v>339.98</v>
      </c>
      <c r="T385" s="11">
        <f t="shared" si="166"/>
        <v>1309.101</v>
      </c>
      <c r="U385" s="117"/>
      <c r="X385" s="113">
        <f t="shared" si="199"/>
        <v>453.792</v>
      </c>
      <c r="Y385" s="113">
        <f t="shared" si="200"/>
        <v>0</v>
      </c>
      <c r="Z385" s="113">
        <f t="shared" si="201"/>
        <v>226.9</v>
      </c>
      <c r="AA385" s="118" t="str">
        <f>VLOOKUP(C385,[7]export!$B$1:$I$388,8,0)</f>
        <v>226.9</v>
      </c>
      <c r="AB385" s="113">
        <f>VLOOKUP(C385,[8]Sheet1!$B$1:$K$500,9,0)</f>
        <v>8.51</v>
      </c>
      <c r="AC385" s="113">
        <f t="shared" si="203"/>
        <v>0</v>
      </c>
      <c r="AD385" s="113">
        <f>VLOOKUP(C385,'2021.06'!$C$2:$M$500,9,0)</f>
        <v>424.17</v>
      </c>
      <c r="AE385" s="2">
        <f>VLOOKUP(D385,'2021.07'!$D$2:$M$435,7,0)</f>
        <v>19.859</v>
      </c>
      <c r="AF385" s="2">
        <f t="shared" si="167"/>
        <v>0</v>
      </c>
      <c r="AH385" s="2" t="str">
        <f>VLOOKUP(D385,[9]Sheet1!$C$1:$H$500,6,0)</f>
        <v>正常应缴</v>
      </c>
    </row>
    <row r="386" s="113" customFormat="1" ht="20" customHeight="1" spans="1:34">
      <c r="A386" s="38">
        <f t="shared" si="192"/>
        <v>383</v>
      </c>
      <c r="B386" s="41"/>
      <c r="C386" s="49" t="s">
        <v>658</v>
      </c>
      <c r="D386" s="11" t="s">
        <v>659</v>
      </c>
      <c r="E386" s="11" t="s">
        <v>758</v>
      </c>
      <c r="F386" s="11">
        <v>2837</v>
      </c>
      <c r="G386" s="13">
        <v>5228.42</v>
      </c>
      <c r="H386" s="11">
        <f t="shared" si="202"/>
        <v>51.05</v>
      </c>
      <c r="I386" s="11">
        <f t="shared" si="193"/>
        <v>453.792</v>
      </c>
      <c r="J386" s="11">
        <f t="shared" si="194"/>
        <v>19.859</v>
      </c>
      <c r="K386" s="13">
        <f t="shared" si="195"/>
        <v>444.42</v>
      </c>
      <c r="L386" s="13"/>
      <c r="M386" s="13">
        <f t="shared" si="164"/>
        <v>969.121</v>
      </c>
      <c r="N386" s="11">
        <v>0</v>
      </c>
      <c r="O386" s="11">
        <f t="shared" si="196"/>
        <v>226.9</v>
      </c>
      <c r="P386" s="11">
        <f t="shared" si="197"/>
        <v>8.51</v>
      </c>
      <c r="Q386" s="13">
        <f t="shared" si="198"/>
        <v>104.57</v>
      </c>
      <c r="R386" s="13"/>
      <c r="S386" s="11">
        <f t="shared" si="165"/>
        <v>339.98</v>
      </c>
      <c r="T386" s="11">
        <f t="shared" si="166"/>
        <v>1309.101</v>
      </c>
      <c r="U386" s="117"/>
      <c r="X386" s="113">
        <f t="shared" si="199"/>
        <v>453.792</v>
      </c>
      <c r="Y386" s="113">
        <f t="shared" si="200"/>
        <v>0</v>
      </c>
      <c r="Z386" s="113">
        <f t="shared" si="201"/>
        <v>226.9</v>
      </c>
      <c r="AA386" s="118" t="str">
        <f>VLOOKUP(C386,[7]export!$B$1:$I$388,8,0)</f>
        <v>226.9</v>
      </c>
      <c r="AB386" s="113">
        <f>VLOOKUP(C386,[8]Sheet1!$B$1:$K$500,9,0)</f>
        <v>8.51</v>
      </c>
      <c r="AC386" s="113">
        <f t="shared" si="203"/>
        <v>0</v>
      </c>
      <c r="AD386" s="113">
        <f>VLOOKUP(C386,'2021.06'!$C$2:$M$500,9,0)</f>
        <v>424.17</v>
      </c>
      <c r="AE386" s="2">
        <f>VLOOKUP(D386,'2021.07'!$D$2:$M$435,7,0)</f>
        <v>19.859</v>
      </c>
      <c r="AF386" s="2">
        <f t="shared" si="167"/>
        <v>0</v>
      </c>
      <c r="AH386" s="2" t="str">
        <f>VLOOKUP(D386,[9]Sheet1!$C$1:$H$500,6,0)</f>
        <v>正常应缴</v>
      </c>
    </row>
    <row r="387" s="113" customFormat="1" ht="20" customHeight="1" spans="1:34">
      <c r="A387" s="38">
        <f t="shared" si="192"/>
        <v>384</v>
      </c>
      <c r="B387" s="41"/>
      <c r="C387" s="49" t="s">
        <v>660</v>
      </c>
      <c r="D387" s="11" t="s">
        <v>661</v>
      </c>
      <c r="E387" s="11" t="s">
        <v>758</v>
      </c>
      <c r="F387" s="11">
        <v>2837</v>
      </c>
      <c r="G387" s="13">
        <v>5228.42</v>
      </c>
      <c r="H387" s="11">
        <f t="shared" si="202"/>
        <v>51.05</v>
      </c>
      <c r="I387" s="11">
        <f t="shared" si="193"/>
        <v>453.792</v>
      </c>
      <c r="J387" s="11">
        <f t="shared" si="194"/>
        <v>19.859</v>
      </c>
      <c r="K387" s="13">
        <f t="shared" si="195"/>
        <v>444.42</v>
      </c>
      <c r="L387" s="13"/>
      <c r="M387" s="13">
        <f t="shared" si="164"/>
        <v>969.121</v>
      </c>
      <c r="N387" s="11">
        <v>0</v>
      </c>
      <c r="O387" s="11">
        <f t="shared" si="196"/>
        <v>226.9</v>
      </c>
      <c r="P387" s="11">
        <f t="shared" si="197"/>
        <v>8.51</v>
      </c>
      <c r="Q387" s="13">
        <f t="shared" si="198"/>
        <v>104.57</v>
      </c>
      <c r="R387" s="13"/>
      <c r="S387" s="11">
        <f t="shared" si="165"/>
        <v>339.98</v>
      </c>
      <c r="T387" s="11">
        <f t="shared" si="166"/>
        <v>1309.101</v>
      </c>
      <c r="U387" s="117"/>
      <c r="X387" s="113">
        <f t="shared" si="199"/>
        <v>453.792</v>
      </c>
      <c r="Y387" s="113">
        <f t="shared" si="200"/>
        <v>0</v>
      </c>
      <c r="Z387" s="113">
        <f t="shared" si="201"/>
        <v>226.9</v>
      </c>
      <c r="AA387" s="118" t="str">
        <f>VLOOKUP(C387,[7]export!$B$1:$I$388,8,0)</f>
        <v>226.9</v>
      </c>
      <c r="AB387" s="113">
        <f>VLOOKUP(C387,[8]Sheet1!$B$1:$K$500,9,0)</f>
        <v>8.51</v>
      </c>
      <c r="AC387" s="113">
        <f t="shared" si="203"/>
        <v>0</v>
      </c>
      <c r="AD387" s="113">
        <f>VLOOKUP(C387,'2021.06'!$C$2:$M$500,9,0)</f>
        <v>424.17</v>
      </c>
      <c r="AE387" s="2">
        <f>VLOOKUP(D387,'2021.07'!$D$2:$M$435,7,0)</f>
        <v>19.859</v>
      </c>
      <c r="AF387" s="2">
        <f t="shared" si="167"/>
        <v>0</v>
      </c>
      <c r="AH387" s="2" t="str">
        <f>VLOOKUP(D387,[9]Sheet1!$C$1:$H$500,6,0)</f>
        <v>正常应缴</v>
      </c>
    </row>
    <row r="388" s="113" customFormat="1" ht="20" customHeight="1" spans="1:34">
      <c r="A388" s="38">
        <f t="shared" si="192"/>
        <v>385</v>
      </c>
      <c r="B388" s="41"/>
      <c r="C388" s="49" t="s">
        <v>664</v>
      </c>
      <c r="D388" s="11" t="s">
        <v>665</v>
      </c>
      <c r="E388" s="11" t="s">
        <v>758</v>
      </c>
      <c r="F388" s="11">
        <v>2837</v>
      </c>
      <c r="G388" s="13">
        <v>5228.42</v>
      </c>
      <c r="H388" s="11">
        <f t="shared" si="202"/>
        <v>51.05</v>
      </c>
      <c r="I388" s="11">
        <f t="shared" si="193"/>
        <v>453.792</v>
      </c>
      <c r="J388" s="11">
        <f t="shared" si="194"/>
        <v>19.859</v>
      </c>
      <c r="K388" s="13">
        <f t="shared" si="195"/>
        <v>444.42</v>
      </c>
      <c r="L388" s="13"/>
      <c r="M388" s="13">
        <f t="shared" si="164"/>
        <v>969.121</v>
      </c>
      <c r="N388" s="11">
        <v>0</v>
      </c>
      <c r="O388" s="11">
        <f t="shared" si="196"/>
        <v>226.9</v>
      </c>
      <c r="P388" s="11">
        <f t="shared" si="197"/>
        <v>8.51</v>
      </c>
      <c r="Q388" s="13">
        <f t="shared" si="198"/>
        <v>104.57</v>
      </c>
      <c r="R388" s="13"/>
      <c r="S388" s="11">
        <f t="shared" si="165"/>
        <v>339.98</v>
      </c>
      <c r="T388" s="11">
        <f t="shared" si="166"/>
        <v>1309.101</v>
      </c>
      <c r="U388" s="117"/>
      <c r="X388" s="113">
        <f t="shared" si="199"/>
        <v>453.792</v>
      </c>
      <c r="Y388" s="113">
        <f t="shared" si="200"/>
        <v>0</v>
      </c>
      <c r="Z388" s="113">
        <f t="shared" si="201"/>
        <v>226.9</v>
      </c>
      <c r="AA388" s="118" t="str">
        <f>VLOOKUP(C388,[7]export!$B$1:$I$388,8,0)</f>
        <v>226.9</v>
      </c>
      <c r="AB388" s="113">
        <f>VLOOKUP(C388,[8]Sheet1!$B$1:$K$500,9,0)</f>
        <v>8.51</v>
      </c>
      <c r="AC388" s="113">
        <f t="shared" si="203"/>
        <v>0</v>
      </c>
      <c r="AD388" s="113">
        <f>VLOOKUP(C388,'2021.06'!$C$2:$M$500,9,0)</f>
        <v>424.17</v>
      </c>
      <c r="AE388" s="2">
        <f>VLOOKUP(D388,'2021.07'!$D$2:$M$435,7,0)</f>
        <v>19.859</v>
      </c>
      <c r="AF388" s="2">
        <f t="shared" si="167"/>
        <v>0</v>
      </c>
      <c r="AH388" s="2" t="str">
        <f>VLOOKUP(D388,[9]Sheet1!$C$1:$H$500,6,0)</f>
        <v>正常应缴</v>
      </c>
    </row>
    <row r="389" s="113" customFormat="1" ht="20" customHeight="1" spans="1:34">
      <c r="A389" s="38">
        <f t="shared" si="192"/>
        <v>386</v>
      </c>
      <c r="B389" s="41"/>
      <c r="C389" s="49" t="s">
        <v>666</v>
      </c>
      <c r="D389" s="11" t="s">
        <v>667</v>
      </c>
      <c r="E389" s="11" t="s">
        <v>758</v>
      </c>
      <c r="F389" s="11">
        <v>2837</v>
      </c>
      <c r="G389" s="13">
        <v>5228.42</v>
      </c>
      <c r="H389" s="11">
        <f t="shared" si="202"/>
        <v>51.05</v>
      </c>
      <c r="I389" s="11">
        <f t="shared" si="193"/>
        <v>453.792</v>
      </c>
      <c r="J389" s="11">
        <f t="shared" si="194"/>
        <v>19.859</v>
      </c>
      <c r="K389" s="13">
        <f t="shared" si="195"/>
        <v>444.42</v>
      </c>
      <c r="L389" s="13"/>
      <c r="M389" s="13">
        <f t="shared" ref="M389:M426" si="204">SUM(H389:L389)</f>
        <v>969.121</v>
      </c>
      <c r="N389" s="11">
        <v>0</v>
      </c>
      <c r="O389" s="11">
        <f t="shared" si="196"/>
        <v>226.9</v>
      </c>
      <c r="P389" s="11">
        <f t="shared" si="197"/>
        <v>8.51</v>
      </c>
      <c r="Q389" s="13">
        <f t="shared" si="198"/>
        <v>104.57</v>
      </c>
      <c r="R389" s="13"/>
      <c r="S389" s="11">
        <f t="shared" ref="S389:S426" si="205">SUM(N389:R389)</f>
        <v>339.98</v>
      </c>
      <c r="T389" s="11">
        <f t="shared" ref="T389:T426" si="206">M389+S389</f>
        <v>1309.101</v>
      </c>
      <c r="U389" s="117"/>
      <c r="X389" s="113">
        <f t="shared" si="199"/>
        <v>453.792</v>
      </c>
      <c r="Y389" s="113">
        <f t="shared" si="200"/>
        <v>0</v>
      </c>
      <c r="Z389" s="113">
        <f t="shared" si="201"/>
        <v>226.9</v>
      </c>
      <c r="AA389" s="118" t="str">
        <f>VLOOKUP(C389,[7]export!$B$1:$I$388,8,0)</f>
        <v>226.9</v>
      </c>
      <c r="AB389" s="113">
        <f>VLOOKUP(C389,[8]Sheet1!$B$1:$K$500,9,0)</f>
        <v>8.51</v>
      </c>
      <c r="AC389" s="113">
        <f t="shared" si="203"/>
        <v>0</v>
      </c>
      <c r="AD389" s="113">
        <f>VLOOKUP(C389,'2021.06'!$C$2:$M$500,9,0)</f>
        <v>424.17</v>
      </c>
      <c r="AE389" s="2">
        <f>VLOOKUP(D389,'2021.07'!$D$2:$M$435,7,0)</f>
        <v>19.859</v>
      </c>
      <c r="AF389" s="2">
        <f t="shared" ref="AF389:AF428" si="207">AE389-J389</f>
        <v>0</v>
      </c>
      <c r="AH389" s="2" t="str">
        <f>VLOOKUP(D389,[9]Sheet1!$C$1:$H$500,6,0)</f>
        <v>正常应缴</v>
      </c>
    </row>
    <row r="390" s="113" customFormat="1" ht="20" customHeight="1" spans="1:34">
      <c r="A390" s="38">
        <f t="shared" si="192"/>
        <v>387</v>
      </c>
      <c r="B390" s="41"/>
      <c r="C390" s="49" t="s">
        <v>668</v>
      </c>
      <c r="D390" s="11" t="s">
        <v>669</v>
      </c>
      <c r="E390" s="11" t="s">
        <v>758</v>
      </c>
      <c r="F390" s="11">
        <v>2837</v>
      </c>
      <c r="G390" s="13">
        <v>5228.42</v>
      </c>
      <c r="H390" s="11">
        <f t="shared" si="202"/>
        <v>51.05</v>
      </c>
      <c r="I390" s="11">
        <f t="shared" si="193"/>
        <v>453.792</v>
      </c>
      <c r="J390" s="11">
        <f t="shared" si="194"/>
        <v>19.859</v>
      </c>
      <c r="K390" s="13">
        <f t="shared" si="195"/>
        <v>444.42</v>
      </c>
      <c r="L390" s="13"/>
      <c r="M390" s="13">
        <f t="shared" si="204"/>
        <v>969.121</v>
      </c>
      <c r="N390" s="11">
        <v>0</v>
      </c>
      <c r="O390" s="11">
        <f t="shared" si="196"/>
        <v>226.9</v>
      </c>
      <c r="P390" s="11">
        <f t="shared" si="197"/>
        <v>8.51</v>
      </c>
      <c r="Q390" s="13">
        <f t="shared" si="198"/>
        <v>104.57</v>
      </c>
      <c r="R390" s="13"/>
      <c r="S390" s="11">
        <f t="shared" si="205"/>
        <v>339.98</v>
      </c>
      <c r="T390" s="11">
        <f t="shared" si="206"/>
        <v>1309.101</v>
      </c>
      <c r="U390" s="117"/>
      <c r="X390" s="113">
        <f t="shared" si="199"/>
        <v>453.792</v>
      </c>
      <c r="Y390" s="113">
        <f t="shared" si="200"/>
        <v>0</v>
      </c>
      <c r="Z390" s="113">
        <f t="shared" si="201"/>
        <v>226.9</v>
      </c>
      <c r="AA390" s="118" t="str">
        <f>VLOOKUP(C390,[7]export!$B$1:$I$388,8,0)</f>
        <v>226.9</v>
      </c>
      <c r="AB390" s="113">
        <f>VLOOKUP(C390,[8]Sheet1!$B$1:$K$500,9,0)</f>
        <v>8.51</v>
      </c>
      <c r="AC390" s="113">
        <f t="shared" si="203"/>
        <v>0</v>
      </c>
      <c r="AD390" s="113">
        <f>VLOOKUP(C390,'2021.06'!$C$2:$M$500,9,0)</f>
        <v>424.17</v>
      </c>
      <c r="AE390" s="2">
        <f>VLOOKUP(D390,'2021.07'!$D$2:$M$435,7,0)</f>
        <v>19.859</v>
      </c>
      <c r="AF390" s="2">
        <f t="shared" si="207"/>
        <v>0</v>
      </c>
      <c r="AH390" s="2" t="str">
        <f>VLOOKUP(D390,[9]Sheet1!$C$1:$H$500,6,0)</f>
        <v>正常应缴</v>
      </c>
    </row>
    <row r="391" s="113" customFormat="1" ht="20" customHeight="1" spans="1:34">
      <c r="A391" s="38">
        <f t="shared" si="192"/>
        <v>388</v>
      </c>
      <c r="B391" s="41"/>
      <c r="C391" s="49" t="s">
        <v>670</v>
      </c>
      <c r="D391" s="11" t="s">
        <v>671</v>
      </c>
      <c r="E391" s="11" t="s">
        <v>758</v>
      </c>
      <c r="F391" s="11">
        <v>2837</v>
      </c>
      <c r="G391" s="13">
        <v>5228.42</v>
      </c>
      <c r="H391" s="11">
        <f t="shared" si="202"/>
        <v>51.05</v>
      </c>
      <c r="I391" s="11">
        <f t="shared" si="193"/>
        <v>453.792</v>
      </c>
      <c r="J391" s="11">
        <f t="shared" si="194"/>
        <v>19.859</v>
      </c>
      <c r="K391" s="13">
        <f t="shared" si="195"/>
        <v>444.42</v>
      </c>
      <c r="L391" s="13"/>
      <c r="M391" s="13">
        <f t="shared" si="204"/>
        <v>969.121</v>
      </c>
      <c r="N391" s="11">
        <v>0</v>
      </c>
      <c r="O391" s="11">
        <f t="shared" si="196"/>
        <v>226.9</v>
      </c>
      <c r="P391" s="11">
        <f t="shared" si="197"/>
        <v>8.51</v>
      </c>
      <c r="Q391" s="13">
        <f t="shared" si="198"/>
        <v>104.57</v>
      </c>
      <c r="R391" s="13"/>
      <c r="S391" s="11">
        <f t="shared" si="205"/>
        <v>339.98</v>
      </c>
      <c r="T391" s="11">
        <f t="shared" si="206"/>
        <v>1309.101</v>
      </c>
      <c r="U391" s="117"/>
      <c r="X391" s="113">
        <f t="shared" si="199"/>
        <v>453.792</v>
      </c>
      <c r="Y391" s="113">
        <f t="shared" si="200"/>
        <v>0</v>
      </c>
      <c r="Z391" s="113">
        <f t="shared" si="201"/>
        <v>226.9</v>
      </c>
      <c r="AA391" s="118" t="str">
        <f>VLOOKUP(C391,[7]export!$B$1:$I$388,8,0)</f>
        <v>226.9</v>
      </c>
      <c r="AB391" s="113">
        <f>VLOOKUP(C391,[8]Sheet1!$B$1:$K$500,9,0)</f>
        <v>8.51</v>
      </c>
      <c r="AC391" s="113">
        <f t="shared" si="203"/>
        <v>0</v>
      </c>
      <c r="AD391" s="113">
        <f>VLOOKUP(C391,'2021.06'!$C$2:$M$500,9,0)</f>
        <v>424.17</v>
      </c>
      <c r="AE391" s="2">
        <f>VLOOKUP(D391,'2021.07'!$D$2:$M$435,7,0)</f>
        <v>19.859</v>
      </c>
      <c r="AF391" s="2">
        <f t="shared" si="207"/>
        <v>0</v>
      </c>
      <c r="AH391" s="2" t="str">
        <f>VLOOKUP(D391,[9]Sheet1!$C$1:$H$500,6,0)</f>
        <v>正常应缴</v>
      </c>
    </row>
    <row r="392" s="113" customFormat="1" ht="20" customHeight="1" spans="1:34">
      <c r="A392" s="38">
        <f t="shared" si="192"/>
        <v>389</v>
      </c>
      <c r="B392" s="41"/>
      <c r="C392" s="49" t="s">
        <v>672</v>
      </c>
      <c r="D392" s="11" t="s">
        <v>673</v>
      </c>
      <c r="E392" s="11" t="s">
        <v>758</v>
      </c>
      <c r="F392" s="11">
        <v>2837</v>
      </c>
      <c r="G392" s="13">
        <v>5228.42</v>
      </c>
      <c r="H392" s="11">
        <f t="shared" si="202"/>
        <v>51.05</v>
      </c>
      <c r="I392" s="11">
        <f t="shared" si="193"/>
        <v>453.792</v>
      </c>
      <c r="J392" s="11">
        <f t="shared" si="194"/>
        <v>19.859</v>
      </c>
      <c r="K392" s="13">
        <f t="shared" si="195"/>
        <v>444.42</v>
      </c>
      <c r="L392" s="13"/>
      <c r="M392" s="13">
        <f t="shared" si="204"/>
        <v>969.121</v>
      </c>
      <c r="N392" s="11">
        <v>0</v>
      </c>
      <c r="O392" s="11">
        <f t="shared" si="196"/>
        <v>226.9</v>
      </c>
      <c r="P392" s="11">
        <f t="shared" si="197"/>
        <v>8.51</v>
      </c>
      <c r="Q392" s="13">
        <f t="shared" si="198"/>
        <v>104.57</v>
      </c>
      <c r="R392" s="13"/>
      <c r="S392" s="11">
        <f t="shared" si="205"/>
        <v>339.98</v>
      </c>
      <c r="T392" s="11">
        <f t="shared" si="206"/>
        <v>1309.101</v>
      </c>
      <c r="U392" s="117"/>
      <c r="X392" s="113">
        <f t="shared" si="199"/>
        <v>453.792</v>
      </c>
      <c r="Y392" s="113">
        <f t="shared" si="200"/>
        <v>0</v>
      </c>
      <c r="Z392" s="113">
        <f t="shared" si="201"/>
        <v>226.9</v>
      </c>
      <c r="AA392" s="118" t="str">
        <f>VLOOKUP(C392,[7]export!$B$1:$I$388,8,0)</f>
        <v>226.9</v>
      </c>
      <c r="AB392" s="113">
        <f>VLOOKUP(C392,[8]Sheet1!$B$1:$K$500,9,0)</f>
        <v>8.51</v>
      </c>
      <c r="AC392" s="113">
        <f t="shared" si="203"/>
        <v>0</v>
      </c>
      <c r="AD392" s="113">
        <f>VLOOKUP(C392,'2021.06'!$C$2:$M$500,9,0)</f>
        <v>424.17</v>
      </c>
      <c r="AE392" s="2">
        <f>VLOOKUP(D392,'2021.07'!$D$2:$M$435,7,0)</f>
        <v>19.859</v>
      </c>
      <c r="AF392" s="2">
        <f t="shared" si="207"/>
        <v>0</v>
      </c>
      <c r="AH392" s="2" t="str">
        <f>VLOOKUP(D392,[9]Sheet1!$C$1:$H$500,6,0)</f>
        <v>正常应缴</v>
      </c>
    </row>
    <row r="393" s="113" customFormat="1" ht="20" customHeight="1" spans="1:34">
      <c r="A393" s="38">
        <f t="shared" si="192"/>
        <v>390</v>
      </c>
      <c r="B393" s="41"/>
      <c r="C393" s="49" t="s">
        <v>674</v>
      </c>
      <c r="D393" s="11" t="s">
        <v>675</v>
      </c>
      <c r="E393" s="11" t="s">
        <v>758</v>
      </c>
      <c r="F393" s="11">
        <v>2837</v>
      </c>
      <c r="G393" s="13">
        <v>5228.42</v>
      </c>
      <c r="H393" s="11">
        <f t="shared" si="202"/>
        <v>51.05</v>
      </c>
      <c r="I393" s="11">
        <f t="shared" si="193"/>
        <v>453.792</v>
      </c>
      <c r="J393" s="11">
        <f t="shared" si="194"/>
        <v>19.859</v>
      </c>
      <c r="K393" s="13">
        <f t="shared" si="195"/>
        <v>444.42</v>
      </c>
      <c r="L393" s="13"/>
      <c r="M393" s="13">
        <f t="shared" si="204"/>
        <v>969.121</v>
      </c>
      <c r="N393" s="11">
        <v>0</v>
      </c>
      <c r="O393" s="11">
        <f t="shared" si="196"/>
        <v>226.9</v>
      </c>
      <c r="P393" s="11">
        <f t="shared" si="197"/>
        <v>8.51</v>
      </c>
      <c r="Q393" s="13">
        <f t="shared" si="198"/>
        <v>104.57</v>
      </c>
      <c r="R393" s="13"/>
      <c r="S393" s="11">
        <f t="shared" si="205"/>
        <v>339.98</v>
      </c>
      <c r="T393" s="11">
        <f t="shared" si="206"/>
        <v>1309.101</v>
      </c>
      <c r="U393" s="117"/>
      <c r="X393" s="113">
        <f t="shared" si="199"/>
        <v>453.792</v>
      </c>
      <c r="Y393" s="113">
        <f t="shared" si="200"/>
        <v>0</v>
      </c>
      <c r="Z393" s="113">
        <f t="shared" si="201"/>
        <v>226.9</v>
      </c>
      <c r="AA393" s="118" t="str">
        <f>VLOOKUP(C393,[7]export!$B$1:$I$388,8,0)</f>
        <v>226.9</v>
      </c>
      <c r="AB393" s="113">
        <f>VLOOKUP(C393,[8]Sheet1!$B$1:$K$500,9,0)</f>
        <v>8.51</v>
      </c>
      <c r="AC393" s="113">
        <f t="shared" si="203"/>
        <v>0</v>
      </c>
      <c r="AD393" s="113">
        <f>VLOOKUP(C393,'2021.06'!$C$2:$M$500,9,0)</f>
        <v>424.17</v>
      </c>
      <c r="AE393" s="2">
        <f>VLOOKUP(D393,'2021.07'!$D$2:$M$435,7,0)</f>
        <v>19.859</v>
      </c>
      <c r="AF393" s="2">
        <f t="shared" si="207"/>
        <v>0</v>
      </c>
      <c r="AH393" s="2" t="str">
        <f>VLOOKUP(D393,[9]Sheet1!$C$1:$H$500,6,0)</f>
        <v>正常应缴</v>
      </c>
    </row>
    <row r="394" s="113" customFormat="1" ht="20" customHeight="1" spans="1:34">
      <c r="A394" s="38">
        <f t="shared" si="192"/>
        <v>391</v>
      </c>
      <c r="B394" s="41"/>
      <c r="C394" s="49" t="s">
        <v>676</v>
      </c>
      <c r="D394" s="11" t="s">
        <v>677</v>
      </c>
      <c r="E394" s="11" t="s">
        <v>758</v>
      </c>
      <c r="F394" s="11">
        <v>2837</v>
      </c>
      <c r="G394" s="13">
        <v>5228.42</v>
      </c>
      <c r="H394" s="11">
        <f t="shared" si="202"/>
        <v>51.05</v>
      </c>
      <c r="I394" s="11">
        <f t="shared" si="193"/>
        <v>453.792</v>
      </c>
      <c r="J394" s="11">
        <f t="shared" si="194"/>
        <v>19.859</v>
      </c>
      <c r="K394" s="13">
        <f t="shared" si="195"/>
        <v>444.42</v>
      </c>
      <c r="L394" s="13"/>
      <c r="M394" s="13">
        <f t="shared" si="204"/>
        <v>969.121</v>
      </c>
      <c r="N394" s="11">
        <v>0</v>
      </c>
      <c r="O394" s="11">
        <f t="shared" si="196"/>
        <v>226.9</v>
      </c>
      <c r="P394" s="11">
        <f t="shared" si="197"/>
        <v>8.51</v>
      </c>
      <c r="Q394" s="13">
        <f t="shared" si="198"/>
        <v>104.57</v>
      </c>
      <c r="R394" s="13"/>
      <c r="S394" s="11">
        <f t="shared" si="205"/>
        <v>339.98</v>
      </c>
      <c r="T394" s="11">
        <f t="shared" si="206"/>
        <v>1309.101</v>
      </c>
      <c r="U394" s="117"/>
      <c r="X394" s="113">
        <f t="shared" si="199"/>
        <v>453.792</v>
      </c>
      <c r="Y394" s="113">
        <f t="shared" si="200"/>
        <v>0</v>
      </c>
      <c r="Z394" s="113">
        <f t="shared" si="201"/>
        <v>226.9</v>
      </c>
      <c r="AA394" s="118" t="str">
        <f>VLOOKUP(C394,[7]export!$B$1:$I$388,8,0)</f>
        <v>226.9</v>
      </c>
      <c r="AB394" s="113">
        <f>VLOOKUP(C394,[8]Sheet1!$B$1:$K$500,9,0)</f>
        <v>8.51</v>
      </c>
      <c r="AC394" s="113">
        <f t="shared" si="203"/>
        <v>0</v>
      </c>
      <c r="AD394" s="113">
        <f>VLOOKUP(C394,'2021.06'!$C$2:$M$500,9,0)</f>
        <v>424.17</v>
      </c>
      <c r="AE394" s="2">
        <f>VLOOKUP(D394,'2021.07'!$D$2:$M$435,7,0)</f>
        <v>19.859</v>
      </c>
      <c r="AF394" s="2">
        <f t="shared" si="207"/>
        <v>0</v>
      </c>
      <c r="AH394" s="2" t="str">
        <f>VLOOKUP(D394,[9]Sheet1!$C$1:$H$500,6,0)</f>
        <v>正常应缴</v>
      </c>
    </row>
    <row r="395" s="113" customFormat="1" ht="20" customHeight="1" spans="1:34">
      <c r="A395" s="38">
        <f t="shared" si="192"/>
        <v>392</v>
      </c>
      <c r="B395" s="41"/>
      <c r="C395" s="49" t="s">
        <v>678</v>
      </c>
      <c r="D395" s="11" t="s">
        <v>679</v>
      </c>
      <c r="E395" s="11" t="s">
        <v>758</v>
      </c>
      <c r="F395" s="11">
        <v>2837</v>
      </c>
      <c r="G395" s="13">
        <v>5228.42</v>
      </c>
      <c r="H395" s="11">
        <f t="shared" si="202"/>
        <v>51.05</v>
      </c>
      <c r="I395" s="11">
        <f t="shared" si="193"/>
        <v>453.792</v>
      </c>
      <c r="J395" s="11">
        <f t="shared" si="194"/>
        <v>19.859</v>
      </c>
      <c r="K395" s="13">
        <f t="shared" si="195"/>
        <v>444.42</v>
      </c>
      <c r="L395" s="13"/>
      <c r="M395" s="13">
        <f t="shared" si="204"/>
        <v>969.121</v>
      </c>
      <c r="N395" s="11">
        <v>0</v>
      </c>
      <c r="O395" s="11">
        <f t="shared" si="196"/>
        <v>226.9</v>
      </c>
      <c r="P395" s="11">
        <f t="shared" si="197"/>
        <v>8.51</v>
      </c>
      <c r="Q395" s="13">
        <f t="shared" si="198"/>
        <v>104.57</v>
      </c>
      <c r="R395" s="13"/>
      <c r="S395" s="11">
        <f t="shared" si="205"/>
        <v>339.98</v>
      </c>
      <c r="T395" s="11">
        <f t="shared" si="206"/>
        <v>1309.101</v>
      </c>
      <c r="U395" s="117"/>
      <c r="X395" s="113">
        <f t="shared" si="199"/>
        <v>453.792</v>
      </c>
      <c r="Y395" s="113">
        <f t="shared" si="200"/>
        <v>0</v>
      </c>
      <c r="Z395" s="113">
        <f t="shared" si="201"/>
        <v>226.9</v>
      </c>
      <c r="AA395" s="118" t="str">
        <f>VLOOKUP(C395,[7]export!$B$1:$I$388,8,0)</f>
        <v>226.9</v>
      </c>
      <c r="AB395" s="113">
        <f>VLOOKUP(C395,[8]Sheet1!$B$1:$K$500,9,0)</f>
        <v>8.51</v>
      </c>
      <c r="AC395" s="113">
        <f t="shared" si="203"/>
        <v>0</v>
      </c>
      <c r="AD395" s="113">
        <f>VLOOKUP(C395,'2021.06'!$C$2:$M$500,9,0)</f>
        <v>424.17</v>
      </c>
      <c r="AE395" s="2">
        <f>VLOOKUP(D395,'2021.07'!$D$2:$M$435,7,0)</f>
        <v>19.859</v>
      </c>
      <c r="AF395" s="2">
        <f t="shared" si="207"/>
        <v>0</v>
      </c>
      <c r="AH395" s="2" t="str">
        <f>VLOOKUP(D395,[9]Sheet1!$C$1:$H$500,6,0)</f>
        <v>正常应缴</v>
      </c>
    </row>
    <row r="396" s="113" customFormat="1" ht="20" customHeight="1" spans="1:34">
      <c r="A396" s="38">
        <f t="shared" si="192"/>
        <v>393</v>
      </c>
      <c r="B396" s="41"/>
      <c r="C396" s="49" t="s">
        <v>680</v>
      </c>
      <c r="D396" s="11" t="s">
        <v>681</v>
      </c>
      <c r="E396" s="11" t="s">
        <v>758</v>
      </c>
      <c r="F396" s="11">
        <v>2837</v>
      </c>
      <c r="G396" s="13">
        <v>5228.42</v>
      </c>
      <c r="H396" s="11">
        <f t="shared" si="202"/>
        <v>51.05</v>
      </c>
      <c r="I396" s="11">
        <f t="shared" si="193"/>
        <v>453.792</v>
      </c>
      <c r="J396" s="11">
        <f t="shared" si="194"/>
        <v>19.859</v>
      </c>
      <c r="K396" s="13">
        <f t="shared" si="195"/>
        <v>444.42</v>
      </c>
      <c r="L396" s="13"/>
      <c r="M396" s="13">
        <f t="shared" si="204"/>
        <v>969.121</v>
      </c>
      <c r="N396" s="11">
        <v>0</v>
      </c>
      <c r="O396" s="11">
        <f t="shared" si="196"/>
        <v>226.9</v>
      </c>
      <c r="P396" s="11">
        <f t="shared" si="197"/>
        <v>8.51</v>
      </c>
      <c r="Q396" s="13">
        <f t="shared" si="198"/>
        <v>104.57</v>
      </c>
      <c r="R396" s="13"/>
      <c r="S396" s="11">
        <f t="shared" si="205"/>
        <v>339.98</v>
      </c>
      <c r="T396" s="11">
        <f t="shared" si="206"/>
        <v>1309.101</v>
      </c>
      <c r="U396" s="117"/>
      <c r="X396" s="113">
        <f t="shared" si="199"/>
        <v>453.792</v>
      </c>
      <c r="Y396" s="113">
        <f t="shared" si="200"/>
        <v>0</v>
      </c>
      <c r="Z396" s="113">
        <f t="shared" si="201"/>
        <v>226.9</v>
      </c>
      <c r="AA396" s="118" t="str">
        <f>VLOOKUP(C396,[7]export!$B$1:$I$388,8,0)</f>
        <v>226.9</v>
      </c>
      <c r="AB396" s="113">
        <f>VLOOKUP(C396,[8]Sheet1!$B$1:$K$500,9,0)</f>
        <v>8.51</v>
      </c>
      <c r="AC396" s="113">
        <f t="shared" si="203"/>
        <v>0</v>
      </c>
      <c r="AD396" s="113">
        <f>VLOOKUP(C396,'2021.06'!$C$2:$M$500,9,0)</f>
        <v>424.17</v>
      </c>
      <c r="AE396" s="2">
        <f>VLOOKUP(D396,'2021.07'!$D$2:$M$435,7,0)</f>
        <v>19.859</v>
      </c>
      <c r="AF396" s="2">
        <f t="shared" si="207"/>
        <v>0</v>
      </c>
      <c r="AH396" s="2" t="str">
        <f>VLOOKUP(D396,[9]Sheet1!$C$1:$H$500,6,0)</f>
        <v>正常应缴</v>
      </c>
    </row>
    <row r="397" s="113" customFormat="1" ht="20" customHeight="1" spans="1:34">
      <c r="A397" s="38">
        <f t="shared" si="192"/>
        <v>394</v>
      </c>
      <c r="B397" s="41"/>
      <c r="C397" s="49" t="s">
        <v>682</v>
      </c>
      <c r="D397" s="11" t="s">
        <v>683</v>
      </c>
      <c r="E397" s="11" t="s">
        <v>758</v>
      </c>
      <c r="F397" s="11">
        <v>2837</v>
      </c>
      <c r="G397" s="13">
        <v>5228.42</v>
      </c>
      <c r="H397" s="11">
        <f t="shared" si="202"/>
        <v>51.05</v>
      </c>
      <c r="I397" s="11">
        <f t="shared" si="193"/>
        <v>453.792</v>
      </c>
      <c r="J397" s="11">
        <f t="shared" si="194"/>
        <v>19.859</v>
      </c>
      <c r="K397" s="13">
        <f t="shared" si="195"/>
        <v>444.42</v>
      </c>
      <c r="L397" s="13"/>
      <c r="M397" s="13">
        <f t="shared" si="204"/>
        <v>969.121</v>
      </c>
      <c r="N397" s="11">
        <v>0</v>
      </c>
      <c r="O397" s="11">
        <f t="shared" si="196"/>
        <v>226.9</v>
      </c>
      <c r="P397" s="11">
        <f t="shared" si="197"/>
        <v>8.51</v>
      </c>
      <c r="Q397" s="13">
        <f t="shared" si="198"/>
        <v>104.57</v>
      </c>
      <c r="R397" s="13"/>
      <c r="S397" s="11">
        <f t="shared" si="205"/>
        <v>339.98</v>
      </c>
      <c r="T397" s="11">
        <f t="shared" si="206"/>
        <v>1309.101</v>
      </c>
      <c r="U397" s="117"/>
      <c r="X397" s="113">
        <f t="shared" si="199"/>
        <v>453.792</v>
      </c>
      <c r="Y397" s="113">
        <f t="shared" si="200"/>
        <v>0</v>
      </c>
      <c r="Z397" s="113">
        <f t="shared" si="201"/>
        <v>226.9</v>
      </c>
      <c r="AA397" s="118" t="str">
        <f>VLOOKUP(C397,[7]export!$B$1:$I$388,8,0)</f>
        <v>226.9</v>
      </c>
      <c r="AB397" s="113">
        <f>VLOOKUP(C397,[8]Sheet1!$B$1:$K$500,9,0)</f>
        <v>8.51</v>
      </c>
      <c r="AC397" s="113">
        <f t="shared" si="203"/>
        <v>0</v>
      </c>
      <c r="AD397" s="113">
        <f>VLOOKUP(C397,'2021.06'!$C$2:$M$500,9,0)</f>
        <v>424.17</v>
      </c>
      <c r="AE397" s="2">
        <f>VLOOKUP(D397,'2021.07'!$D$2:$M$435,7,0)</f>
        <v>19.859</v>
      </c>
      <c r="AF397" s="2">
        <f t="shared" si="207"/>
        <v>0</v>
      </c>
      <c r="AH397" s="2" t="str">
        <f>VLOOKUP(D397,[9]Sheet1!$C$1:$H$500,6,0)</f>
        <v>正常应缴</v>
      </c>
    </row>
    <row r="398" s="113" customFormat="1" ht="20" customHeight="1" spans="1:34">
      <c r="A398" s="38">
        <f t="shared" si="192"/>
        <v>395</v>
      </c>
      <c r="B398" s="41"/>
      <c r="C398" s="49" t="s">
        <v>684</v>
      </c>
      <c r="D398" s="11" t="s">
        <v>685</v>
      </c>
      <c r="E398" s="11" t="s">
        <v>758</v>
      </c>
      <c r="F398" s="11">
        <v>2837</v>
      </c>
      <c r="G398" s="13">
        <v>5228.42</v>
      </c>
      <c r="H398" s="11">
        <f t="shared" si="202"/>
        <v>51.05</v>
      </c>
      <c r="I398" s="11">
        <f t="shared" si="193"/>
        <v>453.792</v>
      </c>
      <c r="J398" s="11">
        <f t="shared" si="194"/>
        <v>19.859</v>
      </c>
      <c r="K398" s="13">
        <f t="shared" si="195"/>
        <v>444.42</v>
      </c>
      <c r="L398" s="13"/>
      <c r="M398" s="13">
        <f t="shared" si="204"/>
        <v>969.121</v>
      </c>
      <c r="N398" s="11">
        <v>0</v>
      </c>
      <c r="O398" s="11">
        <f t="shared" si="196"/>
        <v>226.9</v>
      </c>
      <c r="P398" s="11">
        <f t="shared" si="197"/>
        <v>8.51</v>
      </c>
      <c r="Q398" s="13">
        <f t="shared" si="198"/>
        <v>104.57</v>
      </c>
      <c r="R398" s="13"/>
      <c r="S398" s="11">
        <f t="shared" si="205"/>
        <v>339.98</v>
      </c>
      <c r="T398" s="11">
        <f t="shared" si="206"/>
        <v>1309.101</v>
      </c>
      <c r="U398" s="117"/>
      <c r="X398" s="113">
        <f t="shared" si="199"/>
        <v>453.792</v>
      </c>
      <c r="Y398" s="113">
        <f t="shared" si="200"/>
        <v>0</v>
      </c>
      <c r="Z398" s="113">
        <f t="shared" si="201"/>
        <v>226.9</v>
      </c>
      <c r="AA398" s="118" t="str">
        <f>VLOOKUP(C398,[7]export!$B$1:$I$388,8,0)</f>
        <v>226.9</v>
      </c>
      <c r="AB398" s="113">
        <f>VLOOKUP(C398,[8]Sheet1!$B$1:$K$500,9,0)</f>
        <v>8.51</v>
      </c>
      <c r="AC398" s="113">
        <f t="shared" si="203"/>
        <v>0</v>
      </c>
      <c r="AD398" s="113">
        <f>VLOOKUP(C398,'2021.06'!$C$2:$M$500,9,0)</f>
        <v>424.17</v>
      </c>
      <c r="AE398" s="2">
        <f>VLOOKUP(D398,'2021.07'!$D$2:$M$435,7,0)</f>
        <v>19.859</v>
      </c>
      <c r="AF398" s="2">
        <f t="shared" si="207"/>
        <v>0</v>
      </c>
      <c r="AH398" s="2" t="str">
        <f>VLOOKUP(D398,[9]Sheet1!$C$1:$H$500,6,0)</f>
        <v>正常应缴</v>
      </c>
    </row>
    <row r="399" s="113" customFormat="1" ht="20" customHeight="1" spans="1:34">
      <c r="A399" s="38">
        <f t="shared" si="192"/>
        <v>396</v>
      </c>
      <c r="B399" s="41"/>
      <c r="C399" s="49" t="s">
        <v>686</v>
      </c>
      <c r="D399" s="11" t="s">
        <v>687</v>
      </c>
      <c r="E399" s="11" t="s">
        <v>758</v>
      </c>
      <c r="F399" s="11">
        <v>2837</v>
      </c>
      <c r="G399" s="13">
        <v>5228.42</v>
      </c>
      <c r="H399" s="11">
        <f t="shared" si="202"/>
        <v>51.05</v>
      </c>
      <c r="I399" s="11">
        <f t="shared" si="193"/>
        <v>453.792</v>
      </c>
      <c r="J399" s="11">
        <f t="shared" si="194"/>
        <v>19.859</v>
      </c>
      <c r="K399" s="13">
        <f t="shared" si="195"/>
        <v>444.42</v>
      </c>
      <c r="L399" s="13"/>
      <c r="M399" s="13">
        <f t="shared" si="204"/>
        <v>969.121</v>
      </c>
      <c r="N399" s="11">
        <v>0</v>
      </c>
      <c r="O399" s="11">
        <f t="shared" si="196"/>
        <v>226.9</v>
      </c>
      <c r="P399" s="11">
        <f t="shared" si="197"/>
        <v>8.51</v>
      </c>
      <c r="Q399" s="13">
        <f t="shared" si="198"/>
        <v>104.57</v>
      </c>
      <c r="R399" s="13"/>
      <c r="S399" s="11">
        <f t="shared" si="205"/>
        <v>339.98</v>
      </c>
      <c r="T399" s="11">
        <f t="shared" si="206"/>
        <v>1309.101</v>
      </c>
      <c r="U399" s="117"/>
      <c r="X399" s="113">
        <f t="shared" si="199"/>
        <v>453.792</v>
      </c>
      <c r="Y399" s="113">
        <f t="shared" si="200"/>
        <v>0</v>
      </c>
      <c r="Z399" s="113">
        <f t="shared" si="201"/>
        <v>226.9</v>
      </c>
      <c r="AA399" s="118" t="str">
        <f>VLOOKUP(C399,[7]export!$B$1:$I$388,8,0)</f>
        <v>226.9</v>
      </c>
      <c r="AB399" s="113">
        <f>VLOOKUP(C399,[8]Sheet1!$B$1:$K$500,9,0)</f>
        <v>8.51</v>
      </c>
      <c r="AC399" s="113">
        <f t="shared" si="203"/>
        <v>0</v>
      </c>
      <c r="AD399" s="113">
        <f>VLOOKUP(C399,'2021.06'!$C$2:$M$500,9,0)</f>
        <v>424.17</v>
      </c>
      <c r="AE399" s="2">
        <f>VLOOKUP(D399,'2021.07'!$D$2:$M$435,7,0)</f>
        <v>19.859</v>
      </c>
      <c r="AF399" s="2">
        <f t="shared" si="207"/>
        <v>0</v>
      </c>
      <c r="AH399" s="2" t="str">
        <f>VLOOKUP(D399,[9]Sheet1!$C$1:$H$500,6,0)</f>
        <v>正常应缴</v>
      </c>
    </row>
    <row r="400" s="113" customFormat="1" ht="20" customHeight="1" spans="1:34">
      <c r="A400" s="38">
        <f t="shared" si="192"/>
        <v>397</v>
      </c>
      <c r="B400" s="41"/>
      <c r="C400" s="49" t="s">
        <v>690</v>
      </c>
      <c r="D400" s="11" t="s">
        <v>691</v>
      </c>
      <c r="E400" s="11" t="s">
        <v>758</v>
      </c>
      <c r="F400" s="11">
        <v>2837</v>
      </c>
      <c r="G400" s="13">
        <v>5228.42</v>
      </c>
      <c r="H400" s="11">
        <f t="shared" si="202"/>
        <v>51.05</v>
      </c>
      <c r="I400" s="11">
        <f t="shared" si="193"/>
        <v>453.792</v>
      </c>
      <c r="J400" s="11">
        <f t="shared" si="194"/>
        <v>19.859</v>
      </c>
      <c r="K400" s="13">
        <f t="shared" si="195"/>
        <v>444.42</v>
      </c>
      <c r="L400" s="13"/>
      <c r="M400" s="13">
        <f t="shared" si="204"/>
        <v>969.121</v>
      </c>
      <c r="N400" s="11">
        <v>0</v>
      </c>
      <c r="O400" s="11">
        <f t="shared" si="196"/>
        <v>226.9</v>
      </c>
      <c r="P400" s="11">
        <f t="shared" si="197"/>
        <v>8.51</v>
      </c>
      <c r="Q400" s="13">
        <f t="shared" si="198"/>
        <v>104.57</v>
      </c>
      <c r="R400" s="13"/>
      <c r="S400" s="11">
        <f t="shared" si="205"/>
        <v>339.98</v>
      </c>
      <c r="T400" s="11">
        <f t="shared" si="206"/>
        <v>1309.101</v>
      </c>
      <c r="U400" s="117"/>
      <c r="X400" s="113">
        <f t="shared" si="199"/>
        <v>453.792</v>
      </c>
      <c r="Y400" s="113">
        <f t="shared" si="200"/>
        <v>0</v>
      </c>
      <c r="Z400" s="113">
        <f t="shared" si="201"/>
        <v>226.9</v>
      </c>
      <c r="AA400" s="118" t="str">
        <f>VLOOKUP(C400,[7]export!$B$1:$I$388,8,0)</f>
        <v>226.9</v>
      </c>
      <c r="AB400" s="113">
        <f>VLOOKUP(C400,[8]Sheet1!$B$1:$K$500,9,0)</f>
        <v>8.51</v>
      </c>
      <c r="AC400" s="113">
        <f t="shared" si="203"/>
        <v>0</v>
      </c>
      <c r="AD400" s="113">
        <f>VLOOKUP(C400,'2021.06'!$C$2:$M$500,9,0)</f>
        <v>424.17</v>
      </c>
      <c r="AE400" s="2">
        <f>VLOOKUP(D400,'2021.07'!$D$2:$M$435,7,0)</f>
        <v>19.859</v>
      </c>
      <c r="AF400" s="2">
        <f t="shared" si="207"/>
        <v>0</v>
      </c>
      <c r="AH400" s="2" t="str">
        <f>VLOOKUP(D400,[9]Sheet1!$C$1:$H$500,6,0)</f>
        <v>正常应缴</v>
      </c>
    </row>
    <row r="401" s="113" customFormat="1" ht="20" customHeight="1" spans="1:34">
      <c r="A401" s="38">
        <f t="shared" si="192"/>
        <v>398</v>
      </c>
      <c r="B401" s="41"/>
      <c r="C401" s="49" t="s">
        <v>692</v>
      </c>
      <c r="D401" s="11" t="s">
        <v>693</v>
      </c>
      <c r="E401" s="11" t="s">
        <v>758</v>
      </c>
      <c r="F401" s="11">
        <v>2837</v>
      </c>
      <c r="G401" s="13">
        <v>5228.42</v>
      </c>
      <c r="H401" s="11">
        <f t="shared" si="202"/>
        <v>51.05</v>
      </c>
      <c r="I401" s="11">
        <f t="shared" si="193"/>
        <v>453.792</v>
      </c>
      <c r="J401" s="11">
        <f t="shared" si="194"/>
        <v>19.859</v>
      </c>
      <c r="K401" s="13">
        <f t="shared" si="195"/>
        <v>444.42</v>
      </c>
      <c r="L401" s="13"/>
      <c r="M401" s="13">
        <f t="shared" si="204"/>
        <v>969.121</v>
      </c>
      <c r="N401" s="11">
        <v>0</v>
      </c>
      <c r="O401" s="11">
        <f t="shared" si="196"/>
        <v>226.9</v>
      </c>
      <c r="P401" s="11">
        <f t="shared" si="197"/>
        <v>8.51</v>
      </c>
      <c r="Q401" s="13">
        <f t="shared" si="198"/>
        <v>104.57</v>
      </c>
      <c r="R401" s="13"/>
      <c r="S401" s="11">
        <f t="shared" si="205"/>
        <v>339.98</v>
      </c>
      <c r="T401" s="11">
        <f t="shared" si="206"/>
        <v>1309.101</v>
      </c>
      <c r="U401" s="117"/>
      <c r="X401" s="113">
        <f t="shared" si="199"/>
        <v>453.792</v>
      </c>
      <c r="Y401" s="113">
        <f t="shared" si="200"/>
        <v>0</v>
      </c>
      <c r="Z401" s="113">
        <f t="shared" si="201"/>
        <v>226.9</v>
      </c>
      <c r="AA401" s="118" t="str">
        <f>VLOOKUP(C401,[7]export!$B$1:$I$388,8,0)</f>
        <v>226.9</v>
      </c>
      <c r="AB401" s="113">
        <f>VLOOKUP(C401,[8]Sheet1!$B$1:$K$500,9,0)</f>
        <v>8.51</v>
      </c>
      <c r="AC401" s="113">
        <f t="shared" si="203"/>
        <v>0</v>
      </c>
      <c r="AD401" s="113">
        <f>VLOOKUP(C401,'2021.06'!$C$2:$M$500,9,0)</f>
        <v>424.17</v>
      </c>
      <c r="AE401" s="2">
        <f>VLOOKUP(D401,'2021.07'!$D$2:$M$435,7,0)</f>
        <v>19.859</v>
      </c>
      <c r="AF401" s="2">
        <f t="shared" si="207"/>
        <v>0</v>
      </c>
      <c r="AH401" s="2" t="str">
        <f>VLOOKUP(D401,[9]Sheet1!$C$1:$H$500,6,0)</f>
        <v>正常应缴</v>
      </c>
    </row>
    <row r="402" s="113" customFormat="1" ht="20" customHeight="1" spans="1:34">
      <c r="A402" s="38">
        <f t="shared" si="192"/>
        <v>399</v>
      </c>
      <c r="B402" s="41"/>
      <c r="C402" s="49" t="s">
        <v>694</v>
      </c>
      <c r="D402" s="11" t="s">
        <v>695</v>
      </c>
      <c r="E402" s="11" t="s">
        <v>758</v>
      </c>
      <c r="F402" s="11">
        <v>2837</v>
      </c>
      <c r="G402" s="13">
        <v>5228.42</v>
      </c>
      <c r="H402" s="11">
        <f t="shared" si="202"/>
        <v>51.05</v>
      </c>
      <c r="I402" s="11">
        <f t="shared" si="193"/>
        <v>453.792</v>
      </c>
      <c r="J402" s="11">
        <f t="shared" si="194"/>
        <v>19.859</v>
      </c>
      <c r="K402" s="13">
        <f t="shared" si="195"/>
        <v>444.42</v>
      </c>
      <c r="L402" s="13"/>
      <c r="M402" s="13">
        <f t="shared" si="204"/>
        <v>969.121</v>
      </c>
      <c r="N402" s="11">
        <v>0</v>
      </c>
      <c r="O402" s="11">
        <f t="shared" si="196"/>
        <v>226.9</v>
      </c>
      <c r="P402" s="11">
        <f t="shared" si="197"/>
        <v>8.51</v>
      </c>
      <c r="Q402" s="13">
        <f t="shared" si="198"/>
        <v>104.57</v>
      </c>
      <c r="R402" s="13"/>
      <c r="S402" s="11">
        <f t="shared" si="205"/>
        <v>339.98</v>
      </c>
      <c r="T402" s="11">
        <f t="shared" si="206"/>
        <v>1309.101</v>
      </c>
      <c r="U402" s="117"/>
      <c r="X402" s="113">
        <f t="shared" si="199"/>
        <v>453.792</v>
      </c>
      <c r="Y402" s="113">
        <f t="shared" si="200"/>
        <v>0</v>
      </c>
      <c r="Z402" s="113">
        <f t="shared" si="201"/>
        <v>226.9</v>
      </c>
      <c r="AA402" s="118" t="str">
        <f>VLOOKUP(C402,[7]export!$B$1:$I$388,8,0)</f>
        <v>226.9</v>
      </c>
      <c r="AB402" s="113">
        <f>VLOOKUP(C402,[8]Sheet1!$B$1:$K$500,9,0)</f>
        <v>8.51</v>
      </c>
      <c r="AC402" s="113">
        <f t="shared" si="203"/>
        <v>0</v>
      </c>
      <c r="AD402" s="113">
        <f>VLOOKUP(C402,'2021.06'!$C$2:$M$500,9,0)</f>
        <v>424.17</v>
      </c>
      <c r="AE402" s="2">
        <f>VLOOKUP(D402,'2021.07'!$D$2:$M$435,7,0)</f>
        <v>19.859</v>
      </c>
      <c r="AF402" s="2">
        <f t="shared" si="207"/>
        <v>0</v>
      </c>
      <c r="AH402" s="2" t="str">
        <f>VLOOKUP(D402,[9]Sheet1!$C$1:$H$500,6,0)</f>
        <v>正常应缴</v>
      </c>
    </row>
    <row r="403" s="113" customFormat="1" ht="20" customHeight="1" spans="1:34">
      <c r="A403" s="38">
        <f t="shared" si="192"/>
        <v>400</v>
      </c>
      <c r="B403" s="41"/>
      <c r="C403" s="49" t="s">
        <v>696</v>
      </c>
      <c r="D403" s="11" t="s">
        <v>697</v>
      </c>
      <c r="E403" s="11" t="s">
        <v>758</v>
      </c>
      <c r="F403" s="11">
        <v>2837</v>
      </c>
      <c r="G403" s="13">
        <v>5228.42</v>
      </c>
      <c r="H403" s="11">
        <f t="shared" si="202"/>
        <v>51.05</v>
      </c>
      <c r="I403" s="11">
        <f t="shared" si="193"/>
        <v>453.792</v>
      </c>
      <c r="J403" s="11">
        <f t="shared" si="194"/>
        <v>19.859</v>
      </c>
      <c r="K403" s="13">
        <f t="shared" si="195"/>
        <v>444.42</v>
      </c>
      <c r="L403" s="13"/>
      <c r="M403" s="13">
        <f t="shared" si="204"/>
        <v>969.121</v>
      </c>
      <c r="N403" s="11">
        <v>0</v>
      </c>
      <c r="O403" s="11">
        <f t="shared" si="196"/>
        <v>226.9</v>
      </c>
      <c r="P403" s="11">
        <f t="shared" si="197"/>
        <v>8.51</v>
      </c>
      <c r="Q403" s="13">
        <f t="shared" si="198"/>
        <v>104.57</v>
      </c>
      <c r="R403" s="13"/>
      <c r="S403" s="11">
        <f t="shared" si="205"/>
        <v>339.98</v>
      </c>
      <c r="T403" s="11">
        <f t="shared" si="206"/>
        <v>1309.101</v>
      </c>
      <c r="U403" s="117"/>
      <c r="X403" s="113">
        <f t="shared" si="199"/>
        <v>453.792</v>
      </c>
      <c r="Y403" s="113">
        <f t="shared" si="200"/>
        <v>0</v>
      </c>
      <c r="Z403" s="113">
        <f t="shared" si="201"/>
        <v>226.9</v>
      </c>
      <c r="AA403" s="118" t="str">
        <f>VLOOKUP(C403,[7]export!$B$1:$I$388,8,0)</f>
        <v>226.9</v>
      </c>
      <c r="AB403" s="113">
        <f>VLOOKUP(C403,[8]Sheet1!$B$1:$K$500,9,0)</f>
        <v>8.51</v>
      </c>
      <c r="AC403" s="113">
        <f t="shared" si="203"/>
        <v>0</v>
      </c>
      <c r="AD403" s="113">
        <f>VLOOKUP(C403,'2021.06'!$C$2:$M$500,9,0)</f>
        <v>424.17</v>
      </c>
      <c r="AE403" s="2">
        <f>VLOOKUP(D403,'2021.07'!$D$2:$M$435,7,0)</f>
        <v>19.859</v>
      </c>
      <c r="AF403" s="2">
        <f t="shared" si="207"/>
        <v>0</v>
      </c>
      <c r="AH403" s="2" t="str">
        <f>VLOOKUP(D403,[9]Sheet1!$C$1:$H$500,6,0)</f>
        <v>正常应缴</v>
      </c>
    </row>
    <row r="404" s="113" customFormat="1" ht="20" customHeight="1" spans="1:34">
      <c r="A404" s="38">
        <f t="shared" si="192"/>
        <v>401</v>
      </c>
      <c r="B404" s="41"/>
      <c r="C404" s="49" t="s">
        <v>698</v>
      </c>
      <c r="D404" s="11" t="s">
        <v>699</v>
      </c>
      <c r="E404" s="11" t="s">
        <v>758</v>
      </c>
      <c r="F404" s="11">
        <v>2837</v>
      </c>
      <c r="G404" s="13">
        <v>5228.42</v>
      </c>
      <c r="H404" s="11">
        <f t="shared" si="202"/>
        <v>51.05</v>
      </c>
      <c r="I404" s="11">
        <f t="shared" si="193"/>
        <v>453.792</v>
      </c>
      <c r="J404" s="11">
        <f t="shared" si="194"/>
        <v>19.859</v>
      </c>
      <c r="K404" s="13">
        <f t="shared" si="195"/>
        <v>444.42</v>
      </c>
      <c r="L404" s="13"/>
      <c r="M404" s="13">
        <f t="shared" si="204"/>
        <v>969.121</v>
      </c>
      <c r="N404" s="11">
        <v>0</v>
      </c>
      <c r="O404" s="11">
        <f t="shared" si="196"/>
        <v>226.9</v>
      </c>
      <c r="P404" s="11">
        <f t="shared" si="197"/>
        <v>8.51</v>
      </c>
      <c r="Q404" s="13">
        <f t="shared" si="198"/>
        <v>104.57</v>
      </c>
      <c r="R404" s="13"/>
      <c r="S404" s="11">
        <f t="shared" si="205"/>
        <v>339.98</v>
      </c>
      <c r="T404" s="11">
        <f t="shared" si="206"/>
        <v>1309.101</v>
      </c>
      <c r="U404" s="117"/>
      <c r="X404" s="113">
        <f t="shared" si="199"/>
        <v>453.792</v>
      </c>
      <c r="Y404" s="113">
        <f t="shared" si="200"/>
        <v>0</v>
      </c>
      <c r="Z404" s="113">
        <f t="shared" si="201"/>
        <v>226.9</v>
      </c>
      <c r="AA404" s="118" t="str">
        <f>VLOOKUP(C404,[7]export!$B$1:$I$388,8,0)</f>
        <v>226.9</v>
      </c>
      <c r="AB404" s="113">
        <f>VLOOKUP(C404,[8]Sheet1!$B$1:$K$500,9,0)</f>
        <v>8.51</v>
      </c>
      <c r="AC404" s="113">
        <f t="shared" si="203"/>
        <v>0</v>
      </c>
      <c r="AD404" s="113">
        <f>VLOOKUP(C404,'2021.06'!$C$2:$M$500,9,0)</f>
        <v>424.17</v>
      </c>
      <c r="AE404" s="2">
        <f>VLOOKUP(D404,'2021.07'!$D$2:$M$435,7,0)</f>
        <v>19.859</v>
      </c>
      <c r="AF404" s="2">
        <f t="shared" si="207"/>
        <v>0</v>
      </c>
      <c r="AH404" s="2" t="str">
        <f>VLOOKUP(D404,[9]Sheet1!$C$1:$H$500,6,0)</f>
        <v>正常应缴</v>
      </c>
    </row>
    <row r="405" s="113" customFormat="1" ht="20" customHeight="1" spans="1:34">
      <c r="A405" s="38">
        <f t="shared" si="192"/>
        <v>402</v>
      </c>
      <c r="B405" s="41"/>
      <c r="C405" s="49" t="s">
        <v>702</v>
      </c>
      <c r="D405" s="11" t="s">
        <v>703</v>
      </c>
      <c r="E405" s="11" t="s">
        <v>758</v>
      </c>
      <c r="F405" s="11">
        <v>2837</v>
      </c>
      <c r="G405" s="13">
        <v>5228.42</v>
      </c>
      <c r="H405" s="11">
        <f t="shared" si="202"/>
        <v>51.05</v>
      </c>
      <c r="I405" s="11">
        <f t="shared" si="193"/>
        <v>453.792</v>
      </c>
      <c r="J405" s="11">
        <f t="shared" si="194"/>
        <v>19.859</v>
      </c>
      <c r="K405" s="13">
        <f t="shared" si="195"/>
        <v>444.42</v>
      </c>
      <c r="L405" s="13"/>
      <c r="M405" s="13">
        <f t="shared" si="204"/>
        <v>969.121</v>
      </c>
      <c r="N405" s="11">
        <v>0</v>
      </c>
      <c r="O405" s="11">
        <f t="shared" si="196"/>
        <v>226.9</v>
      </c>
      <c r="P405" s="11">
        <f t="shared" si="197"/>
        <v>8.51</v>
      </c>
      <c r="Q405" s="13">
        <f t="shared" si="198"/>
        <v>104.57</v>
      </c>
      <c r="R405" s="13"/>
      <c r="S405" s="11">
        <f t="shared" si="205"/>
        <v>339.98</v>
      </c>
      <c r="T405" s="11">
        <f t="shared" si="206"/>
        <v>1309.101</v>
      </c>
      <c r="U405" s="117"/>
      <c r="X405" s="113">
        <f t="shared" si="199"/>
        <v>453.792</v>
      </c>
      <c r="Y405" s="113">
        <f t="shared" si="200"/>
        <v>0</v>
      </c>
      <c r="Z405" s="113">
        <f t="shared" si="201"/>
        <v>226.9</v>
      </c>
      <c r="AA405" s="118" t="str">
        <f>VLOOKUP(C405,[7]export!$B$1:$I$388,8,0)</f>
        <v>226.9</v>
      </c>
      <c r="AB405" s="113">
        <f>VLOOKUP(C405,[8]Sheet1!$B$1:$K$500,9,0)</f>
        <v>8.51</v>
      </c>
      <c r="AC405" s="113">
        <f t="shared" si="203"/>
        <v>0</v>
      </c>
      <c r="AD405" s="113">
        <f>VLOOKUP(C405,'2021.06'!$C$2:$M$500,9,0)</f>
        <v>424.17</v>
      </c>
      <c r="AE405" s="2">
        <f>VLOOKUP(D405,'2021.07'!$D$2:$M$435,7,0)</f>
        <v>19.859</v>
      </c>
      <c r="AF405" s="2">
        <f t="shared" si="207"/>
        <v>0</v>
      </c>
      <c r="AH405" s="2" t="str">
        <f>VLOOKUP(D405,[9]Sheet1!$C$1:$H$500,6,0)</f>
        <v>正常应缴</v>
      </c>
    </row>
    <row r="406" s="113" customFormat="1" ht="20" customHeight="1" spans="1:34">
      <c r="A406" s="38">
        <f t="shared" si="192"/>
        <v>403</v>
      </c>
      <c r="B406" s="41"/>
      <c r="C406" s="49" t="s">
        <v>704</v>
      </c>
      <c r="D406" s="11" t="s">
        <v>705</v>
      </c>
      <c r="E406" s="11" t="s">
        <v>758</v>
      </c>
      <c r="F406" s="11">
        <v>2837</v>
      </c>
      <c r="G406" s="13">
        <v>5228.42</v>
      </c>
      <c r="H406" s="11">
        <f t="shared" si="202"/>
        <v>51.05</v>
      </c>
      <c r="I406" s="11">
        <f t="shared" si="193"/>
        <v>453.792</v>
      </c>
      <c r="J406" s="11">
        <f t="shared" si="194"/>
        <v>19.859</v>
      </c>
      <c r="K406" s="13">
        <f t="shared" si="195"/>
        <v>444.42</v>
      </c>
      <c r="L406" s="13"/>
      <c r="M406" s="13">
        <f t="shared" si="204"/>
        <v>969.121</v>
      </c>
      <c r="N406" s="11">
        <v>0</v>
      </c>
      <c r="O406" s="11">
        <f t="shared" si="196"/>
        <v>226.9</v>
      </c>
      <c r="P406" s="11">
        <f t="shared" si="197"/>
        <v>8.51</v>
      </c>
      <c r="Q406" s="13">
        <f t="shared" si="198"/>
        <v>104.57</v>
      </c>
      <c r="R406" s="13"/>
      <c r="S406" s="11">
        <f t="shared" si="205"/>
        <v>339.98</v>
      </c>
      <c r="T406" s="11">
        <f t="shared" si="206"/>
        <v>1309.101</v>
      </c>
      <c r="U406" s="117"/>
      <c r="X406" s="113">
        <f t="shared" si="199"/>
        <v>453.792</v>
      </c>
      <c r="Y406" s="113">
        <f t="shared" si="200"/>
        <v>0</v>
      </c>
      <c r="Z406" s="113">
        <f t="shared" si="201"/>
        <v>226.9</v>
      </c>
      <c r="AA406" s="118" t="str">
        <f>VLOOKUP(C406,[7]export!$B$1:$I$388,8,0)</f>
        <v>226.9</v>
      </c>
      <c r="AB406" s="113">
        <f>VLOOKUP(C406,[8]Sheet1!$B$1:$K$500,9,0)</f>
        <v>8.51</v>
      </c>
      <c r="AC406" s="113">
        <f t="shared" si="203"/>
        <v>0</v>
      </c>
      <c r="AD406" s="113">
        <f>VLOOKUP(C406,'2021.06'!$C$2:$M$500,9,0)</f>
        <v>424.17</v>
      </c>
      <c r="AE406" s="2">
        <f>VLOOKUP(D406,'2021.07'!$D$2:$M$435,7,0)</f>
        <v>19.859</v>
      </c>
      <c r="AF406" s="2">
        <f t="shared" si="207"/>
        <v>0</v>
      </c>
      <c r="AH406" s="2" t="str">
        <f>VLOOKUP(D406,[9]Sheet1!$C$1:$H$500,6,0)</f>
        <v>正常应缴</v>
      </c>
    </row>
    <row r="407" s="113" customFormat="1" ht="20" customHeight="1" spans="1:34">
      <c r="A407" s="38">
        <f t="shared" si="192"/>
        <v>404</v>
      </c>
      <c r="B407" s="41"/>
      <c r="C407" s="49" t="s">
        <v>710</v>
      </c>
      <c r="D407" s="11" t="s">
        <v>711</v>
      </c>
      <c r="E407" s="11" t="s">
        <v>758</v>
      </c>
      <c r="F407" s="11">
        <v>2837</v>
      </c>
      <c r="G407" s="13">
        <v>5228.42</v>
      </c>
      <c r="H407" s="11">
        <f t="shared" si="202"/>
        <v>51.05</v>
      </c>
      <c r="I407" s="11">
        <f t="shared" si="193"/>
        <v>453.792</v>
      </c>
      <c r="J407" s="11">
        <f t="shared" si="194"/>
        <v>19.859</v>
      </c>
      <c r="K407" s="13">
        <f t="shared" si="195"/>
        <v>444.42</v>
      </c>
      <c r="L407" s="13"/>
      <c r="M407" s="13">
        <f t="shared" si="204"/>
        <v>969.121</v>
      </c>
      <c r="N407" s="11">
        <v>0</v>
      </c>
      <c r="O407" s="11">
        <f t="shared" si="196"/>
        <v>226.9</v>
      </c>
      <c r="P407" s="11">
        <f t="shared" si="197"/>
        <v>8.51</v>
      </c>
      <c r="Q407" s="13">
        <f t="shared" si="198"/>
        <v>104.57</v>
      </c>
      <c r="R407" s="13"/>
      <c r="S407" s="11">
        <f t="shared" si="205"/>
        <v>339.98</v>
      </c>
      <c r="T407" s="11">
        <f t="shared" si="206"/>
        <v>1309.101</v>
      </c>
      <c r="U407" s="117"/>
      <c r="X407" s="113">
        <f t="shared" si="199"/>
        <v>453.792</v>
      </c>
      <c r="Y407" s="113">
        <f t="shared" si="200"/>
        <v>0</v>
      </c>
      <c r="Z407" s="113">
        <f t="shared" si="201"/>
        <v>226.9</v>
      </c>
      <c r="AA407" s="118" t="str">
        <f>VLOOKUP(C407,[7]export!$B$1:$I$388,8,0)</f>
        <v>226.9</v>
      </c>
      <c r="AB407" s="113">
        <f>VLOOKUP(C407,[8]Sheet1!$B$1:$K$500,9,0)</f>
        <v>8.51</v>
      </c>
      <c r="AC407" s="113">
        <f t="shared" si="203"/>
        <v>0</v>
      </c>
      <c r="AD407" s="113">
        <f>VLOOKUP(C407,'2021.06'!$C$2:$M$500,9,0)</f>
        <v>424.17</v>
      </c>
      <c r="AE407" s="2">
        <f>VLOOKUP(D407,'2021.07'!$D$2:$M$435,7,0)</f>
        <v>19.859</v>
      </c>
      <c r="AF407" s="2">
        <f t="shared" si="207"/>
        <v>0</v>
      </c>
      <c r="AH407" s="2" t="str">
        <f>VLOOKUP(D407,[9]Sheet1!$C$1:$H$500,6,0)</f>
        <v>正常应缴</v>
      </c>
    </row>
    <row r="408" s="113" customFormat="1" ht="20" customHeight="1" spans="1:34">
      <c r="A408" s="38">
        <f t="shared" si="192"/>
        <v>405</v>
      </c>
      <c r="B408" s="41"/>
      <c r="C408" s="49" t="s">
        <v>827</v>
      </c>
      <c r="D408" s="11" t="s">
        <v>828</v>
      </c>
      <c r="E408" s="11">
        <v>3042.05</v>
      </c>
      <c r="F408" s="11">
        <v>3043</v>
      </c>
      <c r="G408" s="13">
        <v>5228.42</v>
      </c>
      <c r="H408" s="11">
        <f t="shared" si="202"/>
        <v>54.76</v>
      </c>
      <c r="I408" s="11">
        <f t="shared" si="193"/>
        <v>486.728</v>
      </c>
      <c r="J408" s="11">
        <f t="shared" si="194"/>
        <v>21.301</v>
      </c>
      <c r="K408" s="13">
        <f t="shared" si="195"/>
        <v>444.42</v>
      </c>
      <c r="L408" s="13"/>
      <c r="M408" s="13">
        <f t="shared" si="204"/>
        <v>1007.209</v>
      </c>
      <c r="N408" s="11">
        <v>0</v>
      </c>
      <c r="O408" s="11">
        <f t="shared" si="196"/>
        <v>243.36</v>
      </c>
      <c r="P408" s="11">
        <f t="shared" si="197"/>
        <v>9.13</v>
      </c>
      <c r="Q408" s="13">
        <f t="shared" si="198"/>
        <v>104.57</v>
      </c>
      <c r="R408" s="13"/>
      <c r="S408" s="11">
        <f t="shared" si="205"/>
        <v>357.06</v>
      </c>
      <c r="T408" s="11">
        <f t="shared" si="206"/>
        <v>1364.269</v>
      </c>
      <c r="U408" s="117"/>
      <c r="X408" s="113">
        <f t="shared" si="199"/>
        <v>486.728</v>
      </c>
      <c r="Y408" s="113">
        <f t="shared" si="200"/>
        <v>0</v>
      </c>
      <c r="Z408" s="113">
        <f t="shared" si="201"/>
        <v>243.36</v>
      </c>
      <c r="AA408" s="118" t="str">
        <f>VLOOKUP(C408,[7]export!$B$1:$I$388,8,0)</f>
        <v>243.36</v>
      </c>
      <c r="AB408" s="113">
        <f>VLOOKUP(C408,[8]Sheet1!$B$1:$K$500,9,0)</f>
        <v>9.13</v>
      </c>
      <c r="AC408" s="113">
        <f t="shared" si="203"/>
        <v>0</v>
      </c>
      <c r="AD408" s="113">
        <f>VLOOKUP(C408,'2021.06'!$C$2:$M$500,9,0)</f>
        <v>424.17</v>
      </c>
      <c r="AE408" s="2">
        <f>VLOOKUP(D408,'2021.07'!$D$2:$M$435,7,0)</f>
        <v>21.301</v>
      </c>
      <c r="AF408" s="2">
        <f t="shared" si="207"/>
        <v>0</v>
      </c>
      <c r="AH408" s="2" t="str">
        <f>VLOOKUP(D408,[9]Sheet1!$C$1:$H$500,6,0)</f>
        <v>正常应缴</v>
      </c>
    </row>
    <row r="409" s="113" customFormat="1" ht="20" customHeight="1" spans="1:34">
      <c r="A409" s="38">
        <f t="shared" si="192"/>
        <v>406</v>
      </c>
      <c r="B409" s="41"/>
      <c r="C409" s="49" t="s">
        <v>831</v>
      </c>
      <c r="D409" s="11" t="s">
        <v>832</v>
      </c>
      <c r="E409" s="11">
        <v>3042.05</v>
      </c>
      <c r="F409" s="11">
        <v>3043</v>
      </c>
      <c r="G409" s="13">
        <v>5228.42</v>
      </c>
      <c r="H409" s="11">
        <f t="shared" si="202"/>
        <v>54.76</v>
      </c>
      <c r="I409" s="11">
        <f t="shared" si="193"/>
        <v>486.728</v>
      </c>
      <c r="J409" s="11">
        <f t="shared" si="194"/>
        <v>21.301</v>
      </c>
      <c r="K409" s="13">
        <f t="shared" si="195"/>
        <v>444.42</v>
      </c>
      <c r="L409" s="13"/>
      <c r="M409" s="13">
        <f t="shared" si="204"/>
        <v>1007.209</v>
      </c>
      <c r="N409" s="11">
        <v>0</v>
      </c>
      <c r="O409" s="11">
        <f t="shared" si="196"/>
        <v>243.36</v>
      </c>
      <c r="P409" s="11">
        <f t="shared" si="197"/>
        <v>9.13</v>
      </c>
      <c r="Q409" s="13">
        <f t="shared" si="198"/>
        <v>104.57</v>
      </c>
      <c r="R409" s="13"/>
      <c r="S409" s="11">
        <f t="shared" si="205"/>
        <v>357.06</v>
      </c>
      <c r="T409" s="11">
        <f t="shared" si="206"/>
        <v>1364.269</v>
      </c>
      <c r="U409" s="117"/>
      <c r="X409" s="113">
        <f t="shared" si="199"/>
        <v>486.728</v>
      </c>
      <c r="Y409" s="113">
        <f t="shared" si="200"/>
        <v>0</v>
      </c>
      <c r="Z409" s="113">
        <f t="shared" si="201"/>
        <v>243.36</v>
      </c>
      <c r="AA409" s="118" t="str">
        <f>VLOOKUP(C409,[7]export!$B$1:$I$388,8,0)</f>
        <v>243.36</v>
      </c>
      <c r="AB409" s="113">
        <f>VLOOKUP(C409,[8]Sheet1!$B$1:$K$500,9,0)</f>
        <v>9.13</v>
      </c>
      <c r="AC409" s="113">
        <f t="shared" si="203"/>
        <v>0</v>
      </c>
      <c r="AD409" s="113">
        <f>VLOOKUP(C409,'2021.06'!$C$2:$M$500,9,0)</f>
        <v>424.17</v>
      </c>
      <c r="AE409" s="2">
        <f>VLOOKUP(D409,'2021.07'!$D$2:$M$435,7,0)</f>
        <v>21.301</v>
      </c>
      <c r="AF409" s="2">
        <f t="shared" si="207"/>
        <v>0</v>
      </c>
      <c r="AH409" s="2" t="str">
        <f>VLOOKUP(D409,[9]Sheet1!$C$1:$H$500,6,0)</f>
        <v>正常应缴</v>
      </c>
    </row>
    <row r="410" s="113" customFormat="1" ht="20" customHeight="1" spans="1:34">
      <c r="A410" s="38">
        <f t="shared" ref="A410:A425" si="208">ROW()-3</f>
        <v>407</v>
      </c>
      <c r="B410" s="41"/>
      <c r="C410" s="49" t="s">
        <v>833</v>
      </c>
      <c r="D410" s="11" t="s">
        <v>834</v>
      </c>
      <c r="E410" s="11">
        <v>3042.05</v>
      </c>
      <c r="F410" s="11">
        <v>3043</v>
      </c>
      <c r="G410" s="13">
        <v>5228.42</v>
      </c>
      <c r="H410" s="11">
        <f t="shared" si="202"/>
        <v>54.76</v>
      </c>
      <c r="I410" s="11">
        <f t="shared" si="193"/>
        <v>486.728</v>
      </c>
      <c r="J410" s="11">
        <f t="shared" si="194"/>
        <v>21.301</v>
      </c>
      <c r="K410" s="13">
        <f t="shared" si="195"/>
        <v>444.42</v>
      </c>
      <c r="L410" s="13"/>
      <c r="M410" s="13">
        <f t="shared" si="204"/>
        <v>1007.209</v>
      </c>
      <c r="N410" s="11">
        <v>0</v>
      </c>
      <c r="O410" s="11">
        <f t="shared" si="196"/>
        <v>243.36</v>
      </c>
      <c r="P410" s="11">
        <f t="shared" si="197"/>
        <v>9.13</v>
      </c>
      <c r="Q410" s="13">
        <f t="shared" si="198"/>
        <v>104.57</v>
      </c>
      <c r="R410" s="13"/>
      <c r="S410" s="11">
        <f t="shared" si="205"/>
        <v>357.06</v>
      </c>
      <c r="T410" s="11">
        <f t="shared" si="206"/>
        <v>1364.269</v>
      </c>
      <c r="U410" s="117"/>
      <c r="X410" s="113">
        <f t="shared" si="199"/>
        <v>486.728</v>
      </c>
      <c r="Y410" s="113">
        <f t="shared" si="200"/>
        <v>0</v>
      </c>
      <c r="Z410" s="113">
        <f t="shared" si="201"/>
        <v>243.36</v>
      </c>
      <c r="AA410" s="118" t="str">
        <f>VLOOKUP(C410,[7]export!$B$1:$I$388,8,0)</f>
        <v>243.36</v>
      </c>
      <c r="AB410" s="113">
        <f>VLOOKUP(C410,[8]Sheet1!$B$1:$K$500,9,0)</f>
        <v>9.13</v>
      </c>
      <c r="AC410" s="113">
        <f t="shared" si="203"/>
        <v>0</v>
      </c>
      <c r="AD410" s="113">
        <f>VLOOKUP(C410,'2021.06'!$C$2:$M$500,9,0)</f>
        <v>424.17</v>
      </c>
      <c r="AE410" s="2">
        <f>VLOOKUP(D410,'2021.07'!$D$2:$M$435,7,0)</f>
        <v>21.301</v>
      </c>
      <c r="AF410" s="2">
        <f t="shared" si="207"/>
        <v>0</v>
      </c>
      <c r="AH410" s="2" t="str">
        <f>VLOOKUP(D410,[9]Sheet1!$C$1:$H$500,6,0)</f>
        <v>正常应缴</v>
      </c>
    </row>
    <row r="411" s="113" customFormat="1" ht="20" customHeight="1" spans="1:34">
      <c r="A411" s="38">
        <f t="shared" si="208"/>
        <v>408</v>
      </c>
      <c r="B411" s="41"/>
      <c r="C411" s="49" t="s">
        <v>905</v>
      </c>
      <c r="D411" s="11" t="s">
        <v>906</v>
      </c>
      <c r="E411" s="11">
        <v>3042.05</v>
      </c>
      <c r="F411" s="11">
        <v>3043</v>
      </c>
      <c r="G411" s="13">
        <v>5228.42</v>
      </c>
      <c r="H411" s="11">
        <f t="shared" si="202"/>
        <v>54.76</v>
      </c>
      <c r="I411" s="11">
        <f t="shared" si="193"/>
        <v>486.728</v>
      </c>
      <c r="J411" s="11">
        <f t="shared" si="194"/>
        <v>21.301</v>
      </c>
      <c r="K411" s="13">
        <f t="shared" si="195"/>
        <v>444.42</v>
      </c>
      <c r="L411" s="13"/>
      <c r="M411" s="13">
        <f t="shared" si="204"/>
        <v>1007.209</v>
      </c>
      <c r="N411" s="11">
        <v>0</v>
      </c>
      <c r="O411" s="11">
        <f t="shared" si="196"/>
        <v>243.36</v>
      </c>
      <c r="P411" s="11">
        <f t="shared" si="197"/>
        <v>9.13</v>
      </c>
      <c r="Q411" s="13">
        <f t="shared" si="198"/>
        <v>104.57</v>
      </c>
      <c r="R411" s="13"/>
      <c r="S411" s="11">
        <f t="shared" si="205"/>
        <v>357.06</v>
      </c>
      <c r="T411" s="11">
        <f t="shared" si="206"/>
        <v>1364.269</v>
      </c>
      <c r="U411" s="117"/>
      <c r="X411" s="113">
        <f t="shared" si="199"/>
        <v>486.728</v>
      </c>
      <c r="Y411" s="113">
        <f t="shared" si="200"/>
        <v>0</v>
      </c>
      <c r="Z411" s="113">
        <f t="shared" si="201"/>
        <v>243.36</v>
      </c>
      <c r="AA411" s="118" t="str">
        <f>VLOOKUP(C411,[7]export!$B$1:$I$388,8,0)</f>
        <v>243.36</v>
      </c>
      <c r="AB411" s="113">
        <f>VLOOKUP(C411,[8]Sheet1!$B$1:$K$500,9,0)</f>
        <v>9.13</v>
      </c>
      <c r="AC411" s="113">
        <f t="shared" si="203"/>
        <v>0</v>
      </c>
      <c r="AD411" s="113">
        <f>VLOOKUP(C411,'2021.06'!$C$2:$M$500,9,0)</f>
        <v>424.17</v>
      </c>
      <c r="AE411" s="2">
        <f>VLOOKUP(D411,'2021.07'!$D$2:$M$435,7,0)</f>
        <v>21.301</v>
      </c>
      <c r="AF411" s="2">
        <f t="shared" si="207"/>
        <v>0</v>
      </c>
      <c r="AH411" s="2" t="str">
        <f>VLOOKUP(D411,[9]Sheet1!$C$1:$H$500,6,0)</f>
        <v>正常应缴</v>
      </c>
    </row>
    <row r="412" s="113" customFormat="1" ht="20" customHeight="1" spans="1:34">
      <c r="A412" s="38">
        <f t="shared" si="208"/>
        <v>409</v>
      </c>
      <c r="B412" s="41"/>
      <c r="C412" s="51" t="s">
        <v>907</v>
      </c>
      <c r="D412" s="11" t="s">
        <v>908</v>
      </c>
      <c r="E412" s="11">
        <v>3042.05</v>
      </c>
      <c r="F412" s="11">
        <v>3043</v>
      </c>
      <c r="G412" s="13">
        <v>5228.42</v>
      </c>
      <c r="H412" s="11">
        <f t="shared" si="202"/>
        <v>54.76</v>
      </c>
      <c r="I412" s="11">
        <f t="shared" si="193"/>
        <v>486.728</v>
      </c>
      <c r="J412" s="11">
        <f t="shared" si="194"/>
        <v>21.301</v>
      </c>
      <c r="K412" s="13">
        <f t="shared" si="195"/>
        <v>444.42</v>
      </c>
      <c r="L412" s="13"/>
      <c r="M412" s="13">
        <f t="shared" si="204"/>
        <v>1007.209</v>
      </c>
      <c r="N412" s="11">
        <v>0</v>
      </c>
      <c r="O412" s="11">
        <f t="shared" si="196"/>
        <v>243.36</v>
      </c>
      <c r="P412" s="11">
        <f t="shared" si="197"/>
        <v>9.13</v>
      </c>
      <c r="Q412" s="13">
        <f t="shared" si="198"/>
        <v>104.57</v>
      </c>
      <c r="R412" s="13"/>
      <c r="S412" s="11">
        <f t="shared" si="205"/>
        <v>357.06</v>
      </c>
      <c r="T412" s="11">
        <f t="shared" si="206"/>
        <v>1364.269</v>
      </c>
      <c r="U412" s="117"/>
      <c r="X412" s="113">
        <f t="shared" si="199"/>
        <v>486.728</v>
      </c>
      <c r="Y412" s="113">
        <f t="shared" si="200"/>
        <v>0</v>
      </c>
      <c r="Z412" s="113">
        <f t="shared" si="201"/>
        <v>243.36</v>
      </c>
      <c r="AA412" s="118" t="str">
        <f>VLOOKUP(C412,[7]export!$B$1:$I$388,8,0)</f>
        <v>243.36</v>
      </c>
      <c r="AB412" s="113">
        <f>VLOOKUP(C412,[8]Sheet1!$B$1:$K$500,9,0)</f>
        <v>9.13</v>
      </c>
      <c r="AC412" s="113">
        <f t="shared" si="203"/>
        <v>0</v>
      </c>
      <c r="AD412" s="113">
        <f>VLOOKUP(C412,'2021.06'!$C$2:$M$500,9,0)</f>
        <v>424.17</v>
      </c>
      <c r="AE412" s="2">
        <f>VLOOKUP(D412,'2021.07'!$D$2:$M$435,7,0)</f>
        <v>21.301</v>
      </c>
      <c r="AF412" s="2">
        <f t="shared" si="207"/>
        <v>0</v>
      </c>
      <c r="AH412" s="2" t="str">
        <f>VLOOKUP(D412,[9]Sheet1!$C$1:$H$500,6,0)</f>
        <v>正常应缴</v>
      </c>
    </row>
    <row r="413" s="113" customFormat="1" ht="20" customHeight="1" spans="1:34">
      <c r="A413" s="38">
        <f t="shared" si="208"/>
        <v>410</v>
      </c>
      <c r="B413" s="41"/>
      <c r="C413" s="51" t="s">
        <v>909</v>
      </c>
      <c r="D413" s="11" t="s">
        <v>910</v>
      </c>
      <c r="E413" s="11">
        <v>3042.05</v>
      </c>
      <c r="F413" s="11">
        <v>3043</v>
      </c>
      <c r="G413" s="13">
        <v>5228.42</v>
      </c>
      <c r="H413" s="11">
        <f t="shared" si="202"/>
        <v>54.76</v>
      </c>
      <c r="I413" s="11">
        <f t="shared" si="193"/>
        <v>486.728</v>
      </c>
      <c r="J413" s="11">
        <f t="shared" si="194"/>
        <v>21.301</v>
      </c>
      <c r="K413" s="13">
        <f t="shared" si="195"/>
        <v>444.42</v>
      </c>
      <c r="L413" s="13"/>
      <c r="M413" s="13">
        <f t="shared" si="204"/>
        <v>1007.209</v>
      </c>
      <c r="N413" s="11">
        <v>0</v>
      </c>
      <c r="O413" s="11">
        <f t="shared" si="196"/>
        <v>243.36</v>
      </c>
      <c r="P413" s="11">
        <f t="shared" si="197"/>
        <v>9.13</v>
      </c>
      <c r="Q413" s="13">
        <f t="shared" si="198"/>
        <v>104.57</v>
      </c>
      <c r="R413" s="13"/>
      <c r="S413" s="11">
        <f t="shared" si="205"/>
        <v>357.06</v>
      </c>
      <c r="T413" s="11">
        <f t="shared" si="206"/>
        <v>1364.269</v>
      </c>
      <c r="U413" s="117"/>
      <c r="X413" s="113">
        <f t="shared" si="199"/>
        <v>486.728</v>
      </c>
      <c r="Y413" s="113">
        <f t="shared" si="200"/>
        <v>0</v>
      </c>
      <c r="Z413" s="113">
        <f t="shared" si="201"/>
        <v>243.36</v>
      </c>
      <c r="AA413" s="118" t="str">
        <f>VLOOKUP(C413,[7]export!$B$1:$I$388,8,0)</f>
        <v>243.36</v>
      </c>
      <c r="AB413" s="113">
        <f>VLOOKUP(C413,[8]Sheet1!$B$1:$K$500,9,0)</f>
        <v>9.13</v>
      </c>
      <c r="AC413" s="113">
        <f t="shared" si="203"/>
        <v>0</v>
      </c>
      <c r="AD413" s="113">
        <f>VLOOKUP(C413,'2021.06'!$C$2:$M$500,9,0)</f>
        <v>424.17</v>
      </c>
      <c r="AE413" s="2">
        <f>VLOOKUP(D413,'2021.07'!$D$2:$M$435,7,0)</f>
        <v>21.301</v>
      </c>
      <c r="AF413" s="2">
        <f t="shared" si="207"/>
        <v>0</v>
      </c>
      <c r="AH413" s="2" t="str">
        <f>VLOOKUP(D413,[9]Sheet1!$C$1:$H$500,6,0)</f>
        <v>正常应缴</v>
      </c>
    </row>
    <row r="414" s="113" customFormat="1" ht="20" customHeight="1" spans="1:34">
      <c r="A414" s="38">
        <f t="shared" si="208"/>
        <v>411</v>
      </c>
      <c r="B414" s="41"/>
      <c r="C414" s="52" t="s">
        <v>1059</v>
      </c>
      <c r="D414" s="53" t="s">
        <v>1060</v>
      </c>
      <c r="E414" s="54">
        <v>3042.05</v>
      </c>
      <c r="F414" s="54">
        <v>3043</v>
      </c>
      <c r="G414" s="54">
        <v>5228.42</v>
      </c>
      <c r="H414" s="11">
        <f t="shared" si="202"/>
        <v>54.76</v>
      </c>
      <c r="I414" s="11">
        <f t="shared" si="193"/>
        <v>486.728</v>
      </c>
      <c r="J414" s="11">
        <f t="shared" si="194"/>
        <v>21.301</v>
      </c>
      <c r="K414" s="13">
        <f t="shared" si="195"/>
        <v>444.42</v>
      </c>
      <c r="L414" s="13"/>
      <c r="M414" s="13">
        <f t="shared" si="204"/>
        <v>1007.209</v>
      </c>
      <c r="N414" s="11">
        <v>0</v>
      </c>
      <c r="O414" s="11">
        <f t="shared" si="196"/>
        <v>243.36</v>
      </c>
      <c r="P414" s="11">
        <f t="shared" si="197"/>
        <v>9.13</v>
      </c>
      <c r="Q414" s="13">
        <f t="shared" si="198"/>
        <v>104.57</v>
      </c>
      <c r="R414" s="13"/>
      <c r="S414" s="11">
        <f t="shared" si="205"/>
        <v>357.06</v>
      </c>
      <c r="T414" s="11">
        <f t="shared" si="206"/>
        <v>1364.269</v>
      </c>
      <c r="U414" s="117"/>
      <c r="X414" s="113">
        <f t="shared" si="199"/>
        <v>486.728</v>
      </c>
      <c r="Y414" s="113">
        <f t="shared" si="200"/>
        <v>0</v>
      </c>
      <c r="Z414" s="113">
        <f t="shared" si="201"/>
        <v>243.36</v>
      </c>
      <c r="AA414" s="118" t="str">
        <f>VLOOKUP(C414,[7]export!$B$1:$I$388,8,0)</f>
        <v>243.36</v>
      </c>
      <c r="AB414" s="113">
        <f>VLOOKUP(C414,[8]Sheet1!$B$1:$K$500,9,0)</f>
        <v>9.13</v>
      </c>
      <c r="AC414" s="113">
        <f t="shared" si="203"/>
        <v>0</v>
      </c>
      <c r="AD414" s="113">
        <f>VLOOKUP(C414,'2021.06'!$C$2:$M$500,9,0)</f>
        <v>424.17</v>
      </c>
      <c r="AE414" s="2">
        <f>VLOOKUP(D414,'2021.07'!$D$2:$M$435,7,0)</f>
        <v>21.301</v>
      </c>
      <c r="AF414" s="2">
        <f t="shared" si="207"/>
        <v>0</v>
      </c>
      <c r="AH414" s="2" t="str">
        <f>VLOOKUP(D414,[9]Sheet1!$C$1:$H$500,6,0)</f>
        <v>正常应缴</v>
      </c>
    </row>
    <row r="415" s="113" customFormat="1" ht="20" customHeight="1" spans="1:34">
      <c r="A415" s="38">
        <f t="shared" si="208"/>
        <v>412</v>
      </c>
      <c r="B415" s="41"/>
      <c r="C415" s="55" t="s">
        <v>1063</v>
      </c>
      <c r="D415" s="35" t="s">
        <v>1064</v>
      </c>
      <c r="E415" s="54">
        <v>3042.05</v>
      </c>
      <c r="F415" s="54">
        <v>0</v>
      </c>
      <c r="G415" s="54">
        <v>0</v>
      </c>
      <c r="H415" s="11">
        <f t="shared" si="202"/>
        <v>54.76</v>
      </c>
      <c r="I415" s="11">
        <v>0</v>
      </c>
      <c r="J415" s="11">
        <f t="shared" si="194"/>
        <v>0</v>
      </c>
      <c r="K415" s="13">
        <f t="shared" si="195"/>
        <v>0</v>
      </c>
      <c r="L415" s="13"/>
      <c r="M415" s="13">
        <f t="shared" si="204"/>
        <v>54.76</v>
      </c>
      <c r="N415" s="11">
        <v>0</v>
      </c>
      <c r="O415" s="11">
        <v>0</v>
      </c>
      <c r="P415" s="11">
        <f t="shared" si="197"/>
        <v>0</v>
      </c>
      <c r="Q415" s="13">
        <f t="shared" si="198"/>
        <v>0</v>
      </c>
      <c r="R415" s="13"/>
      <c r="S415" s="11">
        <f t="shared" si="205"/>
        <v>0</v>
      </c>
      <c r="T415" s="11">
        <f t="shared" si="206"/>
        <v>54.76</v>
      </c>
      <c r="U415" s="117"/>
      <c r="Y415" s="113" t="e">
        <f>VLOOKUP(C415,'[5]6月养老保险明细导'!$B$1:$R$500,17,0)</f>
        <v>#N/A</v>
      </c>
      <c r="Z415" s="113" t="e">
        <f t="shared" si="201"/>
        <v>#N/A</v>
      </c>
      <c r="AA415" s="118" t="e">
        <f>VLOOKUP(C415,[7]export!$B$1:$I$388,8,0)</f>
        <v>#N/A</v>
      </c>
      <c r="AB415" s="113" t="e">
        <f>VLOOKUP(C415,[8]Sheet1!$B$1:$K$500,9,0)</f>
        <v>#N/A</v>
      </c>
      <c r="AC415" s="113" t="e">
        <f t="shared" si="203"/>
        <v>#N/A</v>
      </c>
      <c r="AD415" s="113">
        <f>VLOOKUP(C415,'2021.06'!$C$2:$M$500,9,0)</f>
        <v>0</v>
      </c>
      <c r="AE415" s="2">
        <f>VLOOKUP(D415,'2021.07'!$D$2:$M$435,7,0)</f>
        <v>0</v>
      </c>
      <c r="AF415" s="2">
        <f t="shared" si="207"/>
        <v>0</v>
      </c>
      <c r="AH415" s="2" t="e">
        <f>VLOOKUP(D415,[9]Sheet1!$C$1:$H$500,6,0)</f>
        <v>#N/A</v>
      </c>
    </row>
    <row r="416" s="113" customFormat="1" ht="20" customHeight="1" spans="1:34">
      <c r="A416" s="38">
        <f t="shared" si="208"/>
        <v>413</v>
      </c>
      <c r="B416" s="41"/>
      <c r="C416" s="52" t="s">
        <v>1065</v>
      </c>
      <c r="D416" s="53" t="s">
        <v>1066</v>
      </c>
      <c r="E416" s="54">
        <v>3042.05</v>
      </c>
      <c r="F416" s="54">
        <v>3043</v>
      </c>
      <c r="G416" s="54">
        <v>5228.42</v>
      </c>
      <c r="H416" s="11">
        <f t="shared" si="202"/>
        <v>54.76</v>
      </c>
      <c r="I416" s="11">
        <f>E416*0.16</f>
        <v>486.728</v>
      </c>
      <c r="J416" s="11">
        <f t="shared" si="194"/>
        <v>21.301</v>
      </c>
      <c r="K416" s="13">
        <f t="shared" si="195"/>
        <v>444.42</v>
      </c>
      <c r="L416" s="13"/>
      <c r="M416" s="13">
        <f t="shared" si="204"/>
        <v>1007.209</v>
      </c>
      <c r="N416" s="11">
        <v>0</v>
      </c>
      <c r="O416" s="11">
        <f>ROUND(E416*0.08,2)</f>
        <v>243.36</v>
      </c>
      <c r="P416" s="11">
        <f t="shared" si="197"/>
        <v>9.13</v>
      </c>
      <c r="Q416" s="13">
        <f t="shared" si="198"/>
        <v>104.57</v>
      </c>
      <c r="R416" s="13"/>
      <c r="S416" s="11">
        <f t="shared" si="205"/>
        <v>357.06</v>
      </c>
      <c r="T416" s="11">
        <f t="shared" si="206"/>
        <v>1364.269</v>
      </c>
      <c r="U416" s="117"/>
      <c r="X416" s="113">
        <f>I416*1</f>
        <v>486.728</v>
      </c>
      <c r="Y416" s="113">
        <f>I416-X416</f>
        <v>0</v>
      </c>
      <c r="Z416" s="113">
        <f t="shared" si="201"/>
        <v>243.36</v>
      </c>
      <c r="AA416" s="118" t="str">
        <f>VLOOKUP(C416,[7]export!$B$1:$I$388,8,0)</f>
        <v>243.36</v>
      </c>
      <c r="AB416" s="113">
        <f>VLOOKUP(C416,[8]Sheet1!$B$1:$K$500,9,0)</f>
        <v>9.13</v>
      </c>
      <c r="AC416" s="113">
        <f t="shared" si="203"/>
        <v>0</v>
      </c>
      <c r="AD416" s="113">
        <f>VLOOKUP(C416,'2021.06'!$C$2:$M$500,9,0)</f>
        <v>424.17</v>
      </c>
      <c r="AE416" s="2">
        <f>VLOOKUP(D416,'2021.07'!$D$2:$M$435,7,0)</f>
        <v>21.301</v>
      </c>
      <c r="AF416" s="2">
        <f t="shared" si="207"/>
        <v>0</v>
      </c>
      <c r="AH416" s="2" t="str">
        <f>VLOOKUP(D416,[9]Sheet1!$C$1:$H$500,6,0)</f>
        <v>正常应缴</v>
      </c>
    </row>
    <row r="417" s="113" customFormat="1" ht="20" customHeight="1" spans="1:34">
      <c r="A417" s="38">
        <f t="shared" si="208"/>
        <v>414</v>
      </c>
      <c r="B417" s="41"/>
      <c r="C417" s="52" t="s">
        <v>1073</v>
      </c>
      <c r="D417" s="53" t="s">
        <v>1074</v>
      </c>
      <c r="E417" s="54">
        <v>3042.05</v>
      </c>
      <c r="F417" s="54">
        <v>3043</v>
      </c>
      <c r="G417" s="54">
        <v>5228.42</v>
      </c>
      <c r="H417" s="11">
        <f t="shared" si="202"/>
        <v>54.76</v>
      </c>
      <c r="I417" s="11">
        <f t="shared" ref="I417:I424" si="209">E417*0.16</f>
        <v>486.728</v>
      </c>
      <c r="J417" s="11">
        <f t="shared" ref="J417:J424" si="210">F417*0.007</f>
        <v>21.301</v>
      </c>
      <c r="K417" s="13">
        <f t="shared" ref="K417:K424" si="211">ROUND(G417*0.085,2)</f>
        <v>444.42</v>
      </c>
      <c r="L417" s="13"/>
      <c r="M417" s="13">
        <f t="shared" si="204"/>
        <v>1007.209</v>
      </c>
      <c r="N417" s="11">
        <v>0</v>
      </c>
      <c r="O417" s="11">
        <f t="shared" ref="O417:O424" si="212">ROUND(E417*0.08,2)</f>
        <v>243.36</v>
      </c>
      <c r="P417" s="11">
        <f t="shared" ref="P417:P424" si="213">ROUND(F417*0.003,2)</f>
        <v>9.13</v>
      </c>
      <c r="Q417" s="13">
        <f t="shared" ref="Q417:Q424" si="214">ROUND(G417*0.02,2)</f>
        <v>104.57</v>
      </c>
      <c r="R417" s="13"/>
      <c r="S417" s="11">
        <f t="shared" si="205"/>
        <v>357.06</v>
      </c>
      <c r="T417" s="11">
        <f t="shared" si="206"/>
        <v>1364.269</v>
      </c>
      <c r="U417" s="117"/>
      <c r="X417" s="113">
        <f t="shared" ref="X417:X424" si="215">I417*1</f>
        <v>486.728</v>
      </c>
      <c r="Y417" s="113">
        <f t="shared" ref="Y417:Y424" si="216">I417-X417</f>
        <v>0</v>
      </c>
      <c r="Z417" s="113">
        <f t="shared" si="201"/>
        <v>243.36</v>
      </c>
      <c r="AA417" s="118" t="str">
        <f>VLOOKUP(C417,[7]export!$B$1:$I$388,8,0)</f>
        <v>243.36</v>
      </c>
      <c r="AB417" s="113">
        <f>VLOOKUP(C417,[8]Sheet1!$B$1:$K$500,9,0)</f>
        <v>9.13</v>
      </c>
      <c r="AC417" s="113">
        <f t="shared" si="203"/>
        <v>0</v>
      </c>
      <c r="AD417" s="113">
        <f>VLOOKUP(C417,'2021.06'!$C$2:$M$500,9,0)</f>
        <v>424.17</v>
      </c>
      <c r="AE417" s="2">
        <f>VLOOKUP(D417,'2021.07'!$D$2:$M$435,7,0)</f>
        <v>21.301</v>
      </c>
      <c r="AF417" s="2">
        <f t="shared" si="207"/>
        <v>0</v>
      </c>
      <c r="AH417" s="2" t="str">
        <f>VLOOKUP(D417,[9]Sheet1!$C$1:$H$500,6,0)</f>
        <v>正常应缴</v>
      </c>
    </row>
    <row r="418" s="113" customFormat="1" ht="20" customHeight="1" spans="1:34">
      <c r="A418" s="38">
        <f t="shared" si="208"/>
        <v>415</v>
      </c>
      <c r="B418" s="41"/>
      <c r="C418" s="52" t="s">
        <v>1075</v>
      </c>
      <c r="D418" s="56" t="s">
        <v>1076</v>
      </c>
      <c r="E418" s="54">
        <v>3042.05</v>
      </c>
      <c r="F418" s="54">
        <v>3043</v>
      </c>
      <c r="G418" s="54">
        <v>5228.42</v>
      </c>
      <c r="H418" s="11">
        <f t="shared" si="202"/>
        <v>54.76</v>
      </c>
      <c r="I418" s="11">
        <f t="shared" si="209"/>
        <v>486.728</v>
      </c>
      <c r="J418" s="11">
        <f t="shared" si="210"/>
        <v>21.301</v>
      </c>
      <c r="K418" s="13">
        <f t="shared" si="211"/>
        <v>444.42</v>
      </c>
      <c r="L418" s="13"/>
      <c r="M418" s="13">
        <f t="shared" si="204"/>
        <v>1007.209</v>
      </c>
      <c r="N418" s="11">
        <v>0</v>
      </c>
      <c r="O418" s="11">
        <f t="shared" si="212"/>
        <v>243.36</v>
      </c>
      <c r="P418" s="11">
        <f t="shared" si="213"/>
        <v>9.13</v>
      </c>
      <c r="Q418" s="13">
        <f t="shared" si="214"/>
        <v>104.57</v>
      </c>
      <c r="R418" s="13"/>
      <c r="S418" s="11">
        <f t="shared" si="205"/>
        <v>357.06</v>
      </c>
      <c r="T418" s="11">
        <f t="shared" si="206"/>
        <v>1364.269</v>
      </c>
      <c r="U418" s="117"/>
      <c r="X418" s="113">
        <f t="shared" si="215"/>
        <v>486.728</v>
      </c>
      <c r="Y418" s="113">
        <f t="shared" si="216"/>
        <v>0</v>
      </c>
      <c r="Z418" s="113">
        <f t="shared" si="201"/>
        <v>243.36</v>
      </c>
      <c r="AA418" s="118" t="str">
        <f>VLOOKUP(C418,[7]export!$B$1:$I$388,8,0)</f>
        <v>243.36</v>
      </c>
      <c r="AB418" s="113">
        <f>VLOOKUP(C418,[8]Sheet1!$B$1:$K$500,9,0)</f>
        <v>9.13</v>
      </c>
      <c r="AC418" s="113">
        <f t="shared" si="203"/>
        <v>0</v>
      </c>
      <c r="AD418" s="113">
        <f>VLOOKUP(C418,'2021.06'!$C$2:$M$500,9,0)</f>
        <v>424.17</v>
      </c>
      <c r="AE418" s="2">
        <f>VLOOKUP(D418,'2021.07'!$D$2:$M$435,7,0)</f>
        <v>21.301</v>
      </c>
      <c r="AF418" s="2">
        <f t="shared" si="207"/>
        <v>0</v>
      </c>
      <c r="AH418" s="2" t="str">
        <f>VLOOKUP(D418,[9]Sheet1!$C$1:$H$500,6,0)</f>
        <v>正常应缴</v>
      </c>
    </row>
    <row r="419" s="113" customFormat="1" ht="20" customHeight="1" spans="1:34">
      <c r="A419" s="38">
        <f t="shared" si="208"/>
        <v>416</v>
      </c>
      <c r="B419" s="41"/>
      <c r="C419" s="57" t="s">
        <v>1079</v>
      </c>
      <c r="D419" s="58" t="s">
        <v>1080</v>
      </c>
      <c r="E419" s="54">
        <v>3042.05</v>
      </c>
      <c r="F419" s="54">
        <v>3043</v>
      </c>
      <c r="G419" s="54">
        <v>5228.42</v>
      </c>
      <c r="H419" s="11">
        <f t="shared" si="202"/>
        <v>54.76</v>
      </c>
      <c r="I419" s="11">
        <f t="shared" si="209"/>
        <v>486.728</v>
      </c>
      <c r="J419" s="11">
        <f t="shared" si="210"/>
        <v>21.301</v>
      </c>
      <c r="K419" s="13">
        <f t="shared" si="211"/>
        <v>444.42</v>
      </c>
      <c r="L419" s="13"/>
      <c r="M419" s="13">
        <f t="shared" si="204"/>
        <v>1007.209</v>
      </c>
      <c r="N419" s="11">
        <v>0</v>
      </c>
      <c r="O419" s="11">
        <f t="shared" si="212"/>
        <v>243.36</v>
      </c>
      <c r="P419" s="11">
        <f t="shared" si="213"/>
        <v>9.13</v>
      </c>
      <c r="Q419" s="13">
        <f t="shared" si="214"/>
        <v>104.57</v>
      </c>
      <c r="R419" s="13"/>
      <c r="S419" s="11">
        <f t="shared" si="205"/>
        <v>357.06</v>
      </c>
      <c r="T419" s="11">
        <f t="shared" si="206"/>
        <v>1364.269</v>
      </c>
      <c r="U419" s="117"/>
      <c r="X419" s="113">
        <f t="shared" si="215"/>
        <v>486.728</v>
      </c>
      <c r="Y419" s="113">
        <f t="shared" si="216"/>
        <v>0</v>
      </c>
      <c r="Z419" s="113">
        <f t="shared" si="201"/>
        <v>243.36</v>
      </c>
      <c r="AA419" s="118" t="str">
        <f>VLOOKUP(C419,[7]export!$B$1:$I$388,8,0)</f>
        <v>243.36</v>
      </c>
      <c r="AB419" s="113">
        <f>VLOOKUP(C419,[8]Sheet1!$B$1:$K$500,9,0)</f>
        <v>9.13</v>
      </c>
      <c r="AC419" s="113">
        <f t="shared" si="203"/>
        <v>0</v>
      </c>
      <c r="AD419" s="113">
        <f>VLOOKUP(C419,'2021.06'!$C$2:$M$500,9,0)</f>
        <v>424.17</v>
      </c>
      <c r="AE419" s="2">
        <f>VLOOKUP(D419,'2021.07'!$D$2:$M$435,7,0)</f>
        <v>21.301</v>
      </c>
      <c r="AF419" s="2">
        <f t="shared" si="207"/>
        <v>0</v>
      </c>
      <c r="AH419" s="2" t="str">
        <f>VLOOKUP(D419,[9]Sheet1!$C$1:$H$500,6,0)</f>
        <v>正常应缴</v>
      </c>
    </row>
    <row r="420" s="113" customFormat="1" ht="20" customHeight="1" spans="1:34">
      <c r="A420" s="38">
        <f t="shared" si="208"/>
        <v>417</v>
      </c>
      <c r="B420" s="41"/>
      <c r="C420" s="57" t="s">
        <v>1081</v>
      </c>
      <c r="D420" s="58" t="s">
        <v>1082</v>
      </c>
      <c r="E420" s="54">
        <v>3042.05</v>
      </c>
      <c r="F420" s="54">
        <v>3043</v>
      </c>
      <c r="G420" s="54">
        <v>5228.42</v>
      </c>
      <c r="H420" s="11">
        <f t="shared" si="202"/>
        <v>54.76</v>
      </c>
      <c r="I420" s="11">
        <f t="shared" si="209"/>
        <v>486.728</v>
      </c>
      <c r="J420" s="11">
        <f t="shared" si="210"/>
        <v>21.301</v>
      </c>
      <c r="K420" s="13">
        <f t="shared" si="211"/>
        <v>444.42</v>
      </c>
      <c r="L420" s="13"/>
      <c r="M420" s="13">
        <f t="shared" si="204"/>
        <v>1007.209</v>
      </c>
      <c r="N420" s="11">
        <v>0</v>
      </c>
      <c r="O420" s="11">
        <f t="shared" si="212"/>
        <v>243.36</v>
      </c>
      <c r="P420" s="11">
        <f t="shared" si="213"/>
        <v>9.13</v>
      </c>
      <c r="Q420" s="13">
        <f t="shared" si="214"/>
        <v>104.57</v>
      </c>
      <c r="R420" s="13"/>
      <c r="S420" s="11">
        <f t="shared" si="205"/>
        <v>357.06</v>
      </c>
      <c r="T420" s="11">
        <f t="shared" si="206"/>
        <v>1364.269</v>
      </c>
      <c r="U420" s="117"/>
      <c r="X420" s="113">
        <f t="shared" si="215"/>
        <v>486.728</v>
      </c>
      <c r="Y420" s="113">
        <f t="shared" si="216"/>
        <v>0</v>
      </c>
      <c r="Z420" s="113">
        <f t="shared" si="201"/>
        <v>243.36</v>
      </c>
      <c r="AA420" s="118" t="str">
        <f>VLOOKUP(C420,[7]export!$B$1:$I$388,8,0)</f>
        <v>243.36</v>
      </c>
      <c r="AB420" s="113">
        <f>VLOOKUP(C420,[8]Sheet1!$B$1:$K$500,9,0)</f>
        <v>9.13</v>
      </c>
      <c r="AC420" s="113">
        <f t="shared" si="203"/>
        <v>0</v>
      </c>
      <c r="AD420" s="113">
        <f>VLOOKUP(C420,'2021.06'!$C$2:$M$500,9,0)</f>
        <v>444.42</v>
      </c>
      <c r="AE420" s="2">
        <f>VLOOKUP(D420,'2021.07'!$D$2:$M$435,7,0)</f>
        <v>21.301</v>
      </c>
      <c r="AF420" s="2">
        <f t="shared" si="207"/>
        <v>0</v>
      </c>
      <c r="AH420" s="2" t="str">
        <f>VLOOKUP(D420,[9]Sheet1!$C$1:$H$500,6,0)</f>
        <v>正常应缴</v>
      </c>
    </row>
    <row r="421" s="113" customFormat="1" ht="20" customHeight="1" spans="1:34">
      <c r="A421" s="38">
        <f t="shared" si="208"/>
        <v>418</v>
      </c>
      <c r="B421" s="59"/>
      <c r="C421" s="57" t="s">
        <v>1085</v>
      </c>
      <c r="D421" s="58" t="s">
        <v>1086</v>
      </c>
      <c r="E421" s="54">
        <v>3042.05</v>
      </c>
      <c r="F421" s="54">
        <v>3043</v>
      </c>
      <c r="G421" s="54">
        <v>5228.42</v>
      </c>
      <c r="H421" s="11">
        <f t="shared" si="202"/>
        <v>54.76</v>
      </c>
      <c r="I421" s="11">
        <f t="shared" si="209"/>
        <v>486.728</v>
      </c>
      <c r="J421" s="11">
        <f t="shared" si="210"/>
        <v>21.301</v>
      </c>
      <c r="K421" s="13">
        <f t="shared" si="211"/>
        <v>444.42</v>
      </c>
      <c r="L421" s="13"/>
      <c r="M421" s="13">
        <f t="shared" si="204"/>
        <v>1007.209</v>
      </c>
      <c r="N421" s="11">
        <v>0</v>
      </c>
      <c r="O421" s="11">
        <f t="shared" si="212"/>
        <v>243.36</v>
      </c>
      <c r="P421" s="11">
        <f t="shared" si="213"/>
        <v>9.13</v>
      </c>
      <c r="Q421" s="13">
        <f t="shared" si="214"/>
        <v>104.57</v>
      </c>
      <c r="R421" s="13"/>
      <c r="S421" s="11">
        <f t="shared" si="205"/>
        <v>357.06</v>
      </c>
      <c r="T421" s="11">
        <f t="shared" si="206"/>
        <v>1364.269</v>
      </c>
      <c r="U421" s="117"/>
      <c r="X421" s="113">
        <f t="shared" si="215"/>
        <v>486.728</v>
      </c>
      <c r="Y421" s="113">
        <f t="shared" si="216"/>
        <v>0</v>
      </c>
      <c r="Z421" s="113">
        <f t="shared" si="201"/>
        <v>243.36</v>
      </c>
      <c r="AA421" s="118" t="str">
        <f>VLOOKUP(C421,[7]export!$B$1:$I$388,8,0)</f>
        <v>243.36</v>
      </c>
      <c r="AB421" s="113">
        <f>VLOOKUP(C421,[8]Sheet1!$B$1:$K$500,9,0)</f>
        <v>9.13</v>
      </c>
      <c r="AC421" s="113">
        <f t="shared" si="203"/>
        <v>0</v>
      </c>
      <c r="AD421" s="113">
        <f>VLOOKUP(C421,'2021.06'!$C$2:$M$500,9,0)</f>
        <v>424.17</v>
      </c>
      <c r="AE421" s="2">
        <f>VLOOKUP(D421,'2021.07'!$D$2:$M$435,7,0)</f>
        <v>21.301</v>
      </c>
      <c r="AF421" s="2">
        <f t="shared" si="207"/>
        <v>0</v>
      </c>
      <c r="AH421" s="2" t="str">
        <f>VLOOKUP(D421,[9]Sheet1!$C$1:$H$500,6,0)</f>
        <v>正常应缴</v>
      </c>
    </row>
    <row r="422" s="113" customFormat="1" ht="20" customHeight="1" spans="1:34">
      <c r="A422" s="38">
        <f t="shared" si="208"/>
        <v>419</v>
      </c>
      <c r="B422" s="59"/>
      <c r="C422" s="60" t="s">
        <v>1160</v>
      </c>
      <c r="D422" s="53" t="s">
        <v>1161</v>
      </c>
      <c r="E422" s="54">
        <v>3042.05</v>
      </c>
      <c r="F422" s="54">
        <v>3043</v>
      </c>
      <c r="G422" s="54">
        <v>5228.42</v>
      </c>
      <c r="H422" s="11">
        <f t="shared" si="202"/>
        <v>54.76</v>
      </c>
      <c r="I422" s="11">
        <f t="shared" si="209"/>
        <v>486.728</v>
      </c>
      <c r="J422" s="11">
        <f t="shared" si="210"/>
        <v>21.301</v>
      </c>
      <c r="K422" s="13">
        <f t="shared" si="211"/>
        <v>444.42</v>
      </c>
      <c r="L422" s="13"/>
      <c r="M422" s="13">
        <f t="shared" si="204"/>
        <v>1007.209</v>
      </c>
      <c r="N422" s="11">
        <v>0</v>
      </c>
      <c r="O422" s="11">
        <f t="shared" si="212"/>
        <v>243.36</v>
      </c>
      <c r="P422" s="11">
        <f t="shared" si="213"/>
        <v>9.13</v>
      </c>
      <c r="Q422" s="13">
        <f t="shared" si="214"/>
        <v>104.57</v>
      </c>
      <c r="R422" s="13"/>
      <c r="S422" s="11">
        <f t="shared" si="205"/>
        <v>357.06</v>
      </c>
      <c r="T422" s="11">
        <f t="shared" si="206"/>
        <v>1364.269</v>
      </c>
      <c r="U422" s="117"/>
      <c r="X422" s="113">
        <f t="shared" si="215"/>
        <v>486.728</v>
      </c>
      <c r="Y422" s="113">
        <f t="shared" si="216"/>
        <v>0</v>
      </c>
      <c r="AA422" s="118" t="str">
        <f>VLOOKUP(C422,[7]export!$B$1:$I$388,8,0)</f>
        <v>243.36</v>
      </c>
      <c r="AB422" s="113">
        <f>VLOOKUP(C422,[8]Sheet1!$B$1:$K$500,9,0)</f>
        <v>9.13</v>
      </c>
      <c r="AC422" s="113">
        <f t="shared" si="203"/>
        <v>0</v>
      </c>
      <c r="AD422" s="113" t="e">
        <f>VLOOKUP(C422,'2021.06'!$C$2:$M$500,9,0)</f>
        <v>#N/A</v>
      </c>
      <c r="AE422" s="2">
        <f>VLOOKUP(D422,'2021.07'!$D$2:$M$435,7,0)</f>
        <v>21.301</v>
      </c>
      <c r="AF422" s="2">
        <f t="shared" si="207"/>
        <v>0</v>
      </c>
      <c r="AH422" s="2" t="str">
        <f>VLOOKUP(D422,[9]Sheet1!$C$1:$H$500,6,0)</f>
        <v>正常应缴</v>
      </c>
    </row>
    <row r="423" s="113" customFormat="1" ht="20" customHeight="1" spans="1:34">
      <c r="A423" s="38">
        <f t="shared" si="208"/>
        <v>420</v>
      </c>
      <c r="B423" s="59"/>
      <c r="C423" s="60" t="s">
        <v>1162</v>
      </c>
      <c r="D423" s="58" t="s">
        <v>1163</v>
      </c>
      <c r="E423" s="54">
        <v>3042.05</v>
      </c>
      <c r="F423" s="54">
        <v>3043</v>
      </c>
      <c r="G423" s="54">
        <v>5228.42</v>
      </c>
      <c r="H423" s="11">
        <f t="shared" si="202"/>
        <v>54.76</v>
      </c>
      <c r="I423" s="11">
        <f t="shared" si="209"/>
        <v>486.728</v>
      </c>
      <c r="J423" s="11">
        <f t="shared" si="210"/>
        <v>21.301</v>
      </c>
      <c r="K423" s="13">
        <f t="shared" si="211"/>
        <v>444.42</v>
      </c>
      <c r="L423" s="13"/>
      <c r="M423" s="13">
        <f t="shared" si="204"/>
        <v>1007.209</v>
      </c>
      <c r="N423" s="11">
        <v>0</v>
      </c>
      <c r="O423" s="11">
        <f t="shared" si="212"/>
        <v>243.36</v>
      </c>
      <c r="P423" s="11">
        <f t="shared" si="213"/>
        <v>9.13</v>
      </c>
      <c r="Q423" s="13">
        <f t="shared" si="214"/>
        <v>104.57</v>
      </c>
      <c r="R423" s="13"/>
      <c r="S423" s="11">
        <f t="shared" si="205"/>
        <v>357.06</v>
      </c>
      <c r="T423" s="11">
        <f t="shared" si="206"/>
        <v>1364.269</v>
      </c>
      <c r="U423" s="117"/>
      <c r="X423" s="113">
        <f t="shared" si="215"/>
        <v>486.728</v>
      </c>
      <c r="Y423" s="113">
        <f t="shared" si="216"/>
        <v>0</v>
      </c>
      <c r="AA423" s="118" t="str">
        <f>VLOOKUP(C423,[7]export!$B$1:$I$388,8,0)</f>
        <v>243.36</v>
      </c>
      <c r="AB423" s="113">
        <f>VLOOKUP(C423,[8]Sheet1!$B$1:$K$500,9,0)</f>
        <v>9.13</v>
      </c>
      <c r="AC423" s="113">
        <f t="shared" si="203"/>
        <v>0</v>
      </c>
      <c r="AD423" s="113" t="e">
        <f>VLOOKUP(C423,'2021.06'!$C$2:$M$500,9,0)</f>
        <v>#N/A</v>
      </c>
      <c r="AE423" s="2">
        <f>VLOOKUP(D423,'2021.07'!$D$2:$M$435,7,0)</f>
        <v>21.301</v>
      </c>
      <c r="AF423" s="2">
        <f t="shared" si="207"/>
        <v>0</v>
      </c>
      <c r="AH423" s="2" t="str">
        <f>VLOOKUP(D423,[9]Sheet1!$C$1:$H$500,6,0)</f>
        <v>正常应缴</v>
      </c>
    </row>
    <row r="424" s="113" customFormat="1" ht="20" customHeight="1" spans="1:34">
      <c r="A424" s="38">
        <f t="shared" si="208"/>
        <v>421</v>
      </c>
      <c r="B424" s="59"/>
      <c r="C424" s="60" t="s">
        <v>598</v>
      </c>
      <c r="D424" s="58" t="s">
        <v>599</v>
      </c>
      <c r="E424" s="54">
        <v>3042.05</v>
      </c>
      <c r="F424" s="54">
        <v>3043</v>
      </c>
      <c r="G424" s="54">
        <v>5228.42</v>
      </c>
      <c r="H424" s="11">
        <f t="shared" si="202"/>
        <v>54.76</v>
      </c>
      <c r="I424" s="11">
        <f t="shared" si="209"/>
        <v>486.728</v>
      </c>
      <c r="J424" s="11">
        <f t="shared" si="210"/>
        <v>21.301</v>
      </c>
      <c r="K424" s="13">
        <f t="shared" si="211"/>
        <v>444.42</v>
      </c>
      <c r="L424" s="13"/>
      <c r="M424" s="13">
        <f t="shared" si="204"/>
        <v>1007.209</v>
      </c>
      <c r="N424" s="11">
        <v>0</v>
      </c>
      <c r="O424" s="11">
        <f t="shared" si="212"/>
        <v>243.36</v>
      </c>
      <c r="P424" s="11">
        <f t="shared" si="213"/>
        <v>9.13</v>
      </c>
      <c r="Q424" s="13">
        <f t="shared" si="214"/>
        <v>104.57</v>
      </c>
      <c r="R424" s="13"/>
      <c r="S424" s="11">
        <f t="shared" si="205"/>
        <v>357.06</v>
      </c>
      <c r="T424" s="11">
        <f t="shared" si="206"/>
        <v>1364.269</v>
      </c>
      <c r="U424" s="117"/>
      <c r="X424" s="113">
        <f t="shared" si="215"/>
        <v>486.728</v>
      </c>
      <c r="Y424" s="113">
        <f t="shared" si="216"/>
        <v>0</v>
      </c>
      <c r="AA424" s="118" t="str">
        <f>VLOOKUP(C424,[7]export!$B$1:$I$388,8,0)</f>
        <v>243.36</v>
      </c>
      <c r="AB424" s="113">
        <f>VLOOKUP(C424,[8]Sheet1!$B$1:$K$500,9,0)</f>
        <v>9.13</v>
      </c>
      <c r="AC424" s="113">
        <f t="shared" si="203"/>
        <v>0</v>
      </c>
      <c r="AD424" s="113" t="e">
        <f>VLOOKUP(C424,'2021.06'!$C$2:$M$500,9,0)</f>
        <v>#N/A</v>
      </c>
      <c r="AE424" s="2">
        <f>VLOOKUP(D424,'2021.07'!$D$2:$M$435,7,0)</f>
        <v>21.301</v>
      </c>
      <c r="AF424" s="2">
        <f t="shared" si="207"/>
        <v>0</v>
      </c>
      <c r="AH424" s="2" t="str">
        <f>VLOOKUP(D424,[9]Sheet1!$C$1:$H$500,6,0)</f>
        <v>正常应缴</v>
      </c>
    </row>
    <row r="425" s="113" customFormat="1" spans="1:34">
      <c r="A425" s="38">
        <f t="shared" si="208"/>
        <v>422</v>
      </c>
      <c r="B425" s="59"/>
      <c r="C425" s="60" t="s">
        <v>1164</v>
      </c>
      <c r="D425" s="53" t="s">
        <v>1165</v>
      </c>
      <c r="E425" s="54">
        <v>3042.05</v>
      </c>
      <c r="F425" s="54"/>
      <c r="G425" s="54"/>
      <c r="H425" s="11">
        <f t="shared" si="202"/>
        <v>54.76</v>
      </c>
      <c r="I425" s="11">
        <v>0</v>
      </c>
      <c r="J425" s="11">
        <v>0</v>
      </c>
      <c r="K425" s="11">
        <v>0</v>
      </c>
      <c r="L425" s="13"/>
      <c r="M425" s="13">
        <f t="shared" si="204"/>
        <v>54.76</v>
      </c>
      <c r="N425" s="11">
        <v>0</v>
      </c>
      <c r="O425" s="11">
        <v>0</v>
      </c>
      <c r="P425" s="11">
        <v>0</v>
      </c>
      <c r="Q425" s="11">
        <v>0</v>
      </c>
      <c r="R425" s="13"/>
      <c r="S425" s="11">
        <f t="shared" si="205"/>
        <v>0</v>
      </c>
      <c r="T425" s="11">
        <f t="shared" si="206"/>
        <v>54.76</v>
      </c>
      <c r="U425" s="117"/>
      <c r="AA425" s="118" t="e">
        <f>VLOOKUP(C425,[7]export!$B$1:$I$388,8,0)</f>
        <v>#N/A</v>
      </c>
      <c r="AC425" s="113">
        <f t="shared" si="203"/>
        <v>0</v>
      </c>
      <c r="AD425" s="113" t="e">
        <f>VLOOKUP(C425,'2021.06'!$C$2:$M$500,9,0)</f>
        <v>#N/A</v>
      </c>
      <c r="AE425" s="2">
        <f>VLOOKUP(D425,'2021.07'!$D$2:$M$435,7,0)</f>
        <v>0</v>
      </c>
      <c r="AF425" s="2">
        <f t="shared" si="207"/>
        <v>0</v>
      </c>
      <c r="AH425" s="2" t="e">
        <f>VLOOKUP(D425,[9]Sheet1!$C$1:$H$500,6,0)</f>
        <v>#N/A</v>
      </c>
    </row>
    <row r="426" s="3" customFormat="1" spans="1:32">
      <c r="A426" s="34" t="s">
        <v>16</v>
      </c>
      <c r="B426" s="63" t="s">
        <v>1212</v>
      </c>
      <c r="C426" s="63"/>
      <c r="D426" s="64"/>
      <c r="E426" s="119">
        <f t="shared" ref="E426:T426" si="217">SUM(E4:E425)</f>
        <v>1102919.83</v>
      </c>
      <c r="F426" s="119">
        <f t="shared" si="217"/>
        <v>1210327.23</v>
      </c>
      <c r="G426" s="119">
        <f t="shared" si="217"/>
        <v>1939743.81999999</v>
      </c>
      <c r="H426" s="119">
        <f t="shared" si="217"/>
        <v>22491.8299999998</v>
      </c>
      <c r="I426" s="119">
        <f t="shared" si="217"/>
        <v>183376.6288</v>
      </c>
      <c r="J426" s="119">
        <f t="shared" si="217"/>
        <v>8024.96961000006</v>
      </c>
      <c r="K426" s="119">
        <f t="shared" si="217"/>
        <v>164879.820000001</v>
      </c>
      <c r="L426" s="119">
        <f t="shared" si="217"/>
        <v>648</v>
      </c>
      <c r="M426" s="119">
        <f t="shared" si="217"/>
        <v>379421.248409999</v>
      </c>
      <c r="N426" s="119">
        <f t="shared" si="217"/>
        <v>0</v>
      </c>
      <c r="O426" s="119">
        <f t="shared" si="217"/>
        <v>91688.5999999999</v>
      </c>
      <c r="P426" s="119">
        <f t="shared" si="217"/>
        <v>3439.20000000003</v>
      </c>
      <c r="Q426" s="119">
        <f t="shared" si="217"/>
        <v>38795.4699999999</v>
      </c>
      <c r="R426" s="119">
        <f t="shared" si="217"/>
        <v>648</v>
      </c>
      <c r="S426" s="119">
        <f t="shared" si="217"/>
        <v>134571.27</v>
      </c>
      <c r="T426" s="119">
        <f t="shared" si="217"/>
        <v>513992.518410001</v>
      </c>
      <c r="U426" s="72"/>
      <c r="V426" s="2"/>
      <c r="W426" s="2"/>
      <c r="AA426" s="35"/>
      <c r="AC426" s="2">
        <f t="shared" si="203"/>
        <v>3439.20000000003</v>
      </c>
      <c r="AD426" s="2" t="e">
        <f>VLOOKUP(C426,'2021.06'!C432:M930,9,0)</f>
        <v>#N/A</v>
      </c>
      <c r="AE426" s="2" t="e">
        <f>VLOOKUP(D426,'2021.07'!$D$2:$M$435,7,0)</f>
        <v>#N/A</v>
      </c>
      <c r="AF426" s="2" t="e">
        <f t="shared" si="207"/>
        <v>#N/A</v>
      </c>
    </row>
    <row r="427" spans="1:27">
      <c r="A427" s="41"/>
      <c r="B427" s="41"/>
      <c r="C427" s="41"/>
      <c r="D427" s="41"/>
      <c r="AA427" s="35"/>
    </row>
    <row r="428" spans="1:27">
      <c r="A428" s="66" t="s">
        <v>713</v>
      </c>
      <c r="B428" s="66"/>
      <c r="C428" s="66">
        <f>H426</f>
        <v>22491.8299999998</v>
      </c>
      <c r="D428" s="66"/>
      <c r="F428" s="4" t="s">
        <v>1213</v>
      </c>
      <c r="AA428" s="35"/>
    </row>
    <row r="429" spans="1:27">
      <c r="A429" s="66" t="s">
        <v>714</v>
      </c>
      <c r="B429" s="66"/>
      <c r="C429" s="66">
        <f>I426+O426</f>
        <v>275065.2288</v>
      </c>
      <c r="D429" s="66"/>
      <c r="F429" s="4" t="s">
        <v>1214</v>
      </c>
      <c r="AA429" s="35"/>
    </row>
    <row r="430" spans="1:6">
      <c r="A430" s="66" t="s">
        <v>715</v>
      </c>
      <c r="B430" s="66"/>
      <c r="C430" s="66">
        <f>J426+P426</f>
        <v>11464.1696100001</v>
      </c>
      <c r="D430" s="66"/>
      <c r="F430" s="4" t="s">
        <v>1215</v>
      </c>
    </row>
    <row r="431" spans="1:4">
      <c r="A431" s="68" t="s">
        <v>716</v>
      </c>
      <c r="B431" s="68"/>
      <c r="C431" s="68">
        <f>K426+Q426</f>
        <v>203675.29</v>
      </c>
      <c r="D431" s="68"/>
    </row>
    <row r="432" spans="1:4">
      <c r="A432" s="68" t="s">
        <v>912</v>
      </c>
      <c r="B432" s="68"/>
      <c r="C432" s="68">
        <f>L426+R426</f>
        <v>1296</v>
      </c>
      <c r="D432" s="68"/>
    </row>
    <row r="434" spans="1:20">
      <c r="A434" s="70" t="s">
        <v>717</v>
      </c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</row>
    <row r="435" spans="1:20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</row>
    <row r="436" spans="1:20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</row>
    <row r="437" spans="1:20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</row>
    <row r="438" spans="1:20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</row>
    <row r="439" spans="11:11">
      <c r="K439" s="4">
        <v>0</v>
      </c>
    </row>
    <row r="445" s="103" customFormat="1" ht="20" customHeight="1" spans="1:30">
      <c r="A445" s="10"/>
      <c r="B445" s="11"/>
      <c r="C445" s="29" t="s">
        <v>915</v>
      </c>
      <c r="D445" s="29" t="s">
        <v>916</v>
      </c>
      <c r="E445" s="17">
        <v>3042.05</v>
      </c>
      <c r="F445" s="11">
        <v>3043</v>
      </c>
      <c r="G445" s="13">
        <v>0</v>
      </c>
      <c r="H445" s="11">
        <f t="shared" ref="H445:H449" si="218">ROUND(E445*0.018,2)</f>
        <v>54.76</v>
      </c>
      <c r="I445" s="11">
        <f t="shared" ref="I445:I449" si="219">E445*0.16</f>
        <v>486.728</v>
      </c>
      <c r="J445" s="11">
        <f t="shared" ref="J445:J449" si="220">F445*0.007</f>
        <v>21.301</v>
      </c>
      <c r="K445" s="13">
        <f t="shared" ref="K445:K449" si="221">ROUND(G445*0.085,2)</f>
        <v>0</v>
      </c>
      <c r="L445" s="13"/>
      <c r="M445" s="13">
        <f t="shared" ref="M445:M449" si="222">SUM(H445:K445)</f>
        <v>562.789</v>
      </c>
      <c r="N445" s="11">
        <v>0</v>
      </c>
      <c r="O445" s="11">
        <f t="shared" ref="O445:O449" si="223">ROUND(E445*0.08,2)</f>
        <v>243.36</v>
      </c>
      <c r="P445" s="11">
        <f t="shared" ref="P445:P449" si="224">ROUND(F445*0.003,2)</f>
        <v>9.13</v>
      </c>
      <c r="Q445" s="13">
        <f t="shared" ref="Q445:Q449" si="225">ROUND(G445*0.02,2)</f>
        <v>0</v>
      </c>
      <c r="R445" s="13"/>
      <c r="S445" s="11">
        <f t="shared" ref="S445:S449" si="226">SUM(N445:Q445)</f>
        <v>252.49</v>
      </c>
      <c r="T445" s="11">
        <f t="shared" ref="T445:T449" si="227">M445+S445</f>
        <v>815.279</v>
      </c>
      <c r="U445" s="11"/>
      <c r="X445" s="103">
        <f t="shared" ref="X445:X449" si="228">I445*1</f>
        <v>486.728</v>
      </c>
      <c r="Y445" s="103">
        <f t="shared" ref="Y445:Y449" si="229">I445-X445</f>
        <v>0</v>
      </c>
      <c r="Z445" s="103">
        <f t="shared" ref="Z445:Z449" si="230">O445-Y445</f>
        <v>243.36</v>
      </c>
      <c r="AA445" s="105" t="str">
        <f>VLOOKUP(C445,[7]export!$B$1:$I$388,8,0)</f>
        <v>243.36</v>
      </c>
      <c r="AB445" s="103">
        <f>VLOOKUP(C445,[8]Sheet1!$B$1:$K$500,9,0)</f>
        <v>9.13</v>
      </c>
      <c r="AC445" s="103">
        <f t="shared" ref="AC445:AC449" si="231">P445-AB445</f>
        <v>0</v>
      </c>
      <c r="AD445" s="103">
        <f>VLOOKUP(C445,'2021.06'!$C$2:$M$500,9,0)</f>
        <v>0</v>
      </c>
    </row>
    <row r="446" s="73" customFormat="1" ht="20" customHeight="1" spans="1:30">
      <c r="A446" s="91"/>
      <c r="B446" s="13"/>
      <c r="C446" s="13" t="s">
        <v>113</v>
      </c>
      <c r="D446" s="13" t="s">
        <v>114</v>
      </c>
      <c r="E446" s="13">
        <v>2836.2</v>
      </c>
      <c r="F446" s="13">
        <v>2837</v>
      </c>
      <c r="G446" s="13">
        <v>5228.42</v>
      </c>
      <c r="H446" s="13">
        <f t="shared" si="218"/>
        <v>51.05</v>
      </c>
      <c r="I446" s="13">
        <f t="shared" si="219"/>
        <v>453.792</v>
      </c>
      <c r="J446" s="13">
        <f t="shared" si="220"/>
        <v>19.859</v>
      </c>
      <c r="K446" s="13">
        <f t="shared" si="221"/>
        <v>444.42</v>
      </c>
      <c r="L446" s="13"/>
      <c r="M446" s="13">
        <f t="shared" si="222"/>
        <v>969.121</v>
      </c>
      <c r="N446" s="13">
        <v>0</v>
      </c>
      <c r="O446" s="13">
        <f t="shared" si="223"/>
        <v>226.9</v>
      </c>
      <c r="P446" s="13">
        <f t="shared" si="224"/>
        <v>8.51</v>
      </c>
      <c r="Q446" s="13">
        <f t="shared" si="225"/>
        <v>104.57</v>
      </c>
      <c r="R446" s="13"/>
      <c r="S446" s="13">
        <f t="shared" si="226"/>
        <v>339.98</v>
      </c>
      <c r="T446" s="13">
        <f t="shared" si="227"/>
        <v>1309.101</v>
      </c>
      <c r="U446" s="13"/>
      <c r="V446" s="73" t="str">
        <f>VLOOKUP(D446,[3]汇总!I$2:J$326,2,0)</f>
        <v>√</v>
      </c>
      <c r="W446" s="73">
        <f>VLOOKUP(D446,'[4]2021.05'!$E$5:$F$203,2,0)</f>
        <v>3180</v>
      </c>
      <c r="X446" s="73">
        <f t="shared" si="228"/>
        <v>453.792</v>
      </c>
      <c r="Y446" s="73">
        <f t="shared" si="229"/>
        <v>0</v>
      </c>
      <c r="Z446" s="73">
        <f t="shared" si="230"/>
        <v>226.9</v>
      </c>
      <c r="AA446" s="105" t="str">
        <f>VLOOKUP(C446,[7]export!$B$1:$I$388,8,0)</f>
        <v>226.9</v>
      </c>
      <c r="AB446" s="73">
        <f>VLOOKUP(C446,[8]Sheet1!$B$1:$K$500,9,0)</f>
        <v>8.51</v>
      </c>
      <c r="AC446" s="73">
        <f t="shared" si="231"/>
        <v>0</v>
      </c>
      <c r="AD446" s="73">
        <f>VLOOKUP(C446,'2021.06'!$C$2:$M$500,9,0)</f>
        <v>424.17</v>
      </c>
    </row>
    <row r="447" s="73" customFormat="1" ht="20" customHeight="1" spans="1:30">
      <c r="A447" s="91"/>
      <c r="B447" s="13"/>
      <c r="C447" s="13" t="s">
        <v>206</v>
      </c>
      <c r="D447" s="13" t="s">
        <v>207</v>
      </c>
      <c r="E447" s="13">
        <v>2836.2</v>
      </c>
      <c r="F447" s="13">
        <v>2837</v>
      </c>
      <c r="G447" s="13">
        <v>5228.42</v>
      </c>
      <c r="H447" s="13">
        <f t="shared" si="218"/>
        <v>51.05</v>
      </c>
      <c r="I447" s="13">
        <f t="shared" si="219"/>
        <v>453.792</v>
      </c>
      <c r="J447" s="13">
        <f t="shared" si="220"/>
        <v>19.859</v>
      </c>
      <c r="K447" s="13">
        <f t="shared" si="221"/>
        <v>444.42</v>
      </c>
      <c r="L447" s="13"/>
      <c r="M447" s="13">
        <f t="shared" si="222"/>
        <v>969.121</v>
      </c>
      <c r="N447" s="13">
        <v>0</v>
      </c>
      <c r="O447" s="13">
        <f t="shared" si="223"/>
        <v>226.9</v>
      </c>
      <c r="P447" s="13">
        <f t="shared" si="224"/>
        <v>8.51</v>
      </c>
      <c r="Q447" s="13">
        <f t="shared" si="225"/>
        <v>104.57</v>
      </c>
      <c r="R447" s="13"/>
      <c r="S447" s="13">
        <f t="shared" si="226"/>
        <v>339.98</v>
      </c>
      <c r="T447" s="13">
        <f t="shared" si="227"/>
        <v>1309.101</v>
      </c>
      <c r="U447" s="13"/>
      <c r="V447" s="73" t="str">
        <f>VLOOKUP(D447,[3]汇总!I$2:J$326,2,0)</f>
        <v>√</v>
      </c>
      <c r="W447" s="73">
        <f>VLOOKUP(D447,'[4]2021.05'!$E$5:$F$203,2,0)</f>
        <v>3180</v>
      </c>
      <c r="X447" s="73">
        <f t="shared" si="228"/>
        <v>453.792</v>
      </c>
      <c r="Y447" s="73">
        <f t="shared" si="229"/>
        <v>0</v>
      </c>
      <c r="Z447" s="73">
        <f t="shared" si="230"/>
        <v>226.9</v>
      </c>
      <c r="AA447" s="105" t="str">
        <f>VLOOKUP(C447,[7]export!$B$1:$I$388,8,0)</f>
        <v>226.9</v>
      </c>
      <c r="AB447" s="73">
        <f>VLOOKUP(C447,[8]Sheet1!$B$1:$K$500,9,0)</f>
        <v>8.51</v>
      </c>
      <c r="AC447" s="73">
        <f t="shared" si="231"/>
        <v>0</v>
      </c>
      <c r="AD447" s="73">
        <f>VLOOKUP(C447,'2021.06'!$C$2:$M$500,9,0)</f>
        <v>424.17</v>
      </c>
    </row>
    <row r="448" s="73" customFormat="1" ht="20" customHeight="1" spans="1:30">
      <c r="A448" s="91"/>
      <c r="B448" s="13"/>
      <c r="C448" s="13" t="s">
        <v>136</v>
      </c>
      <c r="D448" s="13" t="s">
        <v>137</v>
      </c>
      <c r="E448" s="13">
        <v>2836.2</v>
      </c>
      <c r="F448" s="13">
        <v>2837</v>
      </c>
      <c r="G448" s="13">
        <v>5228.42</v>
      </c>
      <c r="H448" s="13">
        <f t="shared" si="218"/>
        <v>51.05</v>
      </c>
      <c r="I448" s="13">
        <f t="shared" si="219"/>
        <v>453.792</v>
      </c>
      <c r="J448" s="13">
        <f t="shared" si="220"/>
        <v>19.859</v>
      </c>
      <c r="K448" s="13">
        <f t="shared" si="221"/>
        <v>444.42</v>
      </c>
      <c r="L448" s="13"/>
      <c r="M448" s="13">
        <f t="shared" si="222"/>
        <v>969.121</v>
      </c>
      <c r="N448" s="13">
        <v>0</v>
      </c>
      <c r="O448" s="13">
        <f t="shared" si="223"/>
        <v>226.9</v>
      </c>
      <c r="P448" s="13">
        <f t="shared" si="224"/>
        <v>8.51</v>
      </c>
      <c r="Q448" s="13">
        <f t="shared" si="225"/>
        <v>104.57</v>
      </c>
      <c r="R448" s="13"/>
      <c r="S448" s="13">
        <f t="shared" si="226"/>
        <v>339.98</v>
      </c>
      <c r="T448" s="13">
        <f t="shared" si="227"/>
        <v>1309.101</v>
      </c>
      <c r="U448" s="13"/>
      <c r="V448" s="73" t="str">
        <f>VLOOKUP(D448,[3]汇总!I$2:J$326,2,0)</f>
        <v>√</v>
      </c>
      <c r="W448" s="73">
        <f>VLOOKUP(D448,'[4]2021.05'!$E$5:$F$203,2,0)</f>
        <v>1790</v>
      </c>
      <c r="X448" s="73">
        <f t="shared" si="228"/>
        <v>453.792</v>
      </c>
      <c r="Y448" s="73">
        <f t="shared" si="229"/>
        <v>0</v>
      </c>
      <c r="Z448" s="73">
        <f t="shared" si="230"/>
        <v>226.9</v>
      </c>
      <c r="AA448" s="105" t="str">
        <f>VLOOKUP(C448,[7]export!$B$1:$I$388,8,0)</f>
        <v>226.9</v>
      </c>
      <c r="AB448" s="73">
        <f>VLOOKUP(C448,[8]Sheet1!$B$1:$K$500,9,0)</f>
        <v>8.51</v>
      </c>
      <c r="AC448" s="73">
        <f t="shared" si="231"/>
        <v>0</v>
      </c>
      <c r="AD448" s="73">
        <f>VLOOKUP(C448,'2021.06'!$C$2:$M$500,9,0)</f>
        <v>424.17</v>
      </c>
    </row>
    <row r="449" s="73" customFormat="1" ht="20" customHeight="1" spans="1:30">
      <c r="A449" s="91"/>
      <c r="B449" s="13"/>
      <c r="C449" s="13" t="s">
        <v>526</v>
      </c>
      <c r="D449" s="13" t="s">
        <v>527</v>
      </c>
      <c r="E449" s="13">
        <v>2836.2</v>
      </c>
      <c r="F449" s="13">
        <v>2837</v>
      </c>
      <c r="G449" s="13">
        <v>5228.42</v>
      </c>
      <c r="H449" s="13">
        <f t="shared" si="218"/>
        <v>51.05</v>
      </c>
      <c r="I449" s="13">
        <f t="shared" si="219"/>
        <v>453.792</v>
      </c>
      <c r="J449" s="13">
        <f t="shared" si="220"/>
        <v>19.859</v>
      </c>
      <c r="K449" s="13">
        <f t="shared" si="221"/>
        <v>444.42</v>
      </c>
      <c r="L449" s="13"/>
      <c r="M449" s="13">
        <f t="shared" si="222"/>
        <v>969.121</v>
      </c>
      <c r="N449" s="13">
        <v>0</v>
      </c>
      <c r="O449" s="13">
        <f t="shared" si="223"/>
        <v>226.9</v>
      </c>
      <c r="P449" s="13">
        <f t="shared" si="224"/>
        <v>8.51</v>
      </c>
      <c r="Q449" s="13">
        <f t="shared" si="225"/>
        <v>104.57</v>
      </c>
      <c r="R449" s="13"/>
      <c r="S449" s="13">
        <f t="shared" si="226"/>
        <v>339.98</v>
      </c>
      <c r="T449" s="13">
        <f t="shared" si="227"/>
        <v>1309.101</v>
      </c>
      <c r="U449" s="13"/>
      <c r="V449" s="73" t="str">
        <f>VLOOKUP(D449,[3]汇总!I$2:J$326,2,0)</f>
        <v>√</v>
      </c>
      <c r="W449" s="73" t="e">
        <f>VLOOKUP(D449,'[4]2021.05'!$E$5:$F$203,2,0)</f>
        <v>#N/A</v>
      </c>
      <c r="X449" s="73">
        <f t="shared" si="228"/>
        <v>453.792</v>
      </c>
      <c r="Y449" s="73">
        <f t="shared" si="229"/>
        <v>0</v>
      </c>
      <c r="Z449" s="73">
        <f t="shared" si="230"/>
        <v>226.9</v>
      </c>
      <c r="AA449" s="105" t="str">
        <f>VLOOKUP(C449,[7]export!$B$1:$I$388,8,0)</f>
        <v>226.9</v>
      </c>
      <c r="AB449" s="73">
        <f>VLOOKUP(C449,[8]Sheet1!$B$1:$K$500,9,0)</f>
        <v>8.51</v>
      </c>
      <c r="AC449" s="73">
        <f t="shared" si="231"/>
        <v>0</v>
      </c>
      <c r="AD449" s="73">
        <f>VLOOKUP(C449,'2021.06'!$C$2:$M$500,9,0)</f>
        <v>424.17</v>
      </c>
    </row>
    <row r="450" s="73" customFormat="1" spans="1:30">
      <c r="A450" s="92"/>
      <c r="B450" s="92"/>
      <c r="C450" s="120" t="s">
        <v>893</v>
      </c>
      <c r="D450" s="218" t="s">
        <v>894</v>
      </c>
      <c r="E450" s="92">
        <v>3042.05</v>
      </c>
      <c r="F450" s="92">
        <v>3043</v>
      </c>
      <c r="G450" s="92">
        <v>5228.42</v>
      </c>
      <c r="H450" s="92">
        <v>54.76</v>
      </c>
      <c r="I450" s="92">
        <v>486.728</v>
      </c>
      <c r="J450" s="92">
        <v>21.301</v>
      </c>
      <c r="K450" s="92">
        <v>444.42</v>
      </c>
      <c r="L450" s="92"/>
      <c r="M450" s="92">
        <v>1007.209</v>
      </c>
      <c r="N450" s="92">
        <v>0</v>
      </c>
      <c r="O450" s="92">
        <v>243.36</v>
      </c>
      <c r="P450" s="92">
        <v>9.13</v>
      </c>
      <c r="Q450" s="92">
        <v>104.57</v>
      </c>
      <c r="R450" s="92"/>
      <c r="S450" s="92">
        <v>357.06</v>
      </c>
      <c r="T450" s="92">
        <v>1364.269</v>
      </c>
      <c r="U450" s="92"/>
      <c r="W450" s="73" t="e">
        <v>#N/A</v>
      </c>
      <c r="X450" s="73">
        <v>486.728</v>
      </c>
      <c r="Y450" s="73">
        <v>0</v>
      </c>
      <c r="Z450" s="73">
        <v>243.36</v>
      </c>
      <c r="AA450" s="73" t="s">
        <v>1216</v>
      </c>
      <c r="AB450" s="73">
        <v>9.13</v>
      </c>
      <c r="AC450" s="73">
        <v>0</v>
      </c>
      <c r="AD450" s="73">
        <v>424.17</v>
      </c>
    </row>
    <row r="451" s="73" customFormat="1" spans="1:30">
      <c r="A451" s="92"/>
      <c r="B451" s="92"/>
      <c r="C451" s="110" t="s">
        <v>1129</v>
      </c>
      <c r="D451" s="92" t="s">
        <v>1217</v>
      </c>
      <c r="E451" s="92">
        <v>3042.05</v>
      </c>
      <c r="F451" s="92">
        <v>3043</v>
      </c>
      <c r="G451" s="92">
        <v>5228.42</v>
      </c>
      <c r="H451" s="92">
        <v>54.76</v>
      </c>
      <c r="I451" s="92">
        <v>486.728</v>
      </c>
      <c r="J451" s="92">
        <v>21.301</v>
      </c>
      <c r="K451" s="92">
        <v>444.42</v>
      </c>
      <c r="L451" s="92"/>
      <c r="M451" s="92">
        <v>1007.209</v>
      </c>
      <c r="N451" s="92">
        <v>0</v>
      </c>
      <c r="O451" s="92">
        <v>243.36</v>
      </c>
      <c r="P451" s="92">
        <v>9.13</v>
      </c>
      <c r="Q451" s="92">
        <v>104.57</v>
      </c>
      <c r="R451" s="92"/>
      <c r="S451" s="92">
        <v>357.06</v>
      </c>
      <c r="T451" s="92">
        <v>1364.269</v>
      </c>
      <c r="U451" s="92" t="s">
        <v>50</v>
      </c>
      <c r="X451" s="73">
        <v>486.728</v>
      </c>
      <c r="Y451" s="73">
        <v>0</v>
      </c>
      <c r="AA451" s="73" t="s">
        <v>1216</v>
      </c>
      <c r="AB451" s="73">
        <v>9.13</v>
      </c>
      <c r="AC451" s="73">
        <v>0</v>
      </c>
      <c r="AD451" s="73" t="e">
        <v>#N/A</v>
      </c>
    </row>
    <row r="452" s="73" customFormat="1" spans="1:30">
      <c r="A452" s="92"/>
      <c r="B452" s="92"/>
      <c r="C452" s="110" t="s">
        <v>897</v>
      </c>
      <c r="D452" s="218" t="s">
        <v>898</v>
      </c>
      <c r="E452" s="92">
        <v>3042.05</v>
      </c>
      <c r="F452" s="92">
        <v>3043</v>
      </c>
      <c r="G452" s="92">
        <v>5228.42</v>
      </c>
      <c r="H452" s="92">
        <v>54.76</v>
      </c>
      <c r="I452" s="92">
        <v>486.728</v>
      </c>
      <c r="J452" s="92">
        <v>21.301</v>
      </c>
      <c r="K452" s="92">
        <v>444.42</v>
      </c>
      <c r="L452" s="92"/>
      <c r="M452" s="92">
        <v>1007.209</v>
      </c>
      <c r="N452" s="92">
        <v>0</v>
      </c>
      <c r="O452" s="92">
        <v>243.36</v>
      </c>
      <c r="P452" s="92">
        <v>9.13</v>
      </c>
      <c r="Q452" s="92">
        <v>104.57</v>
      </c>
      <c r="R452" s="92"/>
      <c r="S452" s="92">
        <v>357.06</v>
      </c>
      <c r="T452" s="92">
        <v>1364.269</v>
      </c>
      <c r="W452" s="73" t="e">
        <v>#N/A</v>
      </c>
      <c r="X452" s="73">
        <v>486.728</v>
      </c>
      <c r="Y452" s="73">
        <v>0</v>
      </c>
      <c r="Z452" s="73">
        <v>243.36</v>
      </c>
      <c r="AA452" s="73" t="s">
        <v>1216</v>
      </c>
      <c r="AB452" s="73">
        <v>9.13</v>
      </c>
      <c r="AC452" s="73">
        <v>0</v>
      </c>
      <c r="AD452" s="73">
        <v>424.17</v>
      </c>
    </row>
    <row r="453" s="73" customFormat="1" spans="1:30">
      <c r="A453" s="92"/>
      <c r="B453" s="92"/>
      <c r="C453" s="110" t="s">
        <v>799</v>
      </c>
      <c r="D453" s="218" t="s">
        <v>800</v>
      </c>
      <c r="E453" s="92">
        <v>3820</v>
      </c>
      <c r="F453" s="92">
        <v>3820</v>
      </c>
      <c r="G453" s="92">
        <v>5228.42</v>
      </c>
      <c r="H453" s="92">
        <v>68.76</v>
      </c>
      <c r="I453" s="92">
        <v>611.2</v>
      </c>
      <c r="J453" s="92">
        <v>26.74</v>
      </c>
      <c r="K453" s="92">
        <v>444.42</v>
      </c>
      <c r="L453" s="92"/>
      <c r="M453" s="92">
        <v>1151.12</v>
      </c>
      <c r="N453" s="92">
        <v>0</v>
      </c>
      <c r="O453" s="92">
        <v>305.6</v>
      </c>
      <c r="P453" s="92">
        <v>11.46</v>
      </c>
      <c r="Q453" s="92">
        <v>104.57</v>
      </c>
      <c r="R453" s="92"/>
      <c r="S453" s="92">
        <v>421.63</v>
      </c>
      <c r="T453" s="92">
        <v>1572.75</v>
      </c>
      <c r="V453" s="73" t="s">
        <v>1218</v>
      </c>
      <c r="W453" s="73">
        <v>4180</v>
      </c>
      <c r="X453" s="73">
        <v>611.2</v>
      </c>
      <c r="Y453" s="73">
        <v>0</v>
      </c>
      <c r="Z453" s="73">
        <v>305.6</v>
      </c>
      <c r="AA453" s="73" t="s">
        <v>1219</v>
      </c>
      <c r="AB453" s="73">
        <v>11.46</v>
      </c>
      <c r="AC453" s="73">
        <v>0</v>
      </c>
      <c r="AD453" s="73">
        <v>424.17</v>
      </c>
    </row>
    <row r="454" s="73" customFormat="1" ht="20" customHeight="1" spans="1:30">
      <c r="A454" s="91"/>
      <c r="B454" s="121"/>
      <c r="C454" s="13" t="s">
        <v>843</v>
      </c>
      <c r="D454" s="13" t="s">
        <v>844</v>
      </c>
      <c r="E454" s="121">
        <v>3042.05</v>
      </c>
      <c r="F454" s="13">
        <v>3043</v>
      </c>
      <c r="G454" s="13">
        <v>5228.42</v>
      </c>
      <c r="H454" s="13">
        <f>ROUND(E454*0.018,2)</f>
        <v>54.76</v>
      </c>
      <c r="I454" s="13">
        <f>E454*0.16</f>
        <v>486.728</v>
      </c>
      <c r="J454" s="13">
        <f>F454*0.007</f>
        <v>21.301</v>
      </c>
      <c r="K454" s="13">
        <f>ROUND(G454*0.085,2)</f>
        <v>444.42</v>
      </c>
      <c r="L454" s="13"/>
      <c r="M454" s="13">
        <f>SUM(H454:K454)</f>
        <v>1007.209</v>
      </c>
      <c r="N454" s="13">
        <v>0</v>
      </c>
      <c r="O454" s="13">
        <f>ROUND(E454*0.08,2)</f>
        <v>243.36</v>
      </c>
      <c r="P454" s="13">
        <f>ROUND(F454*0.003,2)</f>
        <v>9.13</v>
      </c>
      <c r="Q454" s="13">
        <f>ROUND(G454*0.02,2)</f>
        <v>104.57</v>
      </c>
      <c r="R454" s="13"/>
      <c r="S454" s="13">
        <f>SUM(N454:Q454)</f>
        <v>357.06</v>
      </c>
      <c r="T454" s="13">
        <f>M454+S454</f>
        <v>1364.269</v>
      </c>
      <c r="U454" s="13"/>
      <c r="W454" s="73" t="e">
        <f>VLOOKUP(D454,'[4]2021.05'!$E$5:$F$203,2,0)</f>
        <v>#N/A</v>
      </c>
      <c r="X454" s="73">
        <f>I454*1</f>
        <v>486.728</v>
      </c>
      <c r="Y454" s="73">
        <f>I454-X454</f>
        <v>0</v>
      </c>
      <c r="Z454" s="73">
        <f>O454-Y454</f>
        <v>243.36</v>
      </c>
      <c r="AA454" s="105" t="str">
        <f>VLOOKUP(C454,[7]export!$B$1:$I$388,8,0)</f>
        <v>243.36</v>
      </c>
      <c r="AB454" s="73">
        <f>VLOOKUP(C454,[8]Sheet1!$B$1:$K$500,9,0)</f>
        <v>9.13</v>
      </c>
      <c r="AC454" s="73">
        <f>P454-AB454</f>
        <v>0</v>
      </c>
      <c r="AD454" s="73">
        <f>VLOOKUP(C454,'2021.06'!$C$2:$M$500,9,0)</f>
        <v>424.17</v>
      </c>
    </row>
    <row r="455" s="73" customFormat="1" ht="20" customHeight="1" spans="1:30">
      <c r="A455" s="91"/>
      <c r="B455" s="13"/>
      <c r="C455" s="13" t="s">
        <v>748</v>
      </c>
      <c r="D455" s="219" t="s">
        <v>749</v>
      </c>
      <c r="E455" s="13">
        <v>3042.05</v>
      </c>
      <c r="F455" s="13">
        <v>3043</v>
      </c>
      <c r="G455" s="13">
        <v>5228.42</v>
      </c>
      <c r="H455" s="13">
        <f>ROUND(E455*0.018,2)</f>
        <v>54.76</v>
      </c>
      <c r="I455" s="13">
        <f>E455*0.16</f>
        <v>486.728</v>
      </c>
      <c r="J455" s="13">
        <f>F455*0.007</f>
        <v>21.301</v>
      </c>
      <c r="K455" s="13">
        <f>ROUND(G455*0.085,2)</f>
        <v>444.42</v>
      </c>
      <c r="L455" s="13"/>
      <c r="M455" s="13">
        <f>SUM(H455:K455)</f>
        <v>1007.209</v>
      </c>
      <c r="N455" s="13">
        <v>0</v>
      </c>
      <c r="O455" s="13">
        <f>ROUND(E455*0.08,2)</f>
        <v>243.36</v>
      </c>
      <c r="P455" s="13">
        <f>ROUND(F455*0.003,2)</f>
        <v>9.13</v>
      </c>
      <c r="Q455" s="13">
        <f>ROUND(G455*0.02,2)</f>
        <v>104.57</v>
      </c>
      <c r="R455" s="13"/>
      <c r="S455" s="13">
        <f>SUM(N455:Q455)</f>
        <v>357.06</v>
      </c>
      <c r="T455" s="13">
        <f>M455+S455</f>
        <v>1364.269</v>
      </c>
      <c r="U455" s="13"/>
      <c r="V455" s="73" t="str">
        <f>VLOOKUP(D455,[3]汇总!I$2:J$326,2,0)</f>
        <v>√</v>
      </c>
      <c r="W455" s="73" t="e">
        <f>VLOOKUP(D455,'[4]2021.05'!$E$5:$F$203,2,0)</f>
        <v>#N/A</v>
      </c>
      <c r="X455" s="73">
        <f>I455*1</f>
        <v>486.728</v>
      </c>
      <c r="Y455" s="73">
        <f>I455-X455</f>
        <v>0</v>
      </c>
      <c r="Z455" s="73">
        <f>O455-Y455</f>
        <v>243.36</v>
      </c>
      <c r="AA455" s="105" t="str">
        <f>VLOOKUP(C455,[7]export!$B$1:$I$388,8,0)</f>
        <v>243.36</v>
      </c>
      <c r="AB455" s="73">
        <f>VLOOKUP(C455,[8]Sheet1!$B$1:$K$500,9,0)</f>
        <v>9.13</v>
      </c>
      <c r="AC455" s="73">
        <f>P455-AB455</f>
        <v>0</v>
      </c>
      <c r="AD455" s="73">
        <f>VLOOKUP(C455,'2021.06'!$C$2:$M$500,9,0)</f>
        <v>424.17</v>
      </c>
    </row>
    <row r="456" s="73" customFormat="1" spans="1:30">
      <c r="A456" s="92"/>
      <c r="B456" s="92"/>
      <c r="C456" s="54" t="s">
        <v>620</v>
      </c>
      <c r="D456" s="92" t="s">
        <v>621</v>
      </c>
      <c r="E456" s="92" t="s">
        <v>758</v>
      </c>
      <c r="F456" s="92">
        <v>2837</v>
      </c>
      <c r="G456" s="92">
        <v>5228.42</v>
      </c>
      <c r="H456" s="92">
        <v>51.05</v>
      </c>
      <c r="I456" s="92">
        <v>453.792</v>
      </c>
      <c r="J456" s="92">
        <v>19.859</v>
      </c>
      <c r="K456" s="92">
        <v>444.42</v>
      </c>
      <c r="L456" s="92"/>
      <c r="M456" s="92">
        <v>969.121</v>
      </c>
      <c r="N456" s="92">
        <v>0</v>
      </c>
      <c r="O456" s="92">
        <v>226.9</v>
      </c>
      <c r="P456" s="92">
        <v>8.51</v>
      </c>
      <c r="Q456" s="92">
        <v>104.57</v>
      </c>
      <c r="R456" s="92"/>
      <c r="S456" s="92">
        <v>339.98</v>
      </c>
      <c r="T456" s="92">
        <v>1309.101</v>
      </c>
      <c r="X456" s="73">
        <v>453.792</v>
      </c>
      <c r="Y456" s="73">
        <v>0</v>
      </c>
      <c r="Z456" s="73">
        <v>226.9</v>
      </c>
      <c r="AA456" s="73" t="s">
        <v>1220</v>
      </c>
      <c r="AB456" s="73">
        <v>8.51</v>
      </c>
      <c r="AC456" s="73">
        <v>0</v>
      </c>
      <c r="AD456" s="73">
        <v>424.17</v>
      </c>
    </row>
    <row r="457" s="73" customFormat="1" spans="1:30">
      <c r="A457" s="122"/>
      <c r="B457" s="92"/>
      <c r="C457" s="100" t="s">
        <v>1152</v>
      </c>
      <c r="D457" s="123" t="s">
        <v>1153</v>
      </c>
      <c r="E457" s="92">
        <v>3042.05</v>
      </c>
      <c r="F457" s="92">
        <v>3043</v>
      </c>
      <c r="G457" s="92">
        <v>0</v>
      </c>
      <c r="H457" s="92">
        <v>54.76</v>
      </c>
      <c r="I457" s="92">
        <v>0</v>
      </c>
      <c r="J457" s="92">
        <v>0</v>
      </c>
      <c r="K457" s="92">
        <v>0</v>
      </c>
      <c r="L457" s="92"/>
      <c r="M457" s="92">
        <v>54.76</v>
      </c>
      <c r="N457" s="92">
        <v>0</v>
      </c>
      <c r="O457" s="92">
        <v>0</v>
      </c>
      <c r="P457" s="92">
        <v>0</v>
      </c>
      <c r="Q457" s="92">
        <v>0</v>
      </c>
      <c r="R457" s="92"/>
      <c r="S457" s="92">
        <v>0</v>
      </c>
      <c r="T457" s="92">
        <v>54.76</v>
      </c>
      <c r="U457" s="132" t="s">
        <v>50</v>
      </c>
      <c r="V457" s="133"/>
      <c r="W457" s="133"/>
      <c r="X457" s="133"/>
      <c r="Y457" s="133"/>
      <c r="Z457" s="133"/>
      <c r="AA457" s="133" t="e">
        <v>#N/A</v>
      </c>
      <c r="AB457" s="73" t="e">
        <v>#N/A</v>
      </c>
      <c r="AC457" s="73" t="e">
        <v>#N/A</v>
      </c>
      <c r="AD457" s="73" t="e">
        <v>#N/A</v>
      </c>
    </row>
    <row r="458" s="73" customFormat="1" spans="1:30">
      <c r="A458" s="92"/>
      <c r="B458" s="92"/>
      <c r="C458" s="120" t="s">
        <v>1047</v>
      </c>
      <c r="D458" s="92" t="s">
        <v>1048</v>
      </c>
      <c r="E458" s="92">
        <v>3042.05</v>
      </c>
      <c r="F458" s="92">
        <v>3043</v>
      </c>
      <c r="G458" s="92">
        <v>0</v>
      </c>
      <c r="H458" s="92">
        <v>54.76</v>
      </c>
      <c r="I458" s="92">
        <v>0</v>
      </c>
      <c r="J458" s="92">
        <v>0</v>
      </c>
      <c r="K458" s="92">
        <v>0</v>
      </c>
      <c r="L458" s="92"/>
      <c r="M458" s="92">
        <v>54.76</v>
      </c>
      <c r="N458" s="92">
        <v>0</v>
      </c>
      <c r="O458" s="92">
        <v>0</v>
      </c>
      <c r="P458" s="92">
        <v>0</v>
      </c>
      <c r="Q458" s="92">
        <v>0</v>
      </c>
      <c r="R458" s="92"/>
      <c r="S458" s="92">
        <v>0</v>
      </c>
      <c r="T458" s="92">
        <v>54.76</v>
      </c>
      <c r="Y458" s="73" t="e">
        <v>#N/A</v>
      </c>
      <c r="Z458" s="73" t="e">
        <v>#N/A</v>
      </c>
      <c r="AA458" s="73" t="e">
        <v>#N/A</v>
      </c>
      <c r="AB458" s="73" t="e">
        <v>#N/A</v>
      </c>
      <c r="AC458" s="73" t="e">
        <v>#N/A</v>
      </c>
      <c r="AD458" s="73">
        <v>0</v>
      </c>
    </row>
    <row r="459" s="73" customFormat="1" spans="1:30">
      <c r="A459" s="92"/>
      <c r="B459" s="92"/>
      <c r="C459" s="120" t="s">
        <v>1123</v>
      </c>
      <c r="D459" s="218" t="s">
        <v>1124</v>
      </c>
      <c r="E459" s="92">
        <v>3042.05</v>
      </c>
      <c r="F459" s="92">
        <v>3043</v>
      </c>
      <c r="G459" s="92">
        <v>5228.42</v>
      </c>
      <c r="H459" s="92">
        <v>54.76</v>
      </c>
      <c r="I459" s="92"/>
      <c r="J459" s="92"/>
      <c r="K459" s="92"/>
      <c r="L459" s="92"/>
      <c r="M459" s="92">
        <v>54.76</v>
      </c>
      <c r="N459" s="92">
        <v>0</v>
      </c>
      <c r="O459" s="92"/>
      <c r="P459" s="92"/>
      <c r="Q459" s="92"/>
      <c r="R459" s="92"/>
      <c r="S459" s="92">
        <v>0</v>
      </c>
      <c r="T459" s="92">
        <v>54.76</v>
      </c>
      <c r="U459" s="73" t="s">
        <v>50</v>
      </c>
      <c r="AA459" s="73" t="e">
        <v>#N/A</v>
      </c>
      <c r="AB459" s="73" t="e">
        <v>#N/A</v>
      </c>
      <c r="AC459" s="73" t="e">
        <v>#N/A</v>
      </c>
      <c r="AD459" s="73" t="e">
        <v>#N/A</v>
      </c>
    </row>
    <row r="460" s="73" customFormat="1" spans="1:30">
      <c r="A460" s="92"/>
      <c r="B460" s="92"/>
      <c r="C460" s="120" t="s">
        <v>1117</v>
      </c>
      <c r="D460" s="92" t="s">
        <v>1118</v>
      </c>
      <c r="E460" s="92">
        <v>3042.05</v>
      </c>
      <c r="F460" s="92">
        <v>3043</v>
      </c>
      <c r="G460" s="92">
        <v>0</v>
      </c>
      <c r="H460" s="92">
        <v>54.76</v>
      </c>
      <c r="I460" s="92"/>
      <c r="J460" s="92"/>
      <c r="K460" s="92"/>
      <c r="L460" s="92"/>
      <c r="M460" s="92">
        <v>54.76</v>
      </c>
      <c r="N460" s="92">
        <v>0</v>
      </c>
      <c r="O460" s="92"/>
      <c r="P460" s="92"/>
      <c r="Q460" s="92"/>
      <c r="R460" s="92"/>
      <c r="S460" s="92">
        <v>0</v>
      </c>
      <c r="T460" s="92">
        <v>54.76</v>
      </c>
      <c r="U460" s="73" t="s">
        <v>50</v>
      </c>
      <c r="AA460" s="73" t="e">
        <v>#N/A</v>
      </c>
      <c r="AB460" s="73" t="e">
        <v>#N/A</v>
      </c>
      <c r="AC460" s="73" t="e">
        <v>#N/A</v>
      </c>
      <c r="AD460" s="73" t="e">
        <v>#N/A</v>
      </c>
    </row>
    <row r="461" s="73" customFormat="1" spans="1:30">
      <c r="A461" s="92"/>
      <c r="B461" s="92"/>
      <c r="C461" s="120" t="s">
        <v>993</v>
      </c>
      <c r="D461" s="92" t="s">
        <v>994</v>
      </c>
      <c r="E461" s="92">
        <v>3042.05</v>
      </c>
      <c r="F461" s="92">
        <v>3043</v>
      </c>
      <c r="G461" s="92">
        <v>0</v>
      </c>
      <c r="H461" s="92">
        <v>54.76</v>
      </c>
      <c r="I461" s="92">
        <v>0</v>
      </c>
      <c r="J461" s="92">
        <v>0</v>
      </c>
      <c r="K461" s="92">
        <v>0</v>
      </c>
      <c r="L461" s="92"/>
      <c r="M461" s="92">
        <v>54.76</v>
      </c>
      <c r="N461" s="92">
        <v>0</v>
      </c>
      <c r="O461" s="92">
        <v>0</v>
      </c>
      <c r="P461" s="92">
        <v>0</v>
      </c>
      <c r="Q461" s="92">
        <v>0</v>
      </c>
      <c r="R461" s="92"/>
      <c r="S461" s="92">
        <v>0</v>
      </c>
      <c r="T461" s="92">
        <v>54.76</v>
      </c>
      <c r="Y461" s="73" t="e">
        <v>#N/A</v>
      </c>
      <c r="Z461" s="73" t="e">
        <v>#N/A</v>
      </c>
      <c r="AA461" s="73" t="e">
        <v>#N/A</v>
      </c>
      <c r="AB461" s="73" t="e">
        <v>#N/A</v>
      </c>
      <c r="AC461" s="73" t="e">
        <v>#N/A</v>
      </c>
      <c r="AD461" s="73">
        <v>0</v>
      </c>
    </row>
    <row r="462" s="73" customFormat="1" spans="1:30">
      <c r="A462" s="92"/>
      <c r="B462" s="92"/>
      <c r="C462" s="120" t="s">
        <v>1025</v>
      </c>
      <c r="D462" s="92" t="s">
        <v>1026</v>
      </c>
      <c r="E462" s="92">
        <v>3042.05</v>
      </c>
      <c r="F462" s="92">
        <v>3043</v>
      </c>
      <c r="G462" s="92">
        <v>0</v>
      </c>
      <c r="H462" s="92">
        <v>54.76</v>
      </c>
      <c r="I462" s="92">
        <v>0</v>
      </c>
      <c r="J462" s="92">
        <v>0</v>
      </c>
      <c r="K462" s="92">
        <v>0</v>
      </c>
      <c r="L462" s="92"/>
      <c r="M462" s="92">
        <v>54.76</v>
      </c>
      <c r="N462" s="92">
        <v>0</v>
      </c>
      <c r="O462" s="92">
        <v>0</v>
      </c>
      <c r="P462" s="92">
        <v>0</v>
      </c>
      <c r="Q462" s="92">
        <v>0</v>
      </c>
      <c r="R462" s="92"/>
      <c r="S462" s="92">
        <v>0</v>
      </c>
      <c r="T462" s="92">
        <v>54.76</v>
      </c>
      <c r="Y462" s="73" t="e">
        <v>#N/A</v>
      </c>
      <c r="Z462" s="73" t="e">
        <v>#N/A</v>
      </c>
      <c r="AA462" s="73" t="e">
        <v>#N/A</v>
      </c>
      <c r="AB462" s="73" t="e">
        <v>#N/A</v>
      </c>
      <c r="AC462" s="73" t="e">
        <v>#N/A</v>
      </c>
      <c r="AD462" s="73">
        <v>0</v>
      </c>
    </row>
    <row r="463" s="73" customFormat="1" spans="1:30">
      <c r="A463" s="92"/>
      <c r="B463" s="92"/>
      <c r="C463" s="120" t="s">
        <v>1154</v>
      </c>
      <c r="D463" s="92" t="s">
        <v>1155</v>
      </c>
      <c r="E463" s="92">
        <v>3042.05</v>
      </c>
      <c r="F463" s="92">
        <v>3043</v>
      </c>
      <c r="G463" s="92">
        <v>0</v>
      </c>
      <c r="H463" s="92">
        <v>54.76</v>
      </c>
      <c r="I463" s="92">
        <v>0</v>
      </c>
      <c r="J463" s="92">
        <v>0</v>
      </c>
      <c r="K463" s="92">
        <v>0</v>
      </c>
      <c r="L463" s="92"/>
      <c r="M463" s="92">
        <v>54.76</v>
      </c>
      <c r="N463" s="92">
        <v>0</v>
      </c>
      <c r="O463" s="92">
        <v>0</v>
      </c>
      <c r="P463" s="92">
        <v>0</v>
      </c>
      <c r="Q463" s="92">
        <v>0</v>
      </c>
      <c r="R463" s="92"/>
      <c r="S463" s="92">
        <v>0</v>
      </c>
      <c r="T463" s="92">
        <v>54.76</v>
      </c>
      <c r="AA463" s="73" t="e">
        <v>#N/A</v>
      </c>
      <c r="AB463" s="73" t="e">
        <v>#N/A</v>
      </c>
      <c r="AC463" s="73" t="e">
        <v>#N/A</v>
      </c>
      <c r="AD463" s="73" t="e">
        <v>#N/A</v>
      </c>
    </row>
    <row r="464" s="73" customFormat="1" spans="1:30">
      <c r="A464" s="92"/>
      <c r="B464" s="92"/>
      <c r="C464" s="110" t="s">
        <v>1125</v>
      </c>
      <c r="D464" s="92" t="s">
        <v>1126</v>
      </c>
      <c r="E464" s="92">
        <v>3042.05</v>
      </c>
      <c r="F464" s="92">
        <v>3043</v>
      </c>
      <c r="G464" s="92">
        <v>0</v>
      </c>
      <c r="H464" s="92">
        <v>54.76</v>
      </c>
      <c r="I464" s="92">
        <v>0</v>
      </c>
      <c r="J464" s="92">
        <v>0</v>
      </c>
      <c r="K464" s="92">
        <v>0</v>
      </c>
      <c r="L464" s="92"/>
      <c r="M464" s="92">
        <v>54.76</v>
      </c>
      <c r="N464" s="92">
        <v>0</v>
      </c>
      <c r="O464" s="92">
        <v>0</v>
      </c>
      <c r="P464" s="92">
        <v>0</v>
      </c>
      <c r="Q464" s="92">
        <v>0</v>
      </c>
      <c r="R464" s="92"/>
      <c r="S464" s="92">
        <v>0</v>
      </c>
      <c r="T464" s="92">
        <v>54.76</v>
      </c>
      <c r="AA464" s="73" t="e">
        <v>#N/A</v>
      </c>
      <c r="AB464" s="73" t="e">
        <v>#N/A</v>
      </c>
      <c r="AC464" s="73" t="e">
        <v>#N/A</v>
      </c>
      <c r="AD464" s="73" t="e">
        <v>#N/A</v>
      </c>
    </row>
    <row r="465" s="73" customFormat="1" spans="1:30">
      <c r="A465" s="92"/>
      <c r="B465" s="92"/>
      <c r="C465" s="110" t="s">
        <v>1027</v>
      </c>
      <c r="D465" s="92" t="s">
        <v>1028</v>
      </c>
      <c r="E465" s="92">
        <v>3042.05</v>
      </c>
      <c r="F465" s="92">
        <v>3043</v>
      </c>
      <c r="G465" s="92">
        <v>0</v>
      </c>
      <c r="H465" s="92">
        <v>54.76</v>
      </c>
      <c r="I465" s="92">
        <v>0</v>
      </c>
      <c r="J465" s="92">
        <v>0</v>
      </c>
      <c r="K465" s="92">
        <v>0</v>
      </c>
      <c r="L465" s="92"/>
      <c r="M465" s="92">
        <v>54.76</v>
      </c>
      <c r="N465" s="92">
        <v>0</v>
      </c>
      <c r="O465" s="92">
        <v>0</v>
      </c>
      <c r="P465" s="92">
        <v>0</v>
      </c>
      <c r="Q465" s="92">
        <v>0</v>
      </c>
      <c r="R465" s="92"/>
      <c r="S465" s="92">
        <v>0</v>
      </c>
      <c r="T465" s="92">
        <v>54.76</v>
      </c>
      <c r="Y465" s="73" t="e">
        <v>#N/A</v>
      </c>
      <c r="Z465" s="73" t="e">
        <v>#N/A</v>
      </c>
      <c r="AA465" s="73" t="e">
        <v>#N/A</v>
      </c>
      <c r="AB465" s="73" t="e">
        <v>#N/A</v>
      </c>
      <c r="AC465" s="73" t="e">
        <v>#N/A</v>
      </c>
      <c r="AD465" s="73">
        <v>0</v>
      </c>
    </row>
    <row r="466" s="73" customFormat="1" ht="20" customHeight="1" spans="1:30">
      <c r="A466" s="91"/>
      <c r="B466" s="13"/>
      <c r="C466" s="110" t="s">
        <v>454</v>
      </c>
      <c r="D466" s="124" t="s">
        <v>1151</v>
      </c>
      <c r="E466" s="121">
        <v>3042.05</v>
      </c>
      <c r="F466" s="13">
        <v>3043</v>
      </c>
      <c r="G466" s="13">
        <v>0</v>
      </c>
      <c r="H466" s="13">
        <v>54.76</v>
      </c>
      <c r="I466" s="13">
        <v>0</v>
      </c>
      <c r="J466" s="13">
        <v>0</v>
      </c>
      <c r="K466" s="13">
        <v>0</v>
      </c>
      <c r="L466" s="13"/>
      <c r="M466" s="13">
        <v>54.76</v>
      </c>
      <c r="N466" s="13">
        <v>0</v>
      </c>
      <c r="O466" s="13">
        <v>0</v>
      </c>
      <c r="P466" s="13">
        <v>0</v>
      </c>
      <c r="Q466" s="13">
        <v>0</v>
      </c>
      <c r="R466" s="13"/>
      <c r="S466" s="13">
        <v>0</v>
      </c>
      <c r="T466" s="13">
        <v>54.76</v>
      </c>
      <c r="U466" s="92"/>
      <c r="AA466" s="73" t="e">
        <v>#N/A</v>
      </c>
      <c r="AB466" s="73" t="e">
        <v>#N/A</v>
      </c>
      <c r="AC466" s="73" t="e">
        <v>#N/A</v>
      </c>
      <c r="AD466" s="73">
        <v>0</v>
      </c>
    </row>
    <row r="467" s="73" customFormat="1" ht="20" customHeight="1" spans="1:30">
      <c r="A467" s="91"/>
      <c r="B467" s="13"/>
      <c r="C467" s="54" t="s">
        <v>1158</v>
      </c>
      <c r="D467" s="125" t="s">
        <v>1159</v>
      </c>
      <c r="E467" s="121">
        <v>3042.05</v>
      </c>
      <c r="F467" s="13">
        <v>3043</v>
      </c>
      <c r="G467" s="13">
        <v>0</v>
      </c>
      <c r="H467" s="13">
        <v>54.76</v>
      </c>
      <c r="I467" s="13">
        <v>0</v>
      </c>
      <c r="J467" s="13">
        <v>0</v>
      </c>
      <c r="K467" s="13">
        <v>0</v>
      </c>
      <c r="L467" s="13"/>
      <c r="M467" s="13">
        <v>54.76</v>
      </c>
      <c r="N467" s="13">
        <v>0</v>
      </c>
      <c r="O467" s="13">
        <v>0</v>
      </c>
      <c r="P467" s="13">
        <v>0</v>
      </c>
      <c r="Q467" s="13">
        <v>0</v>
      </c>
      <c r="R467" s="13"/>
      <c r="S467" s="13">
        <v>0</v>
      </c>
      <c r="T467" s="13">
        <v>54.76</v>
      </c>
      <c r="U467" s="13"/>
      <c r="V467" s="133"/>
      <c r="W467" s="133"/>
      <c r="X467" s="133"/>
      <c r="Y467" s="133"/>
      <c r="Z467" s="133"/>
      <c r="AA467" s="133" t="e">
        <v>#N/A</v>
      </c>
      <c r="AB467" s="73" t="e">
        <v>#N/A</v>
      </c>
      <c r="AC467" s="73" t="e">
        <v>#N/A</v>
      </c>
      <c r="AD467" s="73" t="e">
        <v>#N/A</v>
      </c>
    </row>
    <row r="468" s="73" customFormat="1" ht="20" customHeight="1" spans="1:27">
      <c r="A468" s="91"/>
      <c r="B468" s="13"/>
      <c r="C468" s="110" t="s">
        <v>1083</v>
      </c>
      <c r="D468" s="126" t="s">
        <v>1084</v>
      </c>
      <c r="E468" s="54">
        <v>3042.05</v>
      </c>
      <c r="F468" s="54">
        <v>3043</v>
      </c>
      <c r="G468" s="54">
        <v>4990.25</v>
      </c>
      <c r="H468" s="13">
        <f t="shared" ref="H466:H470" si="232">ROUND(E468*0.018,2)</f>
        <v>54.76</v>
      </c>
      <c r="I468" s="13">
        <f t="shared" ref="I466:I470" si="233">E468*0.16</f>
        <v>486.728</v>
      </c>
      <c r="J468" s="13">
        <f t="shared" ref="J466:J470" si="234">F468*0.007</f>
        <v>21.301</v>
      </c>
      <c r="K468" s="13">
        <f t="shared" ref="K468:K472" si="235">ROUND(G468*0.085,2)</f>
        <v>424.17</v>
      </c>
      <c r="L468" s="13"/>
      <c r="M468" s="13">
        <f t="shared" ref="M466:M470" si="236">SUM(H468:K468)</f>
        <v>986.959</v>
      </c>
      <c r="N468" s="13">
        <v>0</v>
      </c>
      <c r="O468" s="13">
        <f t="shared" ref="O466:O470" si="237">ROUND(E468*0.08,2)</f>
        <v>243.36</v>
      </c>
      <c r="P468" s="13">
        <f t="shared" ref="P466:P470" si="238">ROUND(F468*0.003,2)</f>
        <v>9.13</v>
      </c>
      <c r="Q468" s="13">
        <f t="shared" ref="Q466:Q469" si="239">ROUND(G468*0.02,2)</f>
        <v>99.81</v>
      </c>
      <c r="R468" s="13"/>
      <c r="S468" s="13">
        <f t="shared" ref="S468:S470" si="240">SUM(N468:Q468)</f>
        <v>352.3</v>
      </c>
      <c r="T468" s="13">
        <f t="shared" ref="T466:T470" si="241">M468+S468</f>
        <v>1339.259</v>
      </c>
      <c r="U468" s="13"/>
      <c r="AA468" s="105"/>
    </row>
    <row r="469" s="73" customFormat="1" ht="20" customHeight="1" spans="1:27">
      <c r="A469" s="91"/>
      <c r="B469" s="13"/>
      <c r="C469" s="110" t="s">
        <v>1077</v>
      </c>
      <c r="D469" s="126" t="s">
        <v>1078</v>
      </c>
      <c r="E469" s="54">
        <v>3042.05</v>
      </c>
      <c r="F469" s="54">
        <v>3043</v>
      </c>
      <c r="G469" s="54">
        <v>4990.25</v>
      </c>
      <c r="H469" s="13">
        <f t="shared" si="232"/>
        <v>54.76</v>
      </c>
      <c r="I469" s="13">
        <f t="shared" si="233"/>
        <v>486.728</v>
      </c>
      <c r="J469" s="13">
        <f t="shared" si="234"/>
        <v>21.301</v>
      </c>
      <c r="K469" s="13">
        <f t="shared" si="235"/>
        <v>424.17</v>
      </c>
      <c r="L469" s="13"/>
      <c r="M469" s="13">
        <f t="shared" si="236"/>
        <v>986.959</v>
      </c>
      <c r="N469" s="13">
        <v>0</v>
      </c>
      <c r="O469" s="13">
        <f t="shared" si="237"/>
        <v>243.36</v>
      </c>
      <c r="P469" s="13">
        <f t="shared" si="238"/>
        <v>9.13</v>
      </c>
      <c r="Q469" s="13">
        <f t="shared" si="239"/>
        <v>99.81</v>
      </c>
      <c r="R469" s="13"/>
      <c r="S469" s="13">
        <f t="shared" si="240"/>
        <v>352.3</v>
      </c>
      <c r="T469" s="13">
        <f t="shared" si="241"/>
        <v>1339.259</v>
      </c>
      <c r="U469" s="13"/>
      <c r="AA469" s="105"/>
    </row>
    <row r="470" s="73" customFormat="1" ht="20" customHeight="1" spans="1:27">
      <c r="A470" s="91"/>
      <c r="B470" s="13"/>
      <c r="C470" s="110" t="s">
        <v>1061</v>
      </c>
      <c r="D470" s="127" t="s">
        <v>1062</v>
      </c>
      <c r="E470" s="54">
        <v>3042.05</v>
      </c>
      <c r="F470" s="54">
        <v>3043</v>
      </c>
      <c r="G470" s="54">
        <v>4990.25</v>
      </c>
      <c r="H470" s="13">
        <f t="shared" si="232"/>
        <v>54.76</v>
      </c>
      <c r="I470" s="13">
        <f t="shared" si="233"/>
        <v>486.728</v>
      </c>
      <c r="J470" s="13">
        <f t="shared" si="234"/>
        <v>21.301</v>
      </c>
      <c r="K470" s="13">
        <v>0</v>
      </c>
      <c r="L470" s="13"/>
      <c r="M470" s="13">
        <f t="shared" si="236"/>
        <v>562.789</v>
      </c>
      <c r="N470" s="13">
        <v>0</v>
      </c>
      <c r="O470" s="13">
        <f t="shared" si="237"/>
        <v>243.36</v>
      </c>
      <c r="P470" s="13">
        <f t="shared" si="238"/>
        <v>9.13</v>
      </c>
      <c r="Q470" s="13">
        <v>0</v>
      </c>
      <c r="R470" s="13"/>
      <c r="S470" s="13">
        <f t="shared" si="240"/>
        <v>252.49</v>
      </c>
      <c r="T470" s="13">
        <f t="shared" si="241"/>
        <v>815.279</v>
      </c>
      <c r="U470" s="13"/>
      <c r="AA470" s="105"/>
    </row>
    <row r="471" s="73" customFormat="1" spans="1:30">
      <c r="A471" s="92"/>
      <c r="B471" s="92"/>
      <c r="C471" s="92" t="s">
        <v>1071</v>
      </c>
      <c r="D471" s="92" t="s">
        <v>1072</v>
      </c>
      <c r="E471" s="92">
        <v>3042.05</v>
      </c>
      <c r="F471" s="92">
        <v>3043</v>
      </c>
      <c r="G471" s="92">
        <v>0</v>
      </c>
      <c r="H471" s="92">
        <v>54.76</v>
      </c>
      <c r="I471" s="92">
        <v>486.728</v>
      </c>
      <c r="J471" s="92">
        <v>21.301</v>
      </c>
      <c r="K471" s="92">
        <v>0</v>
      </c>
      <c r="L471" s="92"/>
      <c r="M471" s="92">
        <v>562.789</v>
      </c>
      <c r="N471" s="92">
        <v>0</v>
      </c>
      <c r="O471" s="92">
        <v>243.36</v>
      </c>
      <c r="P471" s="92">
        <v>9.13</v>
      </c>
      <c r="Q471" s="92">
        <v>0</v>
      </c>
      <c r="R471" s="92"/>
      <c r="S471" s="92">
        <v>252.49</v>
      </c>
      <c r="T471" s="92">
        <v>815.279</v>
      </c>
      <c r="U471" s="92"/>
      <c r="X471" s="73">
        <v>486.728</v>
      </c>
      <c r="Y471" s="73">
        <v>0</v>
      </c>
      <c r="Z471" s="73">
        <v>243.36</v>
      </c>
      <c r="AA471" s="73" t="s">
        <v>1216</v>
      </c>
      <c r="AB471" s="73">
        <v>9.13</v>
      </c>
      <c r="AC471" s="73">
        <v>0</v>
      </c>
      <c r="AD471" s="73">
        <v>0</v>
      </c>
    </row>
    <row r="472" s="73" customFormat="1" ht="20" customHeight="1" spans="1:30">
      <c r="A472" s="91"/>
      <c r="B472" s="13"/>
      <c r="C472" s="128" t="s">
        <v>188</v>
      </c>
      <c r="D472" s="13" t="s">
        <v>189</v>
      </c>
      <c r="E472" s="13">
        <v>2836.2</v>
      </c>
      <c r="F472" s="13">
        <v>2837</v>
      </c>
      <c r="G472" s="13">
        <v>5228.42</v>
      </c>
      <c r="H472" s="22">
        <f>ROUND(E472*0.018,2)</f>
        <v>51.05</v>
      </c>
      <c r="I472" s="13">
        <f>E472*0.16</f>
        <v>453.792</v>
      </c>
      <c r="J472" s="13">
        <f>F472*0.007</f>
        <v>19.859</v>
      </c>
      <c r="K472" s="13">
        <f t="shared" si="235"/>
        <v>444.42</v>
      </c>
      <c r="L472" s="13"/>
      <c r="M472" s="13">
        <f>SUM(H472:K472)</f>
        <v>969.121</v>
      </c>
      <c r="N472" s="13">
        <v>0</v>
      </c>
      <c r="O472" s="13">
        <f>ROUND(E472*0.08,2)</f>
        <v>226.9</v>
      </c>
      <c r="P472" s="13">
        <f>ROUND(F472*0.003,2)</f>
        <v>8.51</v>
      </c>
      <c r="Q472" s="13">
        <f>ROUND(G472*0.02,2)</f>
        <v>104.57</v>
      </c>
      <c r="R472" s="13"/>
      <c r="S472" s="13">
        <f>SUM(N472:Q472)</f>
        <v>339.98</v>
      </c>
      <c r="T472" s="13">
        <f>M472+S472</f>
        <v>1309.101</v>
      </c>
      <c r="U472" s="134" t="s">
        <v>1090</v>
      </c>
      <c r="V472" s="73" t="str">
        <f>VLOOKUP(D472,[3]汇总!I$2:J$326,2,0)</f>
        <v>√</v>
      </c>
      <c r="W472" s="73">
        <f>VLOOKUP(D472,'[4]2021.05'!$E$5:$F$203,2,0)</f>
        <v>1790</v>
      </c>
      <c r="X472" s="73">
        <f>I472*1</f>
        <v>453.792</v>
      </c>
      <c r="Y472" s="73">
        <f>I472-X472</f>
        <v>0</v>
      </c>
      <c r="Z472" s="73">
        <f>O472-Y472</f>
        <v>226.9</v>
      </c>
      <c r="AA472" s="105" t="str">
        <f>VLOOKUP(C472,[7]export!$B$1:$I$388,8,0)</f>
        <v>226.9</v>
      </c>
      <c r="AB472" s="73">
        <f>VLOOKUP(C472,[8]Sheet1!$B$1:$K$500,9,0)</f>
        <v>8.51</v>
      </c>
      <c r="AC472" s="73">
        <f>P472-AB472</f>
        <v>0</v>
      </c>
      <c r="AD472" s="73">
        <f>VLOOKUP(C472,'2021.06'!$C$2:$M$500,9,0)</f>
        <v>424.17</v>
      </c>
    </row>
    <row r="473" s="73" customFormat="1" spans="1:30">
      <c r="A473" s="92"/>
      <c r="B473" s="92"/>
      <c r="C473" s="129" t="s">
        <v>538</v>
      </c>
      <c r="D473" s="92" t="s">
        <v>539</v>
      </c>
      <c r="E473" s="92">
        <v>2836.2</v>
      </c>
      <c r="F473" s="92">
        <v>2837</v>
      </c>
      <c r="G473" s="92">
        <v>5228.42</v>
      </c>
      <c r="H473" s="130">
        <v>51.05</v>
      </c>
      <c r="I473" s="92">
        <v>453.792</v>
      </c>
      <c r="J473" s="92">
        <v>19.859</v>
      </c>
      <c r="K473" s="92">
        <v>444.42</v>
      </c>
      <c r="L473" s="92"/>
      <c r="M473" s="92">
        <v>969.121</v>
      </c>
      <c r="N473" s="92">
        <v>0</v>
      </c>
      <c r="O473" s="92">
        <v>226.9</v>
      </c>
      <c r="P473" s="92">
        <v>8.51</v>
      </c>
      <c r="Q473" s="92">
        <v>104.57</v>
      </c>
      <c r="R473" s="92"/>
      <c r="S473" s="92">
        <v>339.98</v>
      </c>
      <c r="T473" s="92">
        <v>1309.101</v>
      </c>
      <c r="U473" s="135"/>
      <c r="V473" s="73" t="s">
        <v>1218</v>
      </c>
      <c r="W473" s="73">
        <v>4180</v>
      </c>
      <c r="X473" s="73">
        <v>453.792</v>
      </c>
      <c r="Y473" s="73">
        <v>0</v>
      </c>
      <c r="Z473" s="73">
        <v>226.9</v>
      </c>
      <c r="AA473" s="73" t="s">
        <v>1220</v>
      </c>
      <c r="AB473" s="73">
        <v>8.51</v>
      </c>
      <c r="AC473" s="73">
        <v>0</v>
      </c>
      <c r="AD473" s="73">
        <v>424.17</v>
      </c>
    </row>
    <row r="474" s="73" customFormat="1" spans="1:30">
      <c r="A474" s="92"/>
      <c r="B474" s="92"/>
      <c r="C474" s="129" t="s">
        <v>1021</v>
      </c>
      <c r="D474" s="92" t="s">
        <v>1022</v>
      </c>
      <c r="E474" s="92">
        <v>3042.05</v>
      </c>
      <c r="F474" s="92">
        <v>3043</v>
      </c>
      <c r="G474" s="92">
        <v>0</v>
      </c>
      <c r="H474" s="130">
        <v>54.76</v>
      </c>
      <c r="I474" s="92">
        <v>0</v>
      </c>
      <c r="J474" s="92">
        <v>0</v>
      </c>
      <c r="K474" s="92">
        <v>0</v>
      </c>
      <c r="L474" s="92"/>
      <c r="M474" s="92">
        <v>54.76</v>
      </c>
      <c r="N474" s="92">
        <v>0</v>
      </c>
      <c r="O474" s="92">
        <v>0</v>
      </c>
      <c r="P474" s="92">
        <v>0</v>
      </c>
      <c r="Q474" s="92">
        <v>0</v>
      </c>
      <c r="R474" s="92"/>
      <c r="S474" s="92">
        <v>0</v>
      </c>
      <c r="T474" s="92">
        <v>54.76</v>
      </c>
      <c r="U474" s="135"/>
      <c r="Y474" s="73" t="e">
        <v>#N/A</v>
      </c>
      <c r="Z474" s="73" t="e">
        <v>#N/A</v>
      </c>
      <c r="AA474" s="73" t="e">
        <v>#N/A</v>
      </c>
      <c r="AB474" s="73" t="e">
        <v>#N/A</v>
      </c>
      <c r="AC474" s="73" t="e">
        <v>#N/A</v>
      </c>
      <c r="AD474" s="73">
        <v>0</v>
      </c>
    </row>
    <row r="475" s="73" customFormat="1" spans="1:22">
      <c r="A475" s="92"/>
      <c r="B475" s="92"/>
      <c r="C475" s="129" t="s">
        <v>1221</v>
      </c>
      <c r="D475" s="92" t="s">
        <v>1222</v>
      </c>
      <c r="E475" s="92">
        <v>3042.05</v>
      </c>
      <c r="F475" s="92">
        <v>3043</v>
      </c>
      <c r="G475" s="92">
        <v>5228.42</v>
      </c>
      <c r="H475" s="130">
        <v>54.76</v>
      </c>
      <c r="I475" s="92">
        <v>486.728</v>
      </c>
      <c r="J475" s="92">
        <v>21.301</v>
      </c>
      <c r="K475" s="92">
        <v>444.42</v>
      </c>
      <c r="L475" s="92"/>
      <c r="M475" s="92">
        <v>1007.209</v>
      </c>
      <c r="N475" s="92">
        <v>0</v>
      </c>
      <c r="O475" s="92">
        <v>243.36</v>
      </c>
      <c r="P475" s="92">
        <v>9.13</v>
      </c>
      <c r="Q475" s="92">
        <v>104.57</v>
      </c>
      <c r="R475" s="92"/>
      <c r="S475" s="92">
        <v>357.06</v>
      </c>
      <c r="T475" s="92">
        <v>1364.269</v>
      </c>
      <c r="U475" s="135"/>
      <c r="V475" s="73" t="s">
        <v>50</v>
      </c>
    </row>
    <row r="476" s="73" customFormat="1" spans="1:30">
      <c r="A476" s="92"/>
      <c r="B476" s="92"/>
      <c r="C476" s="130" t="s">
        <v>1069</v>
      </c>
      <c r="D476" s="92" t="s">
        <v>1070</v>
      </c>
      <c r="E476" s="92">
        <v>3042.05</v>
      </c>
      <c r="F476" s="92">
        <v>3043</v>
      </c>
      <c r="G476" s="92">
        <v>5228.42</v>
      </c>
      <c r="H476" s="130">
        <v>54.76</v>
      </c>
      <c r="I476" s="92">
        <v>486.728</v>
      </c>
      <c r="J476" s="92">
        <v>21.301</v>
      </c>
      <c r="K476" s="92">
        <v>444.42</v>
      </c>
      <c r="L476" s="92"/>
      <c r="M476" s="92">
        <v>1007.209</v>
      </c>
      <c r="N476" s="92">
        <v>0</v>
      </c>
      <c r="O476" s="92">
        <v>243.36</v>
      </c>
      <c r="P476" s="92">
        <v>9.13</v>
      </c>
      <c r="Q476" s="92">
        <v>104.57</v>
      </c>
      <c r="R476" s="92"/>
      <c r="S476" s="92">
        <v>357.06</v>
      </c>
      <c r="T476" s="92">
        <v>1364.269</v>
      </c>
      <c r="U476" s="135"/>
      <c r="X476" s="73">
        <v>486.728</v>
      </c>
      <c r="Y476" s="73">
        <v>0</v>
      </c>
      <c r="Z476" s="73">
        <v>243.36</v>
      </c>
      <c r="AA476" s="73" t="s">
        <v>1216</v>
      </c>
      <c r="AB476" s="73">
        <v>9.13</v>
      </c>
      <c r="AC476" s="73">
        <v>0</v>
      </c>
      <c r="AD476" s="73">
        <v>424.17</v>
      </c>
    </row>
    <row r="477" s="74" customFormat="1" ht="10.5" spans="1:34">
      <c r="A477" s="93"/>
      <c r="B477" s="93"/>
      <c r="C477" s="131" t="s">
        <v>829</v>
      </c>
      <c r="D477" s="93" t="s">
        <v>830</v>
      </c>
      <c r="E477" s="93">
        <v>3042.05</v>
      </c>
      <c r="F477" s="93">
        <v>3043</v>
      </c>
      <c r="G477" s="93">
        <v>5228.42</v>
      </c>
      <c r="H477" s="131">
        <v>54.76</v>
      </c>
      <c r="I477" s="93">
        <v>486.728</v>
      </c>
      <c r="J477" s="93">
        <v>21.301</v>
      </c>
      <c r="K477" s="93">
        <v>444.42</v>
      </c>
      <c r="L477" s="93"/>
      <c r="M477" s="93">
        <v>1007.209</v>
      </c>
      <c r="N477" s="93">
        <v>0</v>
      </c>
      <c r="O477" s="93">
        <v>243.36</v>
      </c>
      <c r="P477" s="93">
        <v>9.13</v>
      </c>
      <c r="Q477" s="93">
        <v>104.57</v>
      </c>
      <c r="R477" s="93"/>
      <c r="S477" s="93">
        <v>357.06</v>
      </c>
      <c r="T477" s="93">
        <v>1364.269</v>
      </c>
      <c r="U477" s="135"/>
      <c r="X477" s="74">
        <v>486.728</v>
      </c>
      <c r="Y477" s="74">
        <v>0</v>
      </c>
      <c r="Z477" s="74">
        <v>243.36</v>
      </c>
      <c r="AA477" s="74" t="s">
        <v>1216</v>
      </c>
      <c r="AB477" s="74">
        <v>9.13</v>
      </c>
      <c r="AC477" s="74">
        <v>0</v>
      </c>
      <c r="AD477" s="74">
        <v>424.17</v>
      </c>
      <c r="AE477" s="74">
        <v>21.301</v>
      </c>
      <c r="AF477" s="74">
        <v>0</v>
      </c>
      <c r="AH477" s="74" t="e">
        <v>#N/A</v>
      </c>
    </row>
    <row r="478" s="73" customFormat="1" spans="1:34">
      <c r="A478" s="92"/>
      <c r="B478" s="92"/>
      <c r="C478" s="129" t="s">
        <v>1223</v>
      </c>
      <c r="D478" s="92" t="s">
        <v>1224</v>
      </c>
      <c r="E478" s="92">
        <v>3042.05</v>
      </c>
      <c r="F478" s="92">
        <v>3043</v>
      </c>
      <c r="G478" s="92">
        <v>5228.42</v>
      </c>
      <c r="H478" s="130">
        <v>54.76</v>
      </c>
      <c r="I478" s="92">
        <v>486.728</v>
      </c>
      <c r="J478" s="92">
        <v>21.301</v>
      </c>
      <c r="K478" s="92">
        <v>444.42</v>
      </c>
      <c r="L478" s="92"/>
      <c r="M478" s="92">
        <v>1007.209</v>
      </c>
      <c r="N478" s="92">
        <v>0</v>
      </c>
      <c r="O478" s="92">
        <v>243.36</v>
      </c>
      <c r="P478" s="92">
        <v>9.13</v>
      </c>
      <c r="Q478" s="92">
        <v>104.57</v>
      </c>
      <c r="R478" s="92"/>
      <c r="S478" s="92">
        <v>357.06</v>
      </c>
      <c r="T478" s="92">
        <v>1364.269</v>
      </c>
      <c r="U478" s="135"/>
      <c r="V478" s="73" t="s">
        <v>50</v>
      </c>
      <c r="AE478" s="73" t="e">
        <v>#N/A</v>
      </c>
      <c r="AF478" s="73" t="e">
        <v>#N/A</v>
      </c>
      <c r="AH478" s="73" t="e">
        <v>#N/A</v>
      </c>
    </row>
    <row r="479" s="73" customFormat="1" spans="1:34">
      <c r="A479" s="92"/>
      <c r="B479" s="92"/>
      <c r="C479" s="130" t="s">
        <v>1067</v>
      </c>
      <c r="D479" s="92" t="s">
        <v>1068</v>
      </c>
      <c r="E479" s="92">
        <v>3042.05</v>
      </c>
      <c r="F479" s="92">
        <v>3043</v>
      </c>
      <c r="G479" s="92">
        <v>5228.42</v>
      </c>
      <c r="H479" s="130">
        <v>54.76</v>
      </c>
      <c r="I479" s="92">
        <v>486.728</v>
      </c>
      <c r="J479" s="92">
        <v>21.301</v>
      </c>
      <c r="K479" s="92">
        <v>444.42</v>
      </c>
      <c r="L479" s="92"/>
      <c r="M479" s="92">
        <v>1007.209</v>
      </c>
      <c r="N479" s="92">
        <v>0</v>
      </c>
      <c r="O479" s="92">
        <v>243.36</v>
      </c>
      <c r="P479" s="92">
        <v>9.13</v>
      </c>
      <c r="Q479" s="92">
        <v>104.57</v>
      </c>
      <c r="R479" s="92"/>
      <c r="S479" s="92">
        <v>357.06</v>
      </c>
      <c r="T479" s="92">
        <v>1364.269</v>
      </c>
      <c r="U479" s="136"/>
      <c r="X479" s="73">
        <v>486.728</v>
      </c>
      <c r="Y479" s="73">
        <v>0</v>
      </c>
      <c r="Z479" s="73">
        <v>243.36</v>
      </c>
      <c r="AA479" s="73" t="s">
        <v>1216</v>
      </c>
      <c r="AB479" s="73">
        <v>9.13</v>
      </c>
      <c r="AC479" s="73">
        <v>0</v>
      </c>
      <c r="AD479" s="73">
        <v>424.17</v>
      </c>
      <c r="AE479" s="73">
        <v>21.301</v>
      </c>
      <c r="AF479" s="73">
        <v>0</v>
      </c>
      <c r="AH479" s="73" t="s">
        <v>1225</v>
      </c>
    </row>
    <row r="485" spans="3:3">
      <c r="C485" s="23" t="s">
        <v>1226</v>
      </c>
    </row>
    <row r="486" spans="3:3">
      <c r="C486" s="44" t="s">
        <v>1227</v>
      </c>
    </row>
  </sheetData>
  <autoFilter ref="A1:T486">
    <extLst/>
  </autoFilter>
  <mergeCells count="51">
    <mergeCell ref="A1:T1"/>
    <mergeCell ref="H2:M2"/>
    <mergeCell ref="N2:S2"/>
    <mergeCell ref="B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44:C444"/>
    <mergeCell ref="A2:A3"/>
    <mergeCell ref="B2:B3"/>
    <mergeCell ref="B5:B7"/>
    <mergeCell ref="B8:B17"/>
    <mergeCell ref="B18:B23"/>
    <mergeCell ref="B24:B27"/>
    <mergeCell ref="B28:B41"/>
    <mergeCell ref="B42:B46"/>
    <mergeCell ref="B47:B52"/>
    <mergeCell ref="B53:B62"/>
    <mergeCell ref="B63:B70"/>
    <mergeCell ref="B71:B74"/>
    <mergeCell ref="B75:B114"/>
    <mergeCell ref="B116:B125"/>
    <mergeCell ref="B126:B131"/>
    <mergeCell ref="B133:B150"/>
    <mergeCell ref="B153:B202"/>
    <mergeCell ref="B209:B240"/>
    <mergeCell ref="B241:B247"/>
    <mergeCell ref="B248:B260"/>
    <mergeCell ref="B262:B291"/>
    <mergeCell ref="B292:B350"/>
    <mergeCell ref="B355:B421"/>
    <mergeCell ref="C2:C3"/>
    <mergeCell ref="D2:D3"/>
    <mergeCell ref="E2:E3"/>
    <mergeCell ref="F2:F3"/>
    <mergeCell ref="G2:G3"/>
    <mergeCell ref="T2:T3"/>
    <mergeCell ref="U2:U3"/>
    <mergeCell ref="U445:U449"/>
    <mergeCell ref="U468:U470"/>
    <mergeCell ref="U472:U479"/>
    <mergeCell ref="A434:T438"/>
  </mergeCells>
  <conditionalFormatting sqref="C432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445">
    <cfRule type="duplicateValues" dxfId="0" priority="29"/>
  </conditionalFormatting>
  <conditionalFormatting sqref="C446">
    <cfRule type="duplicateValues" dxfId="0" priority="27"/>
  </conditionalFormatting>
  <conditionalFormatting sqref="C447">
    <cfRule type="duplicateValues" dxfId="0" priority="25"/>
  </conditionalFormatting>
  <conditionalFormatting sqref="C448">
    <cfRule type="duplicateValues" dxfId="0" priority="26"/>
  </conditionalFormatting>
  <conditionalFormatting sqref="C449">
    <cfRule type="duplicateValues" dxfId="0" priority="23"/>
  </conditionalFormatting>
  <conditionalFormatting sqref="C454">
    <cfRule type="duplicateValues" dxfId="0" priority="28"/>
  </conditionalFormatting>
  <conditionalFormatting sqref="C455">
    <cfRule type="duplicateValues" dxfId="0" priority="24"/>
  </conditionalFormatting>
  <conditionalFormatting sqref="C472">
    <cfRule type="duplicateValues" dxfId="0" priority="20"/>
    <cfRule type="duplicateValues" dxfId="0" priority="21"/>
  </conditionalFormatting>
  <conditionalFormatting sqref="C$1:C$1048576">
    <cfRule type="duplicateValues" dxfId="0" priority="2"/>
    <cfRule type="duplicateValues" dxfId="0" priority="1"/>
  </conditionalFormatting>
  <conditionalFormatting sqref="C258:C261">
    <cfRule type="duplicateValues" dxfId="0" priority="14"/>
    <cfRule type="duplicateValues" dxfId="0" priority="13"/>
  </conditionalFormatting>
  <conditionalFormatting sqref="C445:C478">
    <cfRule type="duplicateValues" dxfId="0" priority="17"/>
  </conditionalFormatting>
  <conditionalFormatting sqref="C445:C482">
    <cfRule type="duplicateValues" dxfId="0" priority="9"/>
  </conditionalFormatting>
  <conditionalFormatting sqref="C485:C486">
    <cfRule type="duplicateValues" dxfId="0" priority="3"/>
  </conditionalFormatting>
  <conditionalFormatting sqref="C1:C431 C433:C484 C487:C1048576">
    <cfRule type="duplicateValues" dxfId="0" priority="15"/>
    <cfRule type="duplicateValues" dxfId="0" priority="16"/>
  </conditionalFormatting>
  <conditionalFormatting sqref="C1:C257 C262:C431 C433:C471 C473:C484 C487:C1048576">
    <cfRule type="duplicateValues" dxfId="0" priority="22"/>
  </conditionalFormatting>
  <conditionalFormatting sqref="C1:C257 C262:C431 C433:C444 C456:C471 C473:C484 C487:C1048576 C450:C453">
    <cfRule type="duplicateValues" dxfId="0" priority="30"/>
  </conditionalFormatting>
  <conditionalFormatting sqref="C485 C486">
    <cfRule type="duplicateValues" dxfId="0" priority="4"/>
  </conditionalFormatting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77"/>
  <sheetViews>
    <sheetView tabSelected="1" topLeftCell="A408" workbookViewId="0">
      <selection activeCell="N428" sqref="N428"/>
    </sheetView>
  </sheetViews>
  <sheetFormatPr defaultColWidth="9" defaultRowHeight="13.5"/>
  <cols>
    <col min="1" max="1" width="6.375" style="4" customWidth="1"/>
    <col min="2" max="2" width="9" style="4"/>
    <col min="3" max="3" width="9" style="41"/>
    <col min="4" max="4" width="24.625" style="41" customWidth="1"/>
    <col min="5" max="5" width="15.875" style="4" customWidth="1"/>
    <col min="6" max="6" width="13" style="4" customWidth="1"/>
    <col min="7" max="7" width="13.375" style="4" customWidth="1"/>
    <col min="8" max="8" width="11.5" style="4" customWidth="1"/>
    <col min="9" max="10" width="11.625" style="4"/>
    <col min="11" max="12" width="10.625" style="4" customWidth="1"/>
    <col min="13" max="13" width="11.5" style="4"/>
    <col min="14" max="14" width="12.875" style="4"/>
    <col min="15" max="16" width="12.875" style="4" customWidth="1"/>
    <col min="17" max="17" width="7.875" style="4" customWidth="1"/>
    <col min="18" max="19" width="11.625" style="4" customWidth="1"/>
    <col min="20" max="20" width="10.375" style="4" customWidth="1"/>
    <col min="21" max="22" width="11.625" style="4" customWidth="1"/>
    <col min="23" max="24" width="12.875" style="4" customWidth="1"/>
    <col min="25" max="25" width="9" style="4" customWidth="1"/>
    <col min="26" max="27" width="9" style="2" customWidth="1"/>
    <col min="28" max="28" width="9.375" style="2" customWidth="1"/>
    <col min="29" max="30" width="9" style="2" customWidth="1"/>
    <col min="31" max="31" width="20" style="2" customWidth="1"/>
    <col min="32" max="33" width="9" style="2" customWidth="1"/>
    <col min="34" max="34" width="9" style="2"/>
    <col min="35" max="35" width="9.375" style="2"/>
    <col min="36" max="16384" width="9" style="2"/>
  </cols>
  <sheetData>
    <row r="1" ht="20" customHeight="1" spans="1:24">
      <c r="A1" s="6" t="s">
        <v>1169</v>
      </c>
      <c r="B1" s="6"/>
      <c r="C1" s="75"/>
      <c r="D1" s="7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20" customHeight="1" spans="1:25">
      <c r="A2" s="8" t="s">
        <v>1</v>
      </c>
      <c r="B2" s="8" t="s">
        <v>2</v>
      </c>
      <c r="C2" s="8" t="s">
        <v>3</v>
      </c>
      <c r="D2" s="8" t="s">
        <v>4</v>
      </c>
      <c r="E2" s="8" t="s">
        <v>1228</v>
      </c>
      <c r="F2" s="8" t="s">
        <v>1229</v>
      </c>
      <c r="G2" s="8" t="s">
        <v>6</v>
      </c>
      <c r="H2" s="8" t="s">
        <v>7</v>
      </c>
      <c r="I2" s="8" t="s">
        <v>8</v>
      </c>
      <c r="J2" s="8"/>
      <c r="K2" s="8"/>
      <c r="L2" s="8"/>
      <c r="M2" s="8"/>
      <c r="N2" s="8"/>
      <c r="O2" s="8"/>
      <c r="P2" s="8"/>
      <c r="Q2" s="8" t="s">
        <v>9</v>
      </c>
      <c r="R2" s="8"/>
      <c r="S2" s="8"/>
      <c r="T2" s="8"/>
      <c r="U2" s="8"/>
      <c r="V2" s="8"/>
      <c r="W2" s="8"/>
      <c r="X2" s="34" t="s">
        <v>10</v>
      </c>
      <c r="Y2" s="34" t="s">
        <v>11</v>
      </c>
    </row>
    <row r="3" ht="24" spans="1:25">
      <c r="A3" s="8"/>
      <c r="B3" s="8"/>
      <c r="C3" s="8"/>
      <c r="D3" s="8"/>
      <c r="E3" s="8"/>
      <c r="F3" s="8"/>
      <c r="G3" s="8"/>
      <c r="H3" s="8"/>
      <c r="I3" s="8" t="s">
        <v>765</v>
      </c>
      <c r="J3" s="8" t="s">
        <v>1230</v>
      </c>
      <c r="K3" s="8" t="s">
        <v>766</v>
      </c>
      <c r="L3" s="8" t="s">
        <v>1231</v>
      </c>
      <c r="M3" s="8" t="s">
        <v>767</v>
      </c>
      <c r="N3" s="8" t="s">
        <v>768</v>
      </c>
      <c r="O3" s="8" t="s">
        <v>838</v>
      </c>
      <c r="P3" s="8" t="s">
        <v>16</v>
      </c>
      <c r="Q3" s="8" t="s">
        <v>769</v>
      </c>
      <c r="R3" s="8" t="s">
        <v>770</v>
      </c>
      <c r="S3" s="8" t="s">
        <v>1231</v>
      </c>
      <c r="T3" s="8" t="s">
        <v>771</v>
      </c>
      <c r="U3" s="8" t="s">
        <v>772</v>
      </c>
      <c r="V3" s="8" t="s">
        <v>838</v>
      </c>
      <c r="W3" s="8" t="s">
        <v>16</v>
      </c>
      <c r="X3" s="34"/>
      <c r="Y3" s="34"/>
    </row>
    <row r="4" ht="20" customHeight="1" spans="1:38">
      <c r="A4" s="10">
        <f t="shared" ref="A4:A22" si="0">ROW()-3</f>
        <v>1</v>
      </c>
      <c r="B4" s="76" t="s">
        <v>21</v>
      </c>
      <c r="C4" s="11" t="s">
        <v>22</v>
      </c>
      <c r="D4" s="58" t="s">
        <v>23</v>
      </c>
      <c r="E4" s="11">
        <v>3245.4</v>
      </c>
      <c r="F4" s="11">
        <f>VLOOKUP(C4,'[11]9月'!$B:$Q,16,0)</f>
        <v>3245.4</v>
      </c>
      <c r="G4" s="11">
        <v>3245.4</v>
      </c>
      <c r="H4" s="13">
        <v>5228.42</v>
      </c>
      <c r="I4" s="11">
        <f>ROUND(E4*0.018,2)</f>
        <v>58.42</v>
      </c>
      <c r="J4" s="11">
        <f>VLOOKUP(C4,[10]补收!$G$2454:$H$2869,2,0)</f>
        <v>58.96</v>
      </c>
      <c r="K4" s="11">
        <f>F4*0.16</f>
        <v>519.264</v>
      </c>
      <c r="L4" s="11">
        <f>VLOOKUP(C4,[11]Sheet3!$L$1:$O$352,4,0)</f>
        <v>523.776</v>
      </c>
      <c r="M4" s="11">
        <f>G4*0.007</f>
        <v>22.7178</v>
      </c>
      <c r="N4" s="13">
        <f>ROUND(H4*0.085,2)</f>
        <v>444.42</v>
      </c>
      <c r="O4" s="13"/>
      <c r="P4" s="13">
        <f t="shared" ref="P4:P19" si="1">SUM(I4:O4)</f>
        <v>1627.5578</v>
      </c>
      <c r="Q4" s="11">
        <v>0</v>
      </c>
      <c r="R4" s="11">
        <f>ROUND(F4*0.08,2)</f>
        <v>259.63</v>
      </c>
      <c r="S4" s="11">
        <f>VLOOKUP(C4,[11]Sheet3!$A:$B,2,0)</f>
        <v>261.84</v>
      </c>
      <c r="T4" s="11">
        <f>ROUND(G4*0.003,2)</f>
        <v>9.74</v>
      </c>
      <c r="U4" s="13">
        <f>ROUND(H4*0.02,2)</f>
        <v>104.57</v>
      </c>
      <c r="V4" s="13"/>
      <c r="W4" s="11">
        <f>SUM(Q4:V4)</f>
        <v>635.78</v>
      </c>
      <c r="X4" s="11">
        <f>P4+W4</f>
        <v>2263.3378</v>
      </c>
      <c r="Y4" s="11"/>
      <c r="Z4" s="2" t="str">
        <f>VLOOKUP(D4,[3]汇总!I$2:J$326,2,0)</f>
        <v>√</v>
      </c>
      <c r="AA4" s="2">
        <f>VLOOKUP(D4,'[4]2021.05'!$E$5:$F$203,2,0)</f>
        <v>3180</v>
      </c>
      <c r="AB4" s="2">
        <f t="shared" ref="AB4:AB22" si="2">K4*1</f>
        <v>519.264</v>
      </c>
      <c r="AC4" s="2">
        <f t="shared" ref="AC4:AC22" si="3">K4-AB4</f>
        <v>0</v>
      </c>
      <c r="AD4" s="2">
        <f t="shared" ref="AD4:AD22" si="4">R4-AC4</f>
        <v>259.63</v>
      </c>
      <c r="AE4" s="35" t="str">
        <f>VLOOKUP(C4,[7]export!$B$1:$I$388,8,0)</f>
        <v>226.9</v>
      </c>
      <c r="AF4" s="2">
        <f>VLOOKUP(C4,[8]Sheet1!$B$1:$K$500,9,0)</f>
        <v>8.51</v>
      </c>
      <c r="AG4" s="2">
        <f t="shared" ref="AG4:AG22" si="5">T4-AF4</f>
        <v>1.23</v>
      </c>
      <c r="AH4" s="2">
        <f>VLOOKUP(C4,'2021.06'!$C$2:$M$500,9,0)</f>
        <v>424.17</v>
      </c>
      <c r="AI4" s="2">
        <f>VLOOKUP(D4,'2021.07'!$D$2:$M$435,7,0)</f>
        <v>19.859</v>
      </c>
      <c r="AJ4" s="2">
        <f t="shared" ref="AJ4:AJ17" si="6">AI4-M4</f>
        <v>-2.8588</v>
      </c>
      <c r="AL4" s="2" t="str">
        <f>VLOOKUP(D4,[9]Sheet1!$C$1:$H$500,6,0)</f>
        <v>正常应缴</v>
      </c>
    </row>
    <row r="5" ht="20" customHeight="1" spans="1:38">
      <c r="A5" s="10">
        <f t="shared" si="0"/>
        <v>2</v>
      </c>
      <c r="B5" s="77" t="s">
        <v>24</v>
      </c>
      <c r="C5" s="11" t="s">
        <v>25</v>
      </c>
      <c r="D5" s="11" t="s">
        <v>26</v>
      </c>
      <c r="E5" s="11">
        <v>3245.4</v>
      </c>
      <c r="F5" s="11">
        <f>VLOOKUP(C5,'[11]9月'!$B:$Q,16,0)</f>
        <v>3245.4</v>
      </c>
      <c r="G5" s="11">
        <v>3245.4</v>
      </c>
      <c r="H5" s="13">
        <v>5228.42</v>
      </c>
      <c r="I5" s="11">
        <f t="shared" ref="I5:I68" si="7">ROUND(E5*0.018,2)</f>
        <v>58.42</v>
      </c>
      <c r="J5" s="11">
        <f>VLOOKUP(C5,[10]补收!$G$2454:$H$2869,2,0)</f>
        <v>58.96</v>
      </c>
      <c r="K5" s="11">
        <f t="shared" ref="K5:K68" si="8">F5*0.16</f>
        <v>519.264</v>
      </c>
      <c r="L5" s="11">
        <f>VLOOKUP(C5,[11]Sheet3!$L$1:$O$352,4,0)</f>
        <v>523.776</v>
      </c>
      <c r="M5" s="11">
        <f t="shared" ref="M5:M19" si="9">G5*0.007</f>
        <v>22.7178</v>
      </c>
      <c r="N5" s="13">
        <f t="shared" ref="N5:N68" si="10">ROUND(H5*0.085,2)</f>
        <v>444.42</v>
      </c>
      <c r="O5" s="13"/>
      <c r="P5" s="13">
        <f t="shared" si="1"/>
        <v>1627.5578</v>
      </c>
      <c r="Q5" s="11">
        <v>0</v>
      </c>
      <c r="R5" s="11">
        <f t="shared" ref="R5:R68" si="11">ROUND(F5*0.08,2)</f>
        <v>259.63</v>
      </c>
      <c r="S5" s="11">
        <f>VLOOKUP(C5,[11]Sheet3!$A:$B,2,0)</f>
        <v>261.84</v>
      </c>
      <c r="T5" s="11">
        <f t="shared" ref="T5:T68" si="12">ROUND(G5*0.003,2)</f>
        <v>9.74</v>
      </c>
      <c r="U5" s="13">
        <f t="shared" ref="U5:U19" si="13">ROUND(H5*0.02,2)</f>
        <v>104.57</v>
      </c>
      <c r="V5" s="13"/>
      <c r="W5" s="11">
        <f t="shared" ref="W5:W68" si="14">SUM(Q5:V5)</f>
        <v>635.78</v>
      </c>
      <c r="X5" s="11">
        <f t="shared" ref="X5:X68" si="15">P5+W5</f>
        <v>2263.3378</v>
      </c>
      <c r="Y5" s="11"/>
      <c r="Z5" s="2" t="str">
        <f>VLOOKUP(D5,[3]汇总!I$2:J$326,2,0)</f>
        <v>√</v>
      </c>
      <c r="AA5" s="2">
        <f>VLOOKUP(D5,'[4]2021.05'!$E$5:$F$203,2,0)</f>
        <v>3180</v>
      </c>
      <c r="AB5" s="2">
        <f t="shared" si="2"/>
        <v>519.264</v>
      </c>
      <c r="AC5" s="2">
        <f t="shared" si="3"/>
        <v>0</v>
      </c>
      <c r="AD5" s="2">
        <f t="shared" si="4"/>
        <v>259.63</v>
      </c>
      <c r="AE5" s="35" t="str">
        <f>VLOOKUP(C5,[7]export!$B$1:$I$388,8,0)</f>
        <v>226.9</v>
      </c>
      <c r="AF5" s="2">
        <f>VLOOKUP(C5,[8]Sheet1!$B$1:$K$500,9,0)</f>
        <v>8.51</v>
      </c>
      <c r="AG5" s="2">
        <f t="shared" si="5"/>
        <v>1.23</v>
      </c>
      <c r="AH5" s="2">
        <f>VLOOKUP(C5,'2021.06'!$C$2:$M$500,9,0)</f>
        <v>424.17</v>
      </c>
      <c r="AI5" s="2">
        <f>VLOOKUP(D5,'2021.07'!$D$2:$M$435,7,0)</f>
        <v>19.859</v>
      </c>
      <c r="AJ5" s="2">
        <f t="shared" si="6"/>
        <v>-2.8588</v>
      </c>
      <c r="AL5" s="2" t="str">
        <f>VLOOKUP(D5,[9]Sheet1!$C$1:$H$500,6,0)</f>
        <v>正常应缴</v>
      </c>
    </row>
    <row r="6" ht="20" customHeight="1" spans="1:38">
      <c r="A6" s="10">
        <f t="shared" si="0"/>
        <v>3</v>
      </c>
      <c r="B6" s="78"/>
      <c r="C6" s="11" t="s">
        <v>27</v>
      </c>
      <c r="D6" s="11" t="s">
        <v>28</v>
      </c>
      <c r="E6" s="11">
        <v>3245.4</v>
      </c>
      <c r="F6" s="11">
        <f>VLOOKUP(C6,'[11]9月'!$B:$Q,16,0)</f>
        <v>3245.4</v>
      </c>
      <c r="G6" s="11">
        <v>3245.4</v>
      </c>
      <c r="H6" s="13">
        <v>5228.42</v>
      </c>
      <c r="I6" s="11">
        <f t="shared" si="7"/>
        <v>58.42</v>
      </c>
      <c r="J6" s="11">
        <f>VLOOKUP(C6,[10]补收!$G$2454:$H$2869,2,0)</f>
        <v>58.96</v>
      </c>
      <c r="K6" s="11">
        <f t="shared" si="8"/>
        <v>519.264</v>
      </c>
      <c r="L6" s="11">
        <f>VLOOKUP(C6,[11]Sheet3!$L$1:$O$352,4,0)</f>
        <v>523.776</v>
      </c>
      <c r="M6" s="11">
        <f t="shared" si="9"/>
        <v>22.7178</v>
      </c>
      <c r="N6" s="13">
        <f t="shared" si="10"/>
        <v>444.42</v>
      </c>
      <c r="O6" s="13"/>
      <c r="P6" s="13">
        <f t="shared" si="1"/>
        <v>1627.5578</v>
      </c>
      <c r="Q6" s="11">
        <v>0</v>
      </c>
      <c r="R6" s="11">
        <f t="shared" si="11"/>
        <v>259.63</v>
      </c>
      <c r="S6" s="11">
        <f>VLOOKUP(C6,[11]Sheet3!$A:$B,2,0)</f>
        <v>261.84</v>
      </c>
      <c r="T6" s="11">
        <f t="shared" si="12"/>
        <v>9.74</v>
      </c>
      <c r="U6" s="13">
        <f t="shared" si="13"/>
        <v>104.57</v>
      </c>
      <c r="V6" s="13"/>
      <c r="W6" s="11">
        <f t="shared" si="14"/>
        <v>635.78</v>
      </c>
      <c r="X6" s="11">
        <f t="shared" si="15"/>
        <v>2263.3378</v>
      </c>
      <c r="Y6" s="11"/>
      <c r="Z6" s="2" t="str">
        <f>VLOOKUP(D6,[3]汇总!I$2:J$326,2,0)</f>
        <v>√</v>
      </c>
      <c r="AA6" s="2">
        <f>VLOOKUP(D6,'[4]2021.05'!$E$5:$F$203,2,0)</f>
        <v>4180</v>
      </c>
      <c r="AB6" s="2">
        <f t="shared" si="2"/>
        <v>519.264</v>
      </c>
      <c r="AC6" s="2">
        <f t="shared" si="3"/>
        <v>0</v>
      </c>
      <c r="AD6" s="2">
        <f t="shared" si="4"/>
        <v>259.63</v>
      </c>
      <c r="AE6" s="35" t="str">
        <f>VLOOKUP(C6,[7]export!$B$1:$I$388,8,0)</f>
        <v>226.9</v>
      </c>
      <c r="AF6" s="2">
        <f>VLOOKUP(C6,[8]Sheet1!$B$1:$K$500,9,0)</f>
        <v>8.51</v>
      </c>
      <c r="AG6" s="2">
        <f t="shared" si="5"/>
        <v>1.23</v>
      </c>
      <c r="AH6" s="2">
        <f>VLOOKUP(C6,'2021.06'!$C$2:$M$500,9,0)</f>
        <v>424.17</v>
      </c>
      <c r="AI6" s="2">
        <f>VLOOKUP(D6,'2021.07'!$D$2:$M$435,7,0)</f>
        <v>19.859</v>
      </c>
      <c r="AJ6" s="2">
        <f t="shared" si="6"/>
        <v>-2.8588</v>
      </c>
      <c r="AL6" s="2" t="str">
        <f>VLOOKUP(D6,[9]Sheet1!$C$1:$H$500,6,0)</f>
        <v>正常应缴</v>
      </c>
    </row>
    <row r="7" ht="20" customHeight="1" spans="1:38">
      <c r="A7" s="10">
        <f t="shared" si="0"/>
        <v>4</v>
      </c>
      <c r="B7" s="79"/>
      <c r="C7" s="11" t="s">
        <v>839</v>
      </c>
      <c r="D7" s="11" t="s">
        <v>840</v>
      </c>
      <c r="E7" s="11">
        <v>3245.4</v>
      </c>
      <c r="F7" s="11">
        <f>VLOOKUP(C7,'[11]9月'!$B:$Q,16,0)</f>
        <v>3245.4</v>
      </c>
      <c r="G7" s="11">
        <v>3245.4</v>
      </c>
      <c r="H7" s="13">
        <v>5228.42</v>
      </c>
      <c r="I7" s="11">
        <f t="shared" si="7"/>
        <v>58.42</v>
      </c>
      <c r="J7" s="11">
        <f>VLOOKUP(C7,[10]补收!$G$2454:$H$2869,2,0)</f>
        <v>14.64</v>
      </c>
      <c r="K7" s="11">
        <f t="shared" si="8"/>
        <v>519.264</v>
      </c>
      <c r="L7" s="11">
        <f>VLOOKUP(C7,[11]Sheet3!$L$1:$O$352,4,0)</f>
        <v>130.144</v>
      </c>
      <c r="M7" s="11">
        <f t="shared" si="9"/>
        <v>22.7178</v>
      </c>
      <c r="N7" s="13">
        <f t="shared" si="10"/>
        <v>444.42</v>
      </c>
      <c r="O7" s="13"/>
      <c r="P7" s="13">
        <f t="shared" si="1"/>
        <v>1189.6058</v>
      </c>
      <c r="Q7" s="11">
        <v>0</v>
      </c>
      <c r="R7" s="11">
        <f t="shared" si="11"/>
        <v>259.63</v>
      </c>
      <c r="S7" s="11">
        <f>VLOOKUP(C7,[11]Sheet3!$A:$B,2,0)</f>
        <v>65.08</v>
      </c>
      <c r="T7" s="11">
        <f t="shared" si="12"/>
        <v>9.74</v>
      </c>
      <c r="U7" s="13">
        <f t="shared" si="13"/>
        <v>104.57</v>
      </c>
      <c r="V7" s="13"/>
      <c r="W7" s="11">
        <f t="shared" si="14"/>
        <v>439.02</v>
      </c>
      <c r="X7" s="11">
        <f t="shared" si="15"/>
        <v>1628.6258</v>
      </c>
      <c r="Y7" s="11"/>
      <c r="AA7" s="2" t="e">
        <f>VLOOKUP(D7,'[4]2021.05'!$E$5:$F$203,2,0)</f>
        <v>#N/A</v>
      </c>
      <c r="AB7" s="2">
        <f t="shared" si="2"/>
        <v>519.264</v>
      </c>
      <c r="AC7" s="2">
        <f t="shared" si="3"/>
        <v>0</v>
      </c>
      <c r="AD7" s="2">
        <f t="shared" si="4"/>
        <v>259.63</v>
      </c>
      <c r="AE7" s="35" t="str">
        <f>VLOOKUP(C7,[7]export!$B$1:$I$388,8,0)</f>
        <v>243.36</v>
      </c>
      <c r="AF7" s="2">
        <f>VLOOKUP(C7,[8]Sheet1!$B$1:$K$500,9,0)</f>
        <v>9.13</v>
      </c>
      <c r="AG7" s="2">
        <f t="shared" si="5"/>
        <v>0.609999999999999</v>
      </c>
      <c r="AH7" s="2">
        <f>VLOOKUP(C7,'2021.06'!$C$2:$M$500,9,0)</f>
        <v>424.17</v>
      </c>
      <c r="AI7" s="2">
        <f>VLOOKUP(D7,'2021.07'!$D$2:$M$435,7,0)</f>
        <v>21.301</v>
      </c>
      <c r="AJ7" s="2">
        <f t="shared" si="6"/>
        <v>-1.4168</v>
      </c>
      <c r="AL7" s="2" t="str">
        <f>VLOOKUP(D7,[9]Sheet1!$C$1:$H$500,6,0)</f>
        <v>正常应缴</v>
      </c>
    </row>
    <row r="8" ht="20" customHeight="1" spans="1:38">
      <c r="A8" s="10">
        <f t="shared" si="0"/>
        <v>5</v>
      </c>
      <c r="B8" s="77" t="s">
        <v>29</v>
      </c>
      <c r="C8" s="11" t="s">
        <v>30</v>
      </c>
      <c r="D8" s="11" t="s">
        <v>31</v>
      </c>
      <c r="E8" s="11">
        <v>3245.4</v>
      </c>
      <c r="F8" s="11">
        <f>VLOOKUP(C8,'[11]9月'!$B:$Q,16,0)</f>
        <v>3245.4</v>
      </c>
      <c r="G8" s="11">
        <v>3245.4</v>
      </c>
      <c r="H8" s="13">
        <v>5228.42</v>
      </c>
      <c r="I8" s="11">
        <f t="shared" si="7"/>
        <v>58.42</v>
      </c>
      <c r="J8" s="11">
        <f>VLOOKUP(C8,[10]补收!$G$2454:$H$2869,2,0)</f>
        <v>58.96</v>
      </c>
      <c r="K8" s="11">
        <f t="shared" si="8"/>
        <v>519.264</v>
      </c>
      <c r="L8" s="11">
        <f>VLOOKUP(C8,[11]Sheet3!$L$1:$O$352,4,0)</f>
        <v>523.776</v>
      </c>
      <c r="M8" s="11">
        <f t="shared" si="9"/>
        <v>22.7178</v>
      </c>
      <c r="N8" s="13">
        <f t="shared" si="10"/>
        <v>444.42</v>
      </c>
      <c r="O8" s="13"/>
      <c r="P8" s="13">
        <f t="shared" si="1"/>
        <v>1627.5578</v>
      </c>
      <c r="Q8" s="11">
        <v>0</v>
      </c>
      <c r="R8" s="11">
        <f t="shared" si="11"/>
        <v>259.63</v>
      </c>
      <c r="S8" s="11">
        <f>VLOOKUP(C8,[11]Sheet3!$A:$B,2,0)</f>
        <v>261.84</v>
      </c>
      <c r="T8" s="11">
        <f t="shared" si="12"/>
        <v>9.74</v>
      </c>
      <c r="U8" s="13">
        <f t="shared" si="13"/>
        <v>104.57</v>
      </c>
      <c r="V8" s="13"/>
      <c r="W8" s="11">
        <f t="shared" si="14"/>
        <v>635.78</v>
      </c>
      <c r="X8" s="11">
        <f t="shared" si="15"/>
        <v>2263.3378</v>
      </c>
      <c r="Y8" s="11"/>
      <c r="Z8" s="2" t="str">
        <f>VLOOKUP(D8,[3]汇总!I$2:J$326,2,0)</f>
        <v>√</v>
      </c>
      <c r="AA8" s="2">
        <f>VLOOKUP(D8,'[4]2021.05'!$E$5:$F$203,2,0)</f>
        <v>3180</v>
      </c>
      <c r="AB8" s="2">
        <f t="shared" si="2"/>
        <v>519.264</v>
      </c>
      <c r="AC8" s="2">
        <f t="shared" si="3"/>
        <v>0</v>
      </c>
      <c r="AD8" s="2">
        <f t="shared" si="4"/>
        <v>259.63</v>
      </c>
      <c r="AE8" s="35" t="str">
        <f>VLOOKUP(C8,[7]export!$B$1:$I$388,8,0)</f>
        <v>226.9</v>
      </c>
      <c r="AF8" s="2">
        <f>VLOOKUP(C8,[8]Sheet1!$B$1:$K$500,9,0)</f>
        <v>8.51</v>
      </c>
      <c r="AG8" s="2">
        <f t="shared" si="5"/>
        <v>1.23</v>
      </c>
      <c r="AH8" s="2">
        <f>VLOOKUP(C8,'2021.06'!$C$2:$M$500,9,0)</f>
        <v>424.17</v>
      </c>
      <c r="AI8" s="2">
        <f>VLOOKUP(D8,'2021.07'!$D$2:$M$435,7,0)</f>
        <v>19.859</v>
      </c>
      <c r="AJ8" s="2">
        <f t="shared" si="6"/>
        <v>-2.8588</v>
      </c>
      <c r="AL8" s="2" t="str">
        <f>VLOOKUP(D8,[9]Sheet1!$C$1:$H$500,6,0)</f>
        <v>正常应缴</v>
      </c>
    </row>
    <row r="9" ht="20" customHeight="1" spans="1:38">
      <c r="A9" s="10">
        <f t="shared" si="0"/>
        <v>6</v>
      </c>
      <c r="B9" s="78"/>
      <c r="C9" s="11" t="s">
        <v>32</v>
      </c>
      <c r="D9" s="11" t="s">
        <v>33</v>
      </c>
      <c r="E9" s="11">
        <v>3245.4</v>
      </c>
      <c r="F9" s="11">
        <f>VLOOKUP(C9,'[11]9月'!$B:$Q,16,0)</f>
        <v>3245.4</v>
      </c>
      <c r="G9" s="11">
        <v>3245.4</v>
      </c>
      <c r="H9" s="13">
        <v>5228.42</v>
      </c>
      <c r="I9" s="11">
        <f t="shared" si="7"/>
        <v>58.42</v>
      </c>
      <c r="J9" s="11">
        <f>VLOOKUP(C9,[10]补收!$G$2454:$H$2869,2,0)</f>
        <v>58.96</v>
      </c>
      <c r="K9" s="11">
        <f t="shared" si="8"/>
        <v>519.264</v>
      </c>
      <c r="L9" s="11">
        <f>VLOOKUP(C9,[11]Sheet3!$L$1:$O$352,4,0)</f>
        <v>523.776</v>
      </c>
      <c r="M9" s="11">
        <f t="shared" si="9"/>
        <v>22.7178</v>
      </c>
      <c r="N9" s="13">
        <f t="shared" si="10"/>
        <v>444.42</v>
      </c>
      <c r="O9" s="13"/>
      <c r="P9" s="13">
        <f t="shared" si="1"/>
        <v>1627.5578</v>
      </c>
      <c r="Q9" s="11">
        <v>0</v>
      </c>
      <c r="R9" s="11">
        <f t="shared" si="11"/>
        <v>259.63</v>
      </c>
      <c r="S9" s="11">
        <f>VLOOKUP(C9,[11]Sheet3!$A:$B,2,0)</f>
        <v>261.84</v>
      </c>
      <c r="T9" s="11">
        <f t="shared" si="12"/>
        <v>9.74</v>
      </c>
      <c r="U9" s="13">
        <f t="shared" si="13"/>
        <v>104.57</v>
      </c>
      <c r="V9" s="13"/>
      <c r="W9" s="11">
        <f t="shared" si="14"/>
        <v>635.78</v>
      </c>
      <c r="X9" s="11">
        <f t="shared" si="15"/>
        <v>2263.3378</v>
      </c>
      <c r="Y9" s="11"/>
      <c r="Z9" s="2" t="str">
        <f>VLOOKUP(D9,[3]汇总!I$2:J$326,2,0)</f>
        <v>√</v>
      </c>
      <c r="AA9" s="2">
        <f>VLOOKUP(D9,'[4]2021.05'!$E$5:$F$203,2,0)</f>
        <v>3180</v>
      </c>
      <c r="AB9" s="2">
        <f t="shared" si="2"/>
        <v>519.264</v>
      </c>
      <c r="AC9" s="2">
        <f t="shared" si="3"/>
        <v>0</v>
      </c>
      <c r="AD9" s="2">
        <f t="shared" si="4"/>
        <v>259.63</v>
      </c>
      <c r="AE9" s="35" t="str">
        <f>VLOOKUP(C9,[7]export!$B$1:$I$388,8,0)</f>
        <v>226.9</v>
      </c>
      <c r="AF9" s="2">
        <f>VLOOKUP(C9,[8]Sheet1!$B$1:$K$500,9,0)</f>
        <v>8.51</v>
      </c>
      <c r="AG9" s="2">
        <f t="shared" si="5"/>
        <v>1.23</v>
      </c>
      <c r="AH9" s="2">
        <f>VLOOKUP(C9,'2021.06'!$C$2:$M$500,9,0)</f>
        <v>424.17</v>
      </c>
      <c r="AI9" s="2">
        <f>VLOOKUP(D9,'2021.07'!$D$2:$M$435,7,0)</f>
        <v>19.859</v>
      </c>
      <c r="AJ9" s="2">
        <f t="shared" si="6"/>
        <v>-2.8588</v>
      </c>
      <c r="AL9" s="2" t="str">
        <f>VLOOKUP(D9,[9]Sheet1!$C$1:$H$500,6,0)</f>
        <v>正常应缴</v>
      </c>
    </row>
    <row r="10" ht="20" customHeight="1" spans="1:38">
      <c r="A10" s="10">
        <f t="shared" si="0"/>
        <v>7</v>
      </c>
      <c r="B10" s="78"/>
      <c r="C10" s="11" t="s">
        <v>34</v>
      </c>
      <c r="D10" s="11" t="s">
        <v>35</v>
      </c>
      <c r="E10" s="11">
        <v>3245.4</v>
      </c>
      <c r="F10" s="11">
        <f>VLOOKUP(C10,'[11]9月'!$B:$Q,16,0)</f>
        <v>3245.4</v>
      </c>
      <c r="G10" s="11">
        <v>3245.4</v>
      </c>
      <c r="H10" s="13">
        <v>5228.42</v>
      </c>
      <c r="I10" s="11">
        <f t="shared" si="7"/>
        <v>58.42</v>
      </c>
      <c r="J10" s="11">
        <f>VLOOKUP(C10,[10]补收!$G$2454:$H$2869,2,0)</f>
        <v>58.96</v>
      </c>
      <c r="K10" s="11">
        <f t="shared" si="8"/>
        <v>519.264</v>
      </c>
      <c r="L10" s="11">
        <f>VLOOKUP(C10,[11]Sheet3!$L$1:$O$352,4,0)</f>
        <v>523.776</v>
      </c>
      <c r="M10" s="11">
        <f t="shared" si="9"/>
        <v>22.7178</v>
      </c>
      <c r="N10" s="13">
        <f t="shared" si="10"/>
        <v>444.42</v>
      </c>
      <c r="O10" s="13"/>
      <c r="P10" s="13">
        <f t="shared" si="1"/>
        <v>1627.5578</v>
      </c>
      <c r="Q10" s="11">
        <v>0</v>
      </c>
      <c r="R10" s="11">
        <f t="shared" si="11"/>
        <v>259.63</v>
      </c>
      <c r="S10" s="11">
        <f>VLOOKUP(C10,[11]Sheet3!$A:$B,2,0)</f>
        <v>261.84</v>
      </c>
      <c r="T10" s="11">
        <f t="shared" si="12"/>
        <v>9.74</v>
      </c>
      <c r="U10" s="13">
        <f t="shared" si="13"/>
        <v>104.57</v>
      </c>
      <c r="V10" s="13"/>
      <c r="W10" s="11">
        <f t="shared" si="14"/>
        <v>635.78</v>
      </c>
      <c r="X10" s="11">
        <f t="shared" si="15"/>
        <v>2263.3378</v>
      </c>
      <c r="Y10" s="11"/>
      <c r="Z10" s="2" t="str">
        <f>VLOOKUP(D10,[3]汇总!I$2:J$326,2,0)</f>
        <v>√</v>
      </c>
      <c r="AA10" s="2">
        <f>VLOOKUP(D10,'[4]2021.05'!$E$5:$F$203,2,0)</f>
        <v>4180</v>
      </c>
      <c r="AB10" s="2">
        <f t="shared" si="2"/>
        <v>519.264</v>
      </c>
      <c r="AC10" s="2">
        <f t="shared" si="3"/>
        <v>0</v>
      </c>
      <c r="AD10" s="2">
        <f t="shared" si="4"/>
        <v>259.63</v>
      </c>
      <c r="AE10" s="35" t="str">
        <f>VLOOKUP(C10,[7]export!$B$1:$I$388,8,0)</f>
        <v>226.9</v>
      </c>
      <c r="AF10" s="2">
        <f>VLOOKUP(C10,[8]Sheet1!$B$1:$K$500,9,0)</f>
        <v>8.51</v>
      </c>
      <c r="AG10" s="2">
        <f t="shared" si="5"/>
        <v>1.23</v>
      </c>
      <c r="AH10" s="2">
        <f>VLOOKUP(C10,'2021.06'!$C$2:$M$500,9,0)</f>
        <v>424.17</v>
      </c>
      <c r="AI10" s="2">
        <f>VLOOKUP(D10,'2021.07'!$D$2:$M$435,7,0)</f>
        <v>19.859</v>
      </c>
      <c r="AJ10" s="2">
        <f t="shared" si="6"/>
        <v>-2.8588</v>
      </c>
      <c r="AL10" s="2" t="str">
        <f>VLOOKUP(D10,[9]Sheet1!$C$1:$H$500,6,0)</f>
        <v>正常应缴</v>
      </c>
    </row>
    <row r="11" ht="20" customHeight="1" spans="1:38">
      <c r="A11" s="10">
        <f t="shared" si="0"/>
        <v>8</v>
      </c>
      <c r="B11" s="78"/>
      <c r="C11" s="11" t="s">
        <v>38</v>
      </c>
      <c r="D11" s="11" t="s">
        <v>39</v>
      </c>
      <c r="E11" s="11">
        <v>3245.4</v>
      </c>
      <c r="F11" s="11">
        <f>VLOOKUP(C11,'[11]9月'!$B:$Q,16,0)</f>
        <v>3245.4</v>
      </c>
      <c r="G11" s="11">
        <v>3245.4</v>
      </c>
      <c r="H11" s="13">
        <v>5228.42</v>
      </c>
      <c r="I11" s="11">
        <f t="shared" si="7"/>
        <v>58.42</v>
      </c>
      <c r="J11" s="11">
        <f>VLOOKUP(C11,[10]补收!$G$2454:$H$2869,2,0)</f>
        <v>58.96</v>
      </c>
      <c r="K11" s="11">
        <f t="shared" si="8"/>
        <v>519.264</v>
      </c>
      <c r="L11" s="11">
        <f>VLOOKUP(C11,[11]Sheet3!$L$1:$O$352,4,0)</f>
        <v>523.776</v>
      </c>
      <c r="M11" s="11">
        <f t="shared" si="9"/>
        <v>22.7178</v>
      </c>
      <c r="N11" s="13">
        <f t="shared" si="10"/>
        <v>444.42</v>
      </c>
      <c r="O11" s="13"/>
      <c r="P11" s="13">
        <f t="shared" si="1"/>
        <v>1627.5578</v>
      </c>
      <c r="Q11" s="11">
        <v>0</v>
      </c>
      <c r="R11" s="11">
        <f t="shared" si="11"/>
        <v>259.63</v>
      </c>
      <c r="S11" s="11">
        <f>VLOOKUP(C11,[11]Sheet3!$A:$B,2,0)</f>
        <v>261.84</v>
      </c>
      <c r="T11" s="11">
        <f t="shared" si="12"/>
        <v>9.74</v>
      </c>
      <c r="U11" s="13">
        <f t="shared" si="13"/>
        <v>104.57</v>
      </c>
      <c r="V11" s="13"/>
      <c r="W11" s="11">
        <f t="shared" si="14"/>
        <v>635.78</v>
      </c>
      <c r="X11" s="11">
        <f t="shared" si="15"/>
        <v>2263.3378</v>
      </c>
      <c r="Y11" s="11"/>
      <c r="Z11" s="2" t="str">
        <f>VLOOKUP(D11,[3]汇总!I$2:J$326,2,0)</f>
        <v>√</v>
      </c>
      <c r="AA11" s="2">
        <f>VLOOKUP(D11,'[4]2021.05'!$E$5:$F$203,2,0)</f>
        <v>4180</v>
      </c>
      <c r="AB11" s="2">
        <f t="shared" si="2"/>
        <v>519.264</v>
      </c>
      <c r="AC11" s="2">
        <f t="shared" si="3"/>
        <v>0</v>
      </c>
      <c r="AD11" s="2">
        <f t="shared" si="4"/>
        <v>259.63</v>
      </c>
      <c r="AE11" s="35" t="str">
        <f>VLOOKUP(C11,[7]export!$B$1:$I$388,8,0)</f>
        <v>226.9</v>
      </c>
      <c r="AF11" s="2">
        <f>VLOOKUP(C11,[8]Sheet1!$B$1:$K$500,9,0)</f>
        <v>8.51</v>
      </c>
      <c r="AG11" s="2">
        <f t="shared" si="5"/>
        <v>1.23</v>
      </c>
      <c r="AH11" s="2">
        <f>VLOOKUP(C11,'2021.06'!$C$2:$M$500,9,0)</f>
        <v>424.17</v>
      </c>
      <c r="AI11" s="2">
        <f>VLOOKUP(D11,'2021.07'!$D$2:$M$435,7,0)</f>
        <v>19.859</v>
      </c>
      <c r="AJ11" s="2">
        <f t="shared" si="6"/>
        <v>-2.8588</v>
      </c>
      <c r="AL11" s="2" t="str">
        <f>VLOOKUP(D11,[9]Sheet1!$C$1:$H$500,6,0)</f>
        <v>正常应缴</v>
      </c>
    </row>
    <row r="12" ht="20" customHeight="1" spans="1:38">
      <c r="A12" s="10">
        <f t="shared" si="0"/>
        <v>9</v>
      </c>
      <c r="B12" s="78"/>
      <c r="C12" s="11" t="s">
        <v>40</v>
      </c>
      <c r="D12" s="11" t="s">
        <v>41</v>
      </c>
      <c r="E12" s="11">
        <v>3245.4</v>
      </c>
      <c r="F12" s="11">
        <f>VLOOKUP(C12,'[11]9月'!$B:$Q,16,0)</f>
        <v>3245.4</v>
      </c>
      <c r="G12" s="11">
        <v>3245.4</v>
      </c>
      <c r="H12" s="13">
        <v>5228.42</v>
      </c>
      <c r="I12" s="11">
        <f t="shared" si="7"/>
        <v>58.42</v>
      </c>
      <c r="J12" s="11">
        <f>VLOOKUP(C12,[10]补收!$G$2454:$H$2869,2,0)</f>
        <v>58.96</v>
      </c>
      <c r="K12" s="11">
        <f t="shared" si="8"/>
        <v>519.264</v>
      </c>
      <c r="L12" s="11">
        <f>VLOOKUP(C12,[11]Sheet3!$L$1:$O$352,4,0)</f>
        <v>523.776</v>
      </c>
      <c r="M12" s="11">
        <f t="shared" si="9"/>
        <v>22.7178</v>
      </c>
      <c r="N12" s="13">
        <f t="shared" si="10"/>
        <v>444.42</v>
      </c>
      <c r="O12" s="13"/>
      <c r="P12" s="13">
        <f t="shared" si="1"/>
        <v>1627.5578</v>
      </c>
      <c r="Q12" s="11">
        <v>0</v>
      </c>
      <c r="R12" s="11">
        <f t="shared" si="11"/>
        <v>259.63</v>
      </c>
      <c r="S12" s="11">
        <f>VLOOKUP(C12,[11]Sheet3!$A:$B,2,0)</f>
        <v>261.84</v>
      </c>
      <c r="T12" s="11">
        <f t="shared" si="12"/>
        <v>9.74</v>
      </c>
      <c r="U12" s="13">
        <f t="shared" si="13"/>
        <v>104.57</v>
      </c>
      <c r="V12" s="13"/>
      <c r="W12" s="11">
        <f t="shared" si="14"/>
        <v>635.78</v>
      </c>
      <c r="X12" s="11">
        <f t="shared" si="15"/>
        <v>2263.3378</v>
      </c>
      <c r="Y12" s="11"/>
      <c r="Z12" s="2" t="str">
        <f>VLOOKUP(D12,[3]汇总!I$2:J$326,2,0)</f>
        <v>√</v>
      </c>
      <c r="AA12" s="2">
        <f>VLOOKUP(D12,'[4]2021.05'!$E$5:$F$203,2,0)</f>
        <v>3180</v>
      </c>
      <c r="AB12" s="2">
        <f t="shared" si="2"/>
        <v>519.264</v>
      </c>
      <c r="AC12" s="2">
        <f t="shared" si="3"/>
        <v>0</v>
      </c>
      <c r="AD12" s="2">
        <f t="shared" si="4"/>
        <v>259.63</v>
      </c>
      <c r="AE12" s="35" t="str">
        <f>VLOOKUP(C12,[7]export!$B$1:$I$388,8,0)</f>
        <v>226.9</v>
      </c>
      <c r="AF12" s="2">
        <f>VLOOKUP(C12,[8]Sheet1!$B$1:$K$500,9,0)</f>
        <v>8.51</v>
      </c>
      <c r="AG12" s="2">
        <f t="shared" si="5"/>
        <v>1.23</v>
      </c>
      <c r="AH12" s="2">
        <f>VLOOKUP(C12,'2021.06'!$C$2:$M$500,9,0)</f>
        <v>424.17</v>
      </c>
      <c r="AI12" s="2">
        <f>VLOOKUP(D12,'2021.07'!$D$2:$M$435,7,0)</f>
        <v>19.859</v>
      </c>
      <c r="AJ12" s="2">
        <f t="shared" si="6"/>
        <v>-2.8588</v>
      </c>
      <c r="AL12" s="2" t="str">
        <f>VLOOKUP(D12,[9]Sheet1!$C$1:$H$500,6,0)</f>
        <v>正常应缴</v>
      </c>
    </row>
    <row r="13" ht="20" customHeight="1" spans="1:38">
      <c r="A13" s="10">
        <f t="shared" si="0"/>
        <v>10</v>
      </c>
      <c r="B13" s="78"/>
      <c r="C13" s="11" t="s">
        <v>44</v>
      </c>
      <c r="D13" s="11" t="s">
        <v>45</v>
      </c>
      <c r="E13" s="11">
        <v>3245.4</v>
      </c>
      <c r="F13" s="11">
        <f>VLOOKUP(C13,'[11]9月'!$B:$Q,16,0)</f>
        <v>3245.4</v>
      </c>
      <c r="G13" s="11">
        <v>3245.4</v>
      </c>
      <c r="H13" s="13">
        <v>5228.42</v>
      </c>
      <c r="I13" s="11">
        <f t="shared" si="7"/>
        <v>58.42</v>
      </c>
      <c r="J13" s="11">
        <f>VLOOKUP(C13,[10]补收!$G$2454:$H$2869,2,0)</f>
        <v>58.96</v>
      </c>
      <c r="K13" s="11">
        <f t="shared" si="8"/>
        <v>519.264</v>
      </c>
      <c r="L13" s="11">
        <f>VLOOKUP(C13,[11]Sheet3!$L$1:$O$352,4,0)</f>
        <v>523.776</v>
      </c>
      <c r="M13" s="11">
        <f t="shared" si="9"/>
        <v>22.7178</v>
      </c>
      <c r="N13" s="13">
        <f t="shared" si="10"/>
        <v>444.42</v>
      </c>
      <c r="O13" s="13"/>
      <c r="P13" s="13">
        <f t="shared" si="1"/>
        <v>1627.5578</v>
      </c>
      <c r="Q13" s="11">
        <v>0</v>
      </c>
      <c r="R13" s="11">
        <f t="shared" si="11"/>
        <v>259.63</v>
      </c>
      <c r="S13" s="11">
        <f>VLOOKUP(C13,[11]Sheet3!$A:$B,2,0)</f>
        <v>261.84</v>
      </c>
      <c r="T13" s="11">
        <f t="shared" si="12"/>
        <v>9.74</v>
      </c>
      <c r="U13" s="13">
        <f t="shared" si="13"/>
        <v>104.57</v>
      </c>
      <c r="V13" s="13"/>
      <c r="W13" s="11">
        <f t="shared" si="14"/>
        <v>635.78</v>
      </c>
      <c r="X13" s="11">
        <f t="shared" si="15"/>
        <v>2263.3378</v>
      </c>
      <c r="Y13" s="11"/>
      <c r="Z13" s="2" t="str">
        <f>VLOOKUP(D13,[3]汇总!I$2:J$326,2,0)</f>
        <v>√</v>
      </c>
      <c r="AA13" s="2">
        <f>VLOOKUP(D13,'[4]2021.05'!$E$5:$F$203,2,0)</f>
        <v>4180</v>
      </c>
      <c r="AB13" s="2">
        <f t="shared" si="2"/>
        <v>519.264</v>
      </c>
      <c r="AC13" s="2">
        <f t="shared" si="3"/>
        <v>0</v>
      </c>
      <c r="AD13" s="2">
        <f t="shared" si="4"/>
        <v>259.63</v>
      </c>
      <c r="AE13" s="35" t="str">
        <f>VLOOKUP(C13,[7]export!$B$1:$I$388,8,0)</f>
        <v>226.9</v>
      </c>
      <c r="AF13" s="2">
        <f>VLOOKUP(C13,[8]Sheet1!$B$1:$K$500,9,0)</f>
        <v>8.51</v>
      </c>
      <c r="AG13" s="2">
        <f t="shared" si="5"/>
        <v>1.23</v>
      </c>
      <c r="AH13" s="2">
        <f>VLOOKUP(C13,'2021.06'!$C$2:$M$500,9,0)</f>
        <v>424.17</v>
      </c>
      <c r="AI13" s="2">
        <f>VLOOKUP(D13,'2021.07'!$D$2:$M$435,7,0)</f>
        <v>19.859</v>
      </c>
      <c r="AJ13" s="2">
        <f t="shared" si="6"/>
        <v>-2.8588</v>
      </c>
      <c r="AL13" s="2" t="str">
        <f>VLOOKUP(D13,[9]Sheet1!$C$1:$H$500,6,0)</f>
        <v>正常应缴</v>
      </c>
    </row>
    <row r="14" ht="20" customHeight="1" spans="1:38">
      <c r="A14" s="10">
        <f t="shared" si="0"/>
        <v>11</v>
      </c>
      <c r="B14" s="78"/>
      <c r="C14" s="11" t="s">
        <v>46</v>
      </c>
      <c r="D14" s="11" t="s">
        <v>47</v>
      </c>
      <c r="E14" s="11">
        <v>3245.4</v>
      </c>
      <c r="F14" s="11">
        <f>VLOOKUP(C14,'[11]9月'!$B:$Q,16,0)</f>
        <v>3245.4</v>
      </c>
      <c r="G14" s="11">
        <v>3245.4</v>
      </c>
      <c r="H14" s="13">
        <v>5228.42</v>
      </c>
      <c r="I14" s="11">
        <f t="shared" si="7"/>
        <v>58.42</v>
      </c>
      <c r="J14" s="11">
        <f>VLOOKUP(C14,[10]补收!$G$2454:$H$2869,2,0)</f>
        <v>58.96</v>
      </c>
      <c r="K14" s="11">
        <f t="shared" si="8"/>
        <v>519.264</v>
      </c>
      <c r="L14" s="11">
        <f>VLOOKUP(C14,[11]Sheet3!$L$1:$O$352,4,0)</f>
        <v>523.776</v>
      </c>
      <c r="M14" s="11">
        <f t="shared" si="9"/>
        <v>22.7178</v>
      </c>
      <c r="N14" s="13">
        <f t="shared" si="10"/>
        <v>444.42</v>
      </c>
      <c r="O14" s="13"/>
      <c r="P14" s="13">
        <f t="shared" si="1"/>
        <v>1627.5578</v>
      </c>
      <c r="Q14" s="11">
        <v>0</v>
      </c>
      <c r="R14" s="11">
        <f t="shared" si="11"/>
        <v>259.63</v>
      </c>
      <c r="S14" s="11">
        <f>VLOOKUP(C14,[11]Sheet3!$A:$B,2,0)</f>
        <v>261.84</v>
      </c>
      <c r="T14" s="11">
        <f t="shared" si="12"/>
        <v>9.74</v>
      </c>
      <c r="U14" s="13">
        <f t="shared" si="13"/>
        <v>104.57</v>
      </c>
      <c r="V14" s="13"/>
      <c r="W14" s="11">
        <f t="shared" si="14"/>
        <v>635.78</v>
      </c>
      <c r="X14" s="11">
        <f t="shared" si="15"/>
        <v>2263.3378</v>
      </c>
      <c r="Y14" s="11"/>
      <c r="Z14" s="2" t="str">
        <f>VLOOKUP(D14,[3]汇总!I$2:J$326,2,0)</f>
        <v>√</v>
      </c>
      <c r="AA14" s="2">
        <f>VLOOKUP(D14,'[4]2021.05'!$E$5:$F$203,2,0)</f>
        <v>4180</v>
      </c>
      <c r="AB14" s="2">
        <f t="shared" si="2"/>
        <v>519.264</v>
      </c>
      <c r="AC14" s="2">
        <f t="shared" si="3"/>
        <v>0</v>
      </c>
      <c r="AD14" s="2">
        <f t="shared" si="4"/>
        <v>259.63</v>
      </c>
      <c r="AE14" s="35" t="str">
        <f>VLOOKUP(C14,[7]export!$B$1:$I$388,8,0)</f>
        <v>226.9</v>
      </c>
      <c r="AF14" s="2">
        <f>VLOOKUP(C14,[8]Sheet1!$B$1:$K$500,9,0)</f>
        <v>8.51</v>
      </c>
      <c r="AG14" s="2">
        <f t="shared" si="5"/>
        <v>1.23</v>
      </c>
      <c r="AH14" s="2">
        <f>VLOOKUP(C14,'2021.06'!$C$2:$M$500,9,0)</f>
        <v>424.17</v>
      </c>
      <c r="AI14" s="2">
        <f>VLOOKUP(D14,'2021.07'!$D$2:$M$435,7,0)</f>
        <v>19.859</v>
      </c>
      <c r="AJ14" s="2">
        <f t="shared" si="6"/>
        <v>-2.8588</v>
      </c>
      <c r="AL14" s="2" t="str">
        <f>VLOOKUP(D14,[9]Sheet1!$C$1:$H$500,6,0)</f>
        <v>正常应缴</v>
      </c>
    </row>
    <row r="15" ht="20" customHeight="1" spans="1:38">
      <c r="A15" s="10">
        <f t="shared" si="0"/>
        <v>12</v>
      </c>
      <c r="B15" s="78"/>
      <c r="C15" s="11" t="s">
        <v>48</v>
      </c>
      <c r="D15" s="11" t="s">
        <v>49</v>
      </c>
      <c r="E15" s="11">
        <v>3820</v>
      </c>
      <c r="F15" s="11">
        <f>VLOOKUP(C15,'[11]9月'!$B:$Q,16,0)</f>
        <v>3820</v>
      </c>
      <c r="G15" s="11">
        <v>3820</v>
      </c>
      <c r="H15" s="13">
        <v>5228.42</v>
      </c>
      <c r="I15" s="11">
        <f t="shared" si="7"/>
        <v>68.76</v>
      </c>
      <c r="J15" s="11">
        <v>0</v>
      </c>
      <c r="K15" s="11">
        <f t="shared" si="8"/>
        <v>611.2</v>
      </c>
      <c r="L15" s="11">
        <v>0</v>
      </c>
      <c r="M15" s="11">
        <f t="shared" si="9"/>
        <v>26.74</v>
      </c>
      <c r="N15" s="13">
        <f t="shared" si="10"/>
        <v>444.42</v>
      </c>
      <c r="O15" s="13"/>
      <c r="P15" s="13">
        <f t="shared" si="1"/>
        <v>1151.12</v>
      </c>
      <c r="Q15" s="11">
        <v>0</v>
      </c>
      <c r="R15" s="11">
        <f t="shared" si="11"/>
        <v>305.6</v>
      </c>
      <c r="S15" s="11">
        <v>0</v>
      </c>
      <c r="T15" s="11">
        <f t="shared" si="12"/>
        <v>11.46</v>
      </c>
      <c r="U15" s="13">
        <f t="shared" si="13"/>
        <v>104.57</v>
      </c>
      <c r="V15" s="13"/>
      <c r="W15" s="11">
        <f t="shared" si="14"/>
        <v>421.63</v>
      </c>
      <c r="X15" s="11">
        <f t="shared" si="15"/>
        <v>1572.75</v>
      </c>
      <c r="Y15" s="11"/>
      <c r="Z15" s="2" t="str">
        <f>VLOOKUP(D15,[3]汇总!I$2:J$326,2,0)</f>
        <v>√</v>
      </c>
      <c r="AA15" s="2">
        <f>VLOOKUP(D15,'[4]2021.05'!$E$5:$F$203,2,0)</f>
        <v>4180</v>
      </c>
      <c r="AB15" s="2">
        <f t="shared" si="2"/>
        <v>611.2</v>
      </c>
      <c r="AC15" s="2">
        <f t="shared" si="3"/>
        <v>0</v>
      </c>
      <c r="AD15" s="2">
        <f t="shared" si="4"/>
        <v>305.6</v>
      </c>
      <c r="AE15" s="35" t="str">
        <f>VLOOKUP(C15,[7]export!$B$1:$I$388,8,0)</f>
        <v>305.6</v>
      </c>
      <c r="AF15" s="2">
        <f>VLOOKUP(C15,[8]Sheet1!$B$1:$K$500,9,0)</f>
        <v>11.46</v>
      </c>
      <c r="AG15" s="2">
        <f t="shared" si="5"/>
        <v>0</v>
      </c>
      <c r="AH15" s="2">
        <f>VLOOKUP(C15,'2021.06'!$C$2:$M$500,9,0)</f>
        <v>424.17</v>
      </c>
      <c r="AI15" s="2">
        <f>VLOOKUP(D15,'2021.07'!$D$2:$M$435,7,0)</f>
        <v>26.74</v>
      </c>
      <c r="AJ15" s="2">
        <f t="shared" si="6"/>
        <v>0</v>
      </c>
      <c r="AL15" s="2" t="str">
        <f>VLOOKUP(D15,[9]Sheet1!$C$1:$H$500,6,0)</f>
        <v>正常应缴</v>
      </c>
    </row>
    <row r="16" ht="20" customHeight="1" spans="1:38">
      <c r="A16" s="10">
        <f t="shared" si="0"/>
        <v>13</v>
      </c>
      <c r="B16" s="78"/>
      <c r="C16" s="11" t="s">
        <v>777</v>
      </c>
      <c r="D16" s="11" t="s">
        <v>778</v>
      </c>
      <c r="E16" s="11">
        <v>3820</v>
      </c>
      <c r="F16" s="11">
        <f>VLOOKUP(C16,'[11]9月'!$B:$Q,16,0)</f>
        <v>3820</v>
      </c>
      <c r="G16" s="11">
        <v>3820</v>
      </c>
      <c r="H16" s="13">
        <v>5228.42</v>
      </c>
      <c r="I16" s="11">
        <f t="shared" si="7"/>
        <v>68.76</v>
      </c>
      <c r="J16" s="11">
        <v>0</v>
      </c>
      <c r="K16" s="11">
        <f t="shared" si="8"/>
        <v>611.2</v>
      </c>
      <c r="L16" s="11">
        <v>0</v>
      </c>
      <c r="M16" s="11">
        <f t="shared" si="9"/>
        <v>26.74</v>
      </c>
      <c r="N16" s="13">
        <f t="shared" si="10"/>
        <v>444.42</v>
      </c>
      <c r="O16" s="13"/>
      <c r="P16" s="13">
        <f t="shared" si="1"/>
        <v>1151.12</v>
      </c>
      <c r="Q16" s="11">
        <v>0</v>
      </c>
      <c r="R16" s="11">
        <f t="shared" si="11"/>
        <v>305.6</v>
      </c>
      <c r="S16" s="11">
        <v>0</v>
      </c>
      <c r="T16" s="11">
        <f t="shared" si="12"/>
        <v>11.46</v>
      </c>
      <c r="U16" s="13">
        <f t="shared" si="13"/>
        <v>104.57</v>
      </c>
      <c r="V16" s="13"/>
      <c r="W16" s="11">
        <f t="shared" si="14"/>
        <v>421.63</v>
      </c>
      <c r="X16" s="11">
        <f t="shared" si="15"/>
        <v>1572.75</v>
      </c>
      <c r="Y16" s="11"/>
      <c r="Z16" s="2" t="str">
        <f>VLOOKUP(D16,[3]汇总!I$2:J$326,2,0)</f>
        <v>√</v>
      </c>
      <c r="AA16" s="2">
        <f>VLOOKUP(D16,'[4]2021.05'!$E$5:$F$203,2,0)</f>
        <v>4180</v>
      </c>
      <c r="AB16" s="2">
        <f t="shared" si="2"/>
        <v>611.2</v>
      </c>
      <c r="AC16" s="2">
        <f t="shared" si="3"/>
        <v>0</v>
      </c>
      <c r="AD16" s="2">
        <f t="shared" si="4"/>
        <v>305.6</v>
      </c>
      <c r="AE16" s="35" t="str">
        <f>VLOOKUP(C16,[7]export!$B$1:$I$388,8,0)</f>
        <v>305.6</v>
      </c>
      <c r="AF16" s="2">
        <f>VLOOKUP(C16,[8]Sheet1!$B$1:$K$500,9,0)</f>
        <v>11.46</v>
      </c>
      <c r="AG16" s="2">
        <f t="shared" si="5"/>
        <v>0</v>
      </c>
      <c r="AH16" s="2">
        <f>VLOOKUP(C16,'2021.06'!$C$2:$M$500,9,0)</f>
        <v>424.17</v>
      </c>
      <c r="AI16" s="2">
        <f>VLOOKUP(D16,'2021.07'!$D$2:$M$435,7,0)</f>
        <v>26.74</v>
      </c>
      <c r="AJ16" s="2">
        <f t="shared" si="6"/>
        <v>0</v>
      </c>
      <c r="AL16" s="2" t="str">
        <f>VLOOKUP(D16,[9]Sheet1!$C$1:$H$500,6,0)</f>
        <v>正常应缴</v>
      </c>
    </row>
    <row r="17" ht="20" customHeight="1" spans="1:38">
      <c r="A17" s="10">
        <f t="shared" si="0"/>
        <v>14</v>
      </c>
      <c r="B17" s="78"/>
      <c r="C17" s="11" t="s">
        <v>841</v>
      </c>
      <c r="D17" s="11" t="s">
        <v>842</v>
      </c>
      <c r="E17" s="11">
        <v>3245.4</v>
      </c>
      <c r="F17" s="11">
        <f>VLOOKUP(C17,'[11]9月'!$B:$Q,16,0)</f>
        <v>3245.4</v>
      </c>
      <c r="G17" s="11">
        <v>3245.4</v>
      </c>
      <c r="H17" s="13">
        <v>5228.42</v>
      </c>
      <c r="I17" s="11">
        <f t="shared" si="7"/>
        <v>58.42</v>
      </c>
      <c r="J17" s="11">
        <f>VLOOKUP(C17,[10]补收!$G$2454:$H$2869,2,0)</f>
        <v>14.64</v>
      </c>
      <c r="K17" s="11">
        <f t="shared" si="8"/>
        <v>519.264</v>
      </c>
      <c r="L17" s="11">
        <f>VLOOKUP(C17,[11]Sheet3!$L$1:$O$352,4,0)</f>
        <v>130.144</v>
      </c>
      <c r="M17" s="11">
        <f t="shared" si="9"/>
        <v>22.7178</v>
      </c>
      <c r="N17" s="13">
        <f t="shared" si="10"/>
        <v>444.42</v>
      </c>
      <c r="O17" s="13"/>
      <c r="P17" s="13">
        <f t="shared" si="1"/>
        <v>1189.6058</v>
      </c>
      <c r="Q17" s="11">
        <v>0</v>
      </c>
      <c r="R17" s="11">
        <f t="shared" si="11"/>
        <v>259.63</v>
      </c>
      <c r="S17" s="11">
        <f>VLOOKUP(C17,[11]Sheet3!$A:$B,2,0)</f>
        <v>65.08</v>
      </c>
      <c r="T17" s="11">
        <f t="shared" si="12"/>
        <v>9.74</v>
      </c>
      <c r="U17" s="13">
        <f t="shared" si="13"/>
        <v>104.57</v>
      </c>
      <c r="V17" s="13"/>
      <c r="W17" s="11">
        <f t="shared" si="14"/>
        <v>439.02</v>
      </c>
      <c r="X17" s="11">
        <f t="shared" si="15"/>
        <v>1628.6258</v>
      </c>
      <c r="Y17" s="11"/>
      <c r="AA17" s="2" t="e">
        <f>VLOOKUP(D17,'[4]2021.05'!$E$5:$F$203,2,0)</f>
        <v>#N/A</v>
      </c>
      <c r="AB17" s="2">
        <f t="shared" si="2"/>
        <v>519.264</v>
      </c>
      <c r="AC17" s="2">
        <f t="shared" si="3"/>
        <v>0</v>
      </c>
      <c r="AD17" s="2">
        <f t="shared" si="4"/>
        <v>259.63</v>
      </c>
      <c r="AE17" s="35" t="str">
        <f>VLOOKUP(C17,[7]export!$B$1:$I$388,8,0)</f>
        <v>243.36</v>
      </c>
      <c r="AF17" s="2">
        <f>VLOOKUP(C17,[8]Sheet1!$B$1:$K$500,9,0)</f>
        <v>9.13</v>
      </c>
      <c r="AG17" s="2">
        <f t="shared" si="5"/>
        <v>0.609999999999999</v>
      </c>
      <c r="AH17" s="2">
        <f>VLOOKUP(C17,'2021.06'!$C$2:$M$500,9,0)</f>
        <v>424.17</v>
      </c>
      <c r="AI17" s="2">
        <f>VLOOKUP(D17,'2021.07'!$D$2:$M$435,7,0)</f>
        <v>21.301</v>
      </c>
      <c r="AJ17" s="2">
        <f t="shared" si="6"/>
        <v>-1.4168</v>
      </c>
      <c r="AL17" s="2" t="str">
        <f>VLOOKUP(D17,[9]Sheet1!$C$1:$H$500,6,0)</f>
        <v>正常应缴</v>
      </c>
    </row>
    <row r="18" s="1" customFormat="1" ht="20" customHeight="1" spans="1:31">
      <c r="A18" s="18"/>
      <c r="B18" s="80"/>
      <c r="C18" s="12" t="s">
        <v>1232</v>
      </c>
      <c r="D18" s="20" t="s">
        <v>1233</v>
      </c>
      <c r="E18" s="12">
        <v>3245.4</v>
      </c>
      <c r="F18" s="12">
        <f>VLOOKUP(C18,'[11]9月'!$B:$Q,16,0)</f>
        <v>3245.4</v>
      </c>
      <c r="G18" s="12">
        <v>3245.4</v>
      </c>
      <c r="H18" s="22">
        <v>5228.42</v>
      </c>
      <c r="I18" s="12">
        <f t="shared" si="7"/>
        <v>58.42</v>
      </c>
      <c r="J18" s="12">
        <v>0</v>
      </c>
      <c r="K18" s="12">
        <f t="shared" si="8"/>
        <v>519.264</v>
      </c>
      <c r="L18" s="12">
        <v>0</v>
      </c>
      <c r="M18" s="12">
        <f t="shared" si="9"/>
        <v>22.7178</v>
      </c>
      <c r="N18" s="22">
        <f t="shared" si="10"/>
        <v>444.42</v>
      </c>
      <c r="O18" s="22">
        <v>54</v>
      </c>
      <c r="P18" s="22">
        <f t="shared" si="1"/>
        <v>1098.8218</v>
      </c>
      <c r="Q18" s="12">
        <v>0</v>
      </c>
      <c r="R18" s="12">
        <f t="shared" si="11"/>
        <v>259.63</v>
      </c>
      <c r="S18" s="12">
        <v>0</v>
      </c>
      <c r="T18" s="12">
        <f t="shared" si="12"/>
        <v>9.74</v>
      </c>
      <c r="U18" s="22">
        <f t="shared" si="13"/>
        <v>104.57</v>
      </c>
      <c r="V18" s="22">
        <v>54</v>
      </c>
      <c r="W18" s="12">
        <f t="shared" si="14"/>
        <v>427.94</v>
      </c>
      <c r="X18" s="12">
        <f t="shared" si="15"/>
        <v>1526.7618</v>
      </c>
      <c r="Y18" s="12" t="s">
        <v>50</v>
      </c>
      <c r="AE18" s="36"/>
    </row>
    <row r="19" s="1" customFormat="1" ht="20" customHeight="1" spans="1:31">
      <c r="A19" s="18"/>
      <c r="B19" s="80"/>
      <c r="C19" s="23" t="s">
        <v>1234</v>
      </c>
      <c r="D19" s="20" t="s">
        <v>1235</v>
      </c>
      <c r="E19" s="12">
        <v>3245.4</v>
      </c>
      <c r="F19" s="12">
        <v>0</v>
      </c>
      <c r="G19" s="12">
        <v>0</v>
      </c>
      <c r="H19" s="22">
        <v>0</v>
      </c>
      <c r="I19" s="12">
        <f t="shared" si="7"/>
        <v>58.42</v>
      </c>
      <c r="J19" s="12">
        <v>0</v>
      </c>
      <c r="K19" s="12">
        <f t="shared" si="8"/>
        <v>0</v>
      </c>
      <c r="L19" s="12">
        <v>0</v>
      </c>
      <c r="M19" s="12">
        <f t="shared" si="9"/>
        <v>0</v>
      </c>
      <c r="N19" s="22">
        <f t="shared" si="10"/>
        <v>0</v>
      </c>
      <c r="O19" s="22"/>
      <c r="P19" s="22">
        <f t="shared" si="1"/>
        <v>58.42</v>
      </c>
      <c r="Q19" s="12">
        <v>0</v>
      </c>
      <c r="R19" s="12">
        <f t="shared" si="11"/>
        <v>0</v>
      </c>
      <c r="S19" s="12">
        <v>0</v>
      </c>
      <c r="T19" s="12">
        <f t="shared" si="12"/>
        <v>0</v>
      </c>
      <c r="U19" s="22">
        <f t="shared" si="13"/>
        <v>0</v>
      </c>
      <c r="V19" s="22"/>
      <c r="W19" s="12">
        <f t="shared" si="14"/>
        <v>0</v>
      </c>
      <c r="X19" s="12">
        <f t="shared" si="15"/>
        <v>58.42</v>
      </c>
      <c r="Y19" s="12" t="s">
        <v>50</v>
      </c>
      <c r="AE19" s="36"/>
    </row>
    <row r="20" ht="20" customHeight="1" spans="1:38">
      <c r="A20" s="10">
        <f>ROW()-3</f>
        <v>17</v>
      </c>
      <c r="B20" s="77" t="s">
        <v>51</v>
      </c>
      <c r="C20" s="11" t="s">
        <v>52</v>
      </c>
      <c r="D20" s="11" t="s">
        <v>53</v>
      </c>
      <c r="E20" s="11">
        <v>3245.4</v>
      </c>
      <c r="F20" s="11">
        <f>VLOOKUP(C20,'[11]9月'!$B:$Q,16,0)</f>
        <v>3245.4</v>
      </c>
      <c r="G20" s="11">
        <v>3245.4</v>
      </c>
      <c r="H20" s="13">
        <v>5228.42</v>
      </c>
      <c r="I20" s="11">
        <f t="shared" si="7"/>
        <v>58.42</v>
      </c>
      <c r="J20" s="11">
        <f>VLOOKUP(C20,[10]补收!$G$2454:$H$2869,2,0)</f>
        <v>58.96</v>
      </c>
      <c r="K20" s="11">
        <f t="shared" si="8"/>
        <v>519.264</v>
      </c>
      <c r="L20" s="11">
        <f>VLOOKUP(C20,[11]Sheet3!$L$1:$O$352,4,0)</f>
        <v>523.776</v>
      </c>
      <c r="M20" s="11">
        <f t="shared" ref="M20:M83" si="16">G20*0.007</f>
        <v>22.7178</v>
      </c>
      <c r="N20" s="13">
        <f t="shared" si="10"/>
        <v>444.42</v>
      </c>
      <c r="O20" s="13"/>
      <c r="P20" s="13">
        <f t="shared" ref="P20:P69" si="17">SUM(I20:O20)</f>
        <v>1627.5578</v>
      </c>
      <c r="Q20" s="11">
        <v>0</v>
      </c>
      <c r="R20" s="11">
        <f t="shared" si="11"/>
        <v>259.63</v>
      </c>
      <c r="S20" s="11">
        <f>VLOOKUP(C20,[11]Sheet3!$A:$B,2,0)</f>
        <v>261.84</v>
      </c>
      <c r="T20" s="11">
        <f t="shared" si="12"/>
        <v>9.74</v>
      </c>
      <c r="U20" s="13">
        <f t="shared" ref="U20:U83" si="18">ROUND(H20*0.02,2)</f>
        <v>104.57</v>
      </c>
      <c r="V20" s="13"/>
      <c r="W20" s="11">
        <f t="shared" si="14"/>
        <v>635.78</v>
      </c>
      <c r="X20" s="11">
        <f t="shared" si="15"/>
        <v>2263.3378</v>
      </c>
      <c r="Y20" s="11"/>
      <c r="Z20" s="2" t="str">
        <f>VLOOKUP(D20,[3]汇总!I$2:J$326,2,0)</f>
        <v>√</v>
      </c>
      <c r="AA20" s="2">
        <f>VLOOKUP(D20,'[4]2021.05'!$E$5:$F$203,2,0)</f>
        <v>1790</v>
      </c>
      <c r="AB20" s="2">
        <f>K20*1</f>
        <v>519.264</v>
      </c>
      <c r="AC20" s="2">
        <f>K20-AB20</f>
        <v>0</v>
      </c>
      <c r="AD20" s="2">
        <f>R20-AC20</f>
        <v>259.63</v>
      </c>
      <c r="AE20" s="35" t="str">
        <f>VLOOKUP(C20,[7]export!$B$1:$I$388,8,0)</f>
        <v>226.9</v>
      </c>
      <c r="AF20" s="2">
        <f>VLOOKUP(C20,[8]Sheet1!$B$1:$K$500,9,0)</f>
        <v>8.51</v>
      </c>
      <c r="AG20" s="2">
        <f>T20-AF20</f>
        <v>1.23</v>
      </c>
      <c r="AH20" s="2">
        <f>VLOOKUP(C20,'2021.06'!$C$2:$M$500,9,0)</f>
        <v>424.17</v>
      </c>
      <c r="AI20" s="2">
        <f>VLOOKUP(D20,'2021.07'!$D$2:$M$435,7,0)</f>
        <v>19.859</v>
      </c>
      <c r="AJ20" s="2">
        <f t="shared" ref="AJ20:AJ69" si="19">AI20-M20</f>
        <v>-2.8588</v>
      </c>
      <c r="AL20" s="2" t="str">
        <f>VLOOKUP(D20,[9]Sheet1!$C$1:$H$500,6,0)</f>
        <v>正常应缴</v>
      </c>
    </row>
    <row r="21" ht="20" customHeight="1" spans="1:38">
      <c r="A21" s="10">
        <f>ROW()-3</f>
        <v>18</v>
      </c>
      <c r="B21" s="78"/>
      <c r="C21" s="11" t="s">
        <v>56</v>
      </c>
      <c r="D21" s="11" t="s">
        <v>57</v>
      </c>
      <c r="E21" s="11">
        <v>3245.4</v>
      </c>
      <c r="F21" s="11">
        <f>VLOOKUP(C21,'[11]9月'!$B:$Q,16,0)</f>
        <v>3245.4</v>
      </c>
      <c r="G21" s="11">
        <v>3245.4</v>
      </c>
      <c r="H21" s="13">
        <v>5228.42</v>
      </c>
      <c r="I21" s="11">
        <f t="shared" si="7"/>
        <v>58.42</v>
      </c>
      <c r="J21" s="11">
        <f>VLOOKUP(C21,[10]补收!$G$2454:$H$2869,2,0)</f>
        <v>58.96</v>
      </c>
      <c r="K21" s="11">
        <f t="shared" si="8"/>
        <v>519.264</v>
      </c>
      <c r="L21" s="11">
        <f>VLOOKUP(C21,[11]Sheet3!$L$1:$O$352,4,0)</f>
        <v>523.776</v>
      </c>
      <c r="M21" s="11">
        <f t="shared" si="16"/>
        <v>22.7178</v>
      </c>
      <c r="N21" s="13">
        <f t="shared" si="10"/>
        <v>444.42</v>
      </c>
      <c r="O21" s="13"/>
      <c r="P21" s="13">
        <f t="shared" si="17"/>
        <v>1627.5578</v>
      </c>
      <c r="Q21" s="11">
        <v>0</v>
      </c>
      <c r="R21" s="11">
        <f t="shared" si="11"/>
        <v>259.63</v>
      </c>
      <c r="S21" s="11">
        <f>VLOOKUP(C21,[11]Sheet3!$A:$B,2,0)</f>
        <v>261.84</v>
      </c>
      <c r="T21" s="11">
        <f t="shared" si="12"/>
        <v>9.74</v>
      </c>
      <c r="U21" s="13">
        <f t="shared" si="18"/>
        <v>104.57</v>
      </c>
      <c r="V21" s="13"/>
      <c r="W21" s="11">
        <f t="shared" si="14"/>
        <v>635.78</v>
      </c>
      <c r="X21" s="11">
        <f t="shared" si="15"/>
        <v>2263.3378</v>
      </c>
      <c r="Y21" s="11"/>
      <c r="Z21" s="2" t="str">
        <f>VLOOKUP(D21,[3]汇总!I$2:J$326,2,0)</f>
        <v>√</v>
      </c>
      <c r="AA21" s="2">
        <f>VLOOKUP(D21,'[4]2021.05'!$E$5:$F$203,2,0)</f>
        <v>1790</v>
      </c>
      <c r="AB21" s="2">
        <f>K21*1</f>
        <v>519.264</v>
      </c>
      <c r="AC21" s="2">
        <f>K21-AB21</f>
        <v>0</v>
      </c>
      <c r="AD21" s="2">
        <f>R21-AC21</f>
        <v>259.63</v>
      </c>
      <c r="AE21" s="35" t="str">
        <f>VLOOKUP(C21,[7]export!$B$1:$I$388,8,0)</f>
        <v>226.9</v>
      </c>
      <c r="AF21" s="2">
        <f>VLOOKUP(C21,[8]Sheet1!$B$1:$K$500,9,0)</f>
        <v>8.51</v>
      </c>
      <c r="AG21" s="2">
        <f>T21-AF21</f>
        <v>1.23</v>
      </c>
      <c r="AH21" s="2">
        <f>VLOOKUP(C21,'2021.06'!$C$2:$M$500,9,0)</f>
        <v>424.17</v>
      </c>
      <c r="AI21" s="2">
        <f>VLOOKUP(D21,'2021.07'!$D$2:$M$435,7,0)</f>
        <v>19.859</v>
      </c>
      <c r="AJ21" s="2">
        <f t="shared" si="19"/>
        <v>-2.8588</v>
      </c>
      <c r="AL21" s="2" t="str">
        <f>VLOOKUP(D21,[9]Sheet1!$C$1:$H$500,6,0)</f>
        <v>正常应缴</v>
      </c>
    </row>
    <row r="22" ht="20" customHeight="1" spans="1:38">
      <c r="A22" s="10">
        <f>ROW()-3</f>
        <v>19</v>
      </c>
      <c r="B22" s="78"/>
      <c r="C22" s="11" t="s">
        <v>58</v>
      </c>
      <c r="D22" s="11" t="s">
        <v>59</v>
      </c>
      <c r="E22" s="11">
        <v>3245.4</v>
      </c>
      <c r="F22" s="11">
        <f>VLOOKUP(C22,'[11]9月'!$B:$Q,16,0)</f>
        <v>3245.4</v>
      </c>
      <c r="G22" s="11">
        <v>3245.4</v>
      </c>
      <c r="H22" s="13">
        <v>5228.42</v>
      </c>
      <c r="I22" s="11">
        <f t="shared" si="7"/>
        <v>58.42</v>
      </c>
      <c r="J22" s="11">
        <f>VLOOKUP(C22,[10]补收!$G$2454:$H$2869,2,0)</f>
        <v>58.96</v>
      </c>
      <c r="K22" s="11">
        <f t="shared" si="8"/>
        <v>519.264</v>
      </c>
      <c r="L22" s="11">
        <f>VLOOKUP(C22,[11]Sheet3!$L$1:$O$352,4,0)</f>
        <v>523.776</v>
      </c>
      <c r="M22" s="11">
        <f t="shared" si="16"/>
        <v>22.7178</v>
      </c>
      <c r="N22" s="13">
        <f t="shared" si="10"/>
        <v>444.42</v>
      </c>
      <c r="O22" s="13"/>
      <c r="P22" s="13">
        <f t="shared" si="17"/>
        <v>1627.5578</v>
      </c>
      <c r="Q22" s="11">
        <v>0</v>
      </c>
      <c r="R22" s="11">
        <f t="shared" si="11"/>
        <v>259.63</v>
      </c>
      <c r="S22" s="11">
        <f>VLOOKUP(C22,[11]Sheet3!$A:$B,2,0)</f>
        <v>261.84</v>
      </c>
      <c r="T22" s="11">
        <f t="shared" si="12"/>
        <v>9.74</v>
      </c>
      <c r="U22" s="13">
        <f t="shared" si="18"/>
        <v>104.57</v>
      </c>
      <c r="V22" s="13"/>
      <c r="W22" s="11">
        <f t="shared" si="14"/>
        <v>635.78</v>
      </c>
      <c r="X22" s="11">
        <f t="shared" si="15"/>
        <v>2263.3378</v>
      </c>
      <c r="Y22" s="11"/>
      <c r="Z22" s="2" t="str">
        <f>VLOOKUP(D22,[3]汇总!I$2:J$326,2,0)</f>
        <v>√</v>
      </c>
      <c r="AA22" s="2">
        <f>VLOOKUP(D22,'[4]2021.05'!$E$5:$F$203,2,0)</f>
        <v>1790</v>
      </c>
      <c r="AB22" s="2">
        <f>K22*1</f>
        <v>519.264</v>
      </c>
      <c r="AC22" s="2">
        <f>K22-AB22</f>
        <v>0</v>
      </c>
      <c r="AD22" s="2">
        <f>R22-AC22</f>
        <v>259.63</v>
      </c>
      <c r="AE22" s="35" t="str">
        <f>VLOOKUP(C22,[7]export!$B$1:$I$388,8,0)</f>
        <v>226.9</v>
      </c>
      <c r="AF22" s="2">
        <f>VLOOKUP(C22,[8]Sheet1!$B$1:$K$500,9,0)</f>
        <v>8.51</v>
      </c>
      <c r="AG22" s="2">
        <f>T22-AF22</f>
        <v>1.23</v>
      </c>
      <c r="AH22" s="2">
        <f>VLOOKUP(C22,'2021.06'!$C$2:$M$500,9,0)</f>
        <v>424.17</v>
      </c>
      <c r="AI22" s="2">
        <f>VLOOKUP(D22,'2021.07'!$D$2:$M$435,7,0)</f>
        <v>19.859</v>
      </c>
      <c r="AJ22" s="2">
        <f t="shared" si="19"/>
        <v>-2.8588</v>
      </c>
      <c r="AL22" s="2" t="str">
        <f>VLOOKUP(D22,[9]Sheet1!$C$1:$H$500,6,0)</f>
        <v>正常应缴</v>
      </c>
    </row>
    <row r="23" ht="20" customHeight="1" spans="1:38">
      <c r="A23" s="10">
        <f>ROW()-3</f>
        <v>20</v>
      </c>
      <c r="B23" s="78"/>
      <c r="C23" s="11" t="s">
        <v>60</v>
      </c>
      <c r="D23" s="11" t="s">
        <v>61</v>
      </c>
      <c r="E23" s="11">
        <v>3245.4</v>
      </c>
      <c r="F23" s="11">
        <f>VLOOKUP(C23,'[11]9月'!$B:$Q,16,0)</f>
        <v>3245.4</v>
      </c>
      <c r="G23" s="11">
        <v>3245.4</v>
      </c>
      <c r="H23" s="13">
        <v>5228.42</v>
      </c>
      <c r="I23" s="11">
        <f t="shared" si="7"/>
        <v>58.42</v>
      </c>
      <c r="J23" s="11">
        <f>VLOOKUP(C23,[10]补收!$G$2454:$H$2869,2,0)</f>
        <v>58.96</v>
      </c>
      <c r="K23" s="11">
        <f t="shared" si="8"/>
        <v>519.264</v>
      </c>
      <c r="L23" s="11">
        <f>VLOOKUP(C23,[11]Sheet3!$L$1:$O$352,4,0)</f>
        <v>523.776</v>
      </c>
      <c r="M23" s="11">
        <f t="shared" si="16"/>
        <v>22.7178</v>
      </c>
      <c r="N23" s="13">
        <f t="shared" si="10"/>
        <v>444.42</v>
      </c>
      <c r="O23" s="13"/>
      <c r="P23" s="13">
        <f t="shared" si="17"/>
        <v>1627.5578</v>
      </c>
      <c r="Q23" s="11">
        <v>0</v>
      </c>
      <c r="R23" s="11">
        <f t="shared" si="11"/>
        <v>259.63</v>
      </c>
      <c r="S23" s="11">
        <f>VLOOKUP(C23,[11]Sheet3!$A:$B,2,0)</f>
        <v>261.84</v>
      </c>
      <c r="T23" s="11">
        <f t="shared" si="12"/>
        <v>9.74</v>
      </c>
      <c r="U23" s="13">
        <f t="shared" si="18"/>
        <v>104.57</v>
      </c>
      <c r="V23" s="13"/>
      <c r="W23" s="11">
        <f t="shared" si="14"/>
        <v>635.78</v>
      </c>
      <c r="X23" s="11">
        <f t="shared" si="15"/>
        <v>2263.3378</v>
      </c>
      <c r="Y23" s="11"/>
      <c r="Z23" s="2" t="str">
        <f>VLOOKUP(D23,[3]汇总!I$2:J$326,2,0)</f>
        <v>√</v>
      </c>
      <c r="AA23" s="2">
        <f>VLOOKUP(D23,'[4]2021.05'!$E$5:$F$203,2,0)</f>
        <v>1790</v>
      </c>
      <c r="AB23" s="2">
        <f>K23*1</f>
        <v>519.264</v>
      </c>
      <c r="AC23" s="2">
        <f>K23-AB23</f>
        <v>0</v>
      </c>
      <c r="AD23" s="2">
        <f>R23-AC23</f>
        <v>259.63</v>
      </c>
      <c r="AE23" s="35" t="str">
        <f>VLOOKUP(C23,[7]export!$B$1:$I$388,8,0)</f>
        <v>226.9</v>
      </c>
      <c r="AF23" s="2">
        <f>VLOOKUP(C23,[8]Sheet1!$B$1:$K$500,9,0)</f>
        <v>8.51</v>
      </c>
      <c r="AG23" s="2">
        <f>T23-AF23</f>
        <v>1.23</v>
      </c>
      <c r="AH23" s="2">
        <f>VLOOKUP(C23,'2021.06'!$C$2:$M$500,9,0)</f>
        <v>424.17</v>
      </c>
      <c r="AI23" s="2">
        <f>VLOOKUP(D23,'2021.07'!$D$2:$M$435,7,0)</f>
        <v>19.859</v>
      </c>
      <c r="AJ23" s="2">
        <f t="shared" si="19"/>
        <v>-2.8588</v>
      </c>
      <c r="AL23" s="2" t="str">
        <f>VLOOKUP(D23,[9]Sheet1!$C$1:$H$500,6,0)</f>
        <v>正常应缴</v>
      </c>
    </row>
    <row r="24" ht="20" customHeight="1" spans="1:38">
      <c r="A24" s="10">
        <f>ROW()-3</f>
        <v>21</v>
      </c>
      <c r="B24" s="78"/>
      <c r="C24" s="11" t="s">
        <v>62</v>
      </c>
      <c r="D24" s="11" t="s">
        <v>63</v>
      </c>
      <c r="E24" s="11">
        <v>3245.4</v>
      </c>
      <c r="F24" s="11">
        <f>VLOOKUP(C24,'[11]9月'!$B:$Q,16,0)</f>
        <v>3245.4</v>
      </c>
      <c r="G24" s="11">
        <v>3245.4</v>
      </c>
      <c r="H24" s="13">
        <v>5228.42</v>
      </c>
      <c r="I24" s="11">
        <f t="shared" si="7"/>
        <v>58.42</v>
      </c>
      <c r="J24" s="11">
        <f>VLOOKUP(C24,[10]补收!$G$2454:$H$2869,2,0)</f>
        <v>56.96</v>
      </c>
      <c r="K24" s="11">
        <f t="shared" si="8"/>
        <v>519.264</v>
      </c>
      <c r="L24" s="11">
        <f>VLOOKUP(C24,[11]Sheet3!$L$1:$O$352,4,0)</f>
        <v>506.4576</v>
      </c>
      <c r="M24" s="11">
        <f t="shared" si="16"/>
        <v>22.7178</v>
      </c>
      <c r="N24" s="13">
        <f t="shared" si="10"/>
        <v>444.42</v>
      </c>
      <c r="O24" s="13"/>
      <c r="P24" s="13">
        <f t="shared" si="17"/>
        <v>1608.2394</v>
      </c>
      <c r="Q24" s="11">
        <v>0</v>
      </c>
      <c r="R24" s="11">
        <f t="shared" si="11"/>
        <v>259.63</v>
      </c>
      <c r="S24" s="11">
        <f>VLOOKUP(C24,[11]Sheet3!$A:$B,2,0)</f>
        <v>253.2</v>
      </c>
      <c r="T24" s="11">
        <f t="shared" si="12"/>
        <v>9.74</v>
      </c>
      <c r="U24" s="13">
        <f t="shared" si="18"/>
        <v>104.57</v>
      </c>
      <c r="V24" s="13"/>
      <c r="W24" s="11">
        <f t="shared" si="14"/>
        <v>627.14</v>
      </c>
      <c r="X24" s="11">
        <f t="shared" si="15"/>
        <v>2235.3794</v>
      </c>
      <c r="Y24" s="11"/>
      <c r="Z24" s="2" t="str">
        <f>VLOOKUP(D24,[3]汇总!I$2:J$326,2,0)</f>
        <v>√</v>
      </c>
      <c r="AA24" s="2">
        <f>VLOOKUP(D24,'[4]2021.05'!$E$5:$F$203,2,0)</f>
        <v>1790</v>
      </c>
      <c r="AB24" s="2">
        <f>K24*1</f>
        <v>519.264</v>
      </c>
      <c r="AC24" s="2">
        <f>K24-AB24</f>
        <v>0</v>
      </c>
      <c r="AD24" s="2">
        <f>R24-AC24</f>
        <v>259.63</v>
      </c>
      <c r="AE24" s="35" t="str">
        <f>VLOOKUP(C24,[7]export!$B$1:$I$388,8,0)</f>
        <v>227.98</v>
      </c>
      <c r="AF24" s="2">
        <f>VLOOKUP(C24,[8]Sheet1!$B$1:$K$500,9,0)</f>
        <v>8.55</v>
      </c>
      <c r="AG24" s="2">
        <f>T24-AF24</f>
        <v>1.19</v>
      </c>
      <c r="AH24" s="2">
        <f>VLOOKUP(C24,'2021.06'!$C$2:$M$500,9,0)</f>
        <v>424.17</v>
      </c>
      <c r="AI24" s="2">
        <f>VLOOKUP(D24,'2021.07'!$D$2:$M$435,7,0)</f>
        <v>19.94811</v>
      </c>
      <c r="AJ24" s="2">
        <f t="shared" si="19"/>
        <v>-2.76969</v>
      </c>
      <c r="AL24" s="2" t="str">
        <f>VLOOKUP(D24,[9]Sheet1!$C$1:$H$500,6,0)</f>
        <v>正常应缴</v>
      </c>
    </row>
    <row r="25" s="2" customFormat="1" ht="20" customHeight="1" spans="1:38">
      <c r="A25" s="10"/>
      <c r="B25" s="78"/>
      <c r="C25" s="11" t="s">
        <v>1170</v>
      </c>
      <c r="D25" s="11" t="s">
        <v>1171</v>
      </c>
      <c r="E25" s="11">
        <v>3245.4</v>
      </c>
      <c r="F25" s="11">
        <f>VLOOKUP(C25,'[11]9月'!$B:$Q,16,0)</f>
        <v>3245.4</v>
      </c>
      <c r="G25" s="11">
        <v>3245.4</v>
      </c>
      <c r="H25" s="13">
        <v>5228.42</v>
      </c>
      <c r="I25" s="11">
        <f t="shared" si="7"/>
        <v>58.42</v>
      </c>
      <c r="J25" s="11">
        <f>VLOOKUP(C25,[10]补收!$G$2454:$H$2869,2,0)</f>
        <v>3.66</v>
      </c>
      <c r="K25" s="11">
        <f t="shared" si="8"/>
        <v>519.264</v>
      </c>
      <c r="L25" s="11">
        <f>VLOOKUP(C25,[11]Sheet3!$L$1:$O$352,4,0)</f>
        <v>32.536</v>
      </c>
      <c r="M25" s="11">
        <f t="shared" si="16"/>
        <v>22.7178</v>
      </c>
      <c r="N25" s="13">
        <f t="shared" si="10"/>
        <v>444.42</v>
      </c>
      <c r="O25" s="13"/>
      <c r="P25" s="13">
        <f t="shared" si="17"/>
        <v>1081.0178</v>
      </c>
      <c r="Q25" s="11">
        <v>0</v>
      </c>
      <c r="R25" s="11">
        <f t="shared" si="11"/>
        <v>259.63</v>
      </c>
      <c r="S25" s="11">
        <f>VLOOKUP(C25,[11]Sheet3!$A:$B,2,0)</f>
        <v>16.27</v>
      </c>
      <c r="T25" s="11">
        <f t="shared" si="12"/>
        <v>9.74</v>
      </c>
      <c r="U25" s="13">
        <f t="shared" si="18"/>
        <v>104.57</v>
      </c>
      <c r="V25" s="13"/>
      <c r="W25" s="11">
        <f t="shared" si="14"/>
        <v>390.21</v>
      </c>
      <c r="X25" s="11">
        <f t="shared" si="15"/>
        <v>1471.2278</v>
      </c>
      <c r="Y25" s="11"/>
      <c r="Z25" s="2" t="s">
        <v>50</v>
      </c>
      <c r="AA25" s="2" t="s">
        <v>50</v>
      </c>
      <c r="AE25" s="35"/>
      <c r="AI25" s="2" t="e">
        <f>VLOOKUP(D25,'2021.07'!$D$2:$M$435,7,0)</f>
        <v>#N/A</v>
      </c>
      <c r="AJ25" s="2" t="e">
        <f t="shared" si="19"/>
        <v>#N/A</v>
      </c>
      <c r="AL25" s="2" t="str">
        <f>VLOOKUP(D25,[9]Sheet1!$C$1:$H$500,6,0)</f>
        <v>正常应缴</v>
      </c>
    </row>
    <row r="26" ht="20" customHeight="1" spans="1:38">
      <c r="A26" s="10">
        <f t="shared" ref="A26:A42" si="20">ROW()-3</f>
        <v>23</v>
      </c>
      <c r="B26" s="81" t="s">
        <v>64</v>
      </c>
      <c r="C26" s="11" t="s">
        <v>67</v>
      </c>
      <c r="D26" s="11" t="s">
        <v>68</v>
      </c>
      <c r="E26" s="11">
        <v>3245.4</v>
      </c>
      <c r="F26" s="11">
        <f>VLOOKUP(C26,'[11]9月'!$B:$Q,16,0)</f>
        <v>3245.4</v>
      </c>
      <c r="G26" s="11">
        <v>3245.4</v>
      </c>
      <c r="H26" s="13">
        <v>5228.42</v>
      </c>
      <c r="I26" s="11">
        <f t="shared" si="7"/>
        <v>58.42</v>
      </c>
      <c r="J26" s="11">
        <f>VLOOKUP(C26,[10]补收!$G$2454:$H$2869,2,0)</f>
        <v>58.96</v>
      </c>
      <c r="K26" s="11">
        <f t="shared" si="8"/>
        <v>519.264</v>
      </c>
      <c r="L26" s="11">
        <f>VLOOKUP(C26,[11]Sheet3!$L$1:$O$352,4,0)</f>
        <v>523.776</v>
      </c>
      <c r="M26" s="11">
        <f t="shared" si="16"/>
        <v>22.7178</v>
      </c>
      <c r="N26" s="13">
        <f t="shared" si="10"/>
        <v>444.42</v>
      </c>
      <c r="O26" s="13"/>
      <c r="P26" s="13">
        <f t="shared" si="17"/>
        <v>1627.5578</v>
      </c>
      <c r="Q26" s="11">
        <v>0</v>
      </c>
      <c r="R26" s="11">
        <f t="shared" si="11"/>
        <v>259.63</v>
      </c>
      <c r="S26" s="11">
        <f>VLOOKUP(C26,[11]Sheet3!$A:$B,2,0)</f>
        <v>261.84</v>
      </c>
      <c r="T26" s="11">
        <f t="shared" si="12"/>
        <v>9.74</v>
      </c>
      <c r="U26" s="13">
        <f t="shared" si="18"/>
        <v>104.57</v>
      </c>
      <c r="V26" s="13"/>
      <c r="W26" s="11">
        <f t="shared" si="14"/>
        <v>635.78</v>
      </c>
      <c r="X26" s="11">
        <f t="shared" si="15"/>
        <v>2263.3378</v>
      </c>
      <c r="Y26" s="11"/>
      <c r="Z26" s="2" t="str">
        <f>VLOOKUP(D26,[3]汇总!I$2:J$326,2,0)</f>
        <v>√</v>
      </c>
      <c r="AA26" s="2">
        <f>VLOOKUP(D26,'[4]2021.05'!$E$5:$F$203,2,0)</f>
        <v>3180</v>
      </c>
      <c r="AB26" s="2">
        <f t="shared" ref="AB26:AB53" si="21">K26*1</f>
        <v>519.264</v>
      </c>
      <c r="AC26" s="2">
        <f t="shared" ref="AC26:AC53" si="22">K26-AB26</f>
        <v>0</v>
      </c>
      <c r="AD26" s="2">
        <f t="shared" ref="AD26:AD42" si="23">R26-AC26</f>
        <v>259.63</v>
      </c>
      <c r="AE26" s="35" t="str">
        <f>VLOOKUP(C26,[7]export!$B$1:$I$388,8,0)</f>
        <v>226.9</v>
      </c>
      <c r="AF26" s="2">
        <f>VLOOKUP(C26,[8]Sheet1!$B$1:$K$500,9,0)</f>
        <v>8.51</v>
      </c>
      <c r="AG26" s="2">
        <f t="shared" ref="AG26:AG48" si="24">T26-AF26</f>
        <v>1.23</v>
      </c>
      <c r="AH26" s="2">
        <f>VLOOKUP(C26,'2021.06'!$C$2:$M$500,9,0)</f>
        <v>424.17</v>
      </c>
      <c r="AI26" s="2">
        <f>VLOOKUP(D26,'2021.07'!$D$2:$M$435,7,0)</f>
        <v>19.859</v>
      </c>
      <c r="AJ26" s="2">
        <f t="shared" si="19"/>
        <v>-2.8588</v>
      </c>
      <c r="AL26" s="2" t="str">
        <f>VLOOKUP(D26,[9]Sheet1!$C$1:$H$500,6,0)</f>
        <v>正常应缴</v>
      </c>
    </row>
    <row r="27" ht="20" customHeight="1" spans="1:38">
      <c r="A27" s="10">
        <f t="shared" si="20"/>
        <v>24</v>
      </c>
      <c r="B27" s="82"/>
      <c r="C27" s="11" t="s">
        <v>69</v>
      </c>
      <c r="D27" s="213" t="s">
        <v>70</v>
      </c>
      <c r="E27" s="11">
        <v>3245.4</v>
      </c>
      <c r="F27" s="11">
        <f>VLOOKUP(C27,'[11]9月'!$B:$Q,16,0)</f>
        <v>3245.4</v>
      </c>
      <c r="G27" s="11">
        <v>3245.4</v>
      </c>
      <c r="H27" s="13">
        <v>5228.42</v>
      </c>
      <c r="I27" s="11">
        <f t="shared" si="7"/>
        <v>58.42</v>
      </c>
      <c r="J27" s="11">
        <f>VLOOKUP(C27,[10]补收!$G$2454:$H$2869,2,0)</f>
        <v>58.96</v>
      </c>
      <c r="K27" s="11">
        <f t="shared" si="8"/>
        <v>519.264</v>
      </c>
      <c r="L27" s="11">
        <f>VLOOKUP(C27,[11]Sheet3!$L$1:$O$352,4,0)</f>
        <v>523.776</v>
      </c>
      <c r="M27" s="11">
        <f t="shared" si="16"/>
        <v>22.7178</v>
      </c>
      <c r="N27" s="13">
        <f t="shared" si="10"/>
        <v>444.42</v>
      </c>
      <c r="O27" s="13"/>
      <c r="P27" s="13">
        <f t="shared" si="17"/>
        <v>1627.5578</v>
      </c>
      <c r="Q27" s="11">
        <v>0</v>
      </c>
      <c r="R27" s="11">
        <f t="shared" si="11"/>
        <v>259.63</v>
      </c>
      <c r="S27" s="11">
        <f>VLOOKUP(C27,[11]Sheet3!$A:$B,2,0)</f>
        <v>261.84</v>
      </c>
      <c r="T27" s="11">
        <f t="shared" si="12"/>
        <v>9.74</v>
      </c>
      <c r="U27" s="13">
        <f t="shared" si="18"/>
        <v>104.57</v>
      </c>
      <c r="V27" s="13"/>
      <c r="W27" s="11">
        <f t="shared" si="14"/>
        <v>635.78</v>
      </c>
      <c r="X27" s="11">
        <f t="shared" si="15"/>
        <v>2263.3378</v>
      </c>
      <c r="Y27" s="11"/>
      <c r="Z27" s="2" t="str">
        <f>VLOOKUP(D27,[3]汇总!I$2:J$326,2,0)</f>
        <v>√</v>
      </c>
      <c r="AA27" s="2">
        <f>VLOOKUP(D27,'[4]2021.05'!$E$5:$F$203,2,0)</f>
        <v>3180</v>
      </c>
      <c r="AB27" s="2">
        <f t="shared" si="21"/>
        <v>519.264</v>
      </c>
      <c r="AC27" s="2">
        <f t="shared" si="22"/>
        <v>0</v>
      </c>
      <c r="AD27" s="2">
        <f t="shared" si="23"/>
        <v>259.63</v>
      </c>
      <c r="AE27" s="35" t="str">
        <f>VLOOKUP(C27,[7]export!$B$1:$I$388,8,0)</f>
        <v>226.9</v>
      </c>
      <c r="AF27" s="2">
        <f>VLOOKUP(C27,[8]Sheet1!$B$1:$K$500,9,0)</f>
        <v>8.51</v>
      </c>
      <c r="AG27" s="2">
        <f t="shared" si="24"/>
        <v>1.23</v>
      </c>
      <c r="AH27" s="2">
        <f>VLOOKUP(C27,'2021.06'!$C$2:$M$500,9,0)</f>
        <v>424.17</v>
      </c>
      <c r="AI27" s="2">
        <f>VLOOKUP(D27,'2021.07'!$D$2:$M$435,7,0)</f>
        <v>19.859</v>
      </c>
      <c r="AJ27" s="2">
        <f t="shared" si="19"/>
        <v>-2.8588</v>
      </c>
      <c r="AL27" s="2" t="str">
        <f>VLOOKUP(D27,[9]Sheet1!$C$1:$H$500,6,0)</f>
        <v>正常应缴</v>
      </c>
    </row>
    <row r="28" ht="20" customHeight="1" spans="1:38">
      <c r="A28" s="10">
        <f t="shared" si="20"/>
        <v>25</v>
      </c>
      <c r="B28" s="82"/>
      <c r="C28" s="11" t="s">
        <v>71</v>
      </c>
      <c r="D28" s="11" t="s">
        <v>72</v>
      </c>
      <c r="E28" s="11">
        <v>3245.4</v>
      </c>
      <c r="F28" s="11">
        <f>VLOOKUP(C28,'[11]9月'!$B:$Q,16,0)</f>
        <v>3245.4</v>
      </c>
      <c r="G28" s="11">
        <v>3245.4</v>
      </c>
      <c r="H28" s="13">
        <v>5228.42</v>
      </c>
      <c r="I28" s="11">
        <f t="shared" si="7"/>
        <v>58.42</v>
      </c>
      <c r="J28" s="11">
        <f>VLOOKUP(C28,[10]补收!$G$2454:$H$2869,2,0)</f>
        <v>58.96</v>
      </c>
      <c r="K28" s="11">
        <f t="shared" si="8"/>
        <v>519.264</v>
      </c>
      <c r="L28" s="11">
        <f>VLOOKUP(C28,[11]Sheet3!$L$1:$O$352,4,0)</f>
        <v>523.776</v>
      </c>
      <c r="M28" s="11">
        <f t="shared" si="16"/>
        <v>22.7178</v>
      </c>
      <c r="N28" s="13">
        <f t="shared" si="10"/>
        <v>444.42</v>
      </c>
      <c r="O28" s="13"/>
      <c r="P28" s="13">
        <f t="shared" si="17"/>
        <v>1627.5578</v>
      </c>
      <c r="Q28" s="11">
        <v>0</v>
      </c>
      <c r="R28" s="11">
        <f t="shared" si="11"/>
        <v>259.63</v>
      </c>
      <c r="S28" s="11">
        <f>VLOOKUP(C28,[11]Sheet3!$A:$B,2,0)</f>
        <v>261.84</v>
      </c>
      <c r="T28" s="11">
        <f t="shared" si="12"/>
        <v>9.74</v>
      </c>
      <c r="U28" s="13">
        <f t="shared" si="18"/>
        <v>104.57</v>
      </c>
      <c r="V28" s="13"/>
      <c r="W28" s="11">
        <f t="shared" si="14"/>
        <v>635.78</v>
      </c>
      <c r="X28" s="11">
        <f t="shared" si="15"/>
        <v>2263.3378</v>
      </c>
      <c r="Y28" s="11"/>
      <c r="Z28" s="2" t="str">
        <f>VLOOKUP(D28,[3]汇总!I$2:J$326,2,0)</f>
        <v>√</v>
      </c>
      <c r="AA28" s="2">
        <f>VLOOKUP(D28,'[4]2021.05'!$E$5:$F$203,2,0)</f>
        <v>3180</v>
      </c>
      <c r="AB28" s="2">
        <f t="shared" si="21"/>
        <v>519.264</v>
      </c>
      <c r="AC28" s="2">
        <f t="shared" si="22"/>
        <v>0</v>
      </c>
      <c r="AD28" s="2">
        <f t="shared" si="23"/>
        <v>259.63</v>
      </c>
      <c r="AE28" s="35" t="str">
        <f>VLOOKUP(C28,[7]export!$B$1:$I$388,8,0)</f>
        <v>226.9</v>
      </c>
      <c r="AF28" s="2">
        <f>VLOOKUP(C28,[8]Sheet1!$B$1:$K$500,9,0)</f>
        <v>8.51</v>
      </c>
      <c r="AG28" s="2">
        <f t="shared" si="24"/>
        <v>1.23</v>
      </c>
      <c r="AH28" s="2">
        <f>VLOOKUP(C28,'2021.06'!$C$2:$M$500,9,0)</f>
        <v>424.17</v>
      </c>
      <c r="AI28" s="2">
        <f>VLOOKUP(D28,'2021.07'!$D$2:$M$435,7,0)</f>
        <v>19.859</v>
      </c>
      <c r="AJ28" s="2">
        <f t="shared" si="19"/>
        <v>-2.8588</v>
      </c>
      <c r="AL28" s="2" t="str">
        <f>VLOOKUP(D28,[9]Sheet1!$C$1:$H$500,6,0)</f>
        <v>正常应缴</v>
      </c>
    </row>
    <row r="29" ht="20" customHeight="1" spans="1:38">
      <c r="A29" s="10">
        <f t="shared" si="20"/>
        <v>26</v>
      </c>
      <c r="B29" s="83"/>
      <c r="C29" s="11" t="s">
        <v>845</v>
      </c>
      <c r="D29" s="11" t="s">
        <v>846</v>
      </c>
      <c r="E29" s="11">
        <v>3245.4</v>
      </c>
      <c r="F29" s="11">
        <f>VLOOKUP(C29,'[11]9月'!$B:$Q,16,0)</f>
        <v>3245.4</v>
      </c>
      <c r="G29" s="11">
        <v>3245.4</v>
      </c>
      <c r="H29" s="13">
        <v>5228.42</v>
      </c>
      <c r="I29" s="11">
        <f t="shared" si="7"/>
        <v>58.42</v>
      </c>
      <c r="J29" s="11">
        <f>VLOOKUP(C29,[10]补收!$G$2454:$H$2869,2,0)</f>
        <v>14.64</v>
      </c>
      <c r="K29" s="11">
        <f t="shared" si="8"/>
        <v>519.264</v>
      </c>
      <c r="L29" s="11">
        <f>VLOOKUP(C29,[11]Sheet3!$L$1:$O$352,4,0)</f>
        <v>130.144</v>
      </c>
      <c r="M29" s="11">
        <f t="shared" si="16"/>
        <v>22.7178</v>
      </c>
      <c r="N29" s="13">
        <f t="shared" si="10"/>
        <v>444.42</v>
      </c>
      <c r="O29" s="13"/>
      <c r="P29" s="13">
        <f t="shared" si="17"/>
        <v>1189.6058</v>
      </c>
      <c r="Q29" s="11">
        <v>0</v>
      </c>
      <c r="R29" s="11">
        <f t="shared" si="11"/>
        <v>259.63</v>
      </c>
      <c r="S29" s="11">
        <f>VLOOKUP(C29,[11]Sheet3!$A:$B,2,0)</f>
        <v>65.08</v>
      </c>
      <c r="T29" s="11">
        <f t="shared" si="12"/>
        <v>9.74</v>
      </c>
      <c r="U29" s="13">
        <f t="shared" si="18"/>
        <v>104.57</v>
      </c>
      <c r="V29" s="13"/>
      <c r="W29" s="11">
        <f t="shared" si="14"/>
        <v>439.02</v>
      </c>
      <c r="X29" s="11">
        <f t="shared" si="15"/>
        <v>1628.6258</v>
      </c>
      <c r="Y29" s="11"/>
      <c r="AA29" s="2" t="e">
        <f>VLOOKUP(D29,'[4]2021.05'!$E$5:$F$203,2,0)</f>
        <v>#N/A</v>
      </c>
      <c r="AB29" s="2">
        <f t="shared" si="21"/>
        <v>519.264</v>
      </c>
      <c r="AC29" s="2">
        <f t="shared" si="22"/>
        <v>0</v>
      </c>
      <c r="AD29" s="2">
        <f t="shared" si="23"/>
        <v>259.63</v>
      </c>
      <c r="AE29" s="35" t="str">
        <f>VLOOKUP(C29,[7]export!$B$1:$I$388,8,0)</f>
        <v>243.36</v>
      </c>
      <c r="AF29" s="2">
        <f>VLOOKUP(C29,[8]Sheet1!$B$1:$K$500,9,0)</f>
        <v>9.13</v>
      </c>
      <c r="AG29" s="2">
        <f t="shared" si="24"/>
        <v>0.609999999999999</v>
      </c>
      <c r="AH29" s="2">
        <f>VLOOKUP(C29,'2021.06'!$C$2:$M$500,9,0)</f>
        <v>424.17</v>
      </c>
      <c r="AI29" s="2">
        <f>VLOOKUP(D29,'2021.07'!$D$2:$M$435,7,0)</f>
        <v>21.301</v>
      </c>
      <c r="AJ29" s="2">
        <f t="shared" si="19"/>
        <v>-1.4168</v>
      </c>
      <c r="AL29" s="2" t="str">
        <f>VLOOKUP(D29,[9]Sheet1!$C$1:$H$500,6,0)</f>
        <v>正常应缴</v>
      </c>
    </row>
    <row r="30" ht="20" customHeight="1" spans="1:38">
      <c r="A30" s="10">
        <f t="shared" si="20"/>
        <v>27</v>
      </c>
      <c r="B30" s="77" t="s">
        <v>73</v>
      </c>
      <c r="C30" s="11" t="s">
        <v>779</v>
      </c>
      <c r="D30" s="11" t="s">
        <v>780</v>
      </c>
      <c r="E30" s="11">
        <v>3820</v>
      </c>
      <c r="F30" s="11">
        <f>VLOOKUP(C30,'[11]9月'!$B:$Q,16,0)</f>
        <v>3820</v>
      </c>
      <c r="G30" s="11">
        <v>3820</v>
      </c>
      <c r="H30" s="13">
        <v>5228.42</v>
      </c>
      <c r="I30" s="11">
        <f t="shared" si="7"/>
        <v>68.76</v>
      </c>
      <c r="J30" s="11">
        <v>0</v>
      </c>
      <c r="K30" s="11">
        <f t="shared" si="8"/>
        <v>611.2</v>
      </c>
      <c r="L30" s="11">
        <v>0</v>
      </c>
      <c r="M30" s="11">
        <f t="shared" si="16"/>
        <v>26.74</v>
      </c>
      <c r="N30" s="13">
        <f t="shared" si="10"/>
        <v>444.42</v>
      </c>
      <c r="O30" s="13"/>
      <c r="P30" s="13">
        <f t="shared" si="17"/>
        <v>1151.12</v>
      </c>
      <c r="Q30" s="11">
        <v>0</v>
      </c>
      <c r="R30" s="11">
        <f t="shared" si="11"/>
        <v>305.6</v>
      </c>
      <c r="S30" s="11">
        <v>0</v>
      </c>
      <c r="T30" s="11">
        <f t="shared" si="12"/>
        <v>11.46</v>
      </c>
      <c r="U30" s="13">
        <f t="shared" si="18"/>
        <v>104.57</v>
      </c>
      <c r="V30" s="13"/>
      <c r="W30" s="11">
        <f t="shared" si="14"/>
        <v>421.63</v>
      </c>
      <c r="X30" s="11">
        <f t="shared" si="15"/>
        <v>1572.75</v>
      </c>
      <c r="Y30" s="11"/>
      <c r="Z30" s="2" t="str">
        <f>VLOOKUP(D30,[3]汇总!I$2:J$326,2,0)</f>
        <v>√</v>
      </c>
      <c r="AA30" s="2">
        <f>VLOOKUP(D30,'[4]2021.05'!$E$5:$F$203,2,0)</f>
        <v>4180</v>
      </c>
      <c r="AB30" s="2">
        <f t="shared" si="21"/>
        <v>611.2</v>
      </c>
      <c r="AC30" s="2">
        <f t="shared" si="22"/>
        <v>0</v>
      </c>
      <c r="AD30" s="2">
        <f t="shared" si="23"/>
        <v>305.6</v>
      </c>
      <c r="AE30" s="35" t="str">
        <f>VLOOKUP(C30,[7]export!$B$1:$I$388,8,0)</f>
        <v>305.6</v>
      </c>
      <c r="AF30" s="2">
        <f>VLOOKUP(C30,[8]Sheet1!$B$1:$K$500,9,0)</f>
        <v>11.46</v>
      </c>
      <c r="AG30" s="2">
        <f t="shared" si="24"/>
        <v>0</v>
      </c>
      <c r="AH30" s="2">
        <f>VLOOKUP(C30,'2021.06'!$C$2:$M$500,9,0)</f>
        <v>424.17</v>
      </c>
      <c r="AI30" s="2">
        <f>VLOOKUP(D30,'2021.07'!$D$2:$M$435,7,0)</f>
        <v>26.74</v>
      </c>
      <c r="AJ30" s="2">
        <f t="shared" si="19"/>
        <v>0</v>
      </c>
      <c r="AL30" s="2" t="str">
        <f>VLOOKUP(D30,[9]Sheet1!$C$1:$H$500,6,0)</f>
        <v>正常应缴</v>
      </c>
    </row>
    <row r="31" ht="20" customHeight="1" spans="1:38">
      <c r="A31" s="10">
        <f t="shared" si="20"/>
        <v>28</v>
      </c>
      <c r="B31" s="78"/>
      <c r="C31" s="11" t="s">
        <v>78</v>
      </c>
      <c r="D31" s="11" t="s">
        <v>79</v>
      </c>
      <c r="E31" s="11">
        <v>3245.4</v>
      </c>
      <c r="F31" s="11">
        <f>VLOOKUP(C31,'[11]9月'!$B:$Q,16,0)</f>
        <v>3245.4</v>
      </c>
      <c r="G31" s="11">
        <v>3245.4</v>
      </c>
      <c r="H31" s="13">
        <v>5228.42</v>
      </c>
      <c r="I31" s="11">
        <f t="shared" si="7"/>
        <v>58.42</v>
      </c>
      <c r="J31" s="11">
        <f>VLOOKUP(C31,[10]补收!$G$2454:$H$2869,2,0)</f>
        <v>58.96</v>
      </c>
      <c r="K31" s="11">
        <f t="shared" si="8"/>
        <v>519.264</v>
      </c>
      <c r="L31" s="11">
        <f>VLOOKUP(C31,[11]Sheet3!$L$1:$O$352,4,0)</f>
        <v>523.776</v>
      </c>
      <c r="M31" s="11">
        <f t="shared" si="16"/>
        <v>22.7178</v>
      </c>
      <c r="N31" s="13">
        <f t="shared" si="10"/>
        <v>444.42</v>
      </c>
      <c r="O31" s="13"/>
      <c r="P31" s="13">
        <f t="shared" si="17"/>
        <v>1627.5578</v>
      </c>
      <c r="Q31" s="11">
        <v>0</v>
      </c>
      <c r="R31" s="11">
        <f t="shared" si="11"/>
        <v>259.63</v>
      </c>
      <c r="S31" s="11">
        <f>VLOOKUP(C31,[11]Sheet3!$A:$B,2,0)</f>
        <v>261.84</v>
      </c>
      <c r="T31" s="11">
        <f t="shared" si="12"/>
        <v>9.74</v>
      </c>
      <c r="U31" s="13">
        <f t="shared" si="18"/>
        <v>104.57</v>
      </c>
      <c r="V31" s="13"/>
      <c r="W31" s="11">
        <f t="shared" si="14"/>
        <v>635.78</v>
      </c>
      <c r="X31" s="11">
        <f t="shared" si="15"/>
        <v>2263.3378</v>
      </c>
      <c r="Y31" s="11"/>
      <c r="Z31" s="2" t="str">
        <f>VLOOKUP(D31,[3]汇总!I$2:J$326,2,0)</f>
        <v>√</v>
      </c>
      <c r="AA31" s="2">
        <f>VLOOKUP(D31,'[4]2021.05'!$E$5:$F$203,2,0)</f>
        <v>3180</v>
      </c>
      <c r="AB31" s="2">
        <f t="shared" si="21"/>
        <v>519.264</v>
      </c>
      <c r="AC31" s="2">
        <f t="shared" si="22"/>
        <v>0</v>
      </c>
      <c r="AD31" s="2">
        <f t="shared" si="23"/>
        <v>259.63</v>
      </c>
      <c r="AE31" s="35" t="str">
        <f>VLOOKUP(C31,[7]export!$B$1:$I$388,8,0)</f>
        <v>226.9</v>
      </c>
      <c r="AF31" s="2">
        <f>VLOOKUP(C31,[8]Sheet1!$B$1:$K$500,9,0)</f>
        <v>8.51</v>
      </c>
      <c r="AG31" s="2">
        <f t="shared" si="24"/>
        <v>1.23</v>
      </c>
      <c r="AH31" s="2">
        <f>VLOOKUP(C31,'2021.06'!$C$2:$M$500,9,0)</f>
        <v>424.17</v>
      </c>
      <c r="AI31" s="2">
        <f>VLOOKUP(D31,'2021.07'!$D$2:$M$435,7,0)</f>
        <v>19.859</v>
      </c>
      <c r="AJ31" s="2">
        <f t="shared" si="19"/>
        <v>-2.8588</v>
      </c>
      <c r="AL31" s="2" t="str">
        <f>VLOOKUP(D31,[9]Sheet1!$C$1:$H$500,6,0)</f>
        <v>正常应缴</v>
      </c>
    </row>
    <row r="32" ht="20" customHeight="1" spans="1:38">
      <c r="A32" s="10">
        <f t="shared" si="20"/>
        <v>29</v>
      </c>
      <c r="B32" s="78"/>
      <c r="C32" s="11" t="s">
        <v>80</v>
      </c>
      <c r="D32" s="11" t="s">
        <v>81</v>
      </c>
      <c r="E32" s="11">
        <v>3245.4</v>
      </c>
      <c r="F32" s="11">
        <f>VLOOKUP(C32,'[11]9月'!$B:$Q,16,0)</f>
        <v>3245.4</v>
      </c>
      <c r="G32" s="11">
        <v>3245.4</v>
      </c>
      <c r="H32" s="13">
        <v>5228.42</v>
      </c>
      <c r="I32" s="11">
        <f t="shared" si="7"/>
        <v>58.42</v>
      </c>
      <c r="J32" s="11">
        <f>VLOOKUP(C32,[10]补收!$G$2454:$H$2869,2,0)</f>
        <v>58.96</v>
      </c>
      <c r="K32" s="11">
        <f t="shared" si="8"/>
        <v>519.264</v>
      </c>
      <c r="L32" s="11">
        <f>VLOOKUP(C32,[11]Sheet3!$L$1:$O$352,4,0)</f>
        <v>523.776</v>
      </c>
      <c r="M32" s="11">
        <f t="shared" si="16"/>
        <v>22.7178</v>
      </c>
      <c r="N32" s="13">
        <f t="shared" si="10"/>
        <v>444.42</v>
      </c>
      <c r="O32" s="13"/>
      <c r="P32" s="13">
        <f t="shared" si="17"/>
        <v>1627.5578</v>
      </c>
      <c r="Q32" s="11">
        <v>0</v>
      </c>
      <c r="R32" s="11">
        <f t="shared" si="11"/>
        <v>259.63</v>
      </c>
      <c r="S32" s="11">
        <f>VLOOKUP(C32,[11]Sheet3!$A:$B,2,0)</f>
        <v>261.84</v>
      </c>
      <c r="T32" s="11">
        <f t="shared" si="12"/>
        <v>9.74</v>
      </c>
      <c r="U32" s="13">
        <f t="shared" si="18"/>
        <v>104.57</v>
      </c>
      <c r="V32" s="13"/>
      <c r="W32" s="11">
        <f t="shared" si="14"/>
        <v>635.78</v>
      </c>
      <c r="X32" s="11">
        <f t="shared" si="15"/>
        <v>2263.3378</v>
      </c>
      <c r="Y32" s="11"/>
      <c r="Z32" s="2" t="str">
        <f>VLOOKUP(D32,[3]汇总!I$2:J$326,2,0)</f>
        <v>√</v>
      </c>
      <c r="AA32" s="2">
        <f>VLOOKUP(D32,'[4]2021.05'!$E$5:$F$203,2,0)</f>
        <v>3180</v>
      </c>
      <c r="AB32" s="2">
        <f t="shared" si="21"/>
        <v>519.264</v>
      </c>
      <c r="AC32" s="2">
        <f t="shared" si="22"/>
        <v>0</v>
      </c>
      <c r="AD32" s="2">
        <f t="shared" si="23"/>
        <v>259.63</v>
      </c>
      <c r="AE32" s="35" t="str">
        <f>VLOOKUP(C32,[7]export!$B$1:$I$388,8,0)</f>
        <v>226.9</v>
      </c>
      <c r="AF32" s="2">
        <f>VLOOKUP(C32,[8]Sheet1!$B$1:$K$500,9,0)</f>
        <v>8.51</v>
      </c>
      <c r="AG32" s="2">
        <f t="shared" si="24"/>
        <v>1.23</v>
      </c>
      <c r="AH32" s="2">
        <f>VLOOKUP(C32,'2021.06'!$C$2:$M$500,9,0)</f>
        <v>424.17</v>
      </c>
      <c r="AI32" s="2">
        <f>VLOOKUP(D32,'2021.07'!$D$2:$M$435,7,0)</f>
        <v>19.859</v>
      </c>
      <c r="AJ32" s="2">
        <f t="shared" si="19"/>
        <v>-2.8588</v>
      </c>
      <c r="AL32" s="2" t="str">
        <f>VLOOKUP(D32,[9]Sheet1!$C$1:$H$500,6,0)</f>
        <v>正常应缴</v>
      </c>
    </row>
    <row r="33" ht="20" customHeight="1" spans="1:38">
      <c r="A33" s="10">
        <f t="shared" si="20"/>
        <v>30</v>
      </c>
      <c r="B33" s="78"/>
      <c r="C33" s="11" t="s">
        <v>82</v>
      </c>
      <c r="D33" s="11" t="s">
        <v>83</v>
      </c>
      <c r="E33" s="11">
        <v>3245.4</v>
      </c>
      <c r="F33" s="11">
        <f>VLOOKUP(C33,'[11]9月'!$B:$Q,16,0)</f>
        <v>3245.4</v>
      </c>
      <c r="G33" s="11">
        <v>3245.4</v>
      </c>
      <c r="H33" s="13">
        <v>5228.42</v>
      </c>
      <c r="I33" s="11">
        <f t="shared" si="7"/>
        <v>58.42</v>
      </c>
      <c r="J33" s="11">
        <f>VLOOKUP(C33,[10]补收!$G$2454:$H$2869,2,0)</f>
        <v>58.96</v>
      </c>
      <c r="K33" s="11">
        <f t="shared" si="8"/>
        <v>519.264</v>
      </c>
      <c r="L33" s="11">
        <f>VLOOKUP(C33,[11]Sheet3!$L$1:$O$352,4,0)</f>
        <v>523.776</v>
      </c>
      <c r="M33" s="11">
        <f t="shared" si="16"/>
        <v>22.7178</v>
      </c>
      <c r="N33" s="13">
        <f t="shared" si="10"/>
        <v>444.42</v>
      </c>
      <c r="O33" s="13"/>
      <c r="P33" s="13">
        <f t="shared" si="17"/>
        <v>1627.5578</v>
      </c>
      <c r="Q33" s="11">
        <v>0</v>
      </c>
      <c r="R33" s="11">
        <f t="shared" si="11"/>
        <v>259.63</v>
      </c>
      <c r="S33" s="11">
        <f>VLOOKUP(C33,[11]Sheet3!$A:$B,2,0)</f>
        <v>261.84</v>
      </c>
      <c r="T33" s="11">
        <f t="shared" si="12"/>
        <v>9.74</v>
      </c>
      <c r="U33" s="13">
        <f t="shared" si="18"/>
        <v>104.57</v>
      </c>
      <c r="V33" s="13"/>
      <c r="W33" s="11">
        <f t="shared" si="14"/>
        <v>635.78</v>
      </c>
      <c r="X33" s="11">
        <f t="shared" si="15"/>
        <v>2263.3378</v>
      </c>
      <c r="Y33" s="11"/>
      <c r="Z33" s="2" t="str">
        <f>VLOOKUP(D33,[3]汇总!I$2:J$326,2,0)</f>
        <v>√</v>
      </c>
      <c r="AA33" s="2">
        <f>VLOOKUP(D33,'[4]2021.05'!$E$5:$F$203,2,0)</f>
        <v>3180</v>
      </c>
      <c r="AB33" s="2">
        <f t="shared" si="21"/>
        <v>519.264</v>
      </c>
      <c r="AC33" s="2">
        <f t="shared" si="22"/>
        <v>0</v>
      </c>
      <c r="AD33" s="2">
        <f t="shared" si="23"/>
        <v>259.63</v>
      </c>
      <c r="AE33" s="35" t="str">
        <f>VLOOKUP(C33,[7]export!$B$1:$I$388,8,0)</f>
        <v>226.9</v>
      </c>
      <c r="AF33" s="2">
        <f>VLOOKUP(C33,[8]Sheet1!$B$1:$K$500,9,0)</f>
        <v>8.51</v>
      </c>
      <c r="AG33" s="2">
        <f t="shared" si="24"/>
        <v>1.23</v>
      </c>
      <c r="AH33" s="2">
        <f>VLOOKUP(C33,'2021.06'!$C$2:$M$500,9,0)</f>
        <v>424.17</v>
      </c>
      <c r="AI33" s="2">
        <f>VLOOKUP(D33,'2021.07'!$D$2:$M$435,7,0)</f>
        <v>19.859</v>
      </c>
      <c r="AJ33" s="2">
        <f t="shared" si="19"/>
        <v>-2.8588</v>
      </c>
      <c r="AL33" s="2" t="str">
        <f>VLOOKUP(D33,[9]Sheet1!$C$1:$H$500,6,0)</f>
        <v>正常应缴</v>
      </c>
    </row>
    <row r="34" ht="20" customHeight="1" spans="1:38">
      <c r="A34" s="10">
        <f t="shared" si="20"/>
        <v>31</v>
      </c>
      <c r="B34" s="78"/>
      <c r="C34" s="11" t="s">
        <v>84</v>
      </c>
      <c r="D34" s="11" t="s">
        <v>85</v>
      </c>
      <c r="E34" s="11">
        <v>3245.4</v>
      </c>
      <c r="F34" s="11">
        <f>VLOOKUP(C34,'[11]9月'!$B:$Q,16,0)</f>
        <v>3245.4</v>
      </c>
      <c r="G34" s="11">
        <v>3245.4</v>
      </c>
      <c r="H34" s="13">
        <v>5228.42</v>
      </c>
      <c r="I34" s="11">
        <f t="shared" si="7"/>
        <v>58.42</v>
      </c>
      <c r="J34" s="11">
        <f>VLOOKUP(C34,[10]补收!$G$2454:$H$2869,2,0)</f>
        <v>58.96</v>
      </c>
      <c r="K34" s="11">
        <f t="shared" si="8"/>
        <v>519.264</v>
      </c>
      <c r="L34" s="11">
        <f>VLOOKUP(C34,[11]Sheet3!$L$1:$O$352,4,0)</f>
        <v>523.776</v>
      </c>
      <c r="M34" s="11">
        <f t="shared" si="16"/>
        <v>22.7178</v>
      </c>
      <c r="N34" s="13">
        <f t="shared" si="10"/>
        <v>444.42</v>
      </c>
      <c r="O34" s="13"/>
      <c r="P34" s="13">
        <f t="shared" si="17"/>
        <v>1627.5578</v>
      </c>
      <c r="Q34" s="11">
        <v>0</v>
      </c>
      <c r="R34" s="11">
        <f t="shared" si="11"/>
        <v>259.63</v>
      </c>
      <c r="S34" s="11">
        <f>VLOOKUP(C34,[11]Sheet3!$A:$B,2,0)</f>
        <v>261.84</v>
      </c>
      <c r="T34" s="11">
        <f t="shared" si="12"/>
        <v>9.74</v>
      </c>
      <c r="U34" s="13">
        <f t="shared" si="18"/>
        <v>104.57</v>
      </c>
      <c r="V34" s="13"/>
      <c r="W34" s="11">
        <f t="shared" si="14"/>
        <v>635.78</v>
      </c>
      <c r="X34" s="11">
        <f t="shared" si="15"/>
        <v>2263.3378</v>
      </c>
      <c r="Y34" s="11"/>
      <c r="Z34" s="2" t="str">
        <f>VLOOKUP(D34,[3]汇总!I$2:J$326,2,0)</f>
        <v>√</v>
      </c>
      <c r="AA34" s="2">
        <f>VLOOKUP(D34,'[4]2021.05'!$E$5:$F$203,2,0)</f>
        <v>3180</v>
      </c>
      <c r="AB34" s="2">
        <f t="shared" si="21"/>
        <v>519.264</v>
      </c>
      <c r="AC34" s="2">
        <f t="shared" si="22"/>
        <v>0</v>
      </c>
      <c r="AD34" s="2">
        <f t="shared" si="23"/>
        <v>259.63</v>
      </c>
      <c r="AE34" s="35" t="str">
        <f>VLOOKUP(C34,[7]export!$B$1:$I$388,8,0)</f>
        <v>226.9</v>
      </c>
      <c r="AF34" s="2">
        <f>VLOOKUP(C34,[8]Sheet1!$B$1:$K$500,9,0)</f>
        <v>8.51</v>
      </c>
      <c r="AG34" s="2">
        <f t="shared" si="24"/>
        <v>1.23</v>
      </c>
      <c r="AH34" s="2">
        <f>VLOOKUP(C34,'2021.06'!$C$2:$M$500,9,0)</f>
        <v>424.17</v>
      </c>
      <c r="AI34" s="2">
        <f>VLOOKUP(D34,'2021.07'!$D$2:$M$435,7,0)</f>
        <v>19.859</v>
      </c>
      <c r="AJ34" s="2">
        <f t="shared" si="19"/>
        <v>-2.8588</v>
      </c>
      <c r="AL34" s="2" t="str">
        <f>VLOOKUP(D34,[9]Sheet1!$C$1:$H$500,6,0)</f>
        <v>正常应缴</v>
      </c>
    </row>
    <row r="35" ht="20" customHeight="1" spans="1:38">
      <c r="A35" s="10">
        <f t="shared" si="20"/>
        <v>32</v>
      </c>
      <c r="B35" s="78"/>
      <c r="C35" s="11" t="s">
        <v>88</v>
      </c>
      <c r="D35" s="11" t="s">
        <v>89</v>
      </c>
      <c r="E35" s="11">
        <v>3245.4</v>
      </c>
      <c r="F35" s="11">
        <f>VLOOKUP(C35,'[11]9月'!$B:$Q,16,0)</f>
        <v>3245.4</v>
      </c>
      <c r="G35" s="11">
        <v>3245.4</v>
      </c>
      <c r="H35" s="13">
        <v>5228.42</v>
      </c>
      <c r="I35" s="11">
        <f t="shared" si="7"/>
        <v>58.42</v>
      </c>
      <c r="J35" s="11">
        <f>VLOOKUP(C35,[10]补收!$G$2454:$H$2869,2,0)</f>
        <v>29.28</v>
      </c>
      <c r="K35" s="11">
        <f t="shared" si="8"/>
        <v>519.264</v>
      </c>
      <c r="L35" s="11">
        <f>VLOOKUP(C35,[11]Sheet3!$L$1:$O$352,4,0)</f>
        <v>260.288</v>
      </c>
      <c r="M35" s="11">
        <f t="shared" si="16"/>
        <v>22.7178</v>
      </c>
      <c r="N35" s="13">
        <f t="shared" si="10"/>
        <v>444.42</v>
      </c>
      <c r="O35" s="13"/>
      <c r="P35" s="13">
        <f t="shared" si="17"/>
        <v>1334.3898</v>
      </c>
      <c r="Q35" s="11">
        <v>0</v>
      </c>
      <c r="R35" s="11">
        <f t="shared" si="11"/>
        <v>259.63</v>
      </c>
      <c r="S35" s="11">
        <f>VLOOKUP(C35,[11]Sheet3!$A:$B,2,0)</f>
        <v>130.16</v>
      </c>
      <c r="T35" s="11">
        <f t="shared" si="12"/>
        <v>9.74</v>
      </c>
      <c r="U35" s="13">
        <f t="shared" si="18"/>
        <v>104.57</v>
      </c>
      <c r="V35" s="13"/>
      <c r="W35" s="11">
        <f t="shared" si="14"/>
        <v>504.1</v>
      </c>
      <c r="X35" s="11">
        <f t="shared" si="15"/>
        <v>1838.4898</v>
      </c>
      <c r="Y35" s="11"/>
      <c r="Z35" s="2" t="str">
        <f>VLOOKUP(D35,[3]汇总!I$2:J$326,2,0)</f>
        <v>√</v>
      </c>
      <c r="AA35" s="2">
        <f>VLOOKUP(D35,'[4]2021.05'!$E$5:$F$203,2,0)</f>
        <v>3180</v>
      </c>
      <c r="AB35" s="2">
        <f t="shared" si="21"/>
        <v>519.264</v>
      </c>
      <c r="AC35" s="2">
        <f t="shared" si="22"/>
        <v>0</v>
      </c>
      <c r="AD35" s="2">
        <f t="shared" si="23"/>
        <v>259.63</v>
      </c>
      <c r="AE35" s="35" t="str">
        <f>VLOOKUP(C35,[7]export!$B$1:$I$388,8,0)</f>
        <v>243.36</v>
      </c>
      <c r="AF35" s="2">
        <f>VLOOKUP(C35,[8]Sheet1!$B$1:$K$500,9,0)</f>
        <v>9.13</v>
      </c>
      <c r="AG35" s="2">
        <f t="shared" si="24"/>
        <v>0.609999999999999</v>
      </c>
      <c r="AH35" s="2">
        <f>VLOOKUP(C35,'2021.06'!$C$2:$M$500,9,0)</f>
        <v>424.17</v>
      </c>
      <c r="AI35" s="2">
        <f>VLOOKUP(D35,'2021.07'!$D$2:$M$435,7,0)</f>
        <v>21.301</v>
      </c>
      <c r="AJ35" s="2">
        <f t="shared" si="19"/>
        <v>-1.4168</v>
      </c>
      <c r="AL35" s="2" t="str">
        <f>VLOOKUP(D35,[9]Sheet1!$C$1:$H$500,6,0)</f>
        <v>正常应缴</v>
      </c>
    </row>
    <row r="36" ht="20" customHeight="1" spans="1:38">
      <c r="A36" s="10">
        <f t="shared" si="20"/>
        <v>33</v>
      </c>
      <c r="B36" s="78"/>
      <c r="C36" s="11" t="s">
        <v>847</v>
      </c>
      <c r="D36" s="213" t="s">
        <v>848</v>
      </c>
      <c r="E36" s="11">
        <v>3245.4</v>
      </c>
      <c r="F36" s="11">
        <f>VLOOKUP(C36,'[11]9月'!$B:$Q,16,0)</f>
        <v>3245.4</v>
      </c>
      <c r="G36" s="11">
        <v>3245.4</v>
      </c>
      <c r="H36" s="13">
        <v>5228.42</v>
      </c>
      <c r="I36" s="11">
        <f t="shared" si="7"/>
        <v>58.42</v>
      </c>
      <c r="J36" s="11">
        <f>VLOOKUP(C36,[10]补收!$G$2454:$H$2869,2,0)</f>
        <v>14.64</v>
      </c>
      <c r="K36" s="11">
        <f t="shared" si="8"/>
        <v>519.264</v>
      </c>
      <c r="L36" s="11">
        <f>VLOOKUP(C36,[11]Sheet3!$L$1:$O$352,4,0)</f>
        <v>130.144</v>
      </c>
      <c r="M36" s="11">
        <f t="shared" si="16"/>
        <v>22.7178</v>
      </c>
      <c r="N36" s="13">
        <f t="shared" si="10"/>
        <v>444.42</v>
      </c>
      <c r="O36" s="13"/>
      <c r="P36" s="13">
        <f t="shared" si="17"/>
        <v>1189.6058</v>
      </c>
      <c r="Q36" s="11">
        <v>0</v>
      </c>
      <c r="R36" s="11">
        <f t="shared" si="11"/>
        <v>259.63</v>
      </c>
      <c r="S36" s="11">
        <f>VLOOKUP(C36,[11]Sheet3!$A:$B,2,0)</f>
        <v>65.08</v>
      </c>
      <c r="T36" s="11">
        <f t="shared" si="12"/>
        <v>9.74</v>
      </c>
      <c r="U36" s="13">
        <f t="shared" si="18"/>
        <v>104.57</v>
      </c>
      <c r="V36" s="13"/>
      <c r="W36" s="11">
        <f t="shared" si="14"/>
        <v>439.02</v>
      </c>
      <c r="X36" s="11">
        <f t="shared" si="15"/>
        <v>1628.6258</v>
      </c>
      <c r="Y36" s="11"/>
      <c r="AA36" s="2" t="e">
        <f>VLOOKUP(D36,'[4]2021.05'!$E$5:$F$203,2,0)</f>
        <v>#N/A</v>
      </c>
      <c r="AB36" s="2">
        <f t="shared" si="21"/>
        <v>519.264</v>
      </c>
      <c r="AC36" s="2">
        <f t="shared" si="22"/>
        <v>0</v>
      </c>
      <c r="AD36" s="2">
        <f t="shared" si="23"/>
        <v>259.63</v>
      </c>
      <c r="AE36" s="35" t="str">
        <f>VLOOKUP(C36,[7]export!$B$1:$I$388,8,0)</f>
        <v>243.36</v>
      </c>
      <c r="AF36" s="2">
        <f>VLOOKUP(C36,[8]Sheet1!$B$1:$K$500,9,0)</f>
        <v>9.13</v>
      </c>
      <c r="AG36" s="2">
        <f t="shared" si="24"/>
        <v>0.609999999999999</v>
      </c>
      <c r="AH36" s="2">
        <f>VLOOKUP(C36,'2021.06'!$C$2:$M$500,9,0)</f>
        <v>424.17</v>
      </c>
      <c r="AI36" s="2">
        <f>VLOOKUP(D36,'2021.07'!$D$2:$M$435,7,0)</f>
        <v>21.301</v>
      </c>
      <c r="AJ36" s="2">
        <f t="shared" si="19"/>
        <v>-1.4168</v>
      </c>
      <c r="AL36" s="2" t="str">
        <f>VLOOKUP(D36,[9]Sheet1!$C$1:$H$500,6,0)</f>
        <v>正常应缴</v>
      </c>
    </row>
    <row r="37" ht="20" customHeight="1" spans="1:38">
      <c r="A37" s="10">
        <f t="shared" si="20"/>
        <v>34</v>
      </c>
      <c r="B37" s="78"/>
      <c r="C37" s="84" t="s">
        <v>917</v>
      </c>
      <c r="D37" s="84" t="s">
        <v>918</v>
      </c>
      <c r="E37" s="11">
        <v>3245.4</v>
      </c>
      <c r="F37" s="11">
        <f>VLOOKUP(C37,'[11]9月'!$B:$Q,16,0)</f>
        <v>3245.4</v>
      </c>
      <c r="G37" s="11">
        <v>3245.4</v>
      </c>
      <c r="H37" s="13">
        <v>5228.42</v>
      </c>
      <c r="I37" s="11">
        <f t="shared" si="7"/>
        <v>58.42</v>
      </c>
      <c r="J37" s="11">
        <f>VLOOKUP(C37,[10]补收!$G$2454:$H$2869,2,0)</f>
        <v>10.98</v>
      </c>
      <c r="K37" s="11">
        <f t="shared" si="8"/>
        <v>519.264</v>
      </c>
      <c r="L37" s="11">
        <f>VLOOKUP(C37,[11]Sheet3!$L$1:$O$352,4,0)</f>
        <v>97.608</v>
      </c>
      <c r="M37" s="11">
        <f t="shared" si="16"/>
        <v>22.7178</v>
      </c>
      <c r="N37" s="13">
        <f t="shared" si="10"/>
        <v>444.42</v>
      </c>
      <c r="O37" s="13"/>
      <c r="P37" s="13">
        <f t="shared" si="17"/>
        <v>1153.4098</v>
      </c>
      <c r="Q37" s="11">
        <v>0</v>
      </c>
      <c r="R37" s="11">
        <f t="shared" si="11"/>
        <v>259.63</v>
      </c>
      <c r="S37" s="11">
        <f>VLOOKUP(C37,[11]Sheet3!$A:$B,2,0)</f>
        <v>48.81</v>
      </c>
      <c r="T37" s="11">
        <f t="shared" si="12"/>
        <v>9.74</v>
      </c>
      <c r="U37" s="13">
        <f t="shared" si="18"/>
        <v>104.57</v>
      </c>
      <c r="V37" s="13"/>
      <c r="W37" s="11">
        <f t="shared" si="14"/>
        <v>422.75</v>
      </c>
      <c r="X37" s="11">
        <f t="shared" si="15"/>
        <v>1576.1598</v>
      </c>
      <c r="Y37" s="11"/>
      <c r="AB37" s="2">
        <f t="shared" si="21"/>
        <v>519.264</v>
      </c>
      <c r="AC37" s="2">
        <f t="shared" si="22"/>
        <v>0</v>
      </c>
      <c r="AD37" s="2">
        <f t="shared" si="23"/>
        <v>259.63</v>
      </c>
      <c r="AE37" s="35" t="str">
        <f>VLOOKUP(C37,[7]export!$B$1:$I$388,8,0)</f>
        <v>243.36</v>
      </c>
      <c r="AF37" s="2">
        <f>VLOOKUP(C37,[8]Sheet1!$B$1:$K$500,9,0)</f>
        <v>9.13</v>
      </c>
      <c r="AG37" s="2">
        <f t="shared" si="24"/>
        <v>0.609999999999999</v>
      </c>
      <c r="AH37" s="2">
        <f>VLOOKUP(C37,'2021.06'!$C$2:$M$500,9,0)</f>
        <v>424.17</v>
      </c>
      <c r="AI37" s="2">
        <f>VLOOKUP(D37,'2021.07'!$D$2:$M$435,7,0)</f>
        <v>21.301</v>
      </c>
      <c r="AJ37" s="2">
        <f t="shared" si="19"/>
        <v>-1.4168</v>
      </c>
      <c r="AL37" s="2" t="str">
        <f>VLOOKUP(D37,[9]Sheet1!$C$1:$H$500,6,0)</f>
        <v>正常应缴</v>
      </c>
    </row>
    <row r="38" ht="20" customHeight="1" spans="1:38">
      <c r="A38" s="10">
        <f t="shared" si="20"/>
        <v>35</v>
      </c>
      <c r="B38" s="78"/>
      <c r="C38" s="84" t="s">
        <v>919</v>
      </c>
      <c r="D38" s="84" t="s">
        <v>920</v>
      </c>
      <c r="E38" s="11">
        <v>3245.4</v>
      </c>
      <c r="F38" s="11">
        <f>VLOOKUP(C38,'[11]9月'!$B:$Q,16,0)</f>
        <v>3245.4</v>
      </c>
      <c r="G38" s="11">
        <v>3245.4</v>
      </c>
      <c r="H38" s="13">
        <v>5228.42</v>
      </c>
      <c r="I38" s="11">
        <f t="shared" si="7"/>
        <v>58.42</v>
      </c>
      <c r="J38" s="11">
        <f>VLOOKUP(C38,[10]补收!$G$2454:$H$2869,2,0)</f>
        <v>10.98</v>
      </c>
      <c r="K38" s="11">
        <f t="shared" si="8"/>
        <v>519.264</v>
      </c>
      <c r="L38" s="11">
        <f>VLOOKUP(C38,[11]Sheet3!$L$1:$O$352,4,0)</f>
        <v>97.608</v>
      </c>
      <c r="M38" s="11">
        <f t="shared" si="16"/>
        <v>22.7178</v>
      </c>
      <c r="N38" s="13">
        <f t="shared" si="10"/>
        <v>444.42</v>
      </c>
      <c r="O38" s="13"/>
      <c r="P38" s="13">
        <f t="shared" si="17"/>
        <v>1153.4098</v>
      </c>
      <c r="Q38" s="11">
        <v>0</v>
      </c>
      <c r="R38" s="11">
        <f t="shared" si="11"/>
        <v>259.63</v>
      </c>
      <c r="S38" s="11">
        <f>VLOOKUP(C38,[11]Sheet3!$A:$B,2,0)</f>
        <v>48.81</v>
      </c>
      <c r="T38" s="11">
        <f t="shared" si="12"/>
        <v>9.74</v>
      </c>
      <c r="U38" s="13">
        <f t="shared" si="18"/>
        <v>104.57</v>
      </c>
      <c r="V38" s="13"/>
      <c r="W38" s="11">
        <f t="shared" si="14"/>
        <v>422.75</v>
      </c>
      <c r="X38" s="11">
        <f t="shared" si="15"/>
        <v>1576.1598</v>
      </c>
      <c r="Y38" s="11"/>
      <c r="AB38" s="2">
        <f t="shared" si="21"/>
        <v>519.264</v>
      </c>
      <c r="AC38" s="2">
        <f t="shared" si="22"/>
        <v>0</v>
      </c>
      <c r="AD38" s="2">
        <f t="shared" si="23"/>
        <v>259.63</v>
      </c>
      <c r="AE38" s="35" t="str">
        <f>VLOOKUP(C38,[7]export!$B$1:$I$388,8,0)</f>
        <v>243.36</v>
      </c>
      <c r="AF38" s="2">
        <f>VLOOKUP(C38,[8]Sheet1!$B$1:$K$500,9,0)</f>
        <v>9.13</v>
      </c>
      <c r="AG38" s="2">
        <f t="shared" si="24"/>
        <v>0.609999999999999</v>
      </c>
      <c r="AH38" s="2">
        <f>VLOOKUP(C38,'2021.06'!$C$2:$M$500,9,0)</f>
        <v>424.17</v>
      </c>
      <c r="AI38" s="2">
        <f>VLOOKUP(D38,'2021.07'!$D$2:$M$435,7,0)</f>
        <v>21.301</v>
      </c>
      <c r="AJ38" s="2">
        <f t="shared" si="19"/>
        <v>-1.4168</v>
      </c>
      <c r="AL38" s="2" t="str">
        <f>VLOOKUP(D38,[9]Sheet1!$C$1:$H$500,6,0)</f>
        <v>正常应缴</v>
      </c>
    </row>
    <row r="39" ht="20" customHeight="1" spans="1:38">
      <c r="A39" s="10">
        <f t="shared" si="20"/>
        <v>36</v>
      </c>
      <c r="B39" s="78"/>
      <c r="C39" s="84" t="s">
        <v>921</v>
      </c>
      <c r="D39" s="84" t="s">
        <v>922</v>
      </c>
      <c r="E39" s="11">
        <v>3245.4</v>
      </c>
      <c r="F39" s="11">
        <f>VLOOKUP(C39,'[11]9月'!$B:$Q,16,0)</f>
        <v>3245.4</v>
      </c>
      <c r="G39" s="11">
        <v>3245.4</v>
      </c>
      <c r="H39" s="13">
        <v>5228.42</v>
      </c>
      <c r="I39" s="11">
        <f t="shared" si="7"/>
        <v>58.42</v>
      </c>
      <c r="J39" s="11">
        <f>VLOOKUP(C39,[10]补收!$G$2454:$H$2869,2,0)</f>
        <v>10.98</v>
      </c>
      <c r="K39" s="11">
        <f t="shared" si="8"/>
        <v>519.264</v>
      </c>
      <c r="L39" s="11">
        <f>VLOOKUP(C39,[11]Sheet3!$L$1:$O$352,4,0)</f>
        <v>97.608</v>
      </c>
      <c r="M39" s="11">
        <f t="shared" si="16"/>
        <v>22.7178</v>
      </c>
      <c r="N39" s="13">
        <f t="shared" si="10"/>
        <v>444.42</v>
      </c>
      <c r="O39" s="13"/>
      <c r="P39" s="13">
        <f t="shared" si="17"/>
        <v>1153.4098</v>
      </c>
      <c r="Q39" s="11">
        <v>0</v>
      </c>
      <c r="R39" s="11">
        <f t="shared" si="11"/>
        <v>259.63</v>
      </c>
      <c r="S39" s="11">
        <f>VLOOKUP(C39,[11]Sheet3!$A:$B,2,0)</f>
        <v>48.81</v>
      </c>
      <c r="T39" s="11">
        <f t="shared" si="12"/>
        <v>9.74</v>
      </c>
      <c r="U39" s="13">
        <f t="shared" si="18"/>
        <v>104.57</v>
      </c>
      <c r="V39" s="13"/>
      <c r="W39" s="11">
        <f t="shared" si="14"/>
        <v>422.75</v>
      </c>
      <c r="X39" s="11">
        <f t="shared" si="15"/>
        <v>1576.1598</v>
      </c>
      <c r="Y39" s="11"/>
      <c r="AB39" s="2">
        <f t="shared" si="21"/>
        <v>519.264</v>
      </c>
      <c r="AC39" s="2">
        <f t="shared" si="22"/>
        <v>0</v>
      </c>
      <c r="AD39" s="2">
        <f t="shared" si="23"/>
        <v>259.63</v>
      </c>
      <c r="AE39" s="35" t="str">
        <f>VLOOKUP(C39,[7]export!$B$1:$I$388,8,0)</f>
        <v>243.36</v>
      </c>
      <c r="AF39" s="2">
        <f>VLOOKUP(C39,[8]Sheet1!$B$1:$K$500,9,0)</f>
        <v>9.13</v>
      </c>
      <c r="AG39" s="2">
        <f t="shared" si="24"/>
        <v>0.609999999999999</v>
      </c>
      <c r="AH39" s="2">
        <f>VLOOKUP(C39,'2021.06'!$C$2:$M$500,9,0)</f>
        <v>424.17</v>
      </c>
      <c r="AI39" s="2">
        <f>VLOOKUP(D39,'2021.07'!$D$2:$M$435,7,0)</f>
        <v>21.301</v>
      </c>
      <c r="AJ39" s="2">
        <f t="shared" si="19"/>
        <v>-1.4168</v>
      </c>
      <c r="AL39" s="2" t="str">
        <f>VLOOKUP(D39,[9]Sheet1!$C$1:$H$500,6,0)</f>
        <v>正常应缴</v>
      </c>
    </row>
    <row r="40" ht="20" customHeight="1" spans="1:38">
      <c r="A40" s="10">
        <f t="shared" si="20"/>
        <v>37</v>
      </c>
      <c r="B40" s="78"/>
      <c r="C40" s="84" t="s">
        <v>923</v>
      </c>
      <c r="D40" s="84" t="s">
        <v>924</v>
      </c>
      <c r="E40" s="11">
        <v>3245.4</v>
      </c>
      <c r="F40" s="11">
        <f>VLOOKUP(C40,'[11]9月'!$B:$Q,16,0)</f>
        <v>3245.4</v>
      </c>
      <c r="G40" s="11">
        <v>3245.4</v>
      </c>
      <c r="H40" s="13">
        <v>5228.42</v>
      </c>
      <c r="I40" s="11">
        <f t="shared" si="7"/>
        <v>58.42</v>
      </c>
      <c r="J40" s="11">
        <f>VLOOKUP(C40,[10]补收!$G$2454:$H$2869,2,0)</f>
        <v>10.98</v>
      </c>
      <c r="K40" s="11">
        <f t="shared" si="8"/>
        <v>519.264</v>
      </c>
      <c r="L40" s="11">
        <f>VLOOKUP(C40,[11]Sheet3!$L$1:$O$352,4,0)</f>
        <v>97.608</v>
      </c>
      <c r="M40" s="11">
        <f t="shared" si="16"/>
        <v>22.7178</v>
      </c>
      <c r="N40" s="13">
        <f t="shared" si="10"/>
        <v>444.42</v>
      </c>
      <c r="O40" s="13"/>
      <c r="P40" s="13">
        <f t="shared" si="17"/>
        <v>1153.4098</v>
      </c>
      <c r="Q40" s="11">
        <v>0</v>
      </c>
      <c r="R40" s="11">
        <f t="shared" si="11"/>
        <v>259.63</v>
      </c>
      <c r="S40" s="11">
        <f>VLOOKUP(C40,[11]Sheet3!$A:$B,2,0)</f>
        <v>48.81</v>
      </c>
      <c r="T40" s="11">
        <f t="shared" si="12"/>
        <v>9.74</v>
      </c>
      <c r="U40" s="13">
        <f t="shared" si="18"/>
        <v>104.57</v>
      </c>
      <c r="V40" s="13"/>
      <c r="W40" s="11">
        <f t="shared" si="14"/>
        <v>422.75</v>
      </c>
      <c r="X40" s="11">
        <f t="shared" si="15"/>
        <v>1576.1598</v>
      </c>
      <c r="Y40" s="11"/>
      <c r="AB40" s="2">
        <f t="shared" si="21"/>
        <v>519.264</v>
      </c>
      <c r="AC40" s="2">
        <f t="shared" si="22"/>
        <v>0</v>
      </c>
      <c r="AD40" s="2">
        <f t="shared" si="23"/>
        <v>259.63</v>
      </c>
      <c r="AE40" s="35" t="str">
        <f>VLOOKUP(C40,[7]export!$B$1:$I$388,8,0)</f>
        <v>243.36</v>
      </c>
      <c r="AF40" s="2">
        <f>VLOOKUP(C40,[8]Sheet1!$B$1:$K$500,9,0)</f>
        <v>9.13</v>
      </c>
      <c r="AG40" s="2">
        <f t="shared" si="24"/>
        <v>0.609999999999999</v>
      </c>
      <c r="AH40" s="2">
        <f>VLOOKUP(C40,'2021.06'!$C$2:$M$500,9,0)</f>
        <v>424.17</v>
      </c>
      <c r="AI40" s="2">
        <f>VLOOKUP(D40,'2021.07'!$D$2:$M$435,7,0)</f>
        <v>21.301</v>
      </c>
      <c r="AJ40" s="2">
        <f t="shared" si="19"/>
        <v>-1.4168</v>
      </c>
      <c r="AL40" s="2" t="str">
        <f>VLOOKUP(D40,[9]Sheet1!$C$1:$H$500,6,0)</f>
        <v>正常应缴</v>
      </c>
    </row>
    <row r="41" ht="20" customHeight="1" spans="1:38">
      <c r="A41" s="10">
        <f t="shared" si="20"/>
        <v>38</v>
      </c>
      <c r="B41" s="78"/>
      <c r="C41" s="84" t="s">
        <v>925</v>
      </c>
      <c r="D41" s="84" t="s">
        <v>926</v>
      </c>
      <c r="E41" s="11">
        <v>3245.4</v>
      </c>
      <c r="F41" s="11">
        <f>VLOOKUP(C41,'[11]9月'!$B:$Q,16,0)</f>
        <v>3245.4</v>
      </c>
      <c r="G41" s="11">
        <v>3245.4</v>
      </c>
      <c r="H41" s="13">
        <v>5228.42</v>
      </c>
      <c r="I41" s="11">
        <f t="shared" si="7"/>
        <v>58.42</v>
      </c>
      <c r="J41" s="11">
        <f>VLOOKUP(C41,[10]补收!$G$2454:$H$2869,2,0)</f>
        <v>10.98</v>
      </c>
      <c r="K41" s="11">
        <f t="shared" si="8"/>
        <v>519.264</v>
      </c>
      <c r="L41" s="11">
        <f>VLOOKUP(C41,[11]Sheet3!$L$1:$O$352,4,0)</f>
        <v>97.608</v>
      </c>
      <c r="M41" s="11">
        <f t="shared" si="16"/>
        <v>22.7178</v>
      </c>
      <c r="N41" s="13">
        <f t="shared" si="10"/>
        <v>444.42</v>
      </c>
      <c r="O41" s="13"/>
      <c r="P41" s="13">
        <f t="shared" si="17"/>
        <v>1153.4098</v>
      </c>
      <c r="Q41" s="11">
        <v>0</v>
      </c>
      <c r="R41" s="11">
        <f t="shared" si="11"/>
        <v>259.63</v>
      </c>
      <c r="S41" s="11">
        <f>VLOOKUP(C41,[11]Sheet3!$A:$B,2,0)</f>
        <v>48.81</v>
      </c>
      <c r="T41" s="11">
        <f t="shared" si="12"/>
        <v>9.74</v>
      </c>
      <c r="U41" s="13">
        <f t="shared" si="18"/>
        <v>104.57</v>
      </c>
      <c r="V41" s="13"/>
      <c r="W41" s="11">
        <f t="shared" si="14"/>
        <v>422.75</v>
      </c>
      <c r="X41" s="11">
        <f t="shared" si="15"/>
        <v>1576.1598</v>
      </c>
      <c r="Y41" s="11"/>
      <c r="AB41" s="2">
        <f t="shared" si="21"/>
        <v>519.264</v>
      </c>
      <c r="AC41" s="2">
        <f t="shared" si="22"/>
        <v>0</v>
      </c>
      <c r="AD41" s="2">
        <f t="shared" si="23"/>
        <v>259.63</v>
      </c>
      <c r="AE41" s="35" t="str">
        <f>VLOOKUP(C41,[7]export!$B$1:$I$388,8,0)</f>
        <v>243.36</v>
      </c>
      <c r="AF41" s="2">
        <f>VLOOKUP(C41,[8]Sheet1!$B$1:$K$500,9,0)</f>
        <v>9.13</v>
      </c>
      <c r="AG41" s="2">
        <f t="shared" si="24"/>
        <v>0.609999999999999</v>
      </c>
      <c r="AH41" s="2">
        <f>VLOOKUP(C41,'2021.06'!$C$2:$M$500,9,0)</f>
        <v>424.17</v>
      </c>
      <c r="AI41" s="2">
        <f>VLOOKUP(D41,'2021.07'!$D$2:$M$435,7,0)</f>
        <v>21.301</v>
      </c>
      <c r="AJ41" s="2">
        <f t="shared" si="19"/>
        <v>-1.4168</v>
      </c>
      <c r="AL41" s="2" t="str">
        <f>VLOOKUP(D41,[9]Sheet1!$C$1:$H$500,6,0)</f>
        <v>正常应缴</v>
      </c>
    </row>
    <row r="42" ht="20" customHeight="1" spans="1:38">
      <c r="A42" s="10">
        <f t="shared" si="20"/>
        <v>39</v>
      </c>
      <c r="B42" s="78"/>
      <c r="C42" s="84" t="s">
        <v>927</v>
      </c>
      <c r="D42" s="84" t="s">
        <v>928</v>
      </c>
      <c r="E42" s="11">
        <v>3245.4</v>
      </c>
      <c r="F42" s="11">
        <f>VLOOKUP(C42,'[11]9月'!$B:$Q,16,0)</f>
        <v>3245.4</v>
      </c>
      <c r="G42" s="11">
        <v>3245.4</v>
      </c>
      <c r="H42" s="13">
        <v>5228.42</v>
      </c>
      <c r="I42" s="11">
        <f t="shared" si="7"/>
        <v>58.42</v>
      </c>
      <c r="J42" s="11">
        <f>VLOOKUP(C42,[10]补收!$G$2454:$H$2869,2,0)</f>
        <v>10.98</v>
      </c>
      <c r="K42" s="11">
        <f t="shared" si="8"/>
        <v>519.264</v>
      </c>
      <c r="L42" s="11">
        <f>VLOOKUP(C42,[11]Sheet3!$L$1:$O$352,4,0)</f>
        <v>97.608</v>
      </c>
      <c r="M42" s="11">
        <f t="shared" si="16"/>
        <v>22.7178</v>
      </c>
      <c r="N42" s="13">
        <f t="shared" si="10"/>
        <v>444.42</v>
      </c>
      <c r="O42" s="13"/>
      <c r="P42" s="13">
        <f t="shared" si="17"/>
        <v>1153.4098</v>
      </c>
      <c r="Q42" s="11">
        <v>0</v>
      </c>
      <c r="R42" s="11">
        <f t="shared" si="11"/>
        <v>259.63</v>
      </c>
      <c r="S42" s="11">
        <f>VLOOKUP(C42,[11]Sheet3!$A:$B,2,0)</f>
        <v>48.81</v>
      </c>
      <c r="T42" s="11">
        <f t="shared" si="12"/>
        <v>9.74</v>
      </c>
      <c r="U42" s="13">
        <f t="shared" si="18"/>
        <v>104.57</v>
      </c>
      <c r="V42" s="13"/>
      <c r="W42" s="11">
        <f t="shared" si="14"/>
        <v>422.75</v>
      </c>
      <c r="X42" s="11">
        <f t="shared" si="15"/>
        <v>1576.1598</v>
      </c>
      <c r="Y42" s="11"/>
      <c r="AB42" s="2">
        <f t="shared" si="21"/>
        <v>519.264</v>
      </c>
      <c r="AC42" s="2">
        <f t="shared" si="22"/>
        <v>0</v>
      </c>
      <c r="AD42" s="2">
        <f t="shared" si="23"/>
        <v>259.63</v>
      </c>
      <c r="AE42" s="35" t="str">
        <f>VLOOKUP(C42,[7]export!$B$1:$I$388,8,0)</f>
        <v>243.36</v>
      </c>
      <c r="AF42" s="2">
        <f>VLOOKUP(C42,[8]Sheet1!$B$1:$K$500,9,0)</f>
        <v>9.13</v>
      </c>
      <c r="AG42" s="2">
        <f t="shared" si="24"/>
        <v>0.609999999999999</v>
      </c>
      <c r="AH42" s="2">
        <f>VLOOKUP(C42,'2021.06'!$C$2:$M$500,9,0)</f>
        <v>424.17</v>
      </c>
      <c r="AI42" s="2">
        <f>VLOOKUP(D42,'2021.07'!$D$2:$M$435,7,0)</f>
        <v>21.301</v>
      </c>
      <c r="AJ42" s="2">
        <f t="shared" si="19"/>
        <v>-1.4168</v>
      </c>
      <c r="AL42" s="2" t="str">
        <f>VLOOKUP(D42,[9]Sheet1!$C$1:$H$500,6,0)</f>
        <v>正常应缴</v>
      </c>
    </row>
    <row r="43" ht="20" customHeight="1" spans="1:38">
      <c r="A43" s="10"/>
      <c r="B43" s="79"/>
      <c r="C43" s="84" t="s">
        <v>1094</v>
      </c>
      <c r="D43" s="84" t="s">
        <v>1095</v>
      </c>
      <c r="E43" s="11">
        <v>3245.4</v>
      </c>
      <c r="F43" s="11">
        <f>VLOOKUP(C43,'[11]9月'!$B:$Q,16,0)</f>
        <v>3245.4</v>
      </c>
      <c r="G43" s="11">
        <v>3245.4</v>
      </c>
      <c r="H43" s="13">
        <v>5228.42</v>
      </c>
      <c r="I43" s="11">
        <f t="shared" si="7"/>
        <v>58.42</v>
      </c>
      <c r="J43" s="11">
        <f>VLOOKUP(C43,[10]补收!$G$2454:$H$2869,2,0)</f>
        <v>7.32</v>
      </c>
      <c r="K43" s="11">
        <f t="shared" si="8"/>
        <v>519.264</v>
      </c>
      <c r="L43" s="11">
        <f>VLOOKUP(C43,[11]Sheet3!$L$1:$O$352,4,0)</f>
        <v>65.072</v>
      </c>
      <c r="M43" s="11">
        <f t="shared" si="16"/>
        <v>22.7178</v>
      </c>
      <c r="N43" s="13">
        <f t="shared" si="10"/>
        <v>444.42</v>
      </c>
      <c r="O43" s="13"/>
      <c r="P43" s="13">
        <f t="shared" si="17"/>
        <v>1117.2138</v>
      </c>
      <c r="Q43" s="11">
        <v>0</v>
      </c>
      <c r="R43" s="11">
        <f t="shared" si="11"/>
        <v>259.63</v>
      </c>
      <c r="S43" s="11">
        <f>VLOOKUP(C43,[11]Sheet3!$A:$B,2,0)</f>
        <v>32.54</v>
      </c>
      <c r="T43" s="11">
        <f t="shared" si="12"/>
        <v>9.74</v>
      </c>
      <c r="U43" s="13">
        <f t="shared" si="18"/>
        <v>104.57</v>
      </c>
      <c r="V43" s="13"/>
      <c r="W43" s="11">
        <f t="shared" si="14"/>
        <v>406.48</v>
      </c>
      <c r="X43" s="11">
        <f t="shared" si="15"/>
        <v>1523.6938</v>
      </c>
      <c r="Y43" s="11"/>
      <c r="AB43" s="2">
        <f t="shared" si="21"/>
        <v>519.264</v>
      </c>
      <c r="AC43" s="2">
        <f t="shared" si="22"/>
        <v>0</v>
      </c>
      <c r="AE43" s="35" t="str">
        <f>VLOOKUP(C43,[7]export!$B$1:$I$388,8,0)</f>
        <v>243.36</v>
      </c>
      <c r="AF43" s="2">
        <f>VLOOKUP(C43,[8]Sheet1!$B$1:$K$500,9,0)</f>
        <v>9.13</v>
      </c>
      <c r="AG43" s="2">
        <f t="shared" si="24"/>
        <v>0.609999999999999</v>
      </c>
      <c r="AH43" s="2" t="e">
        <f>VLOOKUP(C43,'2021.06'!$C$2:$M$500,9,0)</f>
        <v>#N/A</v>
      </c>
      <c r="AI43" s="2">
        <f>VLOOKUP(D43,'2021.07'!$D$2:$M$435,7,0)</f>
        <v>21.301</v>
      </c>
      <c r="AJ43" s="2">
        <f t="shared" si="19"/>
        <v>-1.4168</v>
      </c>
      <c r="AL43" s="2" t="str">
        <f>VLOOKUP(D43,[9]Sheet1!$C$1:$H$500,6,0)</f>
        <v>正常应缴</v>
      </c>
    </row>
    <row r="44" ht="20" customHeight="1" spans="1:38">
      <c r="A44" s="10">
        <f>ROW()-3</f>
        <v>41</v>
      </c>
      <c r="B44" s="77" t="s">
        <v>90</v>
      </c>
      <c r="C44" s="11" t="s">
        <v>91</v>
      </c>
      <c r="D44" s="11" t="s">
        <v>92</v>
      </c>
      <c r="E44" s="11">
        <v>3245.4</v>
      </c>
      <c r="F44" s="11">
        <f>VLOOKUP(C44,'[11]9月'!$B:$Q,16,0)</f>
        <v>3245.4</v>
      </c>
      <c r="G44" s="11">
        <v>3245.4</v>
      </c>
      <c r="H44" s="13">
        <v>5228.42</v>
      </c>
      <c r="I44" s="11">
        <f t="shared" si="7"/>
        <v>58.42</v>
      </c>
      <c r="J44" s="11">
        <f>VLOOKUP(C44,[10]补收!$G$2454:$H$2869,2,0)</f>
        <v>58.96</v>
      </c>
      <c r="K44" s="11">
        <f t="shared" si="8"/>
        <v>519.264</v>
      </c>
      <c r="L44" s="11">
        <f>VLOOKUP(C44,[11]Sheet3!$L$1:$O$352,4,0)</f>
        <v>523.776</v>
      </c>
      <c r="M44" s="11">
        <f t="shared" si="16"/>
        <v>22.7178</v>
      </c>
      <c r="N44" s="13">
        <f t="shared" si="10"/>
        <v>444.42</v>
      </c>
      <c r="O44" s="13"/>
      <c r="P44" s="13">
        <f t="shared" si="17"/>
        <v>1627.5578</v>
      </c>
      <c r="Q44" s="11">
        <v>0</v>
      </c>
      <c r="R44" s="11">
        <f t="shared" si="11"/>
        <v>259.63</v>
      </c>
      <c r="S44" s="11">
        <f>VLOOKUP(C44,[11]Sheet3!$A:$B,2,0)</f>
        <v>261.84</v>
      </c>
      <c r="T44" s="11">
        <f t="shared" si="12"/>
        <v>9.74</v>
      </c>
      <c r="U44" s="13">
        <f t="shared" si="18"/>
        <v>104.57</v>
      </c>
      <c r="V44" s="13"/>
      <c r="W44" s="11">
        <f t="shared" si="14"/>
        <v>635.78</v>
      </c>
      <c r="X44" s="11">
        <f t="shared" si="15"/>
        <v>2263.3378</v>
      </c>
      <c r="Y44" s="11"/>
      <c r="Z44" s="2" t="str">
        <f>VLOOKUP(D44,[3]汇总!I$2:J$326,2,0)</f>
        <v>√</v>
      </c>
      <c r="AA44" s="2">
        <f>VLOOKUP(D44,'[4]2021.05'!$E$5:$F$203,2,0)</f>
        <v>3180</v>
      </c>
      <c r="AB44" s="2">
        <f t="shared" si="21"/>
        <v>519.264</v>
      </c>
      <c r="AC44" s="2">
        <f t="shared" si="22"/>
        <v>0</v>
      </c>
      <c r="AD44" s="2">
        <f>R44-AC44</f>
        <v>259.63</v>
      </c>
      <c r="AE44" s="35" t="str">
        <f>VLOOKUP(C44,[7]export!$B$1:$I$388,8,0)</f>
        <v>226.9</v>
      </c>
      <c r="AF44" s="2">
        <f>VLOOKUP(C44,[8]Sheet1!$B$1:$K$500,9,0)</f>
        <v>8.51</v>
      </c>
      <c r="AG44" s="2">
        <f t="shared" si="24"/>
        <v>1.23</v>
      </c>
      <c r="AH44" s="2">
        <f>VLOOKUP(C44,'2021.06'!$C$2:$M$500,9,0)</f>
        <v>424.17</v>
      </c>
      <c r="AI44" s="2">
        <f>VLOOKUP(D44,'2021.07'!$D$2:$M$435,7,0)</f>
        <v>19.859</v>
      </c>
      <c r="AJ44" s="2">
        <f t="shared" si="19"/>
        <v>-2.8588</v>
      </c>
      <c r="AL44" s="2" t="str">
        <f>VLOOKUP(D44,[9]Sheet1!$C$1:$H$500,6,0)</f>
        <v>正常应缴</v>
      </c>
    </row>
    <row r="45" ht="20" customHeight="1" spans="1:38">
      <c r="A45" s="10">
        <f>ROW()-3</f>
        <v>42</v>
      </c>
      <c r="B45" s="78"/>
      <c r="C45" s="11" t="s">
        <v>781</v>
      </c>
      <c r="D45" s="11" t="s">
        <v>782</v>
      </c>
      <c r="E45" s="11">
        <v>3245.4</v>
      </c>
      <c r="F45" s="11">
        <f>VLOOKUP(C45,'[11]9月'!$B:$Q,16,0)</f>
        <v>3245.4</v>
      </c>
      <c r="G45" s="11">
        <v>3245.4</v>
      </c>
      <c r="H45" s="13">
        <v>5228.42</v>
      </c>
      <c r="I45" s="11">
        <f t="shared" si="7"/>
        <v>58.42</v>
      </c>
      <c r="J45" s="11">
        <f>VLOOKUP(C45,[10]补收!$G$2454:$H$2869,2,0)</f>
        <v>18.3</v>
      </c>
      <c r="K45" s="11">
        <f t="shared" si="8"/>
        <v>519.264</v>
      </c>
      <c r="L45" s="11">
        <f>VLOOKUP(C45,[11]Sheet3!$L$1:$O$352,4,0)</f>
        <v>162.68</v>
      </c>
      <c r="M45" s="11">
        <f t="shared" si="16"/>
        <v>22.7178</v>
      </c>
      <c r="N45" s="13">
        <f t="shared" si="10"/>
        <v>444.42</v>
      </c>
      <c r="O45" s="13"/>
      <c r="P45" s="13">
        <f t="shared" si="17"/>
        <v>1225.8018</v>
      </c>
      <c r="Q45" s="11">
        <v>0</v>
      </c>
      <c r="R45" s="11">
        <f t="shared" si="11"/>
        <v>259.63</v>
      </c>
      <c r="S45" s="11">
        <f>VLOOKUP(C45,[11]Sheet3!$A:$B,2,0)</f>
        <v>81.35</v>
      </c>
      <c r="T45" s="11">
        <f t="shared" si="12"/>
        <v>9.74</v>
      </c>
      <c r="U45" s="13">
        <f t="shared" si="18"/>
        <v>104.57</v>
      </c>
      <c r="V45" s="13"/>
      <c r="W45" s="11">
        <f t="shared" si="14"/>
        <v>455.29</v>
      </c>
      <c r="X45" s="11">
        <f t="shared" si="15"/>
        <v>1681.0918</v>
      </c>
      <c r="Y45" s="11"/>
      <c r="Z45" s="2" t="str">
        <f>VLOOKUP(D45,[3]汇总!I$2:J$326,2,0)</f>
        <v>√</v>
      </c>
      <c r="AA45" s="2" t="e">
        <f>VLOOKUP(D45,'[4]2021.05'!$E$5:$F$203,2,0)</f>
        <v>#N/A</v>
      </c>
      <c r="AB45" s="2">
        <f t="shared" si="21"/>
        <v>519.264</v>
      </c>
      <c r="AC45" s="2">
        <f t="shared" si="22"/>
        <v>0</v>
      </c>
      <c r="AD45" s="2">
        <f>R45-AC45</f>
        <v>259.63</v>
      </c>
      <c r="AE45" s="35" t="str">
        <f>VLOOKUP(C45,[7]export!$B$1:$I$388,8,0)</f>
        <v>243.36</v>
      </c>
      <c r="AF45" s="2">
        <f>VLOOKUP(C45,[8]Sheet1!$B$1:$K$500,9,0)</f>
        <v>9.13</v>
      </c>
      <c r="AG45" s="2">
        <f t="shared" si="24"/>
        <v>0.609999999999999</v>
      </c>
      <c r="AH45" s="2">
        <f>VLOOKUP(C45,'2021.06'!$C$2:$M$500,9,0)</f>
        <v>424.17</v>
      </c>
      <c r="AI45" s="2">
        <f>VLOOKUP(D45,'2021.07'!$D$2:$M$435,7,0)</f>
        <v>21.301</v>
      </c>
      <c r="AJ45" s="2">
        <f t="shared" si="19"/>
        <v>-1.4168</v>
      </c>
      <c r="AL45" s="2" t="str">
        <f>VLOOKUP(D45,[9]Sheet1!$C$1:$H$500,6,0)</f>
        <v>正常应缴</v>
      </c>
    </row>
    <row r="46" ht="20" customHeight="1" spans="1:38">
      <c r="A46" s="10">
        <f>ROW()-3</f>
        <v>43</v>
      </c>
      <c r="B46" s="78"/>
      <c r="C46" s="11" t="s">
        <v>93</v>
      </c>
      <c r="D46" s="11" t="s">
        <v>94</v>
      </c>
      <c r="E46" s="11">
        <v>3245.4</v>
      </c>
      <c r="F46" s="11">
        <f>VLOOKUP(C46,'[11]9月'!$B:$Q,16,0)</f>
        <v>3245.4</v>
      </c>
      <c r="G46" s="11">
        <v>3245.4</v>
      </c>
      <c r="H46" s="13">
        <v>5228.42</v>
      </c>
      <c r="I46" s="11">
        <f t="shared" si="7"/>
        <v>58.42</v>
      </c>
      <c r="J46" s="11">
        <f>VLOOKUP(C46,[10]补收!$G$2454:$H$2869,2,0)</f>
        <v>58.96</v>
      </c>
      <c r="K46" s="11">
        <f t="shared" si="8"/>
        <v>519.264</v>
      </c>
      <c r="L46" s="11">
        <f>VLOOKUP(C46,[11]Sheet3!$L$1:$O$352,4,0)</f>
        <v>523.776</v>
      </c>
      <c r="M46" s="11">
        <f t="shared" si="16"/>
        <v>22.7178</v>
      </c>
      <c r="N46" s="13">
        <f t="shared" si="10"/>
        <v>444.42</v>
      </c>
      <c r="O46" s="13"/>
      <c r="P46" s="13">
        <f t="shared" si="17"/>
        <v>1627.5578</v>
      </c>
      <c r="Q46" s="11">
        <v>0</v>
      </c>
      <c r="R46" s="11">
        <f t="shared" si="11"/>
        <v>259.63</v>
      </c>
      <c r="S46" s="11">
        <f>VLOOKUP(C46,[11]Sheet3!$A:$B,2,0)</f>
        <v>261.84</v>
      </c>
      <c r="T46" s="11">
        <f t="shared" si="12"/>
        <v>9.74</v>
      </c>
      <c r="U46" s="13">
        <f t="shared" si="18"/>
        <v>104.57</v>
      </c>
      <c r="V46" s="13"/>
      <c r="W46" s="11">
        <f t="shared" si="14"/>
        <v>635.78</v>
      </c>
      <c r="X46" s="11">
        <f t="shared" si="15"/>
        <v>2263.3378</v>
      </c>
      <c r="Y46" s="11"/>
      <c r="Z46" s="2" t="str">
        <f>VLOOKUP(D46,[3]汇总!I$2:J$326,2,0)</f>
        <v>√</v>
      </c>
      <c r="AA46" s="2">
        <f>VLOOKUP(D46,'[4]2021.05'!$E$5:$F$203,2,0)</f>
        <v>3180</v>
      </c>
      <c r="AB46" s="2">
        <f t="shared" si="21"/>
        <v>519.264</v>
      </c>
      <c r="AC46" s="2">
        <f t="shared" si="22"/>
        <v>0</v>
      </c>
      <c r="AD46" s="2">
        <f>R46-AC46</f>
        <v>259.63</v>
      </c>
      <c r="AE46" s="35" t="str">
        <f>VLOOKUP(C46,[7]export!$B$1:$I$388,8,0)</f>
        <v>226.9</v>
      </c>
      <c r="AF46" s="2">
        <f>VLOOKUP(C46,[8]Sheet1!$B$1:$K$500,9,0)</f>
        <v>8.51</v>
      </c>
      <c r="AG46" s="2">
        <f t="shared" si="24"/>
        <v>1.23</v>
      </c>
      <c r="AH46" s="2">
        <f>VLOOKUP(C46,'2021.06'!$C$2:$M$500,9,0)</f>
        <v>424.17</v>
      </c>
      <c r="AI46" s="2">
        <f>VLOOKUP(D46,'2021.07'!$D$2:$M$435,7,0)</f>
        <v>19.859</v>
      </c>
      <c r="AJ46" s="2">
        <f t="shared" si="19"/>
        <v>-2.8588</v>
      </c>
      <c r="AL46" s="2" t="str">
        <f>VLOOKUP(D46,[9]Sheet1!$C$1:$H$500,6,0)</f>
        <v>正常应缴</v>
      </c>
    </row>
    <row r="47" ht="20" customHeight="1" spans="1:38">
      <c r="A47" s="10">
        <f>ROW()-3</f>
        <v>44</v>
      </c>
      <c r="B47" s="78"/>
      <c r="C47" s="11" t="s">
        <v>95</v>
      </c>
      <c r="D47" s="11" t="s">
        <v>96</v>
      </c>
      <c r="E47" s="11">
        <v>3245.4</v>
      </c>
      <c r="F47" s="11">
        <f>VLOOKUP(C47,'[11]9月'!$B:$Q,16,0)</f>
        <v>3245.4</v>
      </c>
      <c r="G47" s="11">
        <v>3245.4</v>
      </c>
      <c r="H47" s="13">
        <v>5228.42</v>
      </c>
      <c r="I47" s="11">
        <f t="shared" si="7"/>
        <v>58.42</v>
      </c>
      <c r="J47" s="11">
        <f>VLOOKUP(C47,[10]补收!$G$2454:$H$2869,2,0)</f>
        <v>58.96</v>
      </c>
      <c r="K47" s="11">
        <f t="shared" si="8"/>
        <v>519.264</v>
      </c>
      <c r="L47" s="11">
        <f>VLOOKUP(C47,[11]Sheet3!$L$1:$O$352,4,0)</f>
        <v>523.776</v>
      </c>
      <c r="M47" s="11">
        <f t="shared" si="16"/>
        <v>22.7178</v>
      </c>
      <c r="N47" s="13">
        <f t="shared" si="10"/>
        <v>444.42</v>
      </c>
      <c r="O47" s="13"/>
      <c r="P47" s="13">
        <f t="shared" si="17"/>
        <v>1627.5578</v>
      </c>
      <c r="Q47" s="11">
        <v>0</v>
      </c>
      <c r="R47" s="11">
        <f t="shared" si="11"/>
        <v>259.63</v>
      </c>
      <c r="S47" s="11">
        <f>VLOOKUP(C47,[11]Sheet3!$A:$B,2,0)</f>
        <v>261.84</v>
      </c>
      <c r="T47" s="11">
        <f t="shared" si="12"/>
        <v>9.74</v>
      </c>
      <c r="U47" s="13">
        <f t="shared" si="18"/>
        <v>104.57</v>
      </c>
      <c r="V47" s="13"/>
      <c r="W47" s="11">
        <f t="shared" si="14"/>
        <v>635.78</v>
      </c>
      <c r="X47" s="11">
        <f t="shared" si="15"/>
        <v>2263.3378</v>
      </c>
      <c r="Y47" s="11"/>
      <c r="Z47" s="2" t="str">
        <f>VLOOKUP(D47,[3]汇总!I$2:J$326,2,0)</f>
        <v>√</v>
      </c>
      <c r="AA47" s="2">
        <f>VLOOKUP(D47,'[4]2021.05'!$E$5:$F$203,2,0)</f>
        <v>3180</v>
      </c>
      <c r="AB47" s="2">
        <f t="shared" si="21"/>
        <v>519.264</v>
      </c>
      <c r="AC47" s="2">
        <f t="shared" si="22"/>
        <v>0</v>
      </c>
      <c r="AD47" s="2">
        <f>R47-AC47</f>
        <v>259.63</v>
      </c>
      <c r="AE47" s="35" t="str">
        <f>VLOOKUP(C47,[7]export!$B$1:$I$388,8,0)</f>
        <v>226.9</v>
      </c>
      <c r="AF47" s="2">
        <f>VLOOKUP(C47,[8]Sheet1!$B$1:$K$500,9,0)</f>
        <v>8.51</v>
      </c>
      <c r="AG47" s="2">
        <f t="shared" si="24"/>
        <v>1.23</v>
      </c>
      <c r="AH47" s="2">
        <f>VLOOKUP(C47,'2021.06'!$C$2:$M$500,9,0)</f>
        <v>424.17</v>
      </c>
      <c r="AI47" s="2">
        <f>VLOOKUP(D47,'2021.07'!$D$2:$M$435,7,0)</f>
        <v>19.859</v>
      </c>
      <c r="AJ47" s="2">
        <f t="shared" si="19"/>
        <v>-2.8588</v>
      </c>
      <c r="AL47" s="2" t="str">
        <f>VLOOKUP(D47,[9]Sheet1!$C$1:$H$500,6,0)</f>
        <v>正常应缴</v>
      </c>
    </row>
    <row r="48" ht="20" customHeight="1" spans="1:38">
      <c r="A48" s="10">
        <f>ROW()-3</f>
        <v>45</v>
      </c>
      <c r="B48" s="78"/>
      <c r="C48" s="11" t="s">
        <v>97</v>
      </c>
      <c r="D48" s="11" t="s">
        <v>98</v>
      </c>
      <c r="E48" s="11">
        <v>3245.4</v>
      </c>
      <c r="F48" s="11">
        <f>VLOOKUP(C48,'[11]9月'!$B:$Q,16,0)</f>
        <v>3245.4</v>
      </c>
      <c r="G48" s="11">
        <v>3245.4</v>
      </c>
      <c r="H48" s="13">
        <v>5228.42</v>
      </c>
      <c r="I48" s="11">
        <f t="shared" si="7"/>
        <v>58.42</v>
      </c>
      <c r="J48" s="11">
        <f>VLOOKUP(C48,[10]补收!$G$2454:$H$2869,2,0)</f>
        <v>58.96</v>
      </c>
      <c r="K48" s="11">
        <f t="shared" si="8"/>
        <v>519.264</v>
      </c>
      <c r="L48" s="11">
        <f>VLOOKUP(C48,[11]Sheet3!$L$1:$O$352,4,0)</f>
        <v>523.776</v>
      </c>
      <c r="M48" s="11">
        <f t="shared" si="16"/>
        <v>22.7178</v>
      </c>
      <c r="N48" s="13">
        <f t="shared" si="10"/>
        <v>444.42</v>
      </c>
      <c r="O48" s="13"/>
      <c r="P48" s="13">
        <f t="shared" si="17"/>
        <v>1627.5578</v>
      </c>
      <c r="Q48" s="11">
        <v>0</v>
      </c>
      <c r="R48" s="11">
        <f t="shared" si="11"/>
        <v>259.63</v>
      </c>
      <c r="S48" s="11">
        <f>VLOOKUP(C48,[11]Sheet3!$A:$B,2,0)</f>
        <v>261.84</v>
      </c>
      <c r="T48" s="11">
        <f t="shared" si="12"/>
        <v>9.74</v>
      </c>
      <c r="U48" s="13">
        <f t="shared" si="18"/>
        <v>104.57</v>
      </c>
      <c r="V48" s="13"/>
      <c r="W48" s="11">
        <f t="shared" si="14"/>
        <v>635.78</v>
      </c>
      <c r="X48" s="11">
        <f t="shared" si="15"/>
        <v>2263.3378</v>
      </c>
      <c r="Y48" s="11"/>
      <c r="Z48" s="2" t="str">
        <f>VLOOKUP(D48,[3]汇总!I$2:J$326,2,0)</f>
        <v>√</v>
      </c>
      <c r="AA48" s="2">
        <f>VLOOKUP(D48,'[4]2021.05'!$E$5:$F$203,2,0)</f>
        <v>3180</v>
      </c>
      <c r="AB48" s="2">
        <f t="shared" si="21"/>
        <v>519.264</v>
      </c>
      <c r="AC48" s="2">
        <f t="shared" si="22"/>
        <v>0</v>
      </c>
      <c r="AD48" s="2">
        <f>R48-AC48</f>
        <v>259.63</v>
      </c>
      <c r="AE48" s="35" t="str">
        <f>VLOOKUP(C48,[7]export!$B$1:$I$388,8,0)</f>
        <v>226.9</v>
      </c>
      <c r="AF48" s="2">
        <f>VLOOKUP(C48,[8]Sheet1!$B$1:$K$500,9,0)</f>
        <v>8.51</v>
      </c>
      <c r="AG48" s="2">
        <f t="shared" si="24"/>
        <v>1.23</v>
      </c>
      <c r="AH48" s="2">
        <f>VLOOKUP(C48,'2021.06'!$C$2:$M$500,9,0)</f>
        <v>424.17</v>
      </c>
      <c r="AI48" s="2">
        <f>VLOOKUP(D48,'2021.07'!$D$2:$M$435,7,0)</f>
        <v>19.859</v>
      </c>
      <c r="AJ48" s="2">
        <f t="shared" si="19"/>
        <v>-2.8588</v>
      </c>
      <c r="AL48" s="2" t="str">
        <f>VLOOKUP(D48,[9]Sheet1!$C$1:$H$500,6,0)</f>
        <v>正常应缴</v>
      </c>
    </row>
    <row r="49" s="1" customFormat="1" ht="20" customHeight="1" spans="1:31">
      <c r="A49" s="18"/>
      <c r="B49" s="80"/>
      <c r="C49" s="23" t="s">
        <v>1236</v>
      </c>
      <c r="D49" s="220" t="s">
        <v>1237</v>
      </c>
      <c r="E49" s="12">
        <v>3245.4</v>
      </c>
      <c r="F49" s="12">
        <f>VLOOKUP(C49,'[11]9月'!$B:$Q,16,0)</f>
        <v>3245.4</v>
      </c>
      <c r="G49" s="12">
        <v>3245.4</v>
      </c>
      <c r="H49" s="22">
        <v>5228.42</v>
      </c>
      <c r="I49" s="12">
        <f t="shared" si="7"/>
        <v>58.42</v>
      </c>
      <c r="J49" s="12">
        <v>0</v>
      </c>
      <c r="K49" s="12">
        <f t="shared" si="8"/>
        <v>519.264</v>
      </c>
      <c r="L49" s="12">
        <v>0</v>
      </c>
      <c r="M49" s="12">
        <f t="shared" si="16"/>
        <v>22.7178</v>
      </c>
      <c r="N49" s="22">
        <f t="shared" si="10"/>
        <v>444.42</v>
      </c>
      <c r="O49" s="22">
        <v>54</v>
      </c>
      <c r="P49" s="22">
        <f t="shared" si="17"/>
        <v>1098.8218</v>
      </c>
      <c r="Q49" s="12">
        <v>0</v>
      </c>
      <c r="R49" s="12">
        <f t="shared" si="11"/>
        <v>259.63</v>
      </c>
      <c r="S49" s="12">
        <v>0</v>
      </c>
      <c r="T49" s="12">
        <f t="shared" si="12"/>
        <v>9.74</v>
      </c>
      <c r="U49" s="22">
        <f t="shared" si="18"/>
        <v>104.57</v>
      </c>
      <c r="V49" s="22">
        <v>54</v>
      </c>
      <c r="W49" s="12">
        <f t="shared" si="14"/>
        <v>427.94</v>
      </c>
      <c r="X49" s="12">
        <f t="shared" si="15"/>
        <v>1526.7618</v>
      </c>
      <c r="Y49" s="12" t="s">
        <v>50</v>
      </c>
      <c r="AE49" s="36"/>
    </row>
    <row r="50" s="1" customFormat="1" ht="20" customHeight="1" spans="1:31">
      <c r="A50" s="18"/>
      <c r="B50" s="80"/>
      <c r="C50" s="23" t="s">
        <v>1238</v>
      </c>
      <c r="D50" s="220" t="s">
        <v>1239</v>
      </c>
      <c r="E50" s="12">
        <v>3245.4</v>
      </c>
      <c r="F50" s="12">
        <f>VLOOKUP(C50,'[11]9月'!$B:$Q,16,0)</f>
        <v>3245.4</v>
      </c>
      <c r="G50" s="12">
        <v>3245.4</v>
      </c>
      <c r="H50" s="22">
        <v>5228.42</v>
      </c>
      <c r="I50" s="12">
        <f t="shared" si="7"/>
        <v>58.42</v>
      </c>
      <c r="J50" s="12">
        <v>0</v>
      </c>
      <c r="K50" s="12">
        <f t="shared" si="8"/>
        <v>519.264</v>
      </c>
      <c r="L50" s="12">
        <v>0</v>
      </c>
      <c r="M50" s="12">
        <f t="shared" si="16"/>
        <v>22.7178</v>
      </c>
      <c r="N50" s="22">
        <f t="shared" si="10"/>
        <v>444.42</v>
      </c>
      <c r="O50" s="22">
        <v>54</v>
      </c>
      <c r="P50" s="22">
        <f t="shared" si="17"/>
        <v>1098.8218</v>
      </c>
      <c r="Q50" s="12">
        <v>0</v>
      </c>
      <c r="R50" s="12">
        <f t="shared" si="11"/>
        <v>259.63</v>
      </c>
      <c r="S50" s="12">
        <v>0</v>
      </c>
      <c r="T50" s="12">
        <f t="shared" si="12"/>
        <v>9.74</v>
      </c>
      <c r="U50" s="22">
        <f t="shared" si="18"/>
        <v>104.57</v>
      </c>
      <c r="V50" s="22">
        <v>54</v>
      </c>
      <c r="W50" s="12">
        <f t="shared" si="14"/>
        <v>427.94</v>
      </c>
      <c r="X50" s="12">
        <f t="shared" si="15"/>
        <v>1526.7618</v>
      </c>
      <c r="Y50" s="12" t="s">
        <v>50</v>
      </c>
      <c r="AE50" s="36"/>
    </row>
    <row r="51" s="1" customFormat="1" ht="20" customHeight="1" spans="1:31">
      <c r="A51" s="18"/>
      <c r="B51" s="80"/>
      <c r="C51" s="23" t="s">
        <v>1240</v>
      </c>
      <c r="D51" s="220" t="s">
        <v>1241</v>
      </c>
      <c r="E51" s="12">
        <v>3245.4</v>
      </c>
      <c r="F51" s="12">
        <f>VLOOKUP(C51,'[11]9月'!$B:$Q,16,0)</f>
        <v>3245.4</v>
      </c>
      <c r="G51" s="12">
        <v>3245.4</v>
      </c>
      <c r="H51" s="22">
        <v>5228.42</v>
      </c>
      <c r="I51" s="12">
        <f t="shared" si="7"/>
        <v>58.42</v>
      </c>
      <c r="J51" s="12">
        <v>0</v>
      </c>
      <c r="K51" s="12">
        <f t="shared" si="8"/>
        <v>519.264</v>
      </c>
      <c r="L51" s="12">
        <v>0</v>
      </c>
      <c r="M51" s="12">
        <f t="shared" si="16"/>
        <v>22.7178</v>
      </c>
      <c r="N51" s="22">
        <f t="shared" si="10"/>
        <v>444.42</v>
      </c>
      <c r="O51" s="22">
        <v>54</v>
      </c>
      <c r="P51" s="22">
        <f t="shared" si="17"/>
        <v>1098.8218</v>
      </c>
      <c r="Q51" s="12">
        <v>0</v>
      </c>
      <c r="R51" s="12">
        <f t="shared" si="11"/>
        <v>259.63</v>
      </c>
      <c r="S51" s="12">
        <v>0</v>
      </c>
      <c r="T51" s="12">
        <f t="shared" si="12"/>
        <v>9.74</v>
      </c>
      <c r="U51" s="22">
        <f t="shared" si="18"/>
        <v>104.57</v>
      </c>
      <c r="V51" s="22">
        <v>54</v>
      </c>
      <c r="W51" s="12">
        <f t="shared" si="14"/>
        <v>427.94</v>
      </c>
      <c r="X51" s="12">
        <f t="shared" si="15"/>
        <v>1526.7618</v>
      </c>
      <c r="Y51" s="12" t="s">
        <v>50</v>
      </c>
      <c r="AE51" s="36"/>
    </row>
    <row r="52" s="1" customFormat="1" ht="20" customHeight="1" spans="1:31">
      <c r="A52" s="18"/>
      <c r="B52" s="80"/>
      <c r="C52" s="23" t="s">
        <v>1242</v>
      </c>
      <c r="D52" s="220" t="s">
        <v>1243</v>
      </c>
      <c r="E52" s="12">
        <v>3245.4</v>
      </c>
      <c r="F52" s="12">
        <f>VLOOKUP(C52,'[11]9月'!$B:$Q,16,0)</f>
        <v>3245.4</v>
      </c>
      <c r="G52" s="12">
        <v>3245.4</v>
      </c>
      <c r="H52" s="22">
        <v>5228.42</v>
      </c>
      <c r="I52" s="12">
        <f t="shared" si="7"/>
        <v>58.42</v>
      </c>
      <c r="J52" s="12">
        <v>0</v>
      </c>
      <c r="K52" s="12">
        <f t="shared" si="8"/>
        <v>519.264</v>
      </c>
      <c r="L52" s="12">
        <v>0</v>
      </c>
      <c r="M52" s="12">
        <f t="shared" si="16"/>
        <v>22.7178</v>
      </c>
      <c r="N52" s="22">
        <f t="shared" si="10"/>
        <v>444.42</v>
      </c>
      <c r="O52" s="22">
        <v>54</v>
      </c>
      <c r="P52" s="22">
        <f t="shared" si="17"/>
        <v>1098.8218</v>
      </c>
      <c r="Q52" s="12">
        <v>0</v>
      </c>
      <c r="R52" s="12">
        <f t="shared" si="11"/>
        <v>259.63</v>
      </c>
      <c r="S52" s="12">
        <v>0</v>
      </c>
      <c r="T52" s="12">
        <f t="shared" si="12"/>
        <v>9.74</v>
      </c>
      <c r="U52" s="22">
        <f t="shared" si="18"/>
        <v>104.57</v>
      </c>
      <c r="V52" s="22">
        <v>54</v>
      </c>
      <c r="W52" s="12">
        <f t="shared" si="14"/>
        <v>427.94</v>
      </c>
      <c r="X52" s="12">
        <f t="shared" si="15"/>
        <v>1526.7618</v>
      </c>
      <c r="Y52" s="12" t="s">
        <v>50</v>
      </c>
      <c r="AE52" s="36"/>
    </row>
    <row r="53" ht="20" customHeight="1" spans="1:38">
      <c r="A53" s="10">
        <f t="shared" ref="A53:A66" si="25">ROW()-3</f>
        <v>50</v>
      </c>
      <c r="B53" s="77" t="s">
        <v>99</v>
      </c>
      <c r="C53" s="11" t="s">
        <v>102</v>
      </c>
      <c r="D53" s="11" t="s">
        <v>103</v>
      </c>
      <c r="E53" s="11">
        <v>3245.4</v>
      </c>
      <c r="F53" s="11">
        <f>VLOOKUP(C53,'[11]9月'!$B:$Q,16,0)</f>
        <v>3245.4</v>
      </c>
      <c r="G53" s="11">
        <v>3245.4</v>
      </c>
      <c r="H53" s="13">
        <v>5228.42</v>
      </c>
      <c r="I53" s="11">
        <f t="shared" si="7"/>
        <v>58.42</v>
      </c>
      <c r="J53" s="11">
        <f>VLOOKUP(C53,[10]补收!$G$2454:$H$2869,2,0)</f>
        <v>58.96</v>
      </c>
      <c r="K53" s="11">
        <f t="shared" si="8"/>
        <v>519.264</v>
      </c>
      <c r="L53" s="11">
        <f>VLOOKUP(C53,[11]Sheet3!$L$1:$O$352,4,0)</f>
        <v>523.776</v>
      </c>
      <c r="M53" s="11">
        <f t="shared" si="16"/>
        <v>22.7178</v>
      </c>
      <c r="N53" s="13">
        <f t="shared" si="10"/>
        <v>444.42</v>
      </c>
      <c r="O53" s="13"/>
      <c r="P53" s="13">
        <f t="shared" ref="P53:P59" si="26">SUM(I53:O53)</f>
        <v>1627.5578</v>
      </c>
      <c r="Q53" s="11">
        <v>0</v>
      </c>
      <c r="R53" s="11">
        <f t="shared" si="11"/>
        <v>259.63</v>
      </c>
      <c r="S53" s="11">
        <f>VLOOKUP(C53,[11]Sheet3!$A:$B,2,0)</f>
        <v>261.84</v>
      </c>
      <c r="T53" s="11">
        <f t="shared" si="12"/>
        <v>9.74</v>
      </c>
      <c r="U53" s="13">
        <f t="shared" si="18"/>
        <v>104.57</v>
      </c>
      <c r="V53" s="13"/>
      <c r="W53" s="11">
        <f t="shared" si="14"/>
        <v>635.78</v>
      </c>
      <c r="X53" s="11">
        <f t="shared" si="15"/>
        <v>2263.3378</v>
      </c>
      <c r="Y53" s="11"/>
      <c r="Z53" s="2" t="str">
        <f>VLOOKUP(D53,[3]汇总!I$2:J$326,2,0)</f>
        <v>√</v>
      </c>
      <c r="AA53" s="2" t="e">
        <f>VLOOKUP(D53,'[4]2021.05'!$E$5:$F$203,2,0)</f>
        <v>#N/A</v>
      </c>
      <c r="AB53" s="2">
        <f>K53*1</f>
        <v>519.264</v>
      </c>
      <c r="AC53" s="2">
        <f>K53-AB53</f>
        <v>0</v>
      </c>
      <c r="AD53" s="2">
        <f t="shared" ref="AD53:AD66" si="27">R53-AC53</f>
        <v>259.63</v>
      </c>
      <c r="AE53" s="35" t="str">
        <f>VLOOKUP(C53,[7]export!$B$1:$I$388,8,0)</f>
        <v>226.9</v>
      </c>
      <c r="AF53" s="2">
        <f>VLOOKUP(C53,[8]Sheet1!$B$1:$K$500,9,0)</f>
        <v>8.51</v>
      </c>
      <c r="AG53" s="2">
        <f t="shared" ref="AG53:AG79" si="28">T53-AF53</f>
        <v>1.23</v>
      </c>
      <c r="AH53" s="2">
        <f>VLOOKUP(C53,'2021.06'!$C$2:$M$500,9,0)</f>
        <v>424.17</v>
      </c>
      <c r="AI53" s="2">
        <f>VLOOKUP(D53,'2021.07'!$D$2:$M$435,7,0)</f>
        <v>19.859</v>
      </c>
      <c r="AJ53" s="2">
        <f t="shared" ref="AJ53:AJ58" si="29">AI53-M53</f>
        <v>-2.8588</v>
      </c>
      <c r="AL53" s="2" t="str">
        <f>VLOOKUP(D53,[9]Sheet1!$C$1:$H$500,6,0)</f>
        <v>正常应缴</v>
      </c>
    </row>
    <row r="54" ht="20" customHeight="1" spans="1:38">
      <c r="A54" s="10">
        <f t="shared" si="25"/>
        <v>51</v>
      </c>
      <c r="B54" s="78"/>
      <c r="C54" s="11" t="s">
        <v>104</v>
      </c>
      <c r="D54" s="11" t="s">
        <v>105</v>
      </c>
      <c r="E54" s="11">
        <v>3245.4</v>
      </c>
      <c r="F54" s="11">
        <f>VLOOKUP(C54,'[11]9月'!$B:$Q,16,0)</f>
        <v>3245.4</v>
      </c>
      <c r="G54" s="11">
        <v>3245.4</v>
      </c>
      <c r="H54" s="13">
        <v>5228.42</v>
      </c>
      <c r="I54" s="11">
        <f t="shared" si="7"/>
        <v>58.42</v>
      </c>
      <c r="J54" s="11">
        <f>VLOOKUP(C54,[10]补收!$G$2454:$H$2869,2,0)</f>
        <v>58.96</v>
      </c>
      <c r="K54" s="11">
        <f t="shared" si="8"/>
        <v>519.264</v>
      </c>
      <c r="L54" s="11">
        <f>VLOOKUP(C54,[11]Sheet3!$L$1:$O$352,4,0)</f>
        <v>523.776</v>
      </c>
      <c r="M54" s="11">
        <f t="shared" si="16"/>
        <v>22.7178</v>
      </c>
      <c r="N54" s="13">
        <f t="shared" si="10"/>
        <v>444.42</v>
      </c>
      <c r="O54" s="13"/>
      <c r="P54" s="13">
        <f t="shared" si="26"/>
        <v>1627.5578</v>
      </c>
      <c r="Q54" s="11">
        <v>0</v>
      </c>
      <c r="R54" s="11">
        <f t="shared" si="11"/>
        <v>259.63</v>
      </c>
      <c r="S54" s="11">
        <f>VLOOKUP(C54,[11]Sheet3!$A:$B,2,0)</f>
        <v>261.84</v>
      </c>
      <c r="T54" s="11">
        <f t="shared" si="12"/>
        <v>9.74</v>
      </c>
      <c r="U54" s="13">
        <f t="shared" si="18"/>
        <v>104.57</v>
      </c>
      <c r="V54" s="13"/>
      <c r="W54" s="11">
        <f t="shared" si="14"/>
        <v>635.78</v>
      </c>
      <c r="X54" s="11">
        <f t="shared" si="15"/>
        <v>2263.3378</v>
      </c>
      <c r="Y54" s="11"/>
      <c r="Z54" s="2" t="str">
        <f>VLOOKUP(D54,[3]汇总!I$2:J$326,2,0)</f>
        <v>√</v>
      </c>
      <c r="AA54" s="2">
        <f>VLOOKUP(D54,'[4]2021.05'!$E$5:$F$203,2,0)</f>
        <v>3180</v>
      </c>
      <c r="AB54" s="2">
        <f>K54*1</f>
        <v>519.264</v>
      </c>
      <c r="AC54" s="2">
        <f>K54-AB54</f>
        <v>0</v>
      </c>
      <c r="AD54" s="2">
        <f t="shared" si="27"/>
        <v>259.63</v>
      </c>
      <c r="AE54" s="35" t="str">
        <f>VLOOKUP(C54,[7]export!$B$1:$I$388,8,0)</f>
        <v>226.9</v>
      </c>
      <c r="AF54" s="2">
        <f>VLOOKUP(C54,[8]Sheet1!$B$1:$K$500,9,0)</f>
        <v>8.51</v>
      </c>
      <c r="AG54" s="2">
        <f t="shared" si="28"/>
        <v>1.23</v>
      </c>
      <c r="AH54" s="2">
        <f>VLOOKUP(C54,'2021.06'!$C$2:$M$500,9,0)</f>
        <v>424.17</v>
      </c>
      <c r="AI54" s="2">
        <f>VLOOKUP(D54,'2021.07'!$D$2:$M$435,7,0)</f>
        <v>19.859</v>
      </c>
      <c r="AJ54" s="2">
        <f t="shared" si="29"/>
        <v>-2.8588</v>
      </c>
      <c r="AL54" s="2" t="str">
        <f>VLOOKUP(D54,[9]Sheet1!$C$1:$H$500,6,0)</f>
        <v>正常应缴</v>
      </c>
    </row>
    <row r="55" ht="20" customHeight="1" spans="1:38">
      <c r="A55" s="10">
        <f t="shared" si="25"/>
        <v>52</v>
      </c>
      <c r="B55" s="78"/>
      <c r="C55" s="11" t="s">
        <v>106</v>
      </c>
      <c r="D55" s="11" t="s">
        <v>107</v>
      </c>
      <c r="E55" s="11">
        <v>3245.4</v>
      </c>
      <c r="F55" s="11">
        <f>VLOOKUP(C55,'[11]9月'!$B:$Q,16,0)</f>
        <v>3245.4</v>
      </c>
      <c r="G55" s="11">
        <v>3245.4</v>
      </c>
      <c r="H55" s="13">
        <v>5228.42</v>
      </c>
      <c r="I55" s="11">
        <f t="shared" si="7"/>
        <v>58.42</v>
      </c>
      <c r="J55" s="11">
        <f>VLOOKUP(C55,[10]补收!$G$2454:$H$2869,2,0)</f>
        <v>58.96</v>
      </c>
      <c r="K55" s="11">
        <f t="shared" si="8"/>
        <v>519.264</v>
      </c>
      <c r="L55" s="11">
        <f>VLOOKUP(C55,[11]Sheet3!$L$1:$O$352,4,0)</f>
        <v>523.776</v>
      </c>
      <c r="M55" s="11">
        <f t="shared" si="16"/>
        <v>22.7178</v>
      </c>
      <c r="N55" s="13">
        <f t="shared" si="10"/>
        <v>444.42</v>
      </c>
      <c r="O55" s="13"/>
      <c r="P55" s="13">
        <f t="shared" si="26"/>
        <v>1627.5578</v>
      </c>
      <c r="Q55" s="11">
        <v>0</v>
      </c>
      <c r="R55" s="11">
        <f t="shared" si="11"/>
        <v>259.63</v>
      </c>
      <c r="S55" s="11">
        <f>VLOOKUP(C55,[11]Sheet3!$A:$B,2,0)</f>
        <v>261.84</v>
      </c>
      <c r="T55" s="11">
        <f t="shared" si="12"/>
        <v>9.74</v>
      </c>
      <c r="U55" s="13">
        <f t="shared" si="18"/>
        <v>104.57</v>
      </c>
      <c r="V55" s="13"/>
      <c r="W55" s="11">
        <f t="shared" si="14"/>
        <v>635.78</v>
      </c>
      <c r="X55" s="11">
        <f t="shared" si="15"/>
        <v>2263.3378</v>
      </c>
      <c r="Y55" s="11"/>
      <c r="Z55" s="2" t="str">
        <f>VLOOKUP(D55,[3]汇总!I$2:J$326,2,0)</f>
        <v>√</v>
      </c>
      <c r="AA55" s="2">
        <f>VLOOKUP(D55,'[4]2021.05'!$E$5:$F$203,2,0)</f>
        <v>3180</v>
      </c>
      <c r="AB55" s="2">
        <f>K55*1</f>
        <v>519.264</v>
      </c>
      <c r="AC55" s="2">
        <f>K55-AB55</f>
        <v>0</v>
      </c>
      <c r="AD55" s="2">
        <f t="shared" si="27"/>
        <v>259.63</v>
      </c>
      <c r="AE55" s="35" t="str">
        <f>VLOOKUP(C55,[7]export!$B$1:$I$388,8,0)</f>
        <v>226.9</v>
      </c>
      <c r="AF55" s="2">
        <f>VLOOKUP(C55,[8]Sheet1!$B$1:$K$500,9,0)</f>
        <v>8.51</v>
      </c>
      <c r="AG55" s="2">
        <f t="shared" si="28"/>
        <v>1.23</v>
      </c>
      <c r="AH55" s="2">
        <f>VLOOKUP(C55,'2021.06'!$C$2:$M$500,9,0)</f>
        <v>424.17</v>
      </c>
      <c r="AI55" s="2">
        <f>VLOOKUP(D55,'2021.07'!$D$2:$M$435,7,0)</f>
        <v>19.859</v>
      </c>
      <c r="AJ55" s="2">
        <f t="shared" si="29"/>
        <v>-2.8588</v>
      </c>
      <c r="AL55" s="2" t="str">
        <f>VLOOKUP(D55,[9]Sheet1!$C$1:$H$500,6,0)</f>
        <v>正常应缴</v>
      </c>
    </row>
    <row r="56" ht="20" customHeight="1" spans="1:38">
      <c r="A56" s="10">
        <f t="shared" si="25"/>
        <v>53</v>
      </c>
      <c r="B56" s="78"/>
      <c r="C56" s="11" t="s">
        <v>108</v>
      </c>
      <c r="D56" s="11" t="s">
        <v>109</v>
      </c>
      <c r="E56" s="11">
        <v>3245.4</v>
      </c>
      <c r="F56" s="11">
        <f>VLOOKUP(C56,'[11]9月'!$B:$Q,16,0)</f>
        <v>3245.4</v>
      </c>
      <c r="G56" s="11">
        <v>3245.4</v>
      </c>
      <c r="H56" s="13">
        <v>5228.42</v>
      </c>
      <c r="I56" s="11">
        <f t="shared" si="7"/>
        <v>58.42</v>
      </c>
      <c r="J56" s="11">
        <f>VLOOKUP(C56,[10]补收!$G$2454:$H$2869,2,0)</f>
        <v>58.96</v>
      </c>
      <c r="K56" s="11">
        <f t="shared" si="8"/>
        <v>519.264</v>
      </c>
      <c r="L56" s="11">
        <f>VLOOKUP(C56,[11]Sheet3!$L$1:$O$352,4,0)</f>
        <v>523.776</v>
      </c>
      <c r="M56" s="11">
        <f t="shared" si="16"/>
        <v>22.7178</v>
      </c>
      <c r="N56" s="13">
        <f t="shared" si="10"/>
        <v>444.42</v>
      </c>
      <c r="O56" s="13"/>
      <c r="P56" s="13">
        <f t="shared" si="26"/>
        <v>1627.5578</v>
      </c>
      <c r="Q56" s="11">
        <v>0</v>
      </c>
      <c r="R56" s="11">
        <f t="shared" si="11"/>
        <v>259.63</v>
      </c>
      <c r="S56" s="11">
        <f>VLOOKUP(C56,[11]Sheet3!$A:$B,2,0)</f>
        <v>261.84</v>
      </c>
      <c r="T56" s="11">
        <f t="shared" si="12"/>
        <v>9.74</v>
      </c>
      <c r="U56" s="13">
        <f t="shared" si="18"/>
        <v>104.57</v>
      </c>
      <c r="V56" s="13"/>
      <c r="W56" s="11">
        <f t="shared" si="14"/>
        <v>635.78</v>
      </c>
      <c r="X56" s="11">
        <f t="shared" si="15"/>
        <v>2263.3378</v>
      </c>
      <c r="Y56" s="11"/>
      <c r="Z56" s="2" t="str">
        <f>VLOOKUP(D56,[3]汇总!I$2:J$326,2,0)</f>
        <v>√</v>
      </c>
      <c r="AA56" s="2">
        <f>VLOOKUP(D56,'[4]2021.05'!$E$5:$F$203,2,0)</f>
        <v>3180</v>
      </c>
      <c r="AB56" s="2">
        <f>K56*1</f>
        <v>519.264</v>
      </c>
      <c r="AC56" s="2">
        <f>K56-AB56</f>
        <v>0</v>
      </c>
      <c r="AD56" s="2">
        <f t="shared" si="27"/>
        <v>259.63</v>
      </c>
      <c r="AE56" s="35" t="str">
        <f>VLOOKUP(C56,[7]export!$B$1:$I$388,8,0)</f>
        <v>226.9</v>
      </c>
      <c r="AF56" s="2">
        <f>VLOOKUP(C56,[8]Sheet1!$B$1:$K$500,9,0)</f>
        <v>8.51</v>
      </c>
      <c r="AG56" s="2">
        <f t="shared" si="28"/>
        <v>1.23</v>
      </c>
      <c r="AH56" s="2">
        <f>VLOOKUP(C56,'2021.06'!$C$2:$M$500,9,0)</f>
        <v>424.17</v>
      </c>
      <c r="AI56" s="2">
        <f>VLOOKUP(D56,'2021.07'!$D$2:$M$435,7,0)</f>
        <v>19.859</v>
      </c>
      <c r="AJ56" s="2">
        <f t="shared" si="29"/>
        <v>-2.8588</v>
      </c>
      <c r="AL56" s="2" t="str">
        <f>VLOOKUP(D56,[9]Sheet1!$C$1:$H$500,6,0)</f>
        <v>正常应缴</v>
      </c>
    </row>
    <row r="57" ht="20" customHeight="1" spans="1:38">
      <c r="A57" s="10">
        <f t="shared" si="25"/>
        <v>54</v>
      </c>
      <c r="B57" s="78"/>
      <c r="C57" s="11" t="s">
        <v>110</v>
      </c>
      <c r="D57" s="11" t="s">
        <v>111</v>
      </c>
      <c r="E57" s="11">
        <v>3245.4</v>
      </c>
      <c r="F57" s="11">
        <f>VLOOKUP(C57,'[11]9月'!$B:$Q,16,0)</f>
        <v>3245.4</v>
      </c>
      <c r="G57" s="11">
        <v>3245.4</v>
      </c>
      <c r="H57" s="13">
        <v>5228.42</v>
      </c>
      <c r="I57" s="11">
        <f t="shared" si="7"/>
        <v>58.42</v>
      </c>
      <c r="J57" s="11">
        <f>VLOOKUP(C57,[10]补收!$G$2454:$H$2869,2,0)</f>
        <v>58.96</v>
      </c>
      <c r="K57" s="11">
        <f t="shared" si="8"/>
        <v>519.264</v>
      </c>
      <c r="L57" s="11">
        <f>VLOOKUP(C57,[11]Sheet3!$L$1:$O$352,4,0)</f>
        <v>523.776</v>
      </c>
      <c r="M57" s="11">
        <f t="shared" si="16"/>
        <v>22.7178</v>
      </c>
      <c r="N57" s="13">
        <f t="shared" si="10"/>
        <v>444.42</v>
      </c>
      <c r="O57" s="13"/>
      <c r="P57" s="13">
        <f t="shared" si="26"/>
        <v>1627.5578</v>
      </c>
      <c r="Q57" s="11">
        <v>0</v>
      </c>
      <c r="R57" s="11">
        <f t="shared" si="11"/>
        <v>259.63</v>
      </c>
      <c r="S57" s="11">
        <f>VLOOKUP(C57,[11]Sheet3!$A:$B,2,0)</f>
        <v>261.84</v>
      </c>
      <c r="T57" s="11">
        <f t="shared" si="12"/>
        <v>9.74</v>
      </c>
      <c r="U57" s="13">
        <f t="shared" si="18"/>
        <v>104.57</v>
      </c>
      <c r="V57" s="13"/>
      <c r="W57" s="11">
        <f t="shared" si="14"/>
        <v>635.78</v>
      </c>
      <c r="X57" s="11">
        <f t="shared" si="15"/>
        <v>2263.3378</v>
      </c>
      <c r="Y57" s="11"/>
      <c r="Z57" s="2" t="str">
        <f>VLOOKUP(D57,[3]汇总!I$2:J$326,2,0)</f>
        <v>√</v>
      </c>
      <c r="AA57" s="2">
        <f>VLOOKUP(D57,'[4]2021.05'!$E$5:$F$203,2,0)</f>
        <v>3180</v>
      </c>
      <c r="AB57" s="2">
        <f>K57*1</f>
        <v>519.264</v>
      </c>
      <c r="AC57" s="2">
        <f>K57-AB57</f>
        <v>0</v>
      </c>
      <c r="AD57" s="2">
        <f t="shared" si="27"/>
        <v>259.63</v>
      </c>
      <c r="AE57" s="35" t="str">
        <f>VLOOKUP(C57,[7]export!$B$1:$I$388,8,0)</f>
        <v>226.9</v>
      </c>
      <c r="AF57" s="2">
        <f>VLOOKUP(C57,[8]Sheet1!$B$1:$K$500,9,0)</f>
        <v>8.51</v>
      </c>
      <c r="AG57" s="2">
        <f t="shared" si="28"/>
        <v>1.23</v>
      </c>
      <c r="AH57" s="2">
        <f>VLOOKUP(C57,'2021.06'!$C$2:$M$500,9,0)</f>
        <v>424.17</v>
      </c>
      <c r="AI57" s="2">
        <f>VLOOKUP(D57,'2021.07'!$D$2:$M$435,7,0)</f>
        <v>19.859</v>
      </c>
      <c r="AJ57" s="2">
        <f t="shared" si="29"/>
        <v>-2.8588</v>
      </c>
      <c r="AL57" s="2" t="str">
        <f>VLOOKUP(D57,[9]Sheet1!$C$1:$H$500,6,0)</f>
        <v>正常应缴</v>
      </c>
    </row>
    <row r="58" ht="20" customHeight="1" spans="1:38">
      <c r="A58" s="10">
        <f t="shared" si="25"/>
        <v>55</v>
      </c>
      <c r="B58" s="78"/>
      <c r="C58" s="84" t="s">
        <v>929</v>
      </c>
      <c r="D58" s="56" t="s">
        <v>930</v>
      </c>
      <c r="E58" s="11">
        <v>3245.4</v>
      </c>
      <c r="F58" s="11">
        <v>0</v>
      </c>
      <c r="G58" s="11">
        <v>3245.4</v>
      </c>
      <c r="H58" s="13">
        <v>0</v>
      </c>
      <c r="I58" s="11">
        <f t="shared" si="7"/>
        <v>58.42</v>
      </c>
      <c r="J58" s="11">
        <f>VLOOKUP(C58,[10]补收!$G$2454:$H$2869,2,0)</f>
        <v>10.98</v>
      </c>
      <c r="K58" s="11">
        <f t="shared" si="8"/>
        <v>0</v>
      </c>
      <c r="L58" s="11">
        <v>0</v>
      </c>
      <c r="M58" s="11">
        <f t="shared" si="16"/>
        <v>22.7178</v>
      </c>
      <c r="N58" s="13">
        <f t="shared" si="10"/>
        <v>0</v>
      </c>
      <c r="O58" s="13"/>
      <c r="P58" s="13">
        <f t="shared" si="26"/>
        <v>92.1178</v>
      </c>
      <c r="Q58" s="11">
        <v>0</v>
      </c>
      <c r="R58" s="11">
        <f t="shared" si="11"/>
        <v>0</v>
      </c>
      <c r="S58" s="11">
        <v>0</v>
      </c>
      <c r="T58" s="11">
        <f t="shared" si="12"/>
        <v>9.74</v>
      </c>
      <c r="U58" s="13">
        <f t="shared" si="18"/>
        <v>0</v>
      </c>
      <c r="V58" s="13"/>
      <c r="W58" s="11">
        <f t="shared" si="14"/>
        <v>9.74</v>
      </c>
      <c r="X58" s="11">
        <f t="shared" si="15"/>
        <v>101.8578</v>
      </c>
      <c r="Y58" s="11"/>
      <c r="AC58" s="2" t="e">
        <f>VLOOKUP(C58,'[5]6月养老保险明细导'!$B$1:$R$500,17,0)</f>
        <v>#N/A</v>
      </c>
      <c r="AD58" s="2" t="e">
        <f t="shared" si="27"/>
        <v>#N/A</v>
      </c>
      <c r="AE58" s="35" t="e">
        <f>VLOOKUP(C58,[7]export!$B$1:$I$388,8,0)</f>
        <v>#N/A</v>
      </c>
      <c r="AF58" s="2" t="e">
        <f>VLOOKUP(C58,[8]Sheet1!$B$1:$K$500,9,0)</f>
        <v>#N/A</v>
      </c>
      <c r="AG58" s="2" t="e">
        <f t="shared" si="28"/>
        <v>#N/A</v>
      </c>
      <c r="AH58" s="2">
        <f>VLOOKUP(C58,'2021.06'!$C$2:$M$500,9,0)</f>
        <v>0</v>
      </c>
      <c r="AI58" s="2">
        <f>VLOOKUP(D58,'2021.07'!$D$2:$M$435,7,0)</f>
        <v>0</v>
      </c>
      <c r="AJ58" s="2">
        <f t="shared" si="29"/>
        <v>-22.7178</v>
      </c>
      <c r="AL58" s="2" t="e">
        <f>VLOOKUP(D58,[9]Sheet1!$C$1:$H$500,6,0)</f>
        <v>#N/A</v>
      </c>
    </row>
    <row r="59" s="1" customFormat="1" ht="20" customHeight="1" spans="1:31">
      <c r="A59" s="18"/>
      <c r="B59" s="80"/>
      <c r="C59" s="23" t="s">
        <v>1244</v>
      </c>
      <c r="D59" s="20" t="s">
        <v>1245</v>
      </c>
      <c r="E59" s="12">
        <v>3245.4</v>
      </c>
      <c r="F59" s="12">
        <f>VLOOKUP(C59,'[11]9月'!$B:$Q,16,0)</f>
        <v>3245.4</v>
      </c>
      <c r="G59" s="12">
        <v>3245.4</v>
      </c>
      <c r="H59" s="22">
        <v>5228.42</v>
      </c>
      <c r="I59" s="12">
        <f t="shared" si="7"/>
        <v>58.42</v>
      </c>
      <c r="J59" s="12">
        <v>0</v>
      </c>
      <c r="K59" s="12">
        <f t="shared" si="8"/>
        <v>519.264</v>
      </c>
      <c r="L59" s="12">
        <v>0</v>
      </c>
      <c r="M59" s="12">
        <f t="shared" si="16"/>
        <v>22.7178</v>
      </c>
      <c r="N59" s="22">
        <f t="shared" si="10"/>
        <v>444.42</v>
      </c>
      <c r="O59" s="22"/>
      <c r="P59" s="22">
        <f t="shared" si="26"/>
        <v>1044.8218</v>
      </c>
      <c r="Q59" s="12">
        <v>0</v>
      </c>
      <c r="R59" s="12">
        <f t="shared" si="11"/>
        <v>259.63</v>
      </c>
      <c r="S59" s="12">
        <v>0</v>
      </c>
      <c r="T59" s="12">
        <f t="shared" si="12"/>
        <v>9.74</v>
      </c>
      <c r="U59" s="22">
        <f t="shared" si="18"/>
        <v>104.57</v>
      </c>
      <c r="V59" s="22"/>
      <c r="W59" s="12">
        <f t="shared" si="14"/>
        <v>373.94</v>
      </c>
      <c r="X59" s="12">
        <f t="shared" si="15"/>
        <v>1418.7618</v>
      </c>
      <c r="Y59" s="12" t="s">
        <v>50</v>
      </c>
      <c r="AE59" s="36"/>
    </row>
    <row r="60" ht="20" customHeight="1" spans="1:38">
      <c r="A60" s="10">
        <f t="shared" ref="A60:A66" si="30">ROW()-3</f>
        <v>57</v>
      </c>
      <c r="B60" s="78" t="s">
        <v>112</v>
      </c>
      <c r="C60" s="11" t="s">
        <v>115</v>
      </c>
      <c r="D60" s="11" t="s">
        <v>116</v>
      </c>
      <c r="E60" s="11">
        <v>3245.4</v>
      </c>
      <c r="F60" s="11">
        <f>VLOOKUP(C60,'[11]9月'!$B:$Q,16,0)</f>
        <v>3245.4</v>
      </c>
      <c r="G60" s="11">
        <v>3245.4</v>
      </c>
      <c r="H60" s="13">
        <v>5228.42</v>
      </c>
      <c r="I60" s="11">
        <f t="shared" si="7"/>
        <v>58.42</v>
      </c>
      <c r="J60" s="11">
        <f>VLOOKUP(C60,[10]补收!$G$2454:$H$2869,2,0)</f>
        <v>58.96</v>
      </c>
      <c r="K60" s="11">
        <f t="shared" si="8"/>
        <v>519.264</v>
      </c>
      <c r="L60" s="11">
        <f>VLOOKUP(C60,[11]Sheet3!$L$1:$O$352,4,0)</f>
        <v>523.776</v>
      </c>
      <c r="M60" s="11">
        <f t="shared" si="16"/>
        <v>22.7178</v>
      </c>
      <c r="N60" s="13">
        <f t="shared" si="10"/>
        <v>444.42</v>
      </c>
      <c r="O60" s="13"/>
      <c r="P60" s="13">
        <f t="shared" ref="P60:P73" si="31">SUM(I60:O60)</f>
        <v>1627.5578</v>
      </c>
      <c r="Q60" s="11">
        <v>0</v>
      </c>
      <c r="R60" s="11">
        <f t="shared" si="11"/>
        <v>259.63</v>
      </c>
      <c r="S60" s="11">
        <f>VLOOKUP(C60,[11]Sheet3!$A:$B,2,0)</f>
        <v>261.84</v>
      </c>
      <c r="T60" s="11">
        <f t="shared" si="12"/>
        <v>9.74</v>
      </c>
      <c r="U60" s="13">
        <f t="shared" si="18"/>
        <v>104.57</v>
      </c>
      <c r="V60" s="13"/>
      <c r="W60" s="11">
        <f t="shared" si="14"/>
        <v>635.78</v>
      </c>
      <c r="X60" s="11">
        <f t="shared" si="15"/>
        <v>2263.3378</v>
      </c>
      <c r="Y60" s="11"/>
      <c r="Z60" s="2" t="str">
        <f>VLOOKUP(D60,[3]汇总!I$2:J$326,2,0)</f>
        <v>√</v>
      </c>
      <c r="AA60" s="2">
        <f>VLOOKUP(D60,'[4]2021.05'!$E$5:$F$203,2,0)</f>
        <v>3180</v>
      </c>
      <c r="AB60" s="2">
        <f>K60*1</f>
        <v>519.264</v>
      </c>
      <c r="AC60" s="2">
        <f>K60-AB60</f>
        <v>0</v>
      </c>
      <c r="AD60" s="2">
        <f t="shared" ref="AD60:AD66" si="32">R60-AC60</f>
        <v>259.63</v>
      </c>
      <c r="AE60" s="35" t="str">
        <f>VLOOKUP(C60,[7]export!$B$1:$I$388,8,0)</f>
        <v>226.9</v>
      </c>
      <c r="AF60" s="2">
        <f>VLOOKUP(C60,[8]Sheet1!$B$1:$K$500,9,0)</f>
        <v>8.51</v>
      </c>
      <c r="AG60" s="2">
        <f t="shared" ref="AG60:AG79" si="33">T60-AF60</f>
        <v>1.23</v>
      </c>
      <c r="AH60" s="2">
        <f>VLOOKUP(C60,'2021.06'!$C$2:$M$500,9,0)</f>
        <v>424.17</v>
      </c>
      <c r="AI60" s="2">
        <f>VLOOKUP(D60,'2021.07'!$D$2:$M$435,7,0)</f>
        <v>19.859</v>
      </c>
      <c r="AJ60" s="2">
        <f t="shared" ref="AJ60:AJ73" si="34">AI60-M60</f>
        <v>-2.8588</v>
      </c>
      <c r="AL60" s="2" t="str">
        <f>VLOOKUP(D60,[9]Sheet1!$C$1:$H$500,6,0)</f>
        <v>正常应缴</v>
      </c>
    </row>
    <row r="61" ht="20" customHeight="1" spans="1:38">
      <c r="A61" s="10">
        <f t="shared" si="30"/>
        <v>58</v>
      </c>
      <c r="B61" s="78"/>
      <c r="C61" s="11" t="s">
        <v>117</v>
      </c>
      <c r="D61" s="11" t="s">
        <v>118</v>
      </c>
      <c r="E61" s="11">
        <v>3245.4</v>
      </c>
      <c r="F61" s="11">
        <f>VLOOKUP(C61,'[11]9月'!$B:$Q,16,0)</f>
        <v>3245.4</v>
      </c>
      <c r="G61" s="11">
        <v>3245.4</v>
      </c>
      <c r="H61" s="13">
        <v>5228.42</v>
      </c>
      <c r="I61" s="11">
        <f t="shared" si="7"/>
        <v>58.42</v>
      </c>
      <c r="J61" s="11">
        <f>VLOOKUP(C61,[10]补收!$G$2454:$H$2869,2,0)</f>
        <v>58.96</v>
      </c>
      <c r="K61" s="11">
        <f t="shared" si="8"/>
        <v>519.264</v>
      </c>
      <c r="L61" s="11">
        <f>VLOOKUP(C61,[11]Sheet3!$L$1:$O$352,4,0)</f>
        <v>523.776</v>
      </c>
      <c r="M61" s="11">
        <f t="shared" si="16"/>
        <v>22.7178</v>
      </c>
      <c r="N61" s="13">
        <f t="shared" si="10"/>
        <v>444.42</v>
      </c>
      <c r="O61" s="13"/>
      <c r="P61" s="13">
        <f t="shared" si="31"/>
        <v>1627.5578</v>
      </c>
      <c r="Q61" s="11">
        <v>0</v>
      </c>
      <c r="R61" s="11">
        <f t="shared" si="11"/>
        <v>259.63</v>
      </c>
      <c r="S61" s="11">
        <f>VLOOKUP(C61,[11]Sheet3!$A:$B,2,0)</f>
        <v>261.84</v>
      </c>
      <c r="T61" s="11">
        <f t="shared" si="12"/>
        <v>9.74</v>
      </c>
      <c r="U61" s="13">
        <f t="shared" si="18"/>
        <v>104.57</v>
      </c>
      <c r="V61" s="13"/>
      <c r="W61" s="11">
        <f t="shared" si="14"/>
        <v>635.78</v>
      </c>
      <c r="X61" s="11">
        <f t="shared" si="15"/>
        <v>2263.3378</v>
      </c>
      <c r="Y61" s="11"/>
      <c r="Z61" s="2" t="str">
        <f>VLOOKUP(D61,[3]汇总!I$2:J$326,2,0)</f>
        <v>√</v>
      </c>
      <c r="AA61" s="2">
        <f>VLOOKUP(D61,'[4]2021.05'!$E$5:$F$203,2,0)</f>
        <v>3180</v>
      </c>
      <c r="AB61" s="2">
        <f>K61*1</f>
        <v>519.264</v>
      </c>
      <c r="AC61" s="2">
        <f>K61-AB61</f>
        <v>0</v>
      </c>
      <c r="AD61" s="2">
        <f t="shared" si="32"/>
        <v>259.63</v>
      </c>
      <c r="AE61" s="35" t="str">
        <f>VLOOKUP(C61,[7]export!$B$1:$I$388,8,0)</f>
        <v>226.9</v>
      </c>
      <c r="AF61" s="2">
        <f>VLOOKUP(C61,[8]Sheet1!$B$1:$K$500,9,0)</f>
        <v>8.51</v>
      </c>
      <c r="AG61" s="2">
        <f t="shared" si="33"/>
        <v>1.23</v>
      </c>
      <c r="AH61" s="2">
        <f>VLOOKUP(C61,'2021.06'!$C$2:$M$500,9,0)</f>
        <v>424.17</v>
      </c>
      <c r="AI61" s="2">
        <f>VLOOKUP(D61,'2021.07'!$D$2:$M$435,7,0)</f>
        <v>19.859</v>
      </c>
      <c r="AJ61" s="2">
        <f t="shared" si="34"/>
        <v>-2.8588</v>
      </c>
      <c r="AL61" s="2" t="str">
        <f>VLOOKUP(D61,[9]Sheet1!$C$1:$H$500,6,0)</f>
        <v>正常应缴</v>
      </c>
    </row>
    <row r="62" ht="20" customHeight="1" spans="1:38">
      <c r="A62" s="10">
        <f t="shared" si="30"/>
        <v>59</v>
      </c>
      <c r="B62" s="78"/>
      <c r="C62" s="11" t="s">
        <v>119</v>
      </c>
      <c r="D62" s="11" t="s">
        <v>120</v>
      </c>
      <c r="E62" s="11">
        <v>3820</v>
      </c>
      <c r="F62" s="11">
        <f>VLOOKUP(C62,'[11]9月'!$B:$Q,16,0)</f>
        <v>3820</v>
      </c>
      <c r="G62" s="11">
        <v>3820</v>
      </c>
      <c r="H62" s="13">
        <v>5228.42</v>
      </c>
      <c r="I62" s="11">
        <f t="shared" si="7"/>
        <v>68.76</v>
      </c>
      <c r="J62" s="11">
        <v>0</v>
      </c>
      <c r="K62" s="11">
        <f t="shared" si="8"/>
        <v>611.2</v>
      </c>
      <c r="L62" s="11">
        <v>0</v>
      </c>
      <c r="M62" s="11">
        <f t="shared" si="16"/>
        <v>26.74</v>
      </c>
      <c r="N62" s="13">
        <f t="shared" si="10"/>
        <v>444.42</v>
      </c>
      <c r="O62" s="13"/>
      <c r="P62" s="13">
        <f t="shared" si="31"/>
        <v>1151.12</v>
      </c>
      <c r="Q62" s="11">
        <v>0</v>
      </c>
      <c r="R62" s="11">
        <f t="shared" si="11"/>
        <v>305.6</v>
      </c>
      <c r="S62" s="11">
        <v>0</v>
      </c>
      <c r="T62" s="11">
        <f t="shared" si="12"/>
        <v>11.46</v>
      </c>
      <c r="U62" s="13">
        <f t="shared" si="18"/>
        <v>104.57</v>
      </c>
      <c r="V62" s="13"/>
      <c r="W62" s="11">
        <f t="shared" si="14"/>
        <v>421.63</v>
      </c>
      <c r="X62" s="11">
        <f t="shared" si="15"/>
        <v>1572.75</v>
      </c>
      <c r="Y62" s="11"/>
      <c r="Z62" s="2" t="str">
        <f>VLOOKUP(D62,[3]汇总!I$2:J$326,2,0)</f>
        <v>√</v>
      </c>
      <c r="AA62" s="2">
        <f>VLOOKUP(D62,'[4]2021.05'!$E$5:$F$203,2,0)</f>
        <v>3180</v>
      </c>
      <c r="AB62" s="2">
        <f>K62*1</f>
        <v>611.2</v>
      </c>
      <c r="AC62" s="2">
        <f>K62-AB62</f>
        <v>0</v>
      </c>
      <c r="AD62" s="2">
        <f t="shared" si="32"/>
        <v>305.6</v>
      </c>
      <c r="AE62" s="35" t="str">
        <f>VLOOKUP(C62,[7]export!$B$1:$I$388,8,0)</f>
        <v>305.6</v>
      </c>
      <c r="AF62" s="2">
        <f>VLOOKUP(C62,[8]Sheet1!$B$1:$K$500,9,0)</f>
        <v>11.46</v>
      </c>
      <c r="AG62" s="2">
        <f t="shared" si="33"/>
        <v>0</v>
      </c>
      <c r="AH62" s="2">
        <f>VLOOKUP(C62,'2021.06'!$C$2:$M$500,9,0)</f>
        <v>424.17</v>
      </c>
      <c r="AI62" s="2">
        <f>VLOOKUP(D62,'2021.07'!$D$2:$M$435,7,0)</f>
        <v>26.74</v>
      </c>
      <c r="AJ62" s="2">
        <f t="shared" si="34"/>
        <v>0</v>
      </c>
      <c r="AL62" s="2" t="str">
        <f>VLOOKUP(D62,[9]Sheet1!$C$1:$H$500,6,0)</f>
        <v>正常应缴</v>
      </c>
    </row>
    <row r="63" ht="20" customHeight="1" spans="1:38">
      <c r="A63" s="10">
        <f t="shared" si="30"/>
        <v>60</v>
      </c>
      <c r="B63" s="78"/>
      <c r="C63" s="11" t="s">
        <v>125</v>
      </c>
      <c r="D63" s="11" t="s">
        <v>126</v>
      </c>
      <c r="E63" s="11">
        <v>3820</v>
      </c>
      <c r="F63" s="11">
        <f>VLOOKUP(C63,'[11]9月'!$B:$Q,16,0)</f>
        <v>3820</v>
      </c>
      <c r="G63" s="11">
        <v>3820</v>
      </c>
      <c r="H63" s="13">
        <v>5228.42</v>
      </c>
      <c r="I63" s="11">
        <f t="shared" si="7"/>
        <v>68.76</v>
      </c>
      <c r="J63" s="11">
        <v>0</v>
      </c>
      <c r="K63" s="11">
        <f t="shared" si="8"/>
        <v>611.2</v>
      </c>
      <c r="L63" s="11">
        <v>0</v>
      </c>
      <c r="M63" s="11">
        <f t="shared" si="16"/>
        <v>26.74</v>
      </c>
      <c r="N63" s="13">
        <f t="shared" si="10"/>
        <v>444.42</v>
      </c>
      <c r="O63" s="13"/>
      <c r="P63" s="13">
        <f t="shared" si="31"/>
        <v>1151.12</v>
      </c>
      <c r="Q63" s="11">
        <v>0</v>
      </c>
      <c r="R63" s="11">
        <f t="shared" si="11"/>
        <v>305.6</v>
      </c>
      <c r="S63" s="11">
        <v>0</v>
      </c>
      <c r="T63" s="11">
        <f t="shared" si="12"/>
        <v>11.46</v>
      </c>
      <c r="U63" s="13">
        <f t="shared" si="18"/>
        <v>104.57</v>
      </c>
      <c r="V63" s="13"/>
      <c r="W63" s="11">
        <f t="shared" si="14"/>
        <v>421.63</v>
      </c>
      <c r="X63" s="11">
        <f t="shared" si="15"/>
        <v>1572.75</v>
      </c>
      <c r="Y63" s="11"/>
      <c r="Z63" s="2" t="str">
        <f>VLOOKUP(D63,[3]汇总!I$2:J$326,2,0)</f>
        <v>√</v>
      </c>
      <c r="AA63" s="2">
        <f>VLOOKUP(D63,'[4]2021.05'!$E$5:$F$203,2,0)</f>
        <v>4180</v>
      </c>
      <c r="AB63" s="2">
        <f>K63*1</f>
        <v>611.2</v>
      </c>
      <c r="AC63" s="2">
        <f>K63-AB63</f>
        <v>0</v>
      </c>
      <c r="AD63" s="2">
        <f t="shared" si="32"/>
        <v>305.6</v>
      </c>
      <c r="AE63" s="35" t="str">
        <f>VLOOKUP(C63,[7]export!$B$1:$I$388,8,0)</f>
        <v>305.6</v>
      </c>
      <c r="AF63" s="2">
        <f>VLOOKUP(C63,[8]Sheet1!$B$1:$K$500,9,0)</f>
        <v>11.46</v>
      </c>
      <c r="AG63" s="2">
        <f t="shared" si="33"/>
        <v>0</v>
      </c>
      <c r="AH63" s="2">
        <f>VLOOKUP(C63,'2021.06'!$C$2:$M$500,9,0)</f>
        <v>424.17</v>
      </c>
      <c r="AI63" s="2">
        <f>VLOOKUP(D63,'2021.07'!$D$2:$M$435,7,0)</f>
        <v>26.74</v>
      </c>
      <c r="AJ63" s="2">
        <f t="shared" si="34"/>
        <v>0</v>
      </c>
      <c r="AL63" s="2" t="str">
        <f>VLOOKUP(D63,[9]Sheet1!$C$1:$H$500,6,0)</f>
        <v>正常应缴</v>
      </c>
    </row>
    <row r="64" ht="20" customHeight="1" spans="1:38">
      <c r="A64" s="10">
        <f t="shared" si="30"/>
        <v>61</v>
      </c>
      <c r="B64" s="78"/>
      <c r="C64" s="11" t="s">
        <v>849</v>
      </c>
      <c r="D64" s="11" t="s">
        <v>850</v>
      </c>
      <c r="E64" s="11">
        <v>3245.4</v>
      </c>
      <c r="F64" s="11">
        <f>VLOOKUP(C64,'[11]9月'!$B:$Q,16,0)</f>
        <v>3245.4</v>
      </c>
      <c r="G64" s="11">
        <v>3245.4</v>
      </c>
      <c r="H64" s="13">
        <v>5228.42</v>
      </c>
      <c r="I64" s="11">
        <f t="shared" si="7"/>
        <v>58.42</v>
      </c>
      <c r="J64" s="11">
        <f>VLOOKUP(C64,[10]补收!$G$2454:$H$2869,2,0)</f>
        <v>14.64</v>
      </c>
      <c r="K64" s="11">
        <f t="shared" si="8"/>
        <v>519.264</v>
      </c>
      <c r="L64" s="11">
        <f>VLOOKUP(C64,[11]Sheet3!$L$1:$O$352,4,0)</f>
        <v>130.144</v>
      </c>
      <c r="M64" s="11">
        <f t="shared" si="16"/>
        <v>22.7178</v>
      </c>
      <c r="N64" s="13">
        <f t="shared" si="10"/>
        <v>444.42</v>
      </c>
      <c r="O64" s="13"/>
      <c r="P64" s="13">
        <f t="shared" si="31"/>
        <v>1189.6058</v>
      </c>
      <c r="Q64" s="11">
        <v>0</v>
      </c>
      <c r="R64" s="11">
        <f t="shared" si="11"/>
        <v>259.63</v>
      </c>
      <c r="S64" s="11">
        <f>VLOOKUP(C64,[11]Sheet3!$A:$B,2,0)</f>
        <v>65.08</v>
      </c>
      <c r="T64" s="11">
        <f t="shared" si="12"/>
        <v>9.74</v>
      </c>
      <c r="U64" s="13">
        <f t="shared" si="18"/>
        <v>104.57</v>
      </c>
      <c r="V64" s="13"/>
      <c r="W64" s="11">
        <f t="shared" si="14"/>
        <v>439.02</v>
      </c>
      <c r="X64" s="11">
        <f t="shared" si="15"/>
        <v>1628.6258</v>
      </c>
      <c r="Y64" s="11"/>
      <c r="AA64" s="2" t="e">
        <f>VLOOKUP(D64,'[4]2021.05'!$E$5:$F$203,2,0)</f>
        <v>#N/A</v>
      </c>
      <c r="AB64" s="2">
        <f t="shared" ref="AB64:AB79" si="35">K64*1</f>
        <v>519.264</v>
      </c>
      <c r="AC64" s="2">
        <f t="shared" ref="AC64:AC79" si="36">K64-AB64</f>
        <v>0</v>
      </c>
      <c r="AD64" s="2">
        <f t="shared" si="32"/>
        <v>259.63</v>
      </c>
      <c r="AE64" s="35" t="str">
        <f>VLOOKUP(C64,[7]export!$B$1:$I$388,8,0)</f>
        <v>243.36</v>
      </c>
      <c r="AF64" s="2">
        <f>VLOOKUP(C64,[8]Sheet1!$B$1:$K$500,9,0)</f>
        <v>9.13</v>
      </c>
      <c r="AG64" s="2">
        <f t="shared" si="33"/>
        <v>0.609999999999999</v>
      </c>
      <c r="AH64" s="2">
        <f>VLOOKUP(C64,'2021.06'!$C$2:$M$500,9,0)</f>
        <v>424.17</v>
      </c>
      <c r="AI64" s="2">
        <f>VLOOKUP(D64,'2021.07'!$D$2:$M$435,7,0)</f>
        <v>21.301</v>
      </c>
      <c r="AJ64" s="2">
        <f t="shared" si="34"/>
        <v>-1.4168</v>
      </c>
      <c r="AL64" s="2" t="str">
        <f>VLOOKUP(D64,[9]Sheet1!$C$1:$H$500,6,0)</f>
        <v>正常应缴</v>
      </c>
    </row>
    <row r="65" ht="20" customHeight="1" spans="1:38">
      <c r="A65" s="10">
        <f t="shared" si="30"/>
        <v>62</v>
      </c>
      <c r="B65" s="78"/>
      <c r="C65" s="11" t="s">
        <v>851</v>
      </c>
      <c r="D65" s="11" t="s">
        <v>852</v>
      </c>
      <c r="E65" s="11">
        <v>3245.4</v>
      </c>
      <c r="F65" s="11">
        <f>VLOOKUP(C65,'[11]9月'!$B:$Q,16,0)</f>
        <v>3245.4</v>
      </c>
      <c r="G65" s="11">
        <v>3245.4</v>
      </c>
      <c r="H65" s="13">
        <v>5228.42</v>
      </c>
      <c r="I65" s="11">
        <f t="shared" si="7"/>
        <v>58.42</v>
      </c>
      <c r="J65" s="11">
        <f>VLOOKUP(C65,[10]补收!$G$2454:$H$2869,2,0)</f>
        <v>14.64</v>
      </c>
      <c r="K65" s="11">
        <f t="shared" si="8"/>
        <v>519.264</v>
      </c>
      <c r="L65" s="11">
        <f>VLOOKUP(C65,[11]Sheet3!$L$1:$O$352,4,0)</f>
        <v>130.144</v>
      </c>
      <c r="M65" s="11">
        <f t="shared" si="16"/>
        <v>22.7178</v>
      </c>
      <c r="N65" s="13">
        <f t="shared" si="10"/>
        <v>444.42</v>
      </c>
      <c r="O65" s="13"/>
      <c r="P65" s="13">
        <f t="shared" si="31"/>
        <v>1189.6058</v>
      </c>
      <c r="Q65" s="11">
        <v>0</v>
      </c>
      <c r="R65" s="11">
        <f t="shared" si="11"/>
        <v>259.63</v>
      </c>
      <c r="S65" s="11">
        <f>VLOOKUP(C65,[11]Sheet3!$A:$B,2,0)</f>
        <v>65.08</v>
      </c>
      <c r="T65" s="11">
        <f t="shared" si="12"/>
        <v>9.74</v>
      </c>
      <c r="U65" s="13">
        <f t="shared" si="18"/>
        <v>104.57</v>
      </c>
      <c r="V65" s="13"/>
      <c r="W65" s="11">
        <f t="shared" si="14"/>
        <v>439.02</v>
      </c>
      <c r="X65" s="11">
        <f t="shared" si="15"/>
        <v>1628.6258</v>
      </c>
      <c r="Y65" s="11"/>
      <c r="AA65" s="2" t="e">
        <f>VLOOKUP(D65,'[4]2021.05'!$E$5:$F$203,2,0)</f>
        <v>#N/A</v>
      </c>
      <c r="AB65" s="2">
        <f t="shared" si="35"/>
        <v>519.264</v>
      </c>
      <c r="AC65" s="2">
        <f t="shared" si="36"/>
        <v>0</v>
      </c>
      <c r="AD65" s="2">
        <f t="shared" si="32"/>
        <v>259.63</v>
      </c>
      <c r="AE65" s="35" t="str">
        <f>VLOOKUP(C65,[7]export!$B$1:$I$388,8,0)</f>
        <v>243.36</v>
      </c>
      <c r="AF65" s="2">
        <f>VLOOKUP(C65,[8]Sheet1!$B$1:$K$500,9,0)</f>
        <v>9.13</v>
      </c>
      <c r="AG65" s="2">
        <f t="shared" si="33"/>
        <v>0.609999999999999</v>
      </c>
      <c r="AH65" s="2">
        <f>VLOOKUP(C65,'2021.06'!$C$2:$M$500,9,0)</f>
        <v>424.17</v>
      </c>
      <c r="AI65" s="2">
        <f>VLOOKUP(D65,'2021.07'!$D$2:$M$435,7,0)</f>
        <v>21.301</v>
      </c>
      <c r="AJ65" s="2">
        <f t="shared" si="34"/>
        <v>-1.4168</v>
      </c>
      <c r="AL65" s="2" t="str">
        <f>VLOOKUP(D65,[9]Sheet1!$C$1:$H$500,6,0)</f>
        <v>正常应缴</v>
      </c>
    </row>
    <row r="66" ht="20" customHeight="1" spans="1:38">
      <c r="A66" s="10">
        <f t="shared" si="30"/>
        <v>63</v>
      </c>
      <c r="B66" s="78"/>
      <c r="C66" s="13" t="s">
        <v>580</v>
      </c>
      <c r="D66" s="11" t="s">
        <v>581</v>
      </c>
      <c r="E66" s="11">
        <v>3820</v>
      </c>
      <c r="F66" s="11">
        <f>VLOOKUP(C66,'[11]9月'!$B:$Q,16,0)</f>
        <v>3820</v>
      </c>
      <c r="G66" s="11">
        <v>3820</v>
      </c>
      <c r="H66" s="13">
        <v>5228.42</v>
      </c>
      <c r="I66" s="11">
        <f t="shared" si="7"/>
        <v>68.76</v>
      </c>
      <c r="J66" s="11">
        <v>0</v>
      </c>
      <c r="K66" s="11">
        <f t="shared" si="8"/>
        <v>611.2</v>
      </c>
      <c r="L66" s="11">
        <v>0</v>
      </c>
      <c r="M66" s="11">
        <f t="shared" si="16"/>
        <v>26.74</v>
      </c>
      <c r="N66" s="13">
        <f t="shared" si="10"/>
        <v>444.42</v>
      </c>
      <c r="O66" s="13"/>
      <c r="P66" s="13">
        <f t="shared" si="31"/>
        <v>1151.12</v>
      </c>
      <c r="Q66" s="11">
        <v>0</v>
      </c>
      <c r="R66" s="11">
        <f t="shared" si="11"/>
        <v>305.6</v>
      </c>
      <c r="S66" s="11">
        <v>0</v>
      </c>
      <c r="T66" s="11">
        <f t="shared" si="12"/>
        <v>11.46</v>
      </c>
      <c r="U66" s="13">
        <f t="shared" si="18"/>
        <v>104.57</v>
      </c>
      <c r="V66" s="13"/>
      <c r="W66" s="11">
        <f t="shared" si="14"/>
        <v>421.63</v>
      </c>
      <c r="X66" s="11">
        <f t="shared" si="15"/>
        <v>1572.75</v>
      </c>
      <c r="Y66" s="11"/>
      <c r="AB66" s="2">
        <f t="shared" si="35"/>
        <v>611.2</v>
      </c>
      <c r="AC66" s="2">
        <f t="shared" si="36"/>
        <v>0</v>
      </c>
      <c r="AD66" s="2">
        <f t="shared" si="32"/>
        <v>305.6</v>
      </c>
      <c r="AE66" s="35" t="str">
        <f>VLOOKUP(C66,[7]export!$B$1:$I$388,8,0)</f>
        <v>305.6</v>
      </c>
      <c r="AF66" s="2">
        <f>VLOOKUP(C66,[8]Sheet1!$B$1:$K$500,9,0)</f>
        <v>11.46</v>
      </c>
      <c r="AG66" s="2">
        <f t="shared" si="33"/>
        <v>0</v>
      </c>
      <c r="AH66" s="2">
        <f>VLOOKUP(C66,'2021.06'!$C$2:$M$500,9,0)</f>
        <v>424.17</v>
      </c>
      <c r="AI66" s="2">
        <f>VLOOKUP(D66,'2021.07'!$D$2:$M$435,7,0)</f>
        <v>26.74</v>
      </c>
      <c r="AJ66" s="2">
        <f t="shared" si="34"/>
        <v>0</v>
      </c>
      <c r="AL66" s="2" t="str">
        <f>VLOOKUP(D66,[9]Sheet1!$C$1:$H$500,6,0)</f>
        <v>正常应缴</v>
      </c>
    </row>
    <row r="67" ht="20" customHeight="1" spans="1:38">
      <c r="A67" s="10"/>
      <c r="B67" s="78"/>
      <c r="C67" s="84" t="s">
        <v>1096</v>
      </c>
      <c r="D67" s="84" t="s">
        <v>1097</v>
      </c>
      <c r="E67" s="11">
        <v>3245.4</v>
      </c>
      <c r="F67" s="11">
        <f>VLOOKUP(C67,'[11]9月'!$B:$Q,16,0)</f>
        <v>3245.4</v>
      </c>
      <c r="G67" s="11">
        <v>3245.4</v>
      </c>
      <c r="H67" s="13">
        <v>5228.42</v>
      </c>
      <c r="I67" s="11">
        <f t="shared" si="7"/>
        <v>58.42</v>
      </c>
      <c r="J67" s="11">
        <f>VLOOKUP(C67,[10]补收!$G$2454:$H$2869,2,0)</f>
        <v>7.32</v>
      </c>
      <c r="K67" s="11">
        <f t="shared" si="8"/>
        <v>519.264</v>
      </c>
      <c r="L67" s="11">
        <f>VLOOKUP(C67,[11]Sheet3!$L$1:$O$352,4,0)</f>
        <v>65.072</v>
      </c>
      <c r="M67" s="11">
        <f t="shared" si="16"/>
        <v>22.7178</v>
      </c>
      <c r="N67" s="13">
        <f t="shared" si="10"/>
        <v>444.42</v>
      </c>
      <c r="O67" s="13"/>
      <c r="P67" s="13">
        <f t="shared" si="31"/>
        <v>1117.2138</v>
      </c>
      <c r="Q67" s="11">
        <v>0</v>
      </c>
      <c r="R67" s="11">
        <f t="shared" si="11"/>
        <v>259.63</v>
      </c>
      <c r="S67" s="11">
        <f>VLOOKUP(C67,[11]Sheet3!$A:$B,2,0)</f>
        <v>32.54</v>
      </c>
      <c r="T67" s="11">
        <f t="shared" si="12"/>
        <v>9.74</v>
      </c>
      <c r="U67" s="13">
        <f t="shared" si="18"/>
        <v>104.57</v>
      </c>
      <c r="V67" s="13"/>
      <c r="W67" s="11">
        <f t="shared" si="14"/>
        <v>406.48</v>
      </c>
      <c r="X67" s="11">
        <f t="shared" si="15"/>
        <v>1523.6938</v>
      </c>
      <c r="Y67" s="11"/>
      <c r="AB67" s="2">
        <f t="shared" si="35"/>
        <v>519.264</v>
      </c>
      <c r="AC67" s="2">
        <f t="shared" si="36"/>
        <v>0</v>
      </c>
      <c r="AE67" s="35" t="str">
        <f>VLOOKUP(C67,[7]export!$B$1:$I$388,8,0)</f>
        <v>243.36</v>
      </c>
      <c r="AF67" s="2">
        <f>VLOOKUP(C67,[8]Sheet1!$B$1:$K$500,9,0)</f>
        <v>9.13</v>
      </c>
      <c r="AG67" s="2">
        <f t="shared" si="33"/>
        <v>0.609999999999999</v>
      </c>
      <c r="AH67" s="2" t="e">
        <f>VLOOKUP(C67,'2021.06'!$C$2:$M$500,9,0)</f>
        <v>#N/A</v>
      </c>
      <c r="AI67" s="2">
        <f>VLOOKUP(D67,'2021.07'!$D$2:$M$435,7,0)</f>
        <v>21.301</v>
      </c>
      <c r="AJ67" s="2">
        <f t="shared" si="34"/>
        <v>-1.4168</v>
      </c>
      <c r="AL67" s="2" t="str">
        <f>VLOOKUP(D67,[9]Sheet1!$C$1:$H$500,6,0)</f>
        <v>正常应缴</v>
      </c>
    </row>
    <row r="68" ht="20" customHeight="1" spans="1:38">
      <c r="A68" s="10"/>
      <c r="B68" s="78"/>
      <c r="C68" s="84" t="s">
        <v>1098</v>
      </c>
      <c r="D68" s="84" t="s">
        <v>1099</v>
      </c>
      <c r="E68" s="11">
        <v>3245.4</v>
      </c>
      <c r="F68" s="11">
        <v>3245.4</v>
      </c>
      <c r="G68" s="11">
        <v>3245.4</v>
      </c>
      <c r="H68" s="13">
        <v>5228.42</v>
      </c>
      <c r="I68" s="11">
        <f t="shared" si="7"/>
        <v>58.42</v>
      </c>
      <c r="J68" s="11">
        <f>VLOOKUP(C68,[10]补收!$G$2454:$H$2869,2,0)</f>
        <v>7.32</v>
      </c>
      <c r="K68" s="11">
        <f t="shared" si="8"/>
        <v>519.264</v>
      </c>
      <c r="L68" s="11">
        <f>VLOOKUP(C68,[11]Sheet3!$L$1:$O$352,4,0)</f>
        <v>65.072</v>
      </c>
      <c r="M68" s="11">
        <f t="shared" si="16"/>
        <v>22.7178</v>
      </c>
      <c r="N68" s="13">
        <f t="shared" si="10"/>
        <v>444.42</v>
      </c>
      <c r="O68" s="13"/>
      <c r="P68" s="13">
        <f t="shared" si="31"/>
        <v>1117.2138</v>
      </c>
      <c r="Q68" s="11">
        <v>0</v>
      </c>
      <c r="R68" s="11">
        <f t="shared" si="11"/>
        <v>259.63</v>
      </c>
      <c r="S68" s="11">
        <f>VLOOKUP(C68,[11]Sheet3!$A:$B,2,0)</f>
        <v>32.54</v>
      </c>
      <c r="T68" s="11">
        <f t="shared" si="12"/>
        <v>9.74</v>
      </c>
      <c r="U68" s="13">
        <f t="shared" si="18"/>
        <v>104.57</v>
      </c>
      <c r="V68" s="13"/>
      <c r="W68" s="11">
        <f t="shared" si="14"/>
        <v>406.48</v>
      </c>
      <c r="X68" s="11">
        <f t="shared" si="15"/>
        <v>1523.6938</v>
      </c>
      <c r="Y68" s="11"/>
      <c r="AB68" s="2">
        <f t="shared" si="35"/>
        <v>519.264</v>
      </c>
      <c r="AC68" s="2">
        <f t="shared" si="36"/>
        <v>0</v>
      </c>
      <c r="AE68" s="35" t="e">
        <f>VLOOKUP(C68,[7]export!$B$1:$I$388,8,0)</f>
        <v>#N/A</v>
      </c>
      <c r="AF68" s="2">
        <f>VLOOKUP(C68,[8]Sheet1!$B$1:$K$500,9,0)</f>
        <v>9.13</v>
      </c>
      <c r="AG68" s="2">
        <f t="shared" si="33"/>
        <v>0.609999999999999</v>
      </c>
      <c r="AH68" s="2" t="e">
        <f>VLOOKUP(C68,'2021.06'!$C$2:$M$500,9,0)</f>
        <v>#N/A</v>
      </c>
      <c r="AI68" s="2">
        <f>VLOOKUP(D68,'2021.07'!$D$2:$M$435,7,0)</f>
        <v>21.301</v>
      </c>
      <c r="AJ68" s="2">
        <f t="shared" si="34"/>
        <v>-1.4168</v>
      </c>
      <c r="AL68" s="2" t="str">
        <f>VLOOKUP(D68,[9]Sheet1!$C$1:$H$500,6,0)</f>
        <v>正常应缴</v>
      </c>
    </row>
    <row r="69" ht="20" customHeight="1" spans="1:38">
      <c r="A69" s="10">
        <f t="shared" ref="A69:A79" si="37">ROW()-3</f>
        <v>66</v>
      </c>
      <c r="B69" s="77" t="s">
        <v>131</v>
      </c>
      <c r="C69" s="11" t="s">
        <v>132</v>
      </c>
      <c r="D69" s="11" t="s">
        <v>133</v>
      </c>
      <c r="E69" s="11">
        <v>3245.4</v>
      </c>
      <c r="F69" s="11">
        <f>VLOOKUP(C69,'[11]9月'!$B:$Q,16,0)</f>
        <v>3245.4</v>
      </c>
      <c r="G69" s="11">
        <v>3245.4</v>
      </c>
      <c r="H69" s="13">
        <v>5228.42</v>
      </c>
      <c r="I69" s="11">
        <f t="shared" ref="I69:I132" si="38">ROUND(E69*0.018,2)</f>
        <v>58.42</v>
      </c>
      <c r="J69" s="11">
        <f>VLOOKUP(C69,[10]补收!$G$2454:$H$2869,2,0)</f>
        <v>58.96</v>
      </c>
      <c r="K69" s="11">
        <f t="shared" ref="K69:K132" si="39">F69*0.16</f>
        <v>519.264</v>
      </c>
      <c r="L69" s="11">
        <f>VLOOKUP(C69,[11]Sheet3!$L$1:$O$352,4,0)</f>
        <v>523.776</v>
      </c>
      <c r="M69" s="11">
        <f t="shared" si="16"/>
        <v>22.7178</v>
      </c>
      <c r="N69" s="13">
        <f t="shared" ref="N69:N132" si="40">ROUND(H69*0.085,2)</f>
        <v>444.42</v>
      </c>
      <c r="O69" s="13"/>
      <c r="P69" s="13">
        <f t="shared" si="31"/>
        <v>1627.5578</v>
      </c>
      <c r="Q69" s="11">
        <v>0</v>
      </c>
      <c r="R69" s="11">
        <f t="shared" ref="R69:R132" si="41">ROUND(F69*0.08,2)</f>
        <v>259.63</v>
      </c>
      <c r="S69" s="11">
        <f>VLOOKUP(C69,[11]Sheet3!$A:$B,2,0)</f>
        <v>261.84</v>
      </c>
      <c r="T69" s="11">
        <f t="shared" ref="T69:T132" si="42">ROUND(G69*0.003,2)</f>
        <v>9.74</v>
      </c>
      <c r="U69" s="13">
        <f t="shared" si="18"/>
        <v>104.57</v>
      </c>
      <c r="V69" s="13"/>
      <c r="W69" s="11">
        <f t="shared" ref="W69:W132" si="43">SUM(Q69:V69)</f>
        <v>635.78</v>
      </c>
      <c r="X69" s="11">
        <f t="shared" ref="X69:X132" si="44">P69+W69</f>
        <v>2263.3378</v>
      </c>
      <c r="Y69" s="11"/>
      <c r="Z69" s="2" t="str">
        <f>VLOOKUP(D69,[3]汇总!I$2:J$326,2,0)</f>
        <v>√</v>
      </c>
      <c r="AA69" s="2">
        <f>VLOOKUP(D69,'[4]2021.05'!$E$5:$F$203,2,0)</f>
        <v>3180</v>
      </c>
      <c r="AB69" s="2">
        <f t="shared" si="35"/>
        <v>519.264</v>
      </c>
      <c r="AC69" s="2">
        <f t="shared" si="36"/>
        <v>0</v>
      </c>
      <c r="AD69" s="2">
        <f t="shared" ref="AD69:AD79" si="45">R69-AC69</f>
        <v>259.63</v>
      </c>
      <c r="AE69" s="35" t="str">
        <f>VLOOKUP(C69,[7]export!$B$1:$I$388,8,0)</f>
        <v>226.9</v>
      </c>
      <c r="AF69" s="2">
        <f>VLOOKUP(C69,[8]Sheet1!$B$1:$K$500,9,0)</f>
        <v>8.51</v>
      </c>
      <c r="AG69" s="2">
        <f t="shared" si="33"/>
        <v>1.23</v>
      </c>
      <c r="AH69" s="2">
        <f>VLOOKUP(C69,'2021.06'!$C$2:$M$500,9,0)</f>
        <v>424.17</v>
      </c>
      <c r="AI69" s="2">
        <f>VLOOKUP(D69,'2021.07'!$D$2:$M$435,7,0)</f>
        <v>19.859</v>
      </c>
      <c r="AJ69" s="2">
        <f t="shared" si="34"/>
        <v>-2.8588</v>
      </c>
      <c r="AL69" s="2" t="str">
        <f>VLOOKUP(D69,[9]Sheet1!$C$1:$H$500,6,0)</f>
        <v>正常应缴</v>
      </c>
    </row>
    <row r="70" ht="20" customHeight="1" spans="1:38">
      <c r="A70" s="10">
        <f t="shared" si="37"/>
        <v>67</v>
      </c>
      <c r="B70" s="78"/>
      <c r="C70" s="11" t="s">
        <v>134</v>
      </c>
      <c r="D70" s="11" t="s">
        <v>135</v>
      </c>
      <c r="E70" s="11">
        <v>3245.4</v>
      </c>
      <c r="F70" s="11">
        <f>VLOOKUP(C70,'[11]9月'!$B:$Q,16,0)</f>
        <v>3245.4</v>
      </c>
      <c r="G70" s="11">
        <v>3245.4</v>
      </c>
      <c r="H70" s="13">
        <v>5228.42</v>
      </c>
      <c r="I70" s="11">
        <f t="shared" si="38"/>
        <v>58.42</v>
      </c>
      <c r="J70" s="11">
        <f>VLOOKUP(C70,[10]补收!$G$2454:$H$2869,2,0)</f>
        <v>58.96</v>
      </c>
      <c r="K70" s="11">
        <f t="shared" si="39"/>
        <v>519.264</v>
      </c>
      <c r="L70" s="11">
        <f>VLOOKUP(C70,[11]Sheet3!$L$1:$O$352,4,0)</f>
        <v>523.776</v>
      </c>
      <c r="M70" s="11">
        <f t="shared" si="16"/>
        <v>22.7178</v>
      </c>
      <c r="N70" s="13">
        <f t="shared" si="40"/>
        <v>444.42</v>
      </c>
      <c r="O70" s="13"/>
      <c r="P70" s="13">
        <f t="shared" si="31"/>
        <v>1627.5578</v>
      </c>
      <c r="Q70" s="11">
        <v>0</v>
      </c>
      <c r="R70" s="11">
        <f t="shared" si="41"/>
        <v>259.63</v>
      </c>
      <c r="S70" s="11">
        <f>VLOOKUP(C70,[11]Sheet3!$A:$B,2,0)</f>
        <v>261.84</v>
      </c>
      <c r="T70" s="11">
        <f t="shared" si="42"/>
        <v>9.74</v>
      </c>
      <c r="U70" s="13">
        <f t="shared" si="18"/>
        <v>104.57</v>
      </c>
      <c r="V70" s="13"/>
      <c r="W70" s="11">
        <f t="shared" si="43"/>
        <v>635.78</v>
      </c>
      <c r="X70" s="11">
        <f t="shared" si="44"/>
        <v>2263.3378</v>
      </c>
      <c r="Y70" s="11"/>
      <c r="Z70" s="2" t="str">
        <f>VLOOKUP(D70,[3]汇总!I$2:J$326,2,0)</f>
        <v>√</v>
      </c>
      <c r="AA70" s="2">
        <f>VLOOKUP(D70,'[4]2021.05'!$E$5:$F$203,2,0)</f>
        <v>4180</v>
      </c>
      <c r="AB70" s="2">
        <f t="shared" si="35"/>
        <v>519.264</v>
      </c>
      <c r="AC70" s="2">
        <f t="shared" si="36"/>
        <v>0</v>
      </c>
      <c r="AD70" s="2">
        <f t="shared" si="45"/>
        <v>259.63</v>
      </c>
      <c r="AE70" s="35" t="str">
        <f>VLOOKUP(C70,[7]export!$B$1:$I$388,8,0)</f>
        <v>226.9</v>
      </c>
      <c r="AF70" s="2">
        <f>VLOOKUP(C70,[8]Sheet1!$B$1:$K$500,9,0)</f>
        <v>8.51</v>
      </c>
      <c r="AG70" s="2">
        <f t="shared" si="33"/>
        <v>1.23</v>
      </c>
      <c r="AH70" s="2">
        <f>VLOOKUP(C70,'2021.06'!$C$2:$M$500,9,0)</f>
        <v>424.17</v>
      </c>
      <c r="AI70" s="2">
        <f>VLOOKUP(D70,'2021.07'!$D$2:$M$435,7,0)</f>
        <v>19.859</v>
      </c>
      <c r="AJ70" s="2">
        <f t="shared" si="34"/>
        <v>-2.8588</v>
      </c>
      <c r="AL70" s="2" t="str">
        <f>VLOOKUP(D70,[9]Sheet1!$C$1:$H$500,6,0)</f>
        <v>正常应缴</v>
      </c>
    </row>
    <row r="71" ht="20" customHeight="1" spans="1:38">
      <c r="A71" s="10">
        <f t="shared" si="37"/>
        <v>68</v>
      </c>
      <c r="B71" s="78"/>
      <c r="C71" s="11" t="s">
        <v>138</v>
      </c>
      <c r="D71" s="11" t="s">
        <v>139</v>
      </c>
      <c r="E71" s="11">
        <v>3245.4</v>
      </c>
      <c r="F71" s="11">
        <f>VLOOKUP(C71,'[11]9月'!$B:$Q,16,0)</f>
        <v>3245.4</v>
      </c>
      <c r="G71" s="11">
        <v>3245.4</v>
      </c>
      <c r="H71" s="13">
        <v>5228.42</v>
      </c>
      <c r="I71" s="11">
        <f t="shared" si="38"/>
        <v>58.42</v>
      </c>
      <c r="J71" s="11">
        <f>VLOOKUP(C71,[10]补收!$G$2454:$H$2869,2,0)</f>
        <v>58.96</v>
      </c>
      <c r="K71" s="11">
        <f t="shared" si="39"/>
        <v>519.264</v>
      </c>
      <c r="L71" s="11">
        <f>VLOOKUP(C71,[11]Sheet3!$L$1:$O$352,4,0)</f>
        <v>523.776</v>
      </c>
      <c r="M71" s="11">
        <f t="shared" si="16"/>
        <v>22.7178</v>
      </c>
      <c r="N71" s="13">
        <f t="shared" si="40"/>
        <v>444.42</v>
      </c>
      <c r="O71" s="13"/>
      <c r="P71" s="13">
        <f t="shared" si="31"/>
        <v>1627.5578</v>
      </c>
      <c r="Q71" s="11">
        <v>0</v>
      </c>
      <c r="R71" s="11">
        <f t="shared" si="41"/>
        <v>259.63</v>
      </c>
      <c r="S71" s="11">
        <f>VLOOKUP(C71,[11]Sheet3!$A:$B,2,0)</f>
        <v>261.84</v>
      </c>
      <c r="T71" s="11">
        <f t="shared" si="42"/>
        <v>9.74</v>
      </c>
      <c r="U71" s="13">
        <f t="shared" si="18"/>
        <v>104.57</v>
      </c>
      <c r="V71" s="13"/>
      <c r="W71" s="11">
        <f t="shared" si="43"/>
        <v>635.78</v>
      </c>
      <c r="X71" s="11">
        <f t="shared" si="44"/>
        <v>2263.3378</v>
      </c>
      <c r="Y71" s="11"/>
      <c r="Z71" s="2" t="str">
        <f>VLOOKUP(D71,[3]汇总!I$2:J$326,2,0)</f>
        <v>√</v>
      </c>
      <c r="AA71" s="2">
        <f>VLOOKUP(D71,'[4]2021.05'!$E$5:$F$203,2,0)</f>
        <v>3180</v>
      </c>
      <c r="AB71" s="2">
        <f t="shared" si="35"/>
        <v>519.264</v>
      </c>
      <c r="AC71" s="2">
        <f t="shared" si="36"/>
        <v>0</v>
      </c>
      <c r="AD71" s="2">
        <f t="shared" si="45"/>
        <v>259.63</v>
      </c>
      <c r="AE71" s="35" t="str">
        <f>VLOOKUP(C71,[7]export!$B$1:$I$388,8,0)</f>
        <v>226.9</v>
      </c>
      <c r="AF71" s="2">
        <f>VLOOKUP(C71,[8]Sheet1!$B$1:$K$500,9,0)</f>
        <v>8.51</v>
      </c>
      <c r="AG71" s="2">
        <f t="shared" si="33"/>
        <v>1.23</v>
      </c>
      <c r="AH71" s="2">
        <f>VLOOKUP(C71,'2021.06'!$C$2:$M$500,9,0)</f>
        <v>424.17</v>
      </c>
      <c r="AI71" s="2">
        <f>VLOOKUP(D71,'2021.07'!$D$2:$M$435,7,0)</f>
        <v>19.859</v>
      </c>
      <c r="AJ71" s="2">
        <f t="shared" si="34"/>
        <v>-2.8588</v>
      </c>
      <c r="AL71" s="2" t="str">
        <f>VLOOKUP(D71,[9]Sheet1!$C$1:$H$500,6,0)</f>
        <v>正常应缴</v>
      </c>
    </row>
    <row r="72" ht="20" customHeight="1" spans="1:38">
      <c r="A72" s="10">
        <f t="shared" si="37"/>
        <v>69</v>
      </c>
      <c r="B72" s="78"/>
      <c r="C72" s="11" t="s">
        <v>140</v>
      </c>
      <c r="D72" s="11" t="s">
        <v>141</v>
      </c>
      <c r="E72" s="11">
        <v>3245.4</v>
      </c>
      <c r="F72" s="11">
        <f>VLOOKUP(C72,'[11]9月'!$B:$Q,16,0)</f>
        <v>3245.4</v>
      </c>
      <c r="G72" s="11">
        <v>3245.4</v>
      </c>
      <c r="H72" s="13">
        <v>5228.42</v>
      </c>
      <c r="I72" s="11">
        <f t="shared" si="38"/>
        <v>58.42</v>
      </c>
      <c r="J72" s="11">
        <f>VLOOKUP(C72,[10]补收!$G$2454:$H$2869,2,0)</f>
        <v>58.96</v>
      </c>
      <c r="K72" s="11">
        <f t="shared" si="39"/>
        <v>519.264</v>
      </c>
      <c r="L72" s="11">
        <f>VLOOKUP(C72,[11]Sheet3!$L$1:$O$352,4,0)</f>
        <v>523.776</v>
      </c>
      <c r="M72" s="11">
        <f t="shared" si="16"/>
        <v>22.7178</v>
      </c>
      <c r="N72" s="13">
        <f t="shared" si="40"/>
        <v>444.42</v>
      </c>
      <c r="O72" s="13"/>
      <c r="P72" s="13">
        <f t="shared" si="31"/>
        <v>1627.5578</v>
      </c>
      <c r="Q72" s="11">
        <v>0</v>
      </c>
      <c r="R72" s="11">
        <f t="shared" si="41"/>
        <v>259.63</v>
      </c>
      <c r="S72" s="11">
        <f>VLOOKUP(C72,[11]Sheet3!$A:$B,2,0)</f>
        <v>261.84</v>
      </c>
      <c r="T72" s="11">
        <f t="shared" si="42"/>
        <v>9.74</v>
      </c>
      <c r="U72" s="13">
        <f t="shared" si="18"/>
        <v>104.57</v>
      </c>
      <c r="V72" s="13"/>
      <c r="W72" s="11">
        <f t="shared" si="43"/>
        <v>635.78</v>
      </c>
      <c r="X72" s="11">
        <f t="shared" si="44"/>
        <v>2263.3378</v>
      </c>
      <c r="Y72" s="11"/>
      <c r="Z72" s="2" t="str">
        <f>VLOOKUP(D72,[3]汇总!I$2:J$326,2,0)</f>
        <v>√</v>
      </c>
      <c r="AA72" s="2">
        <f>VLOOKUP(D72,'[4]2021.05'!$E$5:$F$203,2,0)</f>
        <v>2544</v>
      </c>
      <c r="AB72" s="2">
        <f t="shared" si="35"/>
        <v>519.264</v>
      </c>
      <c r="AC72" s="2">
        <f t="shared" si="36"/>
        <v>0</v>
      </c>
      <c r="AD72" s="2">
        <f t="shared" si="45"/>
        <v>259.63</v>
      </c>
      <c r="AE72" s="35" t="str">
        <f>VLOOKUP(C72,[7]export!$B$1:$I$388,8,0)</f>
        <v>226.9</v>
      </c>
      <c r="AF72" s="2">
        <f>VLOOKUP(C72,[8]Sheet1!$B$1:$K$500,9,0)</f>
        <v>8.51</v>
      </c>
      <c r="AG72" s="2">
        <f t="shared" si="33"/>
        <v>1.23</v>
      </c>
      <c r="AH72" s="2">
        <f>VLOOKUP(C72,'2021.06'!$C$2:$M$500,9,0)</f>
        <v>424.17</v>
      </c>
      <c r="AI72" s="2">
        <f>VLOOKUP(D72,'2021.07'!$D$2:$M$435,7,0)</f>
        <v>19.859</v>
      </c>
      <c r="AJ72" s="2">
        <f t="shared" si="34"/>
        <v>-2.8588</v>
      </c>
      <c r="AL72" s="2" t="str">
        <f>VLOOKUP(D72,[9]Sheet1!$C$1:$H$500,6,0)</f>
        <v>正常应缴</v>
      </c>
    </row>
    <row r="73" ht="20" customHeight="1" spans="1:38">
      <c r="A73" s="10">
        <f t="shared" si="37"/>
        <v>70</v>
      </c>
      <c r="B73" s="78"/>
      <c r="C73" s="11" t="s">
        <v>142</v>
      </c>
      <c r="D73" s="11" t="s">
        <v>143</v>
      </c>
      <c r="E73" s="11">
        <v>3245.4</v>
      </c>
      <c r="F73" s="11">
        <f>VLOOKUP(C73,'[11]9月'!$B:$Q,16,0)</f>
        <v>3245.4</v>
      </c>
      <c r="G73" s="11">
        <v>3245.4</v>
      </c>
      <c r="H73" s="13">
        <v>5228.42</v>
      </c>
      <c r="I73" s="11">
        <f t="shared" si="38"/>
        <v>58.42</v>
      </c>
      <c r="J73" s="11">
        <f>VLOOKUP(C73,[10]补收!$G$2454:$H$2869,2,0)</f>
        <v>58.96</v>
      </c>
      <c r="K73" s="11">
        <f t="shared" si="39"/>
        <v>519.264</v>
      </c>
      <c r="L73" s="11">
        <f>VLOOKUP(C73,[11]Sheet3!$L$1:$O$352,4,0)</f>
        <v>523.776</v>
      </c>
      <c r="M73" s="11">
        <f t="shared" si="16"/>
        <v>22.7178</v>
      </c>
      <c r="N73" s="13">
        <f t="shared" si="40"/>
        <v>444.42</v>
      </c>
      <c r="O73" s="13"/>
      <c r="P73" s="13">
        <f t="shared" si="31"/>
        <v>1627.5578</v>
      </c>
      <c r="Q73" s="11">
        <v>0</v>
      </c>
      <c r="R73" s="11">
        <f t="shared" si="41"/>
        <v>259.63</v>
      </c>
      <c r="S73" s="11">
        <f>VLOOKUP(C73,[11]Sheet3!$A:$B,2,0)</f>
        <v>261.84</v>
      </c>
      <c r="T73" s="11">
        <f t="shared" si="42"/>
        <v>9.74</v>
      </c>
      <c r="U73" s="13">
        <f t="shared" si="18"/>
        <v>104.57</v>
      </c>
      <c r="V73" s="13"/>
      <c r="W73" s="11">
        <f t="shared" si="43"/>
        <v>635.78</v>
      </c>
      <c r="X73" s="11">
        <f t="shared" si="44"/>
        <v>2263.3378</v>
      </c>
      <c r="Y73" s="11"/>
      <c r="Z73" s="2" t="str">
        <f>VLOOKUP(D73,[3]汇总!I$2:J$326,2,0)</f>
        <v>√</v>
      </c>
      <c r="AA73" s="2">
        <f>VLOOKUP(D73,'[4]2021.05'!$E$5:$F$203,2,0)</f>
        <v>3180</v>
      </c>
      <c r="AB73" s="2">
        <f t="shared" si="35"/>
        <v>519.264</v>
      </c>
      <c r="AC73" s="2">
        <f t="shared" si="36"/>
        <v>0</v>
      </c>
      <c r="AD73" s="2">
        <f t="shared" si="45"/>
        <v>259.63</v>
      </c>
      <c r="AE73" s="35" t="str">
        <f>VLOOKUP(C73,[7]export!$B$1:$I$388,8,0)</f>
        <v>226.9</v>
      </c>
      <c r="AF73" s="2">
        <f>VLOOKUP(C73,[8]Sheet1!$B$1:$K$500,9,0)</f>
        <v>8.51</v>
      </c>
      <c r="AG73" s="2">
        <f t="shared" si="33"/>
        <v>1.23</v>
      </c>
      <c r="AH73" s="2">
        <f>VLOOKUP(C73,'2021.06'!$C$2:$M$500,9,0)</f>
        <v>424.17</v>
      </c>
      <c r="AI73" s="2">
        <f>VLOOKUP(D73,'2021.07'!$D$2:$M$435,7,0)</f>
        <v>19.859</v>
      </c>
      <c r="AJ73" s="2">
        <f t="shared" si="34"/>
        <v>-2.8588</v>
      </c>
      <c r="AL73" s="2" t="str">
        <f>VLOOKUP(D73,[9]Sheet1!$C$1:$H$500,6,0)</f>
        <v>正常应缴</v>
      </c>
    </row>
    <row r="74" ht="20" customHeight="1" spans="1:38">
      <c r="A74" s="10">
        <f t="shared" si="37"/>
        <v>71</v>
      </c>
      <c r="B74" s="78"/>
      <c r="C74" s="11" t="s">
        <v>144</v>
      </c>
      <c r="D74" s="11" t="s">
        <v>145</v>
      </c>
      <c r="E74" s="11">
        <v>3245.4</v>
      </c>
      <c r="F74" s="11">
        <f>VLOOKUP(C74,'[11]9月'!$B:$Q,16,0)</f>
        <v>3245.4</v>
      </c>
      <c r="G74" s="11">
        <v>3245.4</v>
      </c>
      <c r="H74" s="13">
        <v>5228.42</v>
      </c>
      <c r="I74" s="11">
        <f t="shared" si="38"/>
        <v>58.42</v>
      </c>
      <c r="J74" s="11">
        <f>VLOOKUP(C74,[10]补收!$G$2454:$H$2869,2,0)</f>
        <v>58.96</v>
      </c>
      <c r="K74" s="11">
        <f t="shared" si="39"/>
        <v>519.264</v>
      </c>
      <c r="L74" s="11">
        <f>VLOOKUP(C74,[11]Sheet3!$L$1:$O$352,4,0)</f>
        <v>523.776</v>
      </c>
      <c r="M74" s="11">
        <f t="shared" si="16"/>
        <v>22.7178</v>
      </c>
      <c r="N74" s="13">
        <f t="shared" si="40"/>
        <v>444.42</v>
      </c>
      <c r="O74" s="13"/>
      <c r="P74" s="13">
        <f t="shared" ref="P74:P137" si="46">SUM(I74:O74)</f>
        <v>1627.5578</v>
      </c>
      <c r="Q74" s="11">
        <v>0</v>
      </c>
      <c r="R74" s="11">
        <f t="shared" si="41"/>
        <v>259.63</v>
      </c>
      <c r="S74" s="11">
        <f>VLOOKUP(C74,[11]Sheet3!$A:$B,2,0)</f>
        <v>261.84</v>
      </c>
      <c r="T74" s="11">
        <f t="shared" si="42"/>
        <v>9.74</v>
      </c>
      <c r="U74" s="13">
        <f t="shared" si="18"/>
        <v>104.57</v>
      </c>
      <c r="V74" s="13"/>
      <c r="W74" s="11">
        <f t="shared" si="43"/>
        <v>635.78</v>
      </c>
      <c r="X74" s="11">
        <f t="shared" si="44"/>
        <v>2263.3378</v>
      </c>
      <c r="Y74" s="11"/>
      <c r="Z74" s="2" t="str">
        <f>VLOOKUP(D74,[3]汇总!I$2:J$326,2,0)</f>
        <v>√</v>
      </c>
      <c r="AA74" s="2">
        <f>VLOOKUP(D74,'[4]2021.05'!$E$5:$F$203,2,0)</f>
        <v>3180</v>
      </c>
      <c r="AB74" s="2">
        <f t="shared" si="35"/>
        <v>519.264</v>
      </c>
      <c r="AC74" s="2">
        <f t="shared" si="36"/>
        <v>0</v>
      </c>
      <c r="AD74" s="2">
        <f t="shared" si="45"/>
        <v>259.63</v>
      </c>
      <c r="AE74" s="35" t="str">
        <f>VLOOKUP(C74,[7]export!$B$1:$I$388,8,0)</f>
        <v>226.9</v>
      </c>
      <c r="AF74" s="2">
        <f>VLOOKUP(C74,[8]Sheet1!$B$1:$K$500,9,0)</f>
        <v>8.51</v>
      </c>
      <c r="AG74" s="2">
        <f t="shared" si="33"/>
        <v>1.23</v>
      </c>
      <c r="AH74" s="2">
        <f>VLOOKUP(C74,'2021.06'!$C$2:$M$500,9,0)</f>
        <v>424.17</v>
      </c>
      <c r="AI74" s="2">
        <f>VLOOKUP(D74,'2021.07'!$D$2:$M$435,7,0)</f>
        <v>19.859</v>
      </c>
      <c r="AJ74" s="2">
        <f t="shared" ref="AJ74:AJ137" si="47">AI74-M74</f>
        <v>-2.8588</v>
      </c>
      <c r="AL74" s="2" t="str">
        <f>VLOOKUP(D74,[9]Sheet1!$C$1:$H$500,6,0)</f>
        <v>正常应缴</v>
      </c>
    </row>
    <row r="75" ht="20" customHeight="1" spans="1:38">
      <c r="A75" s="10">
        <f t="shared" si="37"/>
        <v>72</v>
      </c>
      <c r="B75" s="78"/>
      <c r="C75" s="11" t="s">
        <v>857</v>
      </c>
      <c r="D75" s="11" t="s">
        <v>858</v>
      </c>
      <c r="E75" s="11">
        <v>3245.4</v>
      </c>
      <c r="F75" s="11">
        <f>VLOOKUP(C75,'[11]9月'!$B:$Q,16,0)</f>
        <v>3245.4</v>
      </c>
      <c r="G75" s="11">
        <v>3245.4</v>
      </c>
      <c r="H75" s="13">
        <v>5228.42</v>
      </c>
      <c r="I75" s="11">
        <f t="shared" si="38"/>
        <v>58.42</v>
      </c>
      <c r="J75" s="11">
        <f>VLOOKUP(C75,[10]补收!$G$2454:$H$2869,2,0)</f>
        <v>14.64</v>
      </c>
      <c r="K75" s="11">
        <f t="shared" si="39"/>
        <v>519.264</v>
      </c>
      <c r="L75" s="11">
        <f>VLOOKUP(C75,[11]Sheet3!$L$1:$O$352,4,0)</f>
        <v>130.144</v>
      </c>
      <c r="M75" s="11">
        <f t="shared" si="16"/>
        <v>22.7178</v>
      </c>
      <c r="N75" s="13">
        <f t="shared" si="40"/>
        <v>444.42</v>
      </c>
      <c r="O75" s="13"/>
      <c r="P75" s="13">
        <f t="shared" si="46"/>
        <v>1189.6058</v>
      </c>
      <c r="Q75" s="11">
        <v>0</v>
      </c>
      <c r="R75" s="11">
        <f t="shared" si="41"/>
        <v>259.63</v>
      </c>
      <c r="S75" s="11">
        <f>VLOOKUP(C75,[11]Sheet3!$A:$B,2,0)</f>
        <v>65.08</v>
      </c>
      <c r="T75" s="11">
        <f t="shared" si="42"/>
        <v>9.74</v>
      </c>
      <c r="U75" s="13">
        <f t="shared" si="18"/>
        <v>104.57</v>
      </c>
      <c r="V75" s="13"/>
      <c r="W75" s="11">
        <f t="shared" si="43"/>
        <v>439.02</v>
      </c>
      <c r="X75" s="11">
        <f t="shared" si="44"/>
        <v>1628.6258</v>
      </c>
      <c r="Y75" s="11"/>
      <c r="AA75" s="2" t="e">
        <f>VLOOKUP(D75,'[4]2021.05'!$E$5:$F$203,2,0)</f>
        <v>#N/A</v>
      </c>
      <c r="AB75" s="2">
        <f t="shared" si="35"/>
        <v>519.264</v>
      </c>
      <c r="AC75" s="2">
        <f t="shared" si="36"/>
        <v>0</v>
      </c>
      <c r="AD75" s="2">
        <f t="shared" si="45"/>
        <v>259.63</v>
      </c>
      <c r="AE75" s="35" t="str">
        <f>VLOOKUP(C75,[7]export!$B$1:$I$388,8,0)</f>
        <v>243.36</v>
      </c>
      <c r="AF75" s="2">
        <f>VLOOKUP(C75,[8]Sheet1!$B$1:$K$500,9,0)</f>
        <v>9.13</v>
      </c>
      <c r="AG75" s="2">
        <f t="shared" si="33"/>
        <v>0.609999999999999</v>
      </c>
      <c r="AH75" s="2">
        <f>VLOOKUP(C75,'2021.06'!$C$2:$M$500,9,0)</f>
        <v>424.17</v>
      </c>
      <c r="AI75" s="2">
        <f>VLOOKUP(D75,'2021.07'!$D$2:$M$435,7,0)</f>
        <v>21.301</v>
      </c>
      <c r="AJ75" s="2">
        <f t="shared" si="47"/>
        <v>-1.4168</v>
      </c>
      <c r="AL75" s="2" t="str">
        <f>VLOOKUP(D75,[9]Sheet1!$C$1:$H$500,6,0)</f>
        <v>正常应缴</v>
      </c>
    </row>
    <row r="76" ht="20" customHeight="1" spans="1:38">
      <c r="A76" s="10">
        <f t="shared" si="37"/>
        <v>73</v>
      </c>
      <c r="B76" s="79"/>
      <c r="C76" s="11" t="s">
        <v>859</v>
      </c>
      <c r="D76" s="11" t="s">
        <v>860</v>
      </c>
      <c r="E76" s="11">
        <v>3245.4</v>
      </c>
      <c r="F76" s="11">
        <f>VLOOKUP(C76,'[11]9月'!$B:$Q,16,0)</f>
        <v>3245.4</v>
      </c>
      <c r="G76" s="11">
        <v>3245.4</v>
      </c>
      <c r="H76" s="13">
        <v>5228.42</v>
      </c>
      <c r="I76" s="11">
        <f t="shared" si="38"/>
        <v>58.42</v>
      </c>
      <c r="J76" s="11">
        <f>VLOOKUP(C76,[10]补收!$G$2454:$H$2869,2,0)</f>
        <v>14.64</v>
      </c>
      <c r="K76" s="11">
        <f t="shared" si="39"/>
        <v>519.264</v>
      </c>
      <c r="L76" s="11">
        <f>VLOOKUP(C76,[11]Sheet3!$L$1:$O$352,4,0)</f>
        <v>130.144</v>
      </c>
      <c r="M76" s="11">
        <f t="shared" si="16"/>
        <v>22.7178</v>
      </c>
      <c r="N76" s="13">
        <f t="shared" si="40"/>
        <v>444.42</v>
      </c>
      <c r="O76" s="13"/>
      <c r="P76" s="13">
        <f t="shared" si="46"/>
        <v>1189.6058</v>
      </c>
      <c r="Q76" s="11">
        <v>0</v>
      </c>
      <c r="R76" s="11">
        <f t="shared" si="41"/>
        <v>259.63</v>
      </c>
      <c r="S76" s="11">
        <f>VLOOKUP(C76,[11]Sheet3!$A:$B,2,0)</f>
        <v>65.08</v>
      </c>
      <c r="T76" s="11">
        <f t="shared" si="42"/>
        <v>9.74</v>
      </c>
      <c r="U76" s="13">
        <f t="shared" si="18"/>
        <v>104.57</v>
      </c>
      <c r="V76" s="13"/>
      <c r="W76" s="11">
        <f t="shared" si="43"/>
        <v>439.02</v>
      </c>
      <c r="X76" s="11">
        <f t="shared" si="44"/>
        <v>1628.6258</v>
      </c>
      <c r="Y76" s="11"/>
      <c r="AA76" s="2" t="e">
        <f>VLOOKUP(D76,'[4]2021.05'!$E$5:$F$203,2,0)</f>
        <v>#N/A</v>
      </c>
      <c r="AB76" s="2">
        <f t="shared" si="35"/>
        <v>519.264</v>
      </c>
      <c r="AC76" s="2">
        <f t="shared" si="36"/>
        <v>0</v>
      </c>
      <c r="AD76" s="2">
        <f t="shared" si="45"/>
        <v>259.63</v>
      </c>
      <c r="AE76" s="35" t="str">
        <f>VLOOKUP(C76,[7]export!$B$1:$I$388,8,0)</f>
        <v>243.36</v>
      </c>
      <c r="AF76" s="2">
        <f>VLOOKUP(C76,[8]Sheet1!$B$1:$K$500,9,0)</f>
        <v>9.13</v>
      </c>
      <c r="AG76" s="2">
        <f t="shared" si="33"/>
        <v>0.609999999999999</v>
      </c>
      <c r="AH76" s="2">
        <f>VLOOKUP(C76,'2021.06'!$C$2:$M$500,9,0)</f>
        <v>424.17</v>
      </c>
      <c r="AI76" s="2">
        <f>VLOOKUP(D76,'2021.07'!$D$2:$M$435,7,0)</f>
        <v>21.301</v>
      </c>
      <c r="AJ76" s="2">
        <f t="shared" si="47"/>
        <v>-1.4168</v>
      </c>
      <c r="AL76" s="2" t="str">
        <f>VLOOKUP(D76,[9]Sheet1!$C$1:$H$500,6,0)</f>
        <v>正常应缴</v>
      </c>
    </row>
    <row r="77" ht="20" customHeight="1" spans="1:38">
      <c r="A77" s="10">
        <f t="shared" si="37"/>
        <v>74</v>
      </c>
      <c r="B77" s="77" t="s">
        <v>146</v>
      </c>
      <c r="C77" s="11" t="s">
        <v>147</v>
      </c>
      <c r="D77" s="11" t="s">
        <v>148</v>
      </c>
      <c r="E77" s="11">
        <v>3820</v>
      </c>
      <c r="F77" s="11">
        <f>VLOOKUP(C77,'[11]9月'!$B:$Q,16,0)</f>
        <v>3820</v>
      </c>
      <c r="G77" s="11">
        <v>3820</v>
      </c>
      <c r="H77" s="13">
        <v>5228.42</v>
      </c>
      <c r="I77" s="11">
        <f t="shared" si="38"/>
        <v>68.76</v>
      </c>
      <c r="J77" s="11">
        <v>0</v>
      </c>
      <c r="K77" s="11">
        <f t="shared" si="39"/>
        <v>611.2</v>
      </c>
      <c r="L77" s="11">
        <v>0</v>
      </c>
      <c r="M77" s="11">
        <f t="shared" si="16"/>
        <v>26.74</v>
      </c>
      <c r="N77" s="13">
        <f t="shared" si="40"/>
        <v>444.42</v>
      </c>
      <c r="O77" s="13"/>
      <c r="P77" s="13">
        <f t="shared" si="46"/>
        <v>1151.12</v>
      </c>
      <c r="Q77" s="11">
        <v>0</v>
      </c>
      <c r="R77" s="11">
        <f t="shared" si="41"/>
        <v>305.6</v>
      </c>
      <c r="S77" s="11">
        <v>0</v>
      </c>
      <c r="T77" s="11">
        <f t="shared" si="42"/>
        <v>11.46</v>
      </c>
      <c r="U77" s="13">
        <f t="shared" si="18"/>
        <v>104.57</v>
      </c>
      <c r="V77" s="13"/>
      <c r="W77" s="11">
        <f t="shared" si="43"/>
        <v>421.63</v>
      </c>
      <c r="X77" s="11">
        <f t="shared" si="44"/>
        <v>1572.75</v>
      </c>
      <c r="Y77" s="11"/>
      <c r="Z77" s="2" t="str">
        <f>VLOOKUP(D77,[3]汇总!I$2:J$326,2,0)</f>
        <v>√</v>
      </c>
      <c r="AA77" s="2">
        <f>VLOOKUP(D77,'[4]2021.05'!$E$5:$F$203,2,0)</f>
        <v>4180</v>
      </c>
      <c r="AB77" s="2">
        <f t="shared" si="35"/>
        <v>611.2</v>
      </c>
      <c r="AC77" s="2">
        <f t="shared" si="36"/>
        <v>0</v>
      </c>
      <c r="AD77" s="2">
        <f t="shared" si="45"/>
        <v>305.6</v>
      </c>
      <c r="AE77" s="35" t="str">
        <f>VLOOKUP(C77,[7]export!$B$1:$I$388,8,0)</f>
        <v>305.6</v>
      </c>
      <c r="AF77" s="2">
        <f>VLOOKUP(C77,[8]Sheet1!$B$1:$K$500,9,0)</f>
        <v>11.46</v>
      </c>
      <c r="AG77" s="2">
        <f t="shared" si="33"/>
        <v>0</v>
      </c>
      <c r="AH77" s="2">
        <f>VLOOKUP(C77,'2021.06'!$C$2:$M$500,9,0)</f>
        <v>424.17</v>
      </c>
      <c r="AI77" s="2">
        <f>VLOOKUP(D77,'2021.07'!$D$2:$M$435,7,0)</f>
        <v>26.74</v>
      </c>
      <c r="AJ77" s="2">
        <f t="shared" si="47"/>
        <v>0</v>
      </c>
      <c r="AL77" s="2" t="str">
        <f>VLOOKUP(D77,[9]Sheet1!$C$1:$H$500,6,0)</f>
        <v>正常应缴</v>
      </c>
    </row>
    <row r="78" ht="20" customHeight="1" spans="1:38">
      <c r="A78" s="10">
        <f t="shared" si="37"/>
        <v>75</v>
      </c>
      <c r="B78" s="78"/>
      <c r="C78" s="11" t="s">
        <v>783</v>
      </c>
      <c r="D78" s="11" t="s">
        <v>784</v>
      </c>
      <c r="E78" s="11">
        <v>3245.4</v>
      </c>
      <c r="F78" s="11">
        <f>VLOOKUP(C78,'[11]9月'!$B:$Q,16,0)</f>
        <v>3245.4</v>
      </c>
      <c r="G78" s="11">
        <v>3245.4</v>
      </c>
      <c r="H78" s="13">
        <v>5228.42</v>
      </c>
      <c r="I78" s="11">
        <f t="shared" si="38"/>
        <v>58.42</v>
      </c>
      <c r="J78" s="11">
        <f>VLOOKUP(C78,[10]补收!$G$2454:$H$2869,2,0)</f>
        <v>18.3</v>
      </c>
      <c r="K78" s="11">
        <f t="shared" si="39"/>
        <v>519.264</v>
      </c>
      <c r="L78" s="11">
        <f>VLOOKUP(C78,[11]Sheet3!$L$1:$O$352,4,0)</f>
        <v>162.68</v>
      </c>
      <c r="M78" s="11">
        <f t="shared" si="16"/>
        <v>22.7178</v>
      </c>
      <c r="N78" s="13">
        <f t="shared" si="40"/>
        <v>444.42</v>
      </c>
      <c r="O78" s="13"/>
      <c r="P78" s="13">
        <f t="shared" si="46"/>
        <v>1225.8018</v>
      </c>
      <c r="Q78" s="11">
        <v>0</v>
      </c>
      <c r="R78" s="11">
        <f t="shared" si="41"/>
        <v>259.63</v>
      </c>
      <c r="S78" s="11">
        <f>VLOOKUP(C78,[11]Sheet3!$A:$B,2,0)</f>
        <v>81.35</v>
      </c>
      <c r="T78" s="11">
        <f t="shared" si="42"/>
        <v>9.74</v>
      </c>
      <c r="U78" s="13">
        <f t="shared" si="18"/>
        <v>104.57</v>
      </c>
      <c r="V78" s="13"/>
      <c r="W78" s="11">
        <f t="shared" si="43"/>
        <v>455.29</v>
      </c>
      <c r="X78" s="11">
        <f t="shared" si="44"/>
        <v>1681.0918</v>
      </c>
      <c r="Y78" s="11"/>
      <c r="Z78" s="2" t="str">
        <f>VLOOKUP(D78,[3]汇总!I$2:J$326,2,0)</f>
        <v>√</v>
      </c>
      <c r="AA78" s="2" t="e">
        <f>VLOOKUP(D78,'[4]2021.05'!$E$5:$F$203,2,0)</f>
        <v>#N/A</v>
      </c>
      <c r="AB78" s="2">
        <f t="shared" si="35"/>
        <v>519.264</v>
      </c>
      <c r="AC78" s="2">
        <f t="shared" si="36"/>
        <v>0</v>
      </c>
      <c r="AD78" s="2">
        <f t="shared" si="45"/>
        <v>259.63</v>
      </c>
      <c r="AE78" s="35" t="str">
        <f>VLOOKUP(C78,[7]export!$B$1:$I$388,8,0)</f>
        <v>243.36</v>
      </c>
      <c r="AF78" s="2">
        <f>VLOOKUP(C78,[8]Sheet1!$B$1:$K$500,9,0)</f>
        <v>9.13</v>
      </c>
      <c r="AG78" s="2">
        <f t="shared" si="33"/>
        <v>0.609999999999999</v>
      </c>
      <c r="AH78" s="2">
        <f>VLOOKUP(C78,'2021.06'!$C$2:$M$500,9,0)</f>
        <v>424.17</v>
      </c>
      <c r="AI78" s="2">
        <f>VLOOKUP(D78,'2021.07'!$D$2:$M$435,7,0)</f>
        <v>21.301</v>
      </c>
      <c r="AJ78" s="2">
        <f t="shared" si="47"/>
        <v>-1.4168</v>
      </c>
      <c r="AL78" s="2" t="str">
        <f>VLOOKUP(D78,[9]Sheet1!$C$1:$H$500,6,0)</f>
        <v>正常应缴</v>
      </c>
    </row>
    <row r="79" ht="20" customHeight="1" spans="1:38">
      <c r="A79" s="10">
        <f t="shared" si="37"/>
        <v>76</v>
      </c>
      <c r="B79" s="78"/>
      <c r="C79" s="11" t="s">
        <v>785</v>
      </c>
      <c r="D79" s="11" t="s">
        <v>786</v>
      </c>
      <c r="E79" s="11">
        <v>3245.4</v>
      </c>
      <c r="F79" s="11">
        <f>VLOOKUP(C79,'[11]9月'!$B:$Q,16,0)</f>
        <v>3245.4</v>
      </c>
      <c r="G79" s="11">
        <v>3245.4</v>
      </c>
      <c r="H79" s="13">
        <v>5228.42</v>
      </c>
      <c r="I79" s="11">
        <f t="shared" si="38"/>
        <v>58.42</v>
      </c>
      <c r="J79" s="11">
        <f>VLOOKUP(C79,[10]补收!$G$2454:$H$2869,2,0)</f>
        <v>18.3</v>
      </c>
      <c r="K79" s="11">
        <f t="shared" si="39"/>
        <v>519.264</v>
      </c>
      <c r="L79" s="11">
        <f>VLOOKUP(C79,[11]Sheet3!$L$1:$O$352,4,0)</f>
        <v>162.68</v>
      </c>
      <c r="M79" s="11">
        <f t="shared" si="16"/>
        <v>22.7178</v>
      </c>
      <c r="N79" s="13">
        <f t="shared" si="40"/>
        <v>444.42</v>
      </c>
      <c r="O79" s="13"/>
      <c r="P79" s="13">
        <f t="shared" si="46"/>
        <v>1225.8018</v>
      </c>
      <c r="Q79" s="11">
        <v>0</v>
      </c>
      <c r="R79" s="11">
        <f t="shared" si="41"/>
        <v>259.63</v>
      </c>
      <c r="S79" s="11">
        <f>VLOOKUP(C79,[11]Sheet3!$A:$B,2,0)</f>
        <v>81.35</v>
      </c>
      <c r="T79" s="11">
        <f t="shared" si="42"/>
        <v>9.74</v>
      </c>
      <c r="U79" s="13">
        <f t="shared" si="18"/>
        <v>104.57</v>
      </c>
      <c r="V79" s="13"/>
      <c r="W79" s="11">
        <f t="shared" si="43"/>
        <v>455.29</v>
      </c>
      <c r="X79" s="11">
        <f t="shared" si="44"/>
        <v>1681.0918</v>
      </c>
      <c r="Y79" s="11"/>
      <c r="Z79" s="2" t="str">
        <f>VLOOKUP(D79,[3]汇总!I$2:J$326,2,0)</f>
        <v>√</v>
      </c>
      <c r="AA79" s="2" t="e">
        <f>VLOOKUP(D79,'[4]2021.05'!$E$5:$F$203,2,0)</f>
        <v>#N/A</v>
      </c>
      <c r="AB79" s="2">
        <f t="shared" si="35"/>
        <v>519.264</v>
      </c>
      <c r="AC79" s="2">
        <f t="shared" si="36"/>
        <v>0</v>
      </c>
      <c r="AD79" s="2">
        <f t="shared" si="45"/>
        <v>259.63</v>
      </c>
      <c r="AE79" s="35" t="str">
        <f>VLOOKUP(C79,[7]export!$B$1:$I$388,8,0)</f>
        <v>243.36</v>
      </c>
      <c r="AF79" s="2">
        <f>VLOOKUP(C79,[8]Sheet1!$B$1:$K$500,9,0)</f>
        <v>9.13</v>
      </c>
      <c r="AG79" s="2">
        <f t="shared" si="33"/>
        <v>0.609999999999999</v>
      </c>
      <c r="AH79" s="2">
        <f>VLOOKUP(C79,'2021.06'!$C$2:$M$500,9,0)</f>
        <v>424.17</v>
      </c>
      <c r="AI79" s="2">
        <f>VLOOKUP(D79,'2021.07'!$D$2:$M$435,7,0)</f>
        <v>21.301</v>
      </c>
      <c r="AJ79" s="2">
        <f t="shared" si="47"/>
        <v>-1.4168</v>
      </c>
      <c r="AL79" s="2" t="str">
        <f>VLOOKUP(D79,[9]Sheet1!$C$1:$H$500,6,0)</f>
        <v>正常应缴</v>
      </c>
    </row>
    <row r="80" s="2" customFormat="1" ht="20" customHeight="1" spans="1:38">
      <c r="A80" s="10"/>
      <c r="B80" s="78"/>
      <c r="C80" s="11" t="s">
        <v>1172</v>
      </c>
      <c r="D80" s="11" t="s">
        <v>1173</v>
      </c>
      <c r="E80" s="11">
        <v>3245.4</v>
      </c>
      <c r="F80" s="11">
        <f>VLOOKUP(C80,'[11]9月'!$B:$Q,16,0)</f>
        <v>3245.4</v>
      </c>
      <c r="G80" s="11">
        <v>3245.4</v>
      </c>
      <c r="H80" s="13">
        <v>5228.42</v>
      </c>
      <c r="I80" s="11">
        <f t="shared" si="38"/>
        <v>58.42</v>
      </c>
      <c r="J80" s="11">
        <f>VLOOKUP(C80,[10]补收!$G$2454:$H$2869,2,0)</f>
        <v>3.66</v>
      </c>
      <c r="K80" s="11">
        <f t="shared" si="39"/>
        <v>519.264</v>
      </c>
      <c r="L80" s="11">
        <f>VLOOKUP(C80,[11]Sheet3!$L$1:$O$352,4,0)</f>
        <v>32.536</v>
      </c>
      <c r="M80" s="11">
        <f t="shared" si="16"/>
        <v>22.7178</v>
      </c>
      <c r="N80" s="13">
        <f t="shared" si="40"/>
        <v>444.42</v>
      </c>
      <c r="O80" s="13"/>
      <c r="P80" s="13">
        <f t="shared" si="46"/>
        <v>1081.0178</v>
      </c>
      <c r="Q80" s="11">
        <v>0</v>
      </c>
      <c r="R80" s="11">
        <f t="shared" si="41"/>
        <v>259.63</v>
      </c>
      <c r="S80" s="11">
        <f>VLOOKUP(C80,[11]Sheet3!$A:$B,2,0)</f>
        <v>16.27</v>
      </c>
      <c r="T80" s="11">
        <f t="shared" si="42"/>
        <v>9.74</v>
      </c>
      <c r="U80" s="13">
        <f t="shared" si="18"/>
        <v>104.57</v>
      </c>
      <c r="V80" s="13"/>
      <c r="W80" s="11">
        <f t="shared" si="43"/>
        <v>390.21</v>
      </c>
      <c r="X80" s="11">
        <f t="shared" si="44"/>
        <v>1471.2278</v>
      </c>
      <c r="Y80" s="11"/>
      <c r="Z80" s="2" t="s">
        <v>50</v>
      </c>
      <c r="AE80" s="35"/>
      <c r="AI80" s="2" t="e">
        <f>VLOOKUP(D80,'2021.07'!$D$2:$M$435,7,0)</f>
        <v>#N/A</v>
      </c>
      <c r="AJ80" s="2" t="e">
        <f t="shared" si="47"/>
        <v>#N/A</v>
      </c>
      <c r="AL80" s="2" t="str">
        <f>VLOOKUP(D80,[9]Sheet1!$C$1:$H$500,6,0)</f>
        <v>正常应缴</v>
      </c>
    </row>
    <row r="81" ht="20" customHeight="1" spans="1:38">
      <c r="A81" s="10">
        <f t="shared" ref="A81:A117" si="48">ROW()-3</f>
        <v>78</v>
      </c>
      <c r="B81" s="77" t="s">
        <v>155</v>
      </c>
      <c r="C81" s="11" t="s">
        <v>156</v>
      </c>
      <c r="D81" s="11" t="s">
        <v>157</v>
      </c>
      <c r="E81" s="11">
        <v>3245.4</v>
      </c>
      <c r="F81" s="11">
        <f>VLOOKUP(C81,'[11]9月'!$B:$Q,16,0)</f>
        <v>3245.4</v>
      </c>
      <c r="G81" s="11">
        <v>3245.4</v>
      </c>
      <c r="H81" s="13">
        <v>5228.42</v>
      </c>
      <c r="I81" s="11">
        <f t="shared" si="38"/>
        <v>58.42</v>
      </c>
      <c r="J81" s="11">
        <f>VLOOKUP(C81,[10]补收!$G$2454:$H$2869,2,0)</f>
        <v>58.96</v>
      </c>
      <c r="K81" s="11">
        <f t="shared" si="39"/>
        <v>519.264</v>
      </c>
      <c r="L81" s="11">
        <f>VLOOKUP(C81,[11]Sheet3!$L$1:$O$352,4,0)</f>
        <v>523.776</v>
      </c>
      <c r="M81" s="11">
        <f t="shared" si="16"/>
        <v>22.7178</v>
      </c>
      <c r="N81" s="13">
        <f t="shared" si="40"/>
        <v>444.42</v>
      </c>
      <c r="O81" s="13"/>
      <c r="P81" s="13">
        <f t="shared" si="46"/>
        <v>1627.5578</v>
      </c>
      <c r="Q81" s="11">
        <v>0</v>
      </c>
      <c r="R81" s="11">
        <f t="shared" si="41"/>
        <v>259.63</v>
      </c>
      <c r="S81" s="11">
        <f>VLOOKUP(C81,[11]Sheet3!$A:$B,2,0)</f>
        <v>261.84</v>
      </c>
      <c r="T81" s="11">
        <f t="shared" si="42"/>
        <v>9.74</v>
      </c>
      <c r="U81" s="13">
        <f t="shared" si="18"/>
        <v>104.57</v>
      </c>
      <c r="V81" s="13"/>
      <c r="W81" s="11">
        <f t="shared" si="43"/>
        <v>635.78</v>
      </c>
      <c r="X81" s="11">
        <f t="shared" si="44"/>
        <v>2263.3378</v>
      </c>
      <c r="Y81" s="11"/>
      <c r="Z81" s="2" t="str">
        <f>VLOOKUP(D81,[3]汇总!I$2:J$326,2,0)</f>
        <v>√</v>
      </c>
      <c r="AA81" s="2">
        <f>VLOOKUP(D81,'[4]2021.05'!$E$5:$F$203,2,0)</f>
        <v>4180</v>
      </c>
      <c r="AB81" s="2">
        <f t="shared" ref="AB81:AB120" si="49">K81*1</f>
        <v>519.264</v>
      </c>
      <c r="AC81" s="2">
        <f t="shared" ref="AC81:AC120" si="50">K81-AB81</f>
        <v>0</v>
      </c>
      <c r="AD81" s="2">
        <f t="shared" ref="AD81:AD117" si="51">R81-AC81</f>
        <v>259.63</v>
      </c>
      <c r="AE81" s="35" t="str">
        <f>VLOOKUP(C81,[7]export!$B$1:$I$388,8,0)</f>
        <v>226.9</v>
      </c>
      <c r="AF81" s="2">
        <f>VLOOKUP(C81,[8]Sheet1!$B$1:$K$500,9,0)</f>
        <v>8.51</v>
      </c>
      <c r="AG81" s="2">
        <f t="shared" ref="AG81:AG120" si="52">T81-AF81</f>
        <v>1.23</v>
      </c>
      <c r="AH81" s="2">
        <f>VLOOKUP(C81,'2021.06'!$C$2:$M$500,9,0)</f>
        <v>424.17</v>
      </c>
      <c r="AI81" s="2">
        <f>VLOOKUP(D81,'2021.07'!$D$2:$M$435,7,0)</f>
        <v>19.859</v>
      </c>
      <c r="AJ81" s="2">
        <f t="shared" si="47"/>
        <v>-2.8588</v>
      </c>
      <c r="AL81" s="2" t="str">
        <f>VLOOKUP(D81,[9]Sheet1!$C$1:$H$500,6,0)</f>
        <v>正常应缴</v>
      </c>
    </row>
    <row r="82" ht="20" customHeight="1" spans="1:38">
      <c r="A82" s="10">
        <f t="shared" si="48"/>
        <v>79</v>
      </c>
      <c r="B82" s="78"/>
      <c r="C82" s="11" t="s">
        <v>158</v>
      </c>
      <c r="D82" s="11" t="s">
        <v>159</v>
      </c>
      <c r="E82" s="11">
        <v>3820</v>
      </c>
      <c r="F82" s="11">
        <f>VLOOKUP(C82,'[11]9月'!$B:$Q,16,0)</f>
        <v>3820</v>
      </c>
      <c r="G82" s="11">
        <v>3820</v>
      </c>
      <c r="H82" s="13">
        <v>5228.42</v>
      </c>
      <c r="I82" s="11">
        <f t="shared" si="38"/>
        <v>68.76</v>
      </c>
      <c r="J82" s="11">
        <v>0</v>
      </c>
      <c r="K82" s="11">
        <f t="shared" si="39"/>
        <v>611.2</v>
      </c>
      <c r="L82" s="11">
        <v>0</v>
      </c>
      <c r="M82" s="11">
        <f t="shared" si="16"/>
        <v>26.74</v>
      </c>
      <c r="N82" s="13">
        <f t="shared" si="40"/>
        <v>444.42</v>
      </c>
      <c r="O82" s="13"/>
      <c r="P82" s="13">
        <f t="shared" si="46"/>
        <v>1151.12</v>
      </c>
      <c r="Q82" s="11">
        <v>0</v>
      </c>
      <c r="R82" s="11">
        <f t="shared" si="41"/>
        <v>305.6</v>
      </c>
      <c r="S82" s="11">
        <v>0</v>
      </c>
      <c r="T82" s="11">
        <f t="shared" si="42"/>
        <v>11.46</v>
      </c>
      <c r="U82" s="13">
        <f t="shared" si="18"/>
        <v>104.57</v>
      </c>
      <c r="V82" s="13"/>
      <c r="W82" s="11">
        <f t="shared" si="43"/>
        <v>421.63</v>
      </c>
      <c r="X82" s="11">
        <f t="shared" si="44"/>
        <v>1572.75</v>
      </c>
      <c r="Y82" s="11"/>
      <c r="Z82" s="2" t="str">
        <f>VLOOKUP(D82,[3]汇总!I$2:J$326,2,0)</f>
        <v>√</v>
      </c>
      <c r="AA82" s="2">
        <f>VLOOKUP(D82,'[4]2021.05'!$E$5:$F$203,2,0)</f>
        <v>3180</v>
      </c>
      <c r="AB82" s="2">
        <f t="shared" si="49"/>
        <v>611.2</v>
      </c>
      <c r="AC82" s="2">
        <f t="shared" si="50"/>
        <v>0</v>
      </c>
      <c r="AD82" s="2">
        <f t="shared" si="51"/>
        <v>305.6</v>
      </c>
      <c r="AE82" s="35" t="str">
        <f>VLOOKUP(C82,[7]export!$B$1:$I$388,8,0)</f>
        <v>305.6</v>
      </c>
      <c r="AF82" s="2">
        <f>VLOOKUP(C82,[8]Sheet1!$B$1:$K$500,9,0)</f>
        <v>11.46</v>
      </c>
      <c r="AG82" s="2">
        <f t="shared" si="52"/>
        <v>0</v>
      </c>
      <c r="AH82" s="2">
        <f>VLOOKUP(C82,'2021.06'!$C$2:$M$500,9,0)</f>
        <v>424.17</v>
      </c>
      <c r="AI82" s="2">
        <f>VLOOKUP(D82,'2021.07'!$D$2:$M$435,7,0)</f>
        <v>26.74</v>
      </c>
      <c r="AJ82" s="2">
        <f t="shared" si="47"/>
        <v>0</v>
      </c>
      <c r="AL82" s="2" t="str">
        <f>VLOOKUP(D82,[9]Sheet1!$C$1:$H$500,6,0)</f>
        <v>正常应缴</v>
      </c>
    </row>
    <row r="83" ht="20" customHeight="1" spans="1:38">
      <c r="A83" s="10">
        <f t="shared" si="48"/>
        <v>80</v>
      </c>
      <c r="B83" s="78"/>
      <c r="C83" s="11" t="s">
        <v>160</v>
      </c>
      <c r="D83" s="11" t="s">
        <v>161</v>
      </c>
      <c r="E83" s="11">
        <v>3245.4</v>
      </c>
      <c r="F83" s="11">
        <f>VLOOKUP(C83,'[11]9月'!$B:$Q,16,0)</f>
        <v>3245.4</v>
      </c>
      <c r="G83" s="11">
        <v>3245.4</v>
      </c>
      <c r="H83" s="13">
        <v>5228.42</v>
      </c>
      <c r="I83" s="11">
        <f t="shared" si="38"/>
        <v>58.42</v>
      </c>
      <c r="J83" s="11">
        <f>VLOOKUP(C83,[10]补收!$G$2454:$H$2869,2,0)</f>
        <v>58.96</v>
      </c>
      <c r="K83" s="11">
        <f t="shared" si="39"/>
        <v>519.264</v>
      </c>
      <c r="L83" s="11">
        <f>VLOOKUP(C83,[11]Sheet3!$L$1:$O$352,4,0)</f>
        <v>523.776</v>
      </c>
      <c r="M83" s="11">
        <f t="shared" si="16"/>
        <v>22.7178</v>
      </c>
      <c r="N83" s="13">
        <f t="shared" si="40"/>
        <v>444.42</v>
      </c>
      <c r="O83" s="13"/>
      <c r="P83" s="13">
        <f t="shared" si="46"/>
        <v>1627.5578</v>
      </c>
      <c r="Q83" s="11">
        <v>0</v>
      </c>
      <c r="R83" s="11">
        <f t="shared" si="41"/>
        <v>259.63</v>
      </c>
      <c r="S83" s="11">
        <f>VLOOKUP(C83,[11]Sheet3!$A:$B,2,0)</f>
        <v>261.84</v>
      </c>
      <c r="T83" s="11">
        <f t="shared" si="42"/>
        <v>9.74</v>
      </c>
      <c r="U83" s="13">
        <f t="shared" si="18"/>
        <v>104.57</v>
      </c>
      <c r="V83" s="13"/>
      <c r="W83" s="11">
        <f t="shared" si="43"/>
        <v>635.78</v>
      </c>
      <c r="X83" s="11">
        <f t="shared" si="44"/>
        <v>2263.3378</v>
      </c>
      <c r="Y83" s="11"/>
      <c r="Z83" s="2" t="str">
        <f>VLOOKUP(D83,[3]汇总!I$2:J$326,2,0)</f>
        <v>√</v>
      </c>
      <c r="AA83" s="2">
        <f>VLOOKUP(D83,'[4]2021.05'!$E$5:$F$203,2,0)</f>
        <v>1790</v>
      </c>
      <c r="AB83" s="2">
        <f t="shared" si="49"/>
        <v>519.264</v>
      </c>
      <c r="AC83" s="2">
        <f t="shared" si="50"/>
        <v>0</v>
      </c>
      <c r="AD83" s="2">
        <f t="shared" si="51"/>
        <v>259.63</v>
      </c>
      <c r="AE83" s="35" t="str">
        <f>VLOOKUP(C83,[7]export!$B$1:$I$388,8,0)</f>
        <v>226.9</v>
      </c>
      <c r="AF83" s="2">
        <f>VLOOKUP(C83,[8]Sheet1!$B$1:$K$500,9,0)</f>
        <v>8.51</v>
      </c>
      <c r="AG83" s="2">
        <f t="shared" si="52"/>
        <v>1.23</v>
      </c>
      <c r="AH83" s="2">
        <f>VLOOKUP(C83,'2021.06'!$C$2:$M$500,9,0)</f>
        <v>424.17</v>
      </c>
      <c r="AI83" s="2">
        <f>VLOOKUP(D83,'2021.07'!$D$2:$M$435,7,0)</f>
        <v>19.859</v>
      </c>
      <c r="AJ83" s="2">
        <f t="shared" si="47"/>
        <v>-2.8588</v>
      </c>
      <c r="AL83" s="2" t="str">
        <f>VLOOKUP(D83,[9]Sheet1!$C$1:$H$500,6,0)</f>
        <v>正常应缴</v>
      </c>
    </row>
    <row r="84" ht="20" customHeight="1" spans="1:38">
      <c r="A84" s="10">
        <f t="shared" si="48"/>
        <v>81</v>
      </c>
      <c r="B84" s="78"/>
      <c r="C84" s="11" t="s">
        <v>162</v>
      </c>
      <c r="D84" s="11" t="s">
        <v>163</v>
      </c>
      <c r="E84" s="11">
        <v>3245.4</v>
      </c>
      <c r="F84" s="11">
        <f>VLOOKUP(C84,'[11]9月'!$B:$Q,16,0)</f>
        <v>3245.4</v>
      </c>
      <c r="G84" s="11">
        <v>3245.4</v>
      </c>
      <c r="H84" s="13">
        <v>5228.42</v>
      </c>
      <c r="I84" s="11">
        <f t="shared" si="38"/>
        <v>58.42</v>
      </c>
      <c r="J84" s="11">
        <f>VLOOKUP(C84,[10]补收!$G$2454:$H$2869,2,0)</f>
        <v>58.96</v>
      </c>
      <c r="K84" s="11">
        <f t="shared" si="39"/>
        <v>519.264</v>
      </c>
      <c r="L84" s="11">
        <f>VLOOKUP(C84,[11]Sheet3!$L$1:$O$352,4,0)</f>
        <v>523.776</v>
      </c>
      <c r="M84" s="11">
        <f t="shared" ref="M84:M147" si="53">G84*0.007</f>
        <v>22.7178</v>
      </c>
      <c r="N84" s="13">
        <f t="shared" si="40"/>
        <v>444.42</v>
      </c>
      <c r="O84" s="13"/>
      <c r="P84" s="13">
        <f t="shared" si="46"/>
        <v>1627.5578</v>
      </c>
      <c r="Q84" s="11">
        <v>0</v>
      </c>
      <c r="R84" s="11">
        <f t="shared" si="41"/>
        <v>259.63</v>
      </c>
      <c r="S84" s="11">
        <f>VLOOKUP(C84,[11]Sheet3!$A:$B,2,0)</f>
        <v>261.84</v>
      </c>
      <c r="T84" s="11">
        <f t="shared" si="42"/>
        <v>9.74</v>
      </c>
      <c r="U84" s="13">
        <f t="shared" ref="U84:U147" si="54">ROUND(H84*0.02,2)</f>
        <v>104.57</v>
      </c>
      <c r="V84" s="13"/>
      <c r="W84" s="11">
        <f t="shared" si="43"/>
        <v>635.78</v>
      </c>
      <c r="X84" s="11">
        <f t="shared" si="44"/>
        <v>2263.3378</v>
      </c>
      <c r="Y84" s="11"/>
      <c r="Z84" s="2" t="str">
        <f>VLOOKUP(D84,[3]汇总!I$2:J$326,2,0)</f>
        <v>√</v>
      </c>
      <c r="AA84" s="2">
        <f>VLOOKUP(D84,'[4]2021.05'!$E$5:$F$203,2,0)</f>
        <v>3180</v>
      </c>
      <c r="AB84" s="2">
        <f t="shared" si="49"/>
        <v>519.264</v>
      </c>
      <c r="AC84" s="2">
        <f t="shared" si="50"/>
        <v>0</v>
      </c>
      <c r="AD84" s="2">
        <f t="shared" si="51"/>
        <v>259.63</v>
      </c>
      <c r="AE84" s="35" t="str">
        <f>VLOOKUP(C84,[7]export!$B$1:$I$388,8,0)</f>
        <v>226.9</v>
      </c>
      <c r="AF84" s="2">
        <f>VLOOKUP(C84,[8]Sheet1!$B$1:$K$500,9,0)</f>
        <v>8.51</v>
      </c>
      <c r="AG84" s="2">
        <f t="shared" si="52"/>
        <v>1.23</v>
      </c>
      <c r="AH84" s="2">
        <f>VLOOKUP(C84,'2021.06'!$C$2:$M$500,9,0)</f>
        <v>424.17</v>
      </c>
      <c r="AI84" s="2">
        <f>VLOOKUP(D84,'2021.07'!$D$2:$M$435,7,0)</f>
        <v>19.859</v>
      </c>
      <c r="AJ84" s="2">
        <f t="shared" si="47"/>
        <v>-2.8588</v>
      </c>
      <c r="AL84" s="2" t="str">
        <f>VLOOKUP(D84,[9]Sheet1!$C$1:$H$500,6,0)</f>
        <v>正常应缴</v>
      </c>
    </row>
    <row r="85" ht="20" customHeight="1" spans="1:38">
      <c r="A85" s="10">
        <f t="shared" si="48"/>
        <v>82</v>
      </c>
      <c r="B85" s="78"/>
      <c r="C85" s="11" t="s">
        <v>164</v>
      </c>
      <c r="D85" s="11" t="s">
        <v>165</v>
      </c>
      <c r="E85" s="11">
        <v>3245.4</v>
      </c>
      <c r="F85" s="11">
        <f>VLOOKUP(C85,'[11]9月'!$B:$Q,16,0)</f>
        <v>3245.4</v>
      </c>
      <c r="G85" s="11">
        <v>3245.4</v>
      </c>
      <c r="H85" s="13">
        <v>5228.42</v>
      </c>
      <c r="I85" s="11">
        <f t="shared" si="38"/>
        <v>58.42</v>
      </c>
      <c r="J85" s="11">
        <f>VLOOKUP(C85,[10]补收!$G$2454:$H$2869,2,0)</f>
        <v>58.96</v>
      </c>
      <c r="K85" s="11">
        <f t="shared" si="39"/>
        <v>519.264</v>
      </c>
      <c r="L85" s="11">
        <f>VLOOKUP(C85,[11]Sheet3!$L$1:$O$352,4,0)</f>
        <v>523.776</v>
      </c>
      <c r="M85" s="11">
        <f t="shared" si="53"/>
        <v>22.7178</v>
      </c>
      <c r="N85" s="13">
        <f t="shared" si="40"/>
        <v>444.42</v>
      </c>
      <c r="O85" s="13"/>
      <c r="P85" s="13">
        <f t="shared" si="46"/>
        <v>1627.5578</v>
      </c>
      <c r="Q85" s="11">
        <v>0</v>
      </c>
      <c r="R85" s="11">
        <f t="shared" si="41"/>
        <v>259.63</v>
      </c>
      <c r="S85" s="11">
        <f>VLOOKUP(C85,[11]Sheet3!$A:$B,2,0)</f>
        <v>261.84</v>
      </c>
      <c r="T85" s="11">
        <f t="shared" si="42"/>
        <v>9.74</v>
      </c>
      <c r="U85" s="13">
        <f t="shared" si="54"/>
        <v>104.57</v>
      </c>
      <c r="V85" s="13"/>
      <c r="W85" s="11">
        <f t="shared" si="43"/>
        <v>635.78</v>
      </c>
      <c r="X85" s="11">
        <f t="shared" si="44"/>
        <v>2263.3378</v>
      </c>
      <c r="Y85" s="11"/>
      <c r="Z85" s="2" t="str">
        <f>VLOOKUP(D85,[3]汇总!I$2:J$326,2,0)</f>
        <v>√</v>
      </c>
      <c r="AA85" s="2">
        <f>VLOOKUP(D85,'[4]2021.05'!$E$5:$F$203,2,0)</f>
        <v>1790</v>
      </c>
      <c r="AB85" s="2">
        <f t="shared" si="49"/>
        <v>519.264</v>
      </c>
      <c r="AC85" s="2">
        <f t="shared" si="50"/>
        <v>0</v>
      </c>
      <c r="AD85" s="2">
        <f t="shared" si="51"/>
        <v>259.63</v>
      </c>
      <c r="AE85" s="35" t="str">
        <f>VLOOKUP(C85,[7]export!$B$1:$I$388,8,0)</f>
        <v>226.9</v>
      </c>
      <c r="AF85" s="2">
        <f>VLOOKUP(C85,[8]Sheet1!$B$1:$K$500,9,0)</f>
        <v>8.51</v>
      </c>
      <c r="AG85" s="2">
        <f t="shared" si="52"/>
        <v>1.23</v>
      </c>
      <c r="AH85" s="2">
        <f>VLOOKUP(C85,'2021.06'!$C$2:$M$500,9,0)</f>
        <v>424.17</v>
      </c>
      <c r="AI85" s="2">
        <f>VLOOKUP(D85,'2021.07'!$D$2:$M$435,7,0)</f>
        <v>19.859</v>
      </c>
      <c r="AJ85" s="2">
        <f t="shared" si="47"/>
        <v>-2.8588</v>
      </c>
      <c r="AL85" s="2" t="str">
        <f>VLOOKUP(D85,[9]Sheet1!$C$1:$H$500,6,0)</f>
        <v>正常应缴</v>
      </c>
    </row>
    <row r="86" ht="20" customHeight="1" spans="1:38">
      <c r="A86" s="10">
        <f t="shared" si="48"/>
        <v>83</v>
      </c>
      <c r="B86" s="78"/>
      <c r="C86" s="11" t="s">
        <v>166</v>
      </c>
      <c r="D86" s="11" t="s">
        <v>167</v>
      </c>
      <c r="E86" s="11">
        <v>3245.4</v>
      </c>
      <c r="F86" s="11">
        <f>VLOOKUP(C86,'[11]9月'!$B:$Q,16,0)</f>
        <v>3245.4</v>
      </c>
      <c r="G86" s="11">
        <v>3245.4</v>
      </c>
      <c r="H86" s="13">
        <v>5228.42</v>
      </c>
      <c r="I86" s="11">
        <f t="shared" si="38"/>
        <v>58.42</v>
      </c>
      <c r="J86" s="11">
        <f>VLOOKUP(C86,[10]补收!$G$2454:$H$2869,2,0)</f>
        <v>58.96</v>
      </c>
      <c r="K86" s="11">
        <f t="shared" si="39"/>
        <v>519.264</v>
      </c>
      <c r="L86" s="11">
        <f>VLOOKUP(C86,[11]Sheet3!$L$1:$O$352,4,0)</f>
        <v>523.776</v>
      </c>
      <c r="M86" s="11">
        <f t="shared" si="53"/>
        <v>22.7178</v>
      </c>
      <c r="N86" s="13">
        <f t="shared" si="40"/>
        <v>444.42</v>
      </c>
      <c r="O86" s="13"/>
      <c r="P86" s="13">
        <f t="shared" si="46"/>
        <v>1627.5578</v>
      </c>
      <c r="Q86" s="11">
        <v>0</v>
      </c>
      <c r="R86" s="11">
        <f t="shared" si="41"/>
        <v>259.63</v>
      </c>
      <c r="S86" s="11">
        <f>VLOOKUP(C86,[11]Sheet3!$A:$B,2,0)</f>
        <v>261.84</v>
      </c>
      <c r="T86" s="11">
        <f t="shared" si="42"/>
        <v>9.74</v>
      </c>
      <c r="U86" s="13">
        <f t="shared" si="54"/>
        <v>104.57</v>
      </c>
      <c r="V86" s="13"/>
      <c r="W86" s="11">
        <f t="shared" si="43"/>
        <v>635.78</v>
      </c>
      <c r="X86" s="11">
        <f t="shared" si="44"/>
        <v>2263.3378</v>
      </c>
      <c r="Y86" s="11"/>
      <c r="Z86" s="2" t="str">
        <f>VLOOKUP(D86,[3]汇总!I$2:J$326,2,0)</f>
        <v>√</v>
      </c>
      <c r="AA86" s="2">
        <f>VLOOKUP(D86,'[4]2021.05'!$E$5:$F$203,2,0)</f>
        <v>3180</v>
      </c>
      <c r="AB86" s="2">
        <f t="shared" si="49"/>
        <v>519.264</v>
      </c>
      <c r="AC86" s="2">
        <f t="shared" si="50"/>
        <v>0</v>
      </c>
      <c r="AD86" s="2">
        <f t="shared" si="51"/>
        <v>259.63</v>
      </c>
      <c r="AE86" s="35" t="str">
        <f>VLOOKUP(C86,[7]export!$B$1:$I$388,8,0)</f>
        <v>226.9</v>
      </c>
      <c r="AF86" s="2">
        <f>VLOOKUP(C86,[8]Sheet1!$B$1:$K$500,9,0)</f>
        <v>8.51</v>
      </c>
      <c r="AG86" s="2">
        <f t="shared" si="52"/>
        <v>1.23</v>
      </c>
      <c r="AH86" s="2">
        <f>VLOOKUP(C86,'2021.06'!$C$2:$M$500,9,0)</f>
        <v>424.17</v>
      </c>
      <c r="AI86" s="2">
        <f>VLOOKUP(D86,'2021.07'!$D$2:$M$435,7,0)</f>
        <v>19.859</v>
      </c>
      <c r="AJ86" s="2">
        <f t="shared" si="47"/>
        <v>-2.8588</v>
      </c>
      <c r="AL86" s="2" t="str">
        <f>VLOOKUP(D86,[9]Sheet1!$C$1:$H$500,6,0)</f>
        <v>正常应缴</v>
      </c>
    </row>
    <row r="87" ht="20" customHeight="1" spans="1:38">
      <c r="A87" s="10">
        <f t="shared" si="48"/>
        <v>84</v>
      </c>
      <c r="B87" s="78"/>
      <c r="C87" s="11" t="s">
        <v>168</v>
      </c>
      <c r="D87" s="11" t="s">
        <v>169</v>
      </c>
      <c r="E87" s="11">
        <v>3245.4</v>
      </c>
      <c r="F87" s="11">
        <f>VLOOKUP(C87,'[11]9月'!$B:$Q,16,0)</f>
        <v>3245.4</v>
      </c>
      <c r="G87" s="11">
        <v>3245.4</v>
      </c>
      <c r="H87" s="13">
        <v>5228.42</v>
      </c>
      <c r="I87" s="11">
        <f t="shared" si="38"/>
        <v>58.42</v>
      </c>
      <c r="J87" s="11">
        <f>VLOOKUP(C87,[10]补收!$G$2454:$H$2869,2,0)</f>
        <v>58.96</v>
      </c>
      <c r="K87" s="11">
        <f t="shared" si="39"/>
        <v>519.264</v>
      </c>
      <c r="L87" s="11">
        <f>VLOOKUP(C87,[11]Sheet3!$L$1:$O$352,4,0)</f>
        <v>523.776</v>
      </c>
      <c r="M87" s="11">
        <f t="shared" si="53"/>
        <v>22.7178</v>
      </c>
      <c r="N87" s="13">
        <f t="shared" si="40"/>
        <v>444.42</v>
      </c>
      <c r="O87" s="13"/>
      <c r="P87" s="13">
        <f t="shared" si="46"/>
        <v>1627.5578</v>
      </c>
      <c r="Q87" s="11">
        <v>0</v>
      </c>
      <c r="R87" s="11">
        <f t="shared" si="41"/>
        <v>259.63</v>
      </c>
      <c r="S87" s="11">
        <f>VLOOKUP(C87,[11]Sheet3!$A:$B,2,0)</f>
        <v>261.84</v>
      </c>
      <c r="T87" s="11">
        <f t="shared" si="42"/>
        <v>9.74</v>
      </c>
      <c r="U87" s="13">
        <f t="shared" si="54"/>
        <v>104.57</v>
      </c>
      <c r="V87" s="13"/>
      <c r="W87" s="11">
        <f t="shared" si="43"/>
        <v>635.78</v>
      </c>
      <c r="X87" s="11">
        <f t="shared" si="44"/>
        <v>2263.3378</v>
      </c>
      <c r="Y87" s="11"/>
      <c r="Z87" s="2" t="str">
        <f>VLOOKUP(D87,[3]汇总!I$2:J$326,2,0)</f>
        <v>√</v>
      </c>
      <c r="AA87" s="2">
        <f>VLOOKUP(D87,'[4]2021.05'!$E$5:$F$203,2,0)</f>
        <v>3180</v>
      </c>
      <c r="AB87" s="2">
        <f t="shared" si="49"/>
        <v>519.264</v>
      </c>
      <c r="AC87" s="2">
        <f t="shared" si="50"/>
        <v>0</v>
      </c>
      <c r="AD87" s="2">
        <f t="shared" si="51"/>
        <v>259.63</v>
      </c>
      <c r="AE87" s="35" t="str">
        <f>VLOOKUP(C87,[7]export!$B$1:$I$388,8,0)</f>
        <v>226.9</v>
      </c>
      <c r="AF87" s="2">
        <f>VLOOKUP(C87,[8]Sheet1!$B$1:$K$500,9,0)</f>
        <v>8.51</v>
      </c>
      <c r="AG87" s="2">
        <f t="shared" si="52"/>
        <v>1.23</v>
      </c>
      <c r="AH87" s="2">
        <f>VLOOKUP(C87,'2021.06'!$C$2:$M$500,9,0)</f>
        <v>424.17</v>
      </c>
      <c r="AI87" s="2">
        <f>VLOOKUP(D87,'2021.07'!$D$2:$M$435,7,0)</f>
        <v>19.859</v>
      </c>
      <c r="AJ87" s="2">
        <f t="shared" si="47"/>
        <v>-2.8588</v>
      </c>
      <c r="AL87" s="2" t="str">
        <f>VLOOKUP(D87,[9]Sheet1!$C$1:$H$500,6,0)</f>
        <v>正常应缴</v>
      </c>
    </row>
    <row r="88" ht="20" customHeight="1" spans="1:38">
      <c r="A88" s="10">
        <f t="shared" si="48"/>
        <v>85</v>
      </c>
      <c r="B88" s="78"/>
      <c r="C88" s="11" t="s">
        <v>170</v>
      </c>
      <c r="D88" s="11" t="s">
        <v>171</v>
      </c>
      <c r="E88" s="11">
        <v>3245.4</v>
      </c>
      <c r="F88" s="11">
        <f>VLOOKUP(C88,'[11]9月'!$B:$Q,16,0)</f>
        <v>3245.4</v>
      </c>
      <c r="G88" s="11">
        <v>3245.4</v>
      </c>
      <c r="H88" s="13">
        <v>5228.42</v>
      </c>
      <c r="I88" s="11">
        <f t="shared" si="38"/>
        <v>58.42</v>
      </c>
      <c r="J88" s="11">
        <f>VLOOKUP(C88,[10]补收!$G$2454:$H$2869,2,0)</f>
        <v>58.96</v>
      </c>
      <c r="K88" s="11">
        <f t="shared" si="39"/>
        <v>519.264</v>
      </c>
      <c r="L88" s="11">
        <f>VLOOKUP(C88,[11]Sheet3!$L$1:$O$352,4,0)</f>
        <v>523.776</v>
      </c>
      <c r="M88" s="11">
        <f t="shared" si="53"/>
        <v>22.7178</v>
      </c>
      <c r="N88" s="13">
        <f t="shared" si="40"/>
        <v>444.42</v>
      </c>
      <c r="O88" s="13"/>
      <c r="P88" s="13">
        <f t="shared" si="46"/>
        <v>1627.5578</v>
      </c>
      <c r="Q88" s="11">
        <v>0</v>
      </c>
      <c r="R88" s="11">
        <f t="shared" si="41"/>
        <v>259.63</v>
      </c>
      <c r="S88" s="11">
        <f>VLOOKUP(C88,[11]Sheet3!$A:$B,2,0)</f>
        <v>261.84</v>
      </c>
      <c r="T88" s="11">
        <f t="shared" si="42"/>
        <v>9.74</v>
      </c>
      <c r="U88" s="13">
        <f t="shared" si="54"/>
        <v>104.57</v>
      </c>
      <c r="V88" s="13"/>
      <c r="W88" s="11">
        <f t="shared" si="43"/>
        <v>635.78</v>
      </c>
      <c r="X88" s="11">
        <f t="shared" si="44"/>
        <v>2263.3378</v>
      </c>
      <c r="Y88" s="11"/>
      <c r="Z88" s="2" t="str">
        <f>VLOOKUP(D88,[3]汇总!I$2:J$326,2,0)</f>
        <v>√</v>
      </c>
      <c r="AA88" s="2">
        <f>VLOOKUP(D88,'[4]2021.05'!$E$5:$F$203,2,0)</f>
        <v>3180</v>
      </c>
      <c r="AB88" s="2">
        <f t="shared" si="49"/>
        <v>519.264</v>
      </c>
      <c r="AC88" s="2">
        <f t="shared" si="50"/>
        <v>0</v>
      </c>
      <c r="AD88" s="2">
        <f t="shared" si="51"/>
        <v>259.63</v>
      </c>
      <c r="AE88" s="35" t="str">
        <f>VLOOKUP(C88,[7]export!$B$1:$I$388,8,0)</f>
        <v>226.9</v>
      </c>
      <c r="AF88" s="2">
        <f>VLOOKUP(C88,[8]Sheet1!$B$1:$K$500,9,0)</f>
        <v>8.51</v>
      </c>
      <c r="AG88" s="2">
        <f t="shared" si="52"/>
        <v>1.23</v>
      </c>
      <c r="AH88" s="2">
        <f>VLOOKUP(C88,'2021.06'!$C$2:$M$500,9,0)</f>
        <v>424.17</v>
      </c>
      <c r="AI88" s="2">
        <f>VLOOKUP(D88,'2021.07'!$D$2:$M$435,7,0)</f>
        <v>19.859</v>
      </c>
      <c r="AJ88" s="2">
        <f t="shared" si="47"/>
        <v>-2.8588</v>
      </c>
      <c r="AL88" s="2" t="str">
        <f>VLOOKUP(D88,[9]Sheet1!$C$1:$H$500,6,0)</f>
        <v>正常应缴</v>
      </c>
    </row>
    <row r="89" ht="20" customHeight="1" spans="1:38">
      <c r="A89" s="10">
        <f t="shared" si="48"/>
        <v>86</v>
      </c>
      <c r="B89" s="78"/>
      <c r="C89" s="11" t="s">
        <v>172</v>
      </c>
      <c r="D89" s="11" t="s">
        <v>173</v>
      </c>
      <c r="E89" s="11">
        <v>3245.4</v>
      </c>
      <c r="F89" s="11">
        <f>VLOOKUP(C89,'[11]9月'!$B:$Q,16,0)</f>
        <v>3245.4</v>
      </c>
      <c r="G89" s="11">
        <v>3245.4</v>
      </c>
      <c r="H89" s="13">
        <v>5228.42</v>
      </c>
      <c r="I89" s="11">
        <f t="shared" si="38"/>
        <v>58.42</v>
      </c>
      <c r="J89" s="11">
        <f>VLOOKUP(C89,[10]补收!$G$2454:$H$2869,2,0)</f>
        <v>58.96</v>
      </c>
      <c r="K89" s="11">
        <f t="shared" si="39"/>
        <v>519.264</v>
      </c>
      <c r="L89" s="11">
        <f>VLOOKUP(C89,[11]Sheet3!$L$1:$O$352,4,0)</f>
        <v>523.776</v>
      </c>
      <c r="M89" s="11">
        <f t="shared" si="53"/>
        <v>22.7178</v>
      </c>
      <c r="N89" s="13">
        <f t="shared" si="40"/>
        <v>444.42</v>
      </c>
      <c r="O89" s="13"/>
      <c r="P89" s="13">
        <f t="shared" si="46"/>
        <v>1627.5578</v>
      </c>
      <c r="Q89" s="11">
        <v>0</v>
      </c>
      <c r="R89" s="11">
        <f t="shared" si="41"/>
        <v>259.63</v>
      </c>
      <c r="S89" s="11">
        <f>VLOOKUP(C89,[11]Sheet3!$A:$B,2,0)</f>
        <v>261.84</v>
      </c>
      <c r="T89" s="11">
        <f t="shared" si="42"/>
        <v>9.74</v>
      </c>
      <c r="U89" s="13">
        <f t="shared" si="54"/>
        <v>104.57</v>
      </c>
      <c r="V89" s="13"/>
      <c r="W89" s="11">
        <f t="shared" si="43"/>
        <v>635.78</v>
      </c>
      <c r="X89" s="11">
        <f t="shared" si="44"/>
        <v>2263.3378</v>
      </c>
      <c r="Y89" s="11"/>
      <c r="Z89" s="2" t="str">
        <f>VLOOKUP(D89,[3]汇总!I$2:J$326,2,0)</f>
        <v>√</v>
      </c>
      <c r="AA89" s="2">
        <f>VLOOKUP(D89,'[4]2021.05'!$E$5:$F$203,2,0)</f>
        <v>3180</v>
      </c>
      <c r="AB89" s="2">
        <f t="shared" si="49"/>
        <v>519.264</v>
      </c>
      <c r="AC89" s="2">
        <f t="shared" si="50"/>
        <v>0</v>
      </c>
      <c r="AD89" s="2">
        <f t="shared" si="51"/>
        <v>259.63</v>
      </c>
      <c r="AE89" s="35" t="str">
        <f>VLOOKUP(C89,[7]export!$B$1:$I$388,8,0)</f>
        <v>226.9</v>
      </c>
      <c r="AF89" s="2">
        <f>VLOOKUP(C89,[8]Sheet1!$B$1:$K$500,9,0)</f>
        <v>8.51</v>
      </c>
      <c r="AG89" s="2">
        <f t="shared" si="52"/>
        <v>1.23</v>
      </c>
      <c r="AH89" s="2">
        <f>VLOOKUP(C89,'2021.06'!$C$2:$M$500,9,0)</f>
        <v>424.17</v>
      </c>
      <c r="AI89" s="2">
        <f>VLOOKUP(D89,'2021.07'!$D$2:$M$435,7,0)</f>
        <v>19.859</v>
      </c>
      <c r="AJ89" s="2">
        <f t="shared" si="47"/>
        <v>-2.8588</v>
      </c>
      <c r="AL89" s="2" t="str">
        <f>VLOOKUP(D89,[9]Sheet1!$C$1:$H$500,6,0)</f>
        <v>正常应缴</v>
      </c>
    </row>
    <row r="90" ht="20" customHeight="1" spans="1:38">
      <c r="A90" s="10">
        <f t="shared" si="48"/>
        <v>87</v>
      </c>
      <c r="B90" s="78"/>
      <c r="C90" s="11" t="s">
        <v>174</v>
      </c>
      <c r="D90" s="11" t="s">
        <v>175</v>
      </c>
      <c r="E90" s="11">
        <v>3245.4</v>
      </c>
      <c r="F90" s="11">
        <f>VLOOKUP(C90,'[11]9月'!$B:$Q,16,0)</f>
        <v>3245.4</v>
      </c>
      <c r="G90" s="11">
        <v>3245.4</v>
      </c>
      <c r="H90" s="13">
        <v>5228.42</v>
      </c>
      <c r="I90" s="11">
        <f t="shared" si="38"/>
        <v>58.42</v>
      </c>
      <c r="J90" s="11">
        <f>VLOOKUP(C90,[10]补收!$G$2454:$H$2869,2,0)</f>
        <v>58.96</v>
      </c>
      <c r="K90" s="11">
        <f t="shared" si="39"/>
        <v>519.264</v>
      </c>
      <c r="L90" s="11">
        <f>VLOOKUP(C90,[11]Sheet3!$L$1:$O$352,4,0)</f>
        <v>523.776</v>
      </c>
      <c r="M90" s="11">
        <f t="shared" si="53"/>
        <v>22.7178</v>
      </c>
      <c r="N90" s="13">
        <f t="shared" si="40"/>
        <v>444.42</v>
      </c>
      <c r="O90" s="13"/>
      <c r="P90" s="13">
        <f t="shared" si="46"/>
        <v>1627.5578</v>
      </c>
      <c r="Q90" s="11">
        <v>0</v>
      </c>
      <c r="R90" s="11">
        <f t="shared" si="41"/>
        <v>259.63</v>
      </c>
      <c r="S90" s="11">
        <f>VLOOKUP(C90,[11]Sheet3!$A:$B,2,0)</f>
        <v>261.84</v>
      </c>
      <c r="T90" s="11">
        <f t="shared" si="42"/>
        <v>9.74</v>
      </c>
      <c r="U90" s="13">
        <f t="shared" si="54"/>
        <v>104.57</v>
      </c>
      <c r="V90" s="13"/>
      <c r="W90" s="11">
        <f t="shared" si="43"/>
        <v>635.78</v>
      </c>
      <c r="X90" s="11">
        <f t="shared" si="44"/>
        <v>2263.3378</v>
      </c>
      <c r="Y90" s="11"/>
      <c r="Z90" s="2" t="str">
        <f>VLOOKUP(D90,[3]汇总!I$2:J$326,2,0)</f>
        <v>√</v>
      </c>
      <c r="AA90" s="2">
        <f>VLOOKUP(D90,'[4]2021.05'!$E$5:$F$203,2,0)</f>
        <v>3180</v>
      </c>
      <c r="AB90" s="2">
        <f t="shared" si="49"/>
        <v>519.264</v>
      </c>
      <c r="AC90" s="2">
        <f t="shared" si="50"/>
        <v>0</v>
      </c>
      <c r="AD90" s="2">
        <f t="shared" si="51"/>
        <v>259.63</v>
      </c>
      <c r="AE90" s="35" t="str">
        <f>VLOOKUP(C90,[7]export!$B$1:$I$388,8,0)</f>
        <v>226.9</v>
      </c>
      <c r="AF90" s="2">
        <f>VLOOKUP(C90,[8]Sheet1!$B$1:$K$500,9,0)</f>
        <v>8.51</v>
      </c>
      <c r="AG90" s="2">
        <f t="shared" si="52"/>
        <v>1.23</v>
      </c>
      <c r="AH90" s="2">
        <f>VLOOKUP(C90,'2021.06'!$C$2:$M$500,9,0)</f>
        <v>424.17</v>
      </c>
      <c r="AI90" s="2">
        <f>VLOOKUP(D90,'2021.07'!$D$2:$M$435,7,0)</f>
        <v>19.859</v>
      </c>
      <c r="AJ90" s="2">
        <f t="shared" si="47"/>
        <v>-2.8588</v>
      </c>
      <c r="AL90" s="2" t="str">
        <f>VLOOKUP(D90,[9]Sheet1!$C$1:$H$500,6,0)</f>
        <v>正常应缴</v>
      </c>
    </row>
    <row r="91" ht="20" customHeight="1" spans="1:38">
      <c r="A91" s="10">
        <f t="shared" si="48"/>
        <v>88</v>
      </c>
      <c r="B91" s="78"/>
      <c r="C91" s="11" t="s">
        <v>176</v>
      </c>
      <c r="D91" s="11" t="s">
        <v>177</v>
      </c>
      <c r="E91" s="11">
        <v>3245.4</v>
      </c>
      <c r="F91" s="11">
        <f>VLOOKUP(C91,'[11]9月'!$B:$Q,16,0)</f>
        <v>3245.4</v>
      </c>
      <c r="G91" s="11">
        <v>3245.4</v>
      </c>
      <c r="H91" s="13">
        <v>5228.42</v>
      </c>
      <c r="I91" s="11">
        <f t="shared" si="38"/>
        <v>58.42</v>
      </c>
      <c r="J91" s="11">
        <f>VLOOKUP(C91,[10]补收!$G$2454:$H$2869,2,0)</f>
        <v>58.96</v>
      </c>
      <c r="K91" s="11">
        <f t="shared" si="39"/>
        <v>519.264</v>
      </c>
      <c r="L91" s="11">
        <f>VLOOKUP(C91,[11]Sheet3!$L$1:$O$352,4,0)</f>
        <v>523.776</v>
      </c>
      <c r="M91" s="11">
        <f t="shared" si="53"/>
        <v>22.7178</v>
      </c>
      <c r="N91" s="13">
        <f t="shared" si="40"/>
        <v>444.42</v>
      </c>
      <c r="O91" s="13"/>
      <c r="P91" s="13">
        <f t="shared" si="46"/>
        <v>1627.5578</v>
      </c>
      <c r="Q91" s="11">
        <v>0</v>
      </c>
      <c r="R91" s="11">
        <f t="shared" si="41"/>
        <v>259.63</v>
      </c>
      <c r="S91" s="11">
        <f>VLOOKUP(C91,[11]Sheet3!$A:$B,2,0)</f>
        <v>261.84</v>
      </c>
      <c r="T91" s="11">
        <f t="shared" si="42"/>
        <v>9.74</v>
      </c>
      <c r="U91" s="13">
        <f t="shared" si="54"/>
        <v>104.57</v>
      </c>
      <c r="V91" s="13"/>
      <c r="W91" s="11">
        <f t="shared" si="43"/>
        <v>635.78</v>
      </c>
      <c r="X91" s="11">
        <f t="shared" si="44"/>
        <v>2263.3378</v>
      </c>
      <c r="Y91" s="11"/>
      <c r="Z91" s="2" t="str">
        <f>VLOOKUP(D91,[3]汇总!I$2:J$326,2,0)</f>
        <v>√</v>
      </c>
      <c r="AA91" s="2" t="e">
        <f>VLOOKUP(D91,'[4]2021.05'!$E$5:$F$203,2,0)</f>
        <v>#N/A</v>
      </c>
      <c r="AB91" s="2">
        <f t="shared" si="49"/>
        <v>519.264</v>
      </c>
      <c r="AC91" s="2">
        <f t="shared" si="50"/>
        <v>0</v>
      </c>
      <c r="AD91" s="2">
        <f t="shared" si="51"/>
        <v>259.63</v>
      </c>
      <c r="AE91" s="35" t="str">
        <f>VLOOKUP(C91,[7]export!$B$1:$I$388,8,0)</f>
        <v>226.9</v>
      </c>
      <c r="AF91" s="2">
        <f>VLOOKUP(C91,[8]Sheet1!$B$1:$K$500,9,0)</f>
        <v>8.51</v>
      </c>
      <c r="AG91" s="2">
        <f t="shared" si="52"/>
        <v>1.23</v>
      </c>
      <c r="AH91" s="2">
        <f>VLOOKUP(C91,'2021.06'!$C$2:$M$500,9,0)</f>
        <v>424.17</v>
      </c>
      <c r="AI91" s="2">
        <f>VLOOKUP(D91,'2021.07'!$D$2:$M$435,7,0)</f>
        <v>19.859</v>
      </c>
      <c r="AJ91" s="2">
        <f t="shared" si="47"/>
        <v>-2.8588</v>
      </c>
      <c r="AL91" s="2" t="str">
        <f>VLOOKUP(D91,[9]Sheet1!$C$1:$H$500,6,0)</f>
        <v>正常应缴</v>
      </c>
    </row>
    <row r="92" ht="20" customHeight="1" spans="1:38">
      <c r="A92" s="10">
        <f t="shared" si="48"/>
        <v>89</v>
      </c>
      <c r="B92" s="78"/>
      <c r="C92" s="11" t="s">
        <v>178</v>
      </c>
      <c r="D92" s="11" t="s">
        <v>179</v>
      </c>
      <c r="E92" s="11">
        <v>3245.4</v>
      </c>
      <c r="F92" s="11">
        <f>VLOOKUP(C92,'[11]9月'!$B:$Q,16,0)</f>
        <v>3245.4</v>
      </c>
      <c r="G92" s="11">
        <v>3245.4</v>
      </c>
      <c r="H92" s="13">
        <v>5228.42</v>
      </c>
      <c r="I92" s="11">
        <f t="shared" si="38"/>
        <v>58.42</v>
      </c>
      <c r="J92" s="11">
        <f>VLOOKUP(C92,[10]补收!$G$2454:$H$2869,2,0)</f>
        <v>58.96</v>
      </c>
      <c r="K92" s="11">
        <f t="shared" si="39"/>
        <v>519.264</v>
      </c>
      <c r="L92" s="11">
        <f>VLOOKUP(C92,[11]Sheet3!$L$1:$O$352,4,0)</f>
        <v>523.776</v>
      </c>
      <c r="M92" s="11">
        <f t="shared" si="53"/>
        <v>22.7178</v>
      </c>
      <c r="N92" s="13">
        <f t="shared" si="40"/>
        <v>444.42</v>
      </c>
      <c r="O92" s="13"/>
      <c r="P92" s="13">
        <f t="shared" si="46"/>
        <v>1627.5578</v>
      </c>
      <c r="Q92" s="11">
        <v>0</v>
      </c>
      <c r="R92" s="11">
        <f t="shared" si="41"/>
        <v>259.63</v>
      </c>
      <c r="S92" s="11">
        <f>VLOOKUP(C92,[11]Sheet3!$A:$B,2,0)</f>
        <v>261.84</v>
      </c>
      <c r="T92" s="11">
        <f t="shared" si="42"/>
        <v>9.74</v>
      </c>
      <c r="U92" s="13">
        <f t="shared" si="54"/>
        <v>104.57</v>
      </c>
      <c r="V92" s="13"/>
      <c r="W92" s="11">
        <f t="shared" si="43"/>
        <v>635.78</v>
      </c>
      <c r="X92" s="11">
        <f t="shared" si="44"/>
        <v>2263.3378</v>
      </c>
      <c r="Y92" s="11"/>
      <c r="Z92" s="2" t="str">
        <f>VLOOKUP(D92,[3]汇总!I$2:J$326,2,0)</f>
        <v>√</v>
      </c>
      <c r="AA92" s="2">
        <f>VLOOKUP(D92,'[4]2021.05'!$E$5:$F$203,2,0)</f>
        <v>4180</v>
      </c>
      <c r="AB92" s="2">
        <f t="shared" si="49"/>
        <v>519.264</v>
      </c>
      <c r="AC92" s="2">
        <f t="shared" si="50"/>
        <v>0</v>
      </c>
      <c r="AD92" s="2">
        <f t="shared" si="51"/>
        <v>259.63</v>
      </c>
      <c r="AE92" s="35" t="str">
        <f>VLOOKUP(C92,[7]export!$B$1:$I$388,8,0)</f>
        <v>226.9</v>
      </c>
      <c r="AF92" s="2">
        <f>VLOOKUP(C92,[8]Sheet1!$B$1:$K$500,9,0)</f>
        <v>8.51</v>
      </c>
      <c r="AG92" s="2">
        <f t="shared" si="52"/>
        <v>1.23</v>
      </c>
      <c r="AH92" s="2">
        <f>VLOOKUP(C92,'2021.06'!$C$2:$M$500,9,0)</f>
        <v>424.17</v>
      </c>
      <c r="AI92" s="2">
        <f>VLOOKUP(D92,'2021.07'!$D$2:$M$435,7,0)</f>
        <v>19.859</v>
      </c>
      <c r="AJ92" s="2">
        <f t="shared" si="47"/>
        <v>-2.8588</v>
      </c>
      <c r="AL92" s="2" t="str">
        <f>VLOOKUP(D92,[9]Sheet1!$C$1:$H$500,6,0)</f>
        <v>正常应缴</v>
      </c>
    </row>
    <row r="93" ht="20" customHeight="1" spans="1:38">
      <c r="A93" s="10">
        <f t="shared" si="48"/>
        <v>90</v>
      </c>
      <c r="B93" s="78"/>
      <c r="C93" s="11" t="s">
        <v>180</v>
      </c>
      <c r="D93" s="11" t="s">
        <v>181</v>
      </c>
      <c r="E93" s="11">
        <v>3245.4</v>
      </c>
      <c r="F93" s="11">
        <f>VLOOKUP(C93,'[11]9月'!$B:$Q,16,0)</f>
        <v>3245.4</v>
      </c>
      <c r="G93" s="11">
        <v>3245.4</v>
      </c>
      <c r="H93" s="13">
        <v>5228.42</v>
      </c>
      <c r="I93" s="11">
        <f t="shared" si="38"/>
        <v>58.42</v>
      </c>
      <c r="J93" s="11">
        <f>VLOOKUP(C93,[10]补收!$G$2454:$H$2869,2,0)</f>
        <v>58.96</v>
      </c>
      <c r="K93" s="11">
        <f t="shared" si="39"/>
        <v>519.264</v>
      </c>
      <c r="L93" s="11">
        <f>VLOOKUP(C93,[11]Sheet3!$L$1:$O$352,4,0)</f>
        <v>523.776</v>
      </c>
      <c r="M93" s="11">
        <f t="shared" si="53"/>
        <v>22.7178</v>
      </c>
      <c r="N93" s="13">
        <f t="shared" si="40"/>
        <v>444.42</v>
      </c>
      <c r="O93" s="13"/>
      <c r="P93" s="13">
        <f t="shared" si="46"/>
        <v>1627.5578</v>
      </c>
      <c r="Q93" s="11">
        <v>0</v>
      </c>
      <c r="R93" s="11">
        <f t="shared" si="41"/>
        <v>259.63</v>
      </c>
      <c r="S93" s="11">
        <f>VLOOKUP(C93,[11]Sheet3!$A:$B,2,0)</f>
        <v>261.84</v>
      </c>
      <c r="T93" s="11">
        <f t="shared" si="42"/>
        <v>9.74</v>
      </c>
      <c r="U93" s="13">
        <f t="shared" si="54"/>
        <v>104.57</v>
      </c>
      <c r="V93" s="13"/>
      <c r="W93" s="11">
        <f t="shared" si="43"/>
        <v>635.78</v>
      </c>
      <c r="X93" s="11">
        <f t="shared" si="44"/>
        <v>2263.3378</v>
      </c>
      <c r="Y93" s="11"/>
      <c r="Z93" s="2" t="str">
        <f>VLOOKUP(D93,[3]汇总!I$2:J$326,2,0)</f>
        <v>√</v>
      </c>
      <c r="AA93" s="2">
        <f>VLOOKUP(D93,'[4]2021.05'!$E$5:$F$203,2,0)</f>
        <v>3180</v>
      </c>
      <c r="AB93" s="2">
        <f t="shared" si="49"/>
        <v>519.264</v>
      </c>
      <c r="AC93" s="2">
        <f t="shared" si="50"/>
        <v>0</v>
      </c>
      <c r="AD93" s="2">
        <f t="shared" si="51"/>
        <v>259.63</v>
      </c>
      <c r="AE93" s="35" t="str">
        <f>VLOOKUP(C93,[7]export!$B$1:$I$388,8,0)</f>
        <v>226.9</v>
      </c>
      <c r="AF93" s="2">
        <f>VLOOKUP(C93,[8]Sheet1!$B$1:$K$500,9,0)</f>
        <v>8.51</v>
      </c>
      <c r="AG93" s="2">
        <f t="shared" si="52"/>
        <v>1.23</v>
      </c>
      <c r="AH93" s="2">
        <f>VLOOKUP(C93,'2021.06'!$C$2:$M$500,9,0)</f>
        <v>424.17</v>
      </c>
      <c r="AI93" s="2">
        <f>VLOOKUP(D93,'2021.07'!$D$2:$M$435,7,0)</f>
        <v>19.859</v>
      </c>
      <c r="AJ93" s="2">
        <f t="shared" si="47"/>
        <v>-2.8588</v>
      </c>
      <c r="AL93" s="2" t="str">
        <f>VLOOKUP(D93,[9]Sheet1!$C$1:$H$500,6,0)</f>
        <v>正常应缴</v>
      </c>
    </row>
    <row r="94" ht="20" customHeight="1" spans="1:38">
      <c r="A94" s="10">
        <f t="shared" si="48"/>
        <v>91</v>
      </c>
      <c r="B94" s="78"/>
      <c r="C94" s="11" t="s">
        <v>184</v>
      </c>
      <c r="D94" s="11" t="s">
        <v>185</v>
      </c>
      <c r="E94" s="11">
        <v>3245.4</v>
      </c>
      <c r="F94" s="11">
        <f>VLOOKUP(C94,'[11]9月'!$B:$Q,16,0)</f>
        <v>3245.4</v>
      </c>
      <c r="G94" s="11">
        <v>3245.4</v>
      </c>
      <c r="H94" s="13">
        <v>5228.42</v>
      </c>
      <c r="I94" s="11">
        <f t="shared" si="38"/>
        <v>58.42</v>
      </c>
      <c r="J94" s="11">
        <f>VLOOKUP(C94,[10]补收!$G$2454:$H$2869,2,0)</f>
        <v>58.96</v>
      </c>
      <c r="K94" s="11">
        <f t="shared" si="39"/>
        <v>519.264</v>
      </c>
      <c r="L94" s="11">
        <f>VLOOKUP(C94,[11]Sheet3!$L$1:$O$352,4,0)</f>
        <v>523.776</v>
      </c>
      <c r="M94" s="11">
        <f t="shared" si="53"/>
        <v>22.7178</v>
      </c>
      <c r="N94" s="13">
        <f t="shared" si="40"/>
        <v>444.42</v>
      </c>
      <c r="O94" s="13"/>
      <c r="P94" s="13">
        <f t="shared" si="46"/>
        <v>1627.5578</v>
      </c>
      <c r="Q94" s="11">
        <v>0</v>
      </c>
      <c r="R94" s="11">
        <f t="shared" si="41"/>
        <v>259.63</v>
      </c>
      <c r="S94" s="11">
        <f>VLOOKUP(C94,[11]Sheet3!$A:$B,2,0)</f>
        <v>261.84</v>
      </c>
      <c r="T94" s="11">
        <f t="shared" si="42"/>
        <v>9.74</v>
      </c>
      <c r="U94" s="13">
        <f t="shared" si="54"/>
        <v>104.57</v>
      </c>
      <c r="V94" s="13"/>
      <c r="W94" s="11">
        <f t="shared" si="43"/>
        <v>635.78</v>
      </c>
      <c r="X94" s="11">
        <f t="shared" si="44"/>
        <v>2263.3378</v>
      </c>
      <c r="Y94" s="11"/>
      <c r="Z94" s="2" t="str">
        <f>VLOOKUP(D94,[3]汇总!I$2:J$326,2,0)</f>
        <v>√</v>
      </c>
      <c r="AA94" s="2" t="e">
        <f>VLOOKUP(D94,'[4]2021.05'!$E$5:$F$203,2,0)</f>
        <v>#N/A</v>
      </c>
      <c r="AB94" s="2">
        <f t="shared" si="49"/>
        <v>519.264</v>
      </c>
      <c r="AC94" s="2">
        <f t="shared" si="50"/>
        <v>0</v>
      </c>
      <c r="AD94" s="2">
        <f t="shared" si="51"/>
        <v>259.63</v>
      </c>
      <c r="AE94" s="35" t="str">
        <f>VLOOKUP(C94,[7]export!$B$1:$I$388,8,0)</f>
        <v>226.9</v>
      </c>
      <c r="AF94" s="2">
        <f>VLOOKUP(C94,[8]Sheet1!$B$1:$K$500,9,0)</f>
        <v>8.51</v>
      </c>
      <c r="AG94" s="2">
        <f t="shared" si="52"/>
        <v>1.23</v>
      </c>
      <c r="AH94" s="2">
        <f>VLOOKUP(C94,'2021.06'!$C$2:$M$500,9,0)</f>
        <v>424.17</v>
      </c>
      <c r="AI94" s="2">
        <f>VLOOKUP(D94,'2021.07'!$D$2:$M$435,7,0)</f>
        <v>19.859</v>
      </c>
      <c r="AJ94" s="2">
        <f t="shared" si="47"/>
        <v>-2.8588</v>
      </c>
      <c r="AL94" s="2" t="str">
        <f>VLOOKUP(D94,[9]Sheet1!$C$1:$H$500,6,0)</f>
        <v>正常应缴</v>
      </c>
    </row>
    <row r="95" ht="20" customHeight="1" spans="1:38">
      <c r="A95" s="10">
        <f t="shared" si="48"/>
        <v>92</v>
      </c>
      <c r="B95" s="78"/>
      <c r="C95" s="11" t="s">
        <v>186</v>
      </c>
      <c r="D95" s="11" t="s">
        <v>187</v>
      </c>
      <c r="E95" s="11">
        <v>3245.4</v>
      </c>
      <c r="F95" s="11">
        <f>VLOOKUP(C95,'[11]9月'!$B:$Q,16,0)</f>
        <v>3245.4</v>
      </c>
      <c r="G95" s="11">
        <v>3245.4</v>
      </c>
      <c r="H95" s="13">
        <v>5228.42</v>
      </c>
      <c r="I95" s="11">
        <f t="shared" si="38"/>
        <v>58.42</v>
      </c>
      <c r="J95" s="11">
        <f>VLOOKUP(C95,[10]补收!$G$2454:$H$2869,2,0)</f>
        <v>58.96</v>
      </c>
      <c r="K95" s="11">
        <f t="shared" si="39"/>
        <v>519.264</v>
      </c>
      <c r="L95" s="11">
        <f>VLOOKUP(C95,[11]Sheet3!$L$1:$O$352,4,0)</f>
        <v>523.776</v>
      </c>
      <c r="M95" s="11">
        <f t="shared" si="53"/>
        <v>22.7178</v>
      </c>
      <c r="N95" s="13">
        <f t="shared" si="40"/>
        <v>444.42</v>
      </c>
      <c r="O95" s="13"/>
      <c r="P95" s="13">
        <f t="shared" si="46"/>
        <v>1627.5578</v>
      </c>
      <c r="Q95" s="11">
        <v>0</v>
      </c>
      <c r="R95" s="11">
        <f t="shared" si="41"/>
        <v>259.63</v>
      </c>
      <c r="S95" s="11">
        <f>VLOOKUP(C95,[11]Sheet3!$A:$B,2,0)</f>
        <v>261.84</v>
      </c>
      <c r="T95" s="11">
        <f t="shared" si="42"/>
        <v>9.74</v>
      </c>
      <c r="U95" s="13">
        <f t="shared" si="54"/>
        <v>104.57</v>
      </c>
      <c r="V95" s="13"/>
      <c r="W95" s="11">
        <f t="shared" si="43"/>
        <v>635.78</v>
      </c>
      <c r="X95" s="11">
        <f t="shared" si="44"/>
        <v>2263.3378</v>
      </c>
      <c r="Y95" s="11"/>
      <c r="Z95" s="2" t="str">
        <f>VLOOKUP(D95,[3]汇总!I$2:J$326,2,0)</f>
        <v>√</v>
      </c>
      <c r="AA95" s="2">
        <f>VLOOKUP(D95,'[4]2021.05'!$E$5:$F$203,2,0)</f>
        <v>3180</v>
      </c>
      <c r="AB95" s="2">
        <f t="shared" si="49"/>
        <v>519.264</v>
      </c>
      <c r="AC95" s="2">
        <f t="shared" si="50"/>
        <v>0</v>
      </c>
      <c r="AD95" s="2">
        <f t="shared" si="51"/>
        <v>259.63</v>
      </c>
      <c r="AE95" s="35" t="str">
        <f>VLOOKUP(C95,[7]export!$B$1:$I$388,8,0)</f>
        <v>226.9</v>
      </c>
      <c r="AF95" s="2">
        <f>VLOOKUP(C95,[8]Sheet1!$B$1:$K$500,9,0)</f>
        <v>8.51</v>
      </c>
      <c r="AG95" s="2">
        <f t="shared" si="52"/>
        <v>1.23</v>
      </c>
      <c r="AH95" s="2">
        <f>VLOOKUP(C95,'2021.06'!$C$2:$M$500,9,0)</f>
        <v>424.17</v>
      </c>
      <c r="AI95" s="2">
        <f>VLOOKUP(D95,'2021.07'!$D$2:$M$435,7,0)</f>
        <v>19.859</v>
      </c>
      <c r="AJ95" s="2">
        <f t="shared" si="47"/>
        <v>-2.8588</v>
      </c>
      <c r="AL95" s="2" t="str">
        <f>VLOOKUP(D95,[9]Sheet1!$C$1:$H$500,6,0)</f>
        <v>正常应缴</v>
      </c>
    </row>
    <row r="96" ht="20" customHeight="1" spans="1:38">
      <c r="A96" s="10">
        <f t="shared" si="48"/>
        <v>93</v>
      </c>
      <c r="B96" s="78"/>
      <c r="C96" s="11" t="s">
        <v>190</v>
      </c>
      <c r="D96" s="11" t="s">
        <v>191</v>
      </c>
      <c r="E96" s="11">
        <v>3245.4</v>
      </c>
      <c r="F96" s="11">
        <f>VLOOKUP(C96,'[11]9月'!$B:$Q,16,0)</f>
        <v>3245.4</v>
      </c>
      <c r="G96" s="11">
        <v>3245.4</v>
      </c>
      <c r="H96" s="13">
        <v>5228.42</v>
      </c>
      <c r="I96" s="11">
        <f t="shared" si="38"/>
        <v>58.42</v>
      </c>
      <c r="J96" s="11">
        <f>VLOOKUP(C96,[10]补收!$G$2454:$H$2869,2,0)</f>
        <v>58.96</v>
      </c>
      <c r="K96" s="11">
        <f t="shared" si="39"/>
        <v>519.264</v>
      </c>
      <c r="L96" s="11">
        <f>VLOOKUP(C96,[11]Sheet3!$L$1:$O$352,4,0)</f>
        <v>523.776</v>
      </c>
      <c r="M96" s="11">
        <f t="shared" si="53"/>
        <v>22.7178</v>
      </c>
      <c r="N96" s="13">
        <f t="shared" si="40"/>
        <v>444.42</v>
      </c>
      <c r="O96" s="13"/>
      <c r="P96" s="13">
        <f t="shared" si="46"/>
        <v>1627.5578</v>
      </c>
      <c r="Q96" s="11">
        <v>0</v>
      </c>
      <c r="R96" s="11">
        <f t="shared" si="41"/>
        <v>259.63</v>
      </c>
      <c r="S96" s="11">
        <f>VLOOKUP(C96,[11]Sheet3!$A:$B,2,0)</f>
        <v>261.84</v>
      </c>
      <c r="T96" s="11">
        <f t="shared" si="42"/>
        <v>9.74</v>
      </c>
      <c r="U96" s="13">
        <f t="shared" si="54"/>
        <v>104.57</v>
      </c>
      <c r="V96" s="13"/>
      <c r="W96" s="11">
        <f t="shared" si="43"/>
        <v>635.78</v>
      </c>
      <c r="X96" s="11">
        <f t="shared" si="44"/>
        <v>2263.3378</v>
      </c>
      <c r="Y96" s="11"/>
      <c r="Z96" s="2" t="str">
        <f>VLOOKUP(D96,[3]汇总!I$2:J$326,2,0)</f>
        <v>√</v>
      </c>
      <c r="AA96" s="2">
        <f>VLOOKUP(D96,'[4]2021.05'!$E$5:$F$203,2,0)</f>
        <v>3180</v>
      </c>
      <c r="AB96" s="2">
        <f t="shared" si="49"/>
        <v>519.264</v>
      </c>
      <c r="AC96" s="2">
        <f t="shared" si="50"/>
        <v>0</v>
      </c>
      <c r="AD96" s="2">
        <f t="shared" si="51"/>
        <v>259.63</v>
      </c>
      <c r="AE96" s="35" t="str">
        <f>VLOOKUP(C96,[7]export!$B$1:$I$388,8,0)</f>
        <v>226.9</v>
      </c>
      <c r="AF96" s="2">
        <f>VLOOKUP(C96,[8]Sheet1!$B$1:$K$500,9,0)</f>
        <v>8.51</v>
      </c>
      <c r="AG96" s="2">
        <f t="shared" si="52"/>
        <v>1.23</v>
      </c>
      <c r="AH96" s="2">
        <f>VLOOKUP(C96,'2021.06'!$C$2:$M$500,9,0)</f>
        <v>424.17</v>
      </c>
      <c r="AI96" s="2">
        <f>VLOOKUP(D96,'2021.07'!$D$2:$M$435,7,0)</f>
        <v>19.859</v>
      </c>
      <c r="AJ96" s="2">
        <f t="shared" si="47"/>
        <v>-2.8588</v>
      </c>
      <c r="AL96" s="2" t="str">
        <f>VLOOKUP(D96,[9]Sheet1!$C$1:$H$500,6,0)</f>
        <v>正常应缴</v>
      </c>
    </row>
    <row r="97" ht="20" customHeight="1" spans="1:38">
      <c r="A97" s="10">
        <f t="shared" si="48"/>
        <v>94</v>
      </c>
      <c r="B97" s="78"/>
      <c r="C97" s="11" t="s">
        <v>192</v>
      </c>
      <c r="D97" s="11" t="s">
        <v>193</v>
      </c>
      <c r="E97" s="11">
        <v>3820</v>
      </c>
      <c r="F97" s="11">
        <f>VLOOKUP(C97,'[11]9月'!$B:$Q,16,0)</f>
        <v>3820</v>
      </c>
      <c r="G97" s="11">
        <v>3820</v>
      </c>
      <c r="H97" s="13">
        <v>5228.42</v>
      </c>
      <c r="I97" s="11">
        <f t="shared" si="38"/>
        <v>68.76</v>
      </c>
      <c r="J97" s="11">
        <v>0</v>
      </c>
      <c r="K97" s="11">
        <f t="shared" si="39"/>
        <v>611.2</v>
      </c>
      <c r="L97" s="11">
        <v>0</v>
      </c>
      <c r="M97" s="11">
        <f t="shared" si="53"/>
        <v>26.74</v>
      </c>
      <c r="N97" s="13">
        <f t="shared" si="40"/>
        <v>444.42</v>
      </c>
      <c r="O97" s="13"/>
      <c r="P97" s="13">
        <f t="shared" si="46"/>
        <v>1151.12</v>
      </c>
      <c r="Q97" s="11">
        <v>0</v>
      </c>
      <c r="R97" s="11">
        <f t="shared" si="41"/>
        <v>305.6</v>
      </c>
      <c r="S97" s="11">
        <v>0</v>
      </c>
      <c r="T97" s="11">
        <f t="shared" si="42"/>
        <v>11.46</v>
      </c>
      <c r="U97" s="13">
        <f t="shared" si="54"/>
        <v>104.57</v>
      </c>
      <c r="V97" s="13"/>
      <c r="W97" s="11">
        <f t="shared" si="43"/>
        <v>421.63</v>
      </c>
      <c r="X97" s="11">
        <f t="shared" si="44"/>
        <v>1572.75</v>
      </c>
      <c r="Y97" s="11"/>
      <c r="Z97" s="2" t="str">
        <f>VLOOKUP(D97,[3]汇总!I$2:J$326,2,0)</f>
        <v>√</v>
      </c>
      <c r="AA97" s="2">
        <f>VLOOKUP(D97,'[4]2021.05'!$E$5:$F$203,2,0)</f>
        <v>4180</v>
      </c>
      <c r="AB97" s="2">
        <f t="shared" si="49"/>
        <v>611.2</v>
      </c>
      <c r="AC97" s="2">
        <f t="shared" si="50"/>
        <v>0</v>
      </c>
      <c r="AD97" s="2">
        <f t="shared" si="51"/>
        <v>305.6</v>
      </c>
      <c r="AE97" s="35" t="str">
        <f>VLOOKUP(C97,[7]export!$B$1:$I$388,8,0)</f>
        <v>305.6</v>
      </c>
      <c r="AF97" s="2">
        <f>VLOOKUP(C97,[8]Sheet1!$B$1:$K$500,9,0)</f>
        <v>11.46</v>
      </c>
      <c r="AG97" s="2">
        <f t="shared" si="52"/>
        <v>0</v>
      </c>
      <c r="AH97" s="2">
        <f>VLOOKUP(C97,'2021.06'!$C$2:$M$500,9,0)</f>
        <v>424.17</v>
      </c>
      <c r="AI97" s="2">
        <f>VLOOKUP(D97,'2021.07'!$D$2:$M$435,7,0)</f>
        <v>26.74</v>
      </c>
      <c r="AJ97" s="2">
        <f t="shared" si="47"/>
        <v>0</v>
      </c>
      <c r="AL97" s="2" t="str">
        <f>VLOOKUP(D97,[9]Sheet1!$C$1:$H$500,6,0)</f>
        <v>正常应缴</v>
      </c>
    </row>
    <row r="98" ht="20" customHeight="1" spans="1:38">
      <c r="A98" s="10">
        <f t="shared" si="48"/>
        <v>95</v>
      </c>
      <c r="B98" s="78"/>
      <c r="C98" s="11" t="s">
        <v>194</v>
      </c>
      <c r="D98" s="11" t="s">
        <v>195</v>
      </c>
      <c r="E98" s="11">
        <v>3820</v>
      </c>
      <c r="F98" s="11">
        <f>VLOOKUP(C98,'[11]9月'!$B:$Q,16,0)</f>
        <v>3820</v>
      </c>
      <c r="G98" s="11">
        <v>3820</v>
      </c>
      <c r="H98" s="13">
        <v>5228.42</v>
      </c>
      <c r="I98" s="11">
        <f t="shared" si="38"/>
        <v>68.76</v>
      </c>
      <c r="J98" s="11">
        <v>0</v>
      </c>
      <c r="K98" s="11">
        <f t="shared" si="39"/>
        <v>611.2</v>
      </c>
      <c r="L98" s="11">
        <v>0</v>
      </c>
      <c r="M98" s="11">
        <f t="shared" si="53"/>
        <v>26.74</v>
      </c>
      <c r="N98" s="13">
        <f t="shared" si="40"/>
        <v>444.42</v>
      </c>
      <c r="O98" s="13"/>
      <c r="P98" s="13">
        <f t="shared" si="46"/>
        <v>1151.12</v>
      </c>
      <c r="Q98" s="11">
        <v>0</v>
      </c>
      <c r="R98" s="11">
        <f t="shared" si="41"/>
        <v>305.6</v>
      </c>
      <c r="S98" s="11">
        <v>0</v>
      </c>
      <c r="T98" s="11">
        <f t="shared" si="42"/>
        <v>11.46</v>
      </c>
      <c r="U98" s="13">
        <f t="shared" si="54"/>
        <v>104.57</v>
      </c>
      <c r="V98" s="13"/>
      <c r="W98" s="11">
        <f t="shared" si="43"/>
        <v>421.63</v>
      </c>
      <c r="X98" s="11">
        <f t="shared" si="44"/>
        <v>1572.75</v>
      </c>
      <c r="Y98" s="11"/>
      <c r="Z98" s="2" t="str">
        <f>VLOOKUP(D98,[3]汇总!I$2:J$326,2,0)</f>
        <v>√</v>
      </c>
      <c r="AA98" s="2">
        <f>VLOOKUP(D98,'[4]2021.05'!$E$5:$F$203,2,0)</f>
        <v>4180</v>
      </c>
      <c r="AB98" s="2">
        <f t="shared" si="49"/>
        <v>611.2</v>
      </c>
      <c r="AC98" s="2">
        <f t="shared" si="50"/>
        <v>0</v>
      </c>
      <c r="AD98" s="2">
        <f t="shared" si="51"/>
        <v>305.6</v>
      </c>
      <c r="AE98" s="35" t="str">
        <f>VLOOKUP(C98,[7]export!$B$1:$I$388,8,0)</f>
        <v>305.6</v>
      </c>
      <c r="AF98" s="2">
        <f>VLOOKUP(C98,[8]Sheet1!$B$1:$K$500,9,0)</f>
        <v>11.46</v>
      </c>
      <c r="AG98" s="2">
        <f t="shared" si="52"/>
        <v>0</v>
      </c>
      <c r="AH98" s="2">
        <f>VLOOKUP(C98,'2021.06'!$C$2:$M$500,9,0)</f>
        <v>424.17</v>
      </c>
      <c r="AI98" s="2">
        <f>VLOOKUP(D98,'2021.07'!$D$2:$M$435,7,0)</f>
        <v>26.74</v>
      </c>
      <c r="AJ98" s="2">
        <f t="shared" si="47"/>
        <v>0</v>
      </c>
      <c r="AL98" s="2" t="str">
        <f>VLOOKUP(D98,[9]Sheet1!$C$1:$H$500,6,0)</f>
        <v>正常应缴</v>
      </c>
    </row>
    <row r="99" ht="20" customHeight="1" spans="1:38">
      <c r="A99" s="10">
        <f t="shared" si="48"/>
        <v>96</v>
      </c>
      <c r="B99" s="78"/>
      <c r="C99" s="11" t="s">
        <v>196</v>
      </c>
      <c r="D99" s="11" t="s">
        <v>197</v>
      </c>
      <c r="E99" s="11">
        <v>3245.4</v>
      </c>
      <c r="F99" s="11">
        <f>VLOOKUP(C99,'[11]9月'!$B:$Q,16,0)</f>
        <v>3245.4</v>
      </c>
      <c r="G99" s="11">
        <v>3245.4</v>
      </c>
      <c r="H99" s="13">
        <v>5228.42</v>
      </c>
      <c r="I99" s="11">
        <f t="shared" si="38"/>
        <v>58.42</v>
      </c>
      <c r="J99" s="11">
        <f>VLOOKUP(C99,[10]补收!$G$2454:$H$2869,2,0)</f>
        <v>58.96</v>
      </c>
      <c r="K99" s="11">
        <f t="shared" si="39"/>
        <v>519.264</v>
      </c>
      <c r="L99" s="11">
        <f>VLOOKUP(C99,[11]Sheet3!$L$1:$O$352,4,0)</f>
        <v>523.776</v>
      </c>
      <c r="M99" s="11">
        <f t="shared" si="53"/>
        <v>22.7178</v>
      </c>
      <c r="N99" s="13">
        <f t="shared" si="40"/>
        <v>444.42</v>
      </c>
      <c r="O99" s="13"/>
      <c r="P99" s="13">
        <f t="shared" si="46"/>
        <v>1627.5578</v>
      </c>
      <c r="Q99" s="11">
        <v>0</v>
      </c>
      <c r="R99" s="11">
        <f t="shared" si="41"/>
        <v>259.63</v>
      </c>
      <c r="S99" s="11">
        <f>VLOOKUP(C99,[11]Sheet3!$A:$B,2,0)</f>
        <v>261.84</v>
      </c>
      <c r="T99" s="11">
        <f t="shared" si="42"/>
        <v>9.74</v>
      </c>
      <c r="U99" s="13">
        <f t="shared" si="54"/>
        <v>104.57</v>
      </c>
      <c r="V99" s="13"/>
      <c r="W99" s="11">
        <f t="shared" si="43"/>
        <v>635.78</v>
      </c>
      <c r="X99" s="11">
        <f t="shared" si="44"/>
        <v>2263.3378</v>
      </c>
      <c r="Y99" s="11"/>
      <c r="Z99" s="2" t="str">
        <f>VLOOKUP(D99,[3]汇总!I$2:J$326,2,0)</f>
        <v>√</v>
      </c>
      <c r="AA99" s="2">
        <f>VLOOKUP(D99,'[4]2021.05'!$E$5:$F$203,2,0)</f>
        <v>3180</v>
      </c>
      <c r="AB99" s="2">
        <f t="shared" si="49"/>
        <v>519.264</v>
      </c>
      <c r="AC99" s="2">
        <f t="shared" si="50"/>
        <v>0</v>
      </c>
      <c r="AD99" s="2">
        <f t="shared" si="51"/>
        <v>259.63</v>
      </c>
      <c r="AE99" s="35" t="str">
        <f>VLOOKUP(C99,[7]export!$B$1:$I$388,8,0)</f>
        <v>226.9</v>
      </c>
      <c r="AF99" s="2">
        <f>VLOOKUP(C99,[8]Sheet1!$B$1:$K$500,9,0)</f>
        <v>8.51</v>
      </c>
      <c r="AG99" s="2">
        <f t="shared" si="52"/>
        <v>1.23</v>
      </c>
      <c r="AH99" s="2">
        <f>VLOOKUP(C99,'2021.06'!$C$2:$M$500,9,0)</f>
        <v>424.17</v>
      </c>
      <c r="AI99" s="2">
        <f>VLOOKUP(D99,'2021.07'!$D$2:$M$435,7,0)</f>
        <v>19.859</v>
      </c>
      <c r="AJ99" s="2">
        <f t="shared" si="47"/>
        <v>-2.8588</v>
      </c>
      <c r="AL99" s="2" t="str">
        <f>VLOOKUP(D99,[9]Sheet1!$C$1:$H$500,6,0)</f>
        <v>正常应缴</v>
      </c>
    </row>
    <row r="100" ht="20" customHeight="1" spans="1:38">
      <c r="A100" s="10">
        <f t="shared" si="48"/>
        <v>97</v>
      </c>
      <c r="B100" s="78"/>
      <c r="C100" s="11" t="s">
        <v>198</v>
      </c>
      <c r="D100" s="11" t="s">
        <v>199</v>
      </c>
      <c r="E100" s="11">
        <v>3245.4</v>
      </c>
      <c r="F100" s="11">
        <f>VLOOKUP(C100,'[11]9月'!$B:$Q,16,0)</f>
        <v>3245.4</v>
      </c>
      <c r="G100" s="11">
        <v>3245.4</v>
      </c>
      <c r="H100" s="13">
        <v>5228.42</v>
      </c>
      <c r="I100" s="11">
        <f t="shared" si="38"/>
        <v>58.42</v>
      </c>
      <c r="J100" s="11">
        <f>VLOOKUP(C100,[10]补收!$G$2454:$H$2869,2,0)</f>
        <v>58.96</v>
      </c>
      <c r="K100" s="11">
        <f t="shared" si="39"/>
        <v>519.264</v>
      </c>
      <c r="L100" s="11">
        <f>VLOOKUP(C100,[11]Sheet3!$L$1:$O$352,4,0)</f>
        <v>523.776</v>
      </c>
      <c r="M100" s="11">
        <f t="shared" si="53"/>
        <v>22.7178</v>
      </c>
      <c r="N100" s="13">
        <f t="shared" si="40"/>
        <v>444.42</v>
      </c>
      <c r="O100" s="13"/>
      <c r="P100" s="13">
        <f t="shared" si="46"/>
        <v>1627.5578</v>
      </c>
      <c r="Q100" s="11">
        <v>0</v>
      </c>
      <c r="R100" s="11">
        <f t="shared" si="41"/>
        <v>259.63</v>
      </c>
      <c r="S100" s="11">
        <f>VLOOKUP(C100,[11]Sheet3!$A:$B,2,0)</f>
        <v>261.84</v>
      </c>
      <c r="T100" s="11">
        <f t="shared" si="42"/>
        <v>9.74</v>
      </c>
      <c r="U100" s="13">
        <f t="shared" si="54"/>
        <v>104.57</v>
      </c>
      <c r="V100" s="13"/>
      <c r="W100" s="11">
        <f t="shared" si="43"/>
        <v>635.78</v>
      </c>
      <c r="X100" s="11">
        <f t="shared" si="44"/>
        <v>2263.3378</v>
      </c>
      <c r="Y100" s="11"/>
      <c r="Z100" s="2" t="str">
        <f>VLOOKUP(D100,[3]汇总!I$2:J$326,2,0)</f>
        <v>√</v>
      </c>
      <c r="AA100" s="2">
        <f>VLOOKUP(D100,'[4]2021.05'!$E$5:$F$203,2,0)</f>
        <v>3180</v>
      </c>
      <c r="AB100" s="2">
        <f t="shared" si="49"/>
        <v>519.264</v>
      </c>
      <c r="AC100" s="2">
        <f t="shared" si="50"/>
        <v>0</v>
      </c>
      <c r="AD100" s="2">
        <f t="shared" si="51"/>
        <v>259.63</v>
      </c>
      <c r="AE100" s="35" t="str">
        <f>VLOOKUP(C100,[7]export!$B$1:$I$388,8,0)</f>
        <v>226.9</v>
      </c>
      <c r="AF100" s="2">
        <f>VLOOKUP(C100,[8]Sheet1!$B$1:$K$500,9,0)</f>
        <v>8.51</v>
      </c>
      <c r="AG100" s="2">
        <f t="shared" si="52"/>
        <v>1.23</v>
      </c>
      <c r="AH100" s="2">
        <f>VLOOKUP(C100,'2021.06'!$C$2:$M$500,9,0)</f>
        <v>424.17</v>
      </c>
      <c r="AI100" s="2">
        <f>VLOOKUP(D100,'2021.07'!$D$2:$M$435,7,0)</f>
        <v>19.859</v>
      </c>
      <c r="AJ100" s="2">
        <f t="shared" si="47"/>
        <v>-2.8588</v>
      </c>
      <c r="AL100" s="2" t="str">
        <f>VLOOKUP(D100,[9]Sheet1!$C$1:$H$500,6,0)</f>
        <v>正常应缴</v>
      </c>
    </row>
    <row r="101" ht="20" customHeight="1" spans="1:38">
      <c r="A101" s="10">
        <f t="shared" si="48"/>
        <v>98</v>
      </c>
      <c r="B101" s="78"/>
      <c r="C101" s="11" t="s">
        <v>202</v>
      </c>
      <c r="D101" s="11" t="s">
        <v>203</v>
      </c>
      <c r="E101" s="11">
        <v>3245.4</v>
      </c>
      <c r="F101" s="11">
        <f>VLOOKUP(C101,'[11]9月'!$B:$Q,16,0)</f>
        <v>3245.4</v>
      </c>
      <c r="G101" s="11">
        <v>3245.4</v>
      </c>
      <c r="H101" s="13">
        <v>5228.42</v>
      </c>
      <c r="I101" s="11">
        <f t="shared" si="38"/>
        <v>58.42</v>
      </c>
      <c r="J101" s="11">
        <f>VLOOKUP(C101,[10]补收!$G$2454:$H$2869,2,0)</f>
        <v>58.96</v>
      </c>
      <c r="K101" s="11">
        <f t="shared" si="39"/>
        <v>519.264</v>
      </c>
      <c r="L101" s="11">
        <f>VLOOKUP(C101,[11]Sheet3!$L$1:$O$352,4,0)</f>
        <v>523.776</v>
      </c>
      <c r="M101" s="11">
        <f t="shared" si="53"/>
        <v>22.7178</v>
      </c>
      <c r="N101" s="13">
        <f t="shared" si="40"/>
        <v>444.42</v>
      </c>
      <c r="O101" s="13"/>
      <c r="P101" s="13">
        <f t="shared" si="46"/>
        <v>1627.5578</v>
      </c>
      <c r="Q101" s="11">
        <v>0</v>
      </c>
      <c r="R101" s="11">
        <f t="shared" si="41"/>
        <v>259.63</v>
      </c>
      <c r="S101" s="11">
        <f>VLOOKUP(C101,[11]Sheet3!$A:$B,2,0)</f>
        <v>261.84</v>
      </c>
      <c r="T101" s="11">
        <f t="shared" si="42"/>
        <v>9.74</v>
      </c>
      <c r="U101" s="13">
        <f t="shared" si="54"/>
        <v>104.57</v>
      </c>
      <c r="V101" s="13"/>
      <c r="W101" s="11">
        <f t="shared" si="43"/>
        <v>635.78</v>
      </c>
      <c r="X101" s="11">
        <f t="shared" si="44"/>
        <v>2263.3378</v>
      </c>
      <c r="Y101" s="11"/>
      <c r="Z101" s="2" t="str">
        <f>VLOOKUP(D101,[3]汇总!I$2:J$326,2,0)</f>
        <v>√</v>
      </c>
      <c r="AA101" s="2">
        <f>VLOOKUP(D101,'[4]2021.05'!$E$5:$F$203,2,0)</f>
        <v>3180</v>
      </c>
      <c r="AB101" s="2">
        <f t="shared" si="49"/>
        <v>519.264</v>
      </c>
      <c r="AC101" s="2">
        <f t="shared" si="50"/>
        <v>0</v>
      </c>
      <c r="AD101" s="2">
        <f t="shared" si="51"/>
        <v>259.63</v>
      </c>
      <c r="AE101" s="35" t="str">
        <f>VLOOKUP(C101,[7]export!$B$1:$I$388,8,0)</f>
        <v>226.9</v>
      </c>
      <c r="AF101" s="2">
        <f>VLOOKUP(C101,[8]Sheet1!$B$1:$K$500,9,0)</f>
        <v>8.51</v>
      </c>
      <c r="AG101" s="2">
        <f t="shared" si="52"/>
        <v>1.23</v>
      </c>
      <c r="AH101" s="2">
        <f>VLOOKUP(C101,'2021.06'!$C$2:$M$500,9,0)</f>
        <v>424.17</v>
      </c>
      <c r="AI101" s="2">
        <f>VLOOKUP(D101,'2021.07'!$D$2:$M$435,7,0)</f>
        <v>19.859</v>
      </c>
      <c r="AJ101" s="2">
        <f t="shared" si="47"/>
        <v>-2.8588</v>
      </c>
      <c r="AL101" s="2" t="str">
        <f>VLOOKUP(D101,[9]Sheet1!$C$1:$H$500,6,0)</f>
        <v>正常应缴</v>
      </c>
    </row>
    <row r="102" ht="20" customHeight="1" spans="1:38">
      <c r="A102" s="10">
        <f t="shared" si="48"/>
        <v>99</v>
      </c>
      <c r="B102" s="78"/>
      <c r="C102" s="11" t="s">
        <v>204</v>
      </c>
      <c r="D102" s="11" t="s">
        <v>205</v>
      </c>
      <c r="E102" s="11">
        <v>3245.4</v>
      </c>
      <c r="F102" s="11">
        <f>VLOOKUP(C102,'[11]9月'!$B:$Q,16,0)</f>
        <v>3245.4</v>
      </c>
      <c r="G102" s="11">
        <v>3245.4</v>
      </c>
      <c r="H102" s="13">
        <v>5228.42</v>
      </c>
      <c r="I102" s="11">
        <f t="shared" si="38"/>
        <v>58.42</v>
      </c>
      <c r="J102" s="11">
        <f>VLOOKUP(C102,[10]补收!$G$2454:$H$2869,2,0)</f>
        <v>58.96</v>
      </c>
      <c r="K102" s="11">
        <f t="shared" si="39"/>
        <v>519.264</v>
      </c>
      <c r="L102" s="11">
        <f>VLOOKUP(C102,[11]Sheet3!$L$1:$O$352,4,0)</f>
        <v>523.776</v>
      </c>
      <c r="M102" s="11">
        <f t="shared" si="53"/>
        <v>22.7178</v>
      </c>
      <c r="N102" s="13">
        <f t="shared" si="40"/>
        <v>444.42</v>
      </c>
      <c r="O102" s="13"/>
      <c r="P102" s="13">
        <f t="shared" si="46"/>
        <v>1627.5578</v>
      </c>
      <c r="Q102" s="11">
        <v>0</v>
      </c>
      <c r="R102" s="11">
        <f t="shared" si="41"/>
        <v>259.63</v>
      </c>
      <c r="S102" s="11">
        <f>VLOOKUP(C102,[11]Sheet3!$A:$B,2,0)</f>
        <v>261.84</v>
      </c>
      <c r="T102" s="11">
        <f t="shared" si="42"/>
        <v>9.74</v>
      </c>
      <c r="U102" s="13">
        <f t="shared" si="54"/>
        <v>104.57</v>
      </c>
      <c r="V102" s="13"/>
      <c r="W102" s="11">
        <f t="shared" si="43"/>
        <v>635.78</v>
      </c>
      <c r="X102" s="11">
        <f t="shared" si="44"/>
        <v>2263.3378</v>
      </c>
      <c r="Y102" s="11"/>
      <c r="Z102" s="2" t="str">
        <f>VLOOKUP(D102,[3]汇总!I$2:J$326,2,0)</f>
        <v>√</v>
      </c>
      <c r="AA102" s="2">
        <f>VLOOKUP(D102,'[4]2021.05'!$E$5:$F$203,2,0)</f>
        <v>3180</v>
      </c>
      <c r="AB102" s="2">
        <f t="shared" si="49"/>
        <v>519.264</v>
      </c>
      <c r="AC102" s="2">
        <f t="shared" si="50"/>
        <v>0</v>
      </c>
      <c r="AD102" s="2">
        <f t="shared" si="51"/>
        <v>259.63</v>
      </c>
      <c r="AE102" s="35" t="str">
        <f>VLOOKUP(C102,[7]export!$B$1:$I$388,8,0)</f>
        <v>226.9</v>
      </c>
      <c r="AF102" s="2">
        <f>VLOOKUP(C102,[8]Sheet1!$B$1:$K$500,9,0)</f>
        <v>8.51</v>
      </c>
      <c r="AG102" s="2">
        <f t="shared" si="52"/>
        <v>1.23</v>
      </c>
      <c r="AH102" s="2">
        <f>VLOOKUP(C102,'2021.06'!$C$2:$M$500,9,0)</f>
        <v>424.17</v>
      </c>
      <c r="AI102" s="2">
        <f>VLOOKUP(D102,'2021.07'!$D$2:$M$435,7,0)</f>
        <v>19.859</v>
      </c>
      <c r="AJ102" s="2">
        <f t="shared" si="47"/>
        <v>-2.8588</v>
      </c>
      <c r="AL102" s="2" t="str">
        <f>VLOOKUP(D102,[9]Sheet1!$C$1:$H$500,6,0)</f>
        <v>正常应缴</v>
      </c>
    </row>
    <row r="103" ht="20" customHeight="1" spans="1:38">
      <c r="A103" s="10">
        <f t="shared" si="48"/>
        <v>100</v>
      </c>
      <c r="B103" s="78"/>
      <c r="C103" s="11" t="s">
        <v>208</v>
      </c>
      <c r="D103" s="11" t="s">
        <v>209</v>
      </c>
      <c r="E103" s="11">
        <v>3245.4</v>
      </c>
      <c r="F103" s="11">
        <f>VLOOKUP(C103,'[11]9月'!$B:$Q,16,0)</f>
        <v>3245.4</v>
      </c>
      <c r="G103" s="11">
        <v>3245.4</v>
      </c>
      <c r="H103" s="13">
        <v>5228.42</v>
      </c>
      <c r="I103" s="11">
        <f t="shared" si="38"/>
        <v>58.42</v>
      </c>
      <c r="J103" s="11">
        <f>VLOOKUP(C103,[10]补收!$G$2454:$H$2869,2,0)</f>
        <v>58.96</v>
      </c>
      <c r="K103" s="11">
        <f t="shared" si="39"/>
        <v>519.264</v>
      </c>
      <c r="L103" s="11">
        <f>VLOOKUP(C103,[11]Sheet3!$L$1:$O$352,4,0)</f>
        <v>523.776</v>
      </c>
      <c r="M103" s="11">
        <f t="shared" si="53"/>
        <v>22.7178</v>
      </c>
      <c r="N103" s="13">
        <f t="shared" si="40"/>
        <v>444.42</v>
      </c>
      <c r="O103" s="13"/>
      <c r="P103" s="13">
        <f t="shared" si="46"/>
        <v>1627.5578</v>
      </c>
      <c r="Q103" s="11">
        <v>0</v>
      </c>
      <c r="R103" s="11">
        <f t="shared" si="41"/>
        <v>259.63</v>
      </c>
      <c r="S103" s="11">
        <f>VLOOKUP(C103,[11]Sheet3!$A:$B,2,0)</f>
        <v>261.84</v>
      </c>
      <c r="T103" s="11">
        <f t="shared" si="42"/>
        <v>9.74</v>
      </c>
      <c r="U103" s="13">
        <f t="shared" si="54"/>
        <v>104.57</v>
      </c>
      <c r="V103" s="13"/>
      <c r="W103" s="11">
        <f t="shared" si="43"/>
        <v>635.78</v>
      </c>
      <c r="X103" s="11">
        <f t="shared" si="44"/>
        <v>2263.3378</v>
      </c>
      <c r="Y103" s="11"/>
      <c r="Z103" s="2" t="str">
        <f>VLOOKUP(D103,[3]汇总!I$2:J$326,2,0)</f>
        <v>√</v>
      </c>
      <c r="AA103" s="2">
        <f>VLOOKUP(D103,'[4]2021.05'!$E$5:$F$203,2,0)</f>
        <v>4180</v>
      </c>
      <c r="AB103" s="2">
        <f t="shared" si="49"/>
        <v>519.264</v>
      </c>
      <c r="AC103" s="2">
        <f t="shared" si="50"/>
        <v>0</v>
      </c>
      <c r="AD103" s="2">
        <f t="shared" si="51"/>
        <v>259.63</v>
      </c>
      <c r="AE103" s="35" t="str">
        <f>VLOOKUP(C103,[7]export!$B$1:$I$388,8,0)</f>
        <v>226.9</v>
      </c>
      <c r="AF103" s="2">
        <f>VLOOKUP(C103,[8]Sheet1!$B$1:$K$500,9,0)</f>
        <v>8.51</v>
      </c>
      <c r="AG103" s="2">
        <f t="shared" si="52"/>
        <v>1.23</v>
      </c>
      <c r="AH103" s="2">
        <f>VLOOKUP(C103,'2021.06'!$C$2:$M$500,9,0)</f>
        <v>424.17</v>
      </c>
      <c r="AI103" s="2">
        <f>VLOOKUP(D103,'2021.07'!$D$2:$M$435,7,0)</f>
        <v>19.859</v>
      </c>
      <c r="AJ103" s="2">
        <f t="shared" si="47"/>
        <v>-2.8588</v>
      </c>
      <c r="AL103" s="2" t="str">
        <f>VLOOKUP(D103,[9]Sheet1!$C$1:$H$500,6,0)</f>
        <v>正常应缴</v>
      </c>
    </row>
    <row r="104" ht="20" customHeight="1" spans="1:38">
      <c r="A104" s="10">
        <f t="shared" si="48"/>
        <v>101</v>
      </c>
      <c r="B104" s="78"/>
      <c r="C104" s="11" t="s">
        <v>210</v>
      </c>
      <c r="D104" s="11" t="s">
        <v>211</v>
      </c>
      <c r="E104" s="11">
        <v>3245.4</v>
      </c>
      <c r="F104" s="11">
        <f>VLOOKUP(C104,'[11]9月'!$B:$Q,16,0)</f>
        <v>3245.4</v>
      </c>
      <c r="G104" s="11">
        <v>3245.4</v>
      </c>
      <c r="H104" s="13">
        <v>5228.42</v>
      </c>
      <c r="I104" s="11">
        <f t="shared" si="38"/>
        <v>58.42</v>
      </c>
      <c r="J104" s="11">
        <f>VLOOKUP(C104,[10]补收!$G$2454:$H$2869,2,0)</f>
        <v>58.96</v>
      </c>
      <c r="K104" s="11">
        <f t="shared" si="39"/>
        <v>519.264</v>
      </c>
      <c r="L104" s="11">
        <f>VLOOKUP(C104,[11]Sheet3!$L$1:$O$352,4,0)</f>
        <v>523.776</v>
      </c>
      <c r="M104" s="11">
        <f t="shared" si="53"/>
        <v>22.7178</v>
      </c>
      <c r="N104" s="13">
        <f t="shared" si="40"/>
        <v>444.42</v>
      </c>
      <c r="O104" s="13"/>
      <c r="P104" s="13">
        <f t="shared" si="46"/>
        <v>1627.5578</v>
      </c>
      <c r="Q104" s="11">
        <v>0</v>
      </c>
      <c r="R104" s="11">
        <f t="shared" si="41"/>
        <v>259.63</v>
      </c>
      <c r="S104" s="11">
        <f>VLOOKUP(C104,[11]Sheet3!$A:$B,2,0)</f>
        <v>261.84</v>
      </c>
      <c r="T104" s="11">
        <f t="shared" si="42"/>
        <v>9.74</v>
      </c>
      <c r="U104" s="13">
        <f t="shared" si="54"/>
        <v>104.57</v>
      </c>
      <c r="V104" s="13"/>
      <c r="W104" s="11">
        <f t="shared" si="43"/>
        <v>635.78</v>
      </c>
      <c r="X104" s="11">
        <f t="shared" si="44"/>
        <v>2263.3378</v>
      </c>
      <c r="Y104" s="11"/>
      <c r="Z104" s="2" t="str">
        <f>VLOOKUP(D104,[3]汇总!I$2:J$326,2,0)</f>
        <v>√</v>
      </c>
      <c r="AA104" s="2">
        <f>VLOOKUP(D104,'[4]2021.05'!$E$5:$F$203,2,0)</f>
        <v>4180</v>
      </c>
      <c r="AB104" s="2">
        <f t="shared" si="49"/>
        <v>519.264</v>
      </c>
      <c r="AC104" s="2">
        <f t="shared" si="50"/>
        <v>0</v>
      </c>
      <c r="AD104" s="2">
        <f t="shared" si="51"/>
        <v>259.63</v>
      </c>
      <c r="AE104" s="35" t="str">
        <f>VLOOKUP(C104,[7]export!$B$1:$I$388,8,0)</f>
        <v>226.9</v>
      </c>
      <c r="AF104" s="2">
        <f>VLOOKUP(C104,[8]Sheet1!$B$1:$K$500,9,0)</f>
        <v>8.51</v>
      </c>
      <c r="AG104" s="2">
        <f t="shared" si="52"/>
        <v>1.23</v>
      </c>
      <c r="AH104" s="2">
        <f>VLOOKUP(C104,'2021.06'!$C$2:$M$500,9,0)</f>
        <v>424.17</v>
      </c>
      <c r="AI104" s="2">
        <f>VLOOKUP(D104,'2021.07'!$D$2:$M$435,7,0)</f>
        <v>19.859</v>
      </c>
      <c r="AJ104" s="2">
        <f t="shared" si="47"/>
        <v>-2.8588</v>
      </c>
      <c r="AL104" s="2" t="str">
        <f>VLOOKUP(D104,[9]Sheet1!$C$1:$H$500,6,0)</f>
        <v>正常应缴</v>
      </c>
    </row>
    <row r="105" ht="20" customHeight="1" spans="1:38">
      <c r="A105" s="10">
        <f t="shared" si="48"/>
        <v>102</v>
      </c>
      <c r="B105" s="78"/>
      <c r="C105" s="11" t="s">
        <v>218</v>
      </c>
      <c r="D105" s="11" t="s">
        <v>219</v>
      </c>
      <c r="E105" s="11">
        <v>3245.4</v>
      </c>
      <c r="F105" s="11">
        <f>VLOOKUP(C105,'[11]9月'!$B:$Q,16,0)</f>
        <v>3245.4</v>
      </c>
      <c r="G105" s="11">
        <v>3245.4</v>
      </c>
      <c r="H105" s="13">
        <v>5228.42</v>
      </c>
      <c r="I105" s="11">
        <f t="shared" si="38"/>
        <v>58.42</v>
      </c>
      <c r="J105" s="11">
        <f>VLOOKUP(C105,[10]补收!$G$2454:$H$2869,2,0)</f>
        <v>25.62</v>
      </c>
      <c r="K105" s="11">
        <f t="shared" si="39"/>
        <v>519.264</v>
      </c>
      <c r="L105" s="11">
        <f>VLOOKUP(C105,[11]Sheet3!$L$1:$O$352,4,0)</f>
        <v>227.752</v>
      </c>
      <c r="M105" s="11">
        <f t="shared" si="53"/>
        <v>22.7178</v>
      </c>
      <c r="N105" s="13">
        <f t="shared" si="40"/>
        <v>444.42</v>
      </c>
      <c r="O105" s="13"/>
      <c r="P105" s="13">
        <f t="shared" si="46"/>
        <v>1298.1938</v>
      </c>
      <c r="Q105" s="11">
        <v>0</v>
      </c>
      <c r="R105" s="11">
        <f t="shared" si="41"/>
        <v>259.63</v>
      </c>
      <c r="S105" s="11">
        <f>VLOOKUP(C105,[11]Sheet3!$A:$B,2,0)</f>
        <v>113.89</v>
      </c>
      <c r="T105" s="11">
        <f t="shared" si="42"/>
        <v>9.74</v>
      </c>
      <c r="U105" s="13">
        <f t="shared" si="54"/>
        <v>104.57</v>
      </c>
      <c r="V105" s="13"/>
      <c r="W105" s="11">
        <f t="shared" si="43"/>
        <v>487.83</v>
      </c>
      <c r="X105" s="11">
        <f t="shared" si="44"/>
        <v>1786.0238</v>
      </c>
      <c r="Y105" s="11"/>
      <c r="Z105" s="2" t="str">
        <f>VLOOKUP(D105,[3]汇总!I$2:J$326,2,0)</f>
        <v>√</v>
      </c>
      <c r="AA105" s="2">
        <f>VLOOKUP(D105,'[4]2021.05'!$E$5:$F$203,2,0)</f>
        <v>3180</v>
      </c>
      <c r="AB105" s="2">
        <f t="shared" si="49"/>
        <v>519.264</v>
      </c>
      <c r="AC105" s="2">
        <f t="shared" si="50"/>
        <v>0</v>
      </c>
      <c r="AD105" s="2">
        <f t="shared" si="51"/>
        <v>259.63</v>
      </c>
      <c r="AE105" s="35" t="str">
        <f>VLOOKUP(C105,[7]export!$B$1:$I$388,8,0)</f>
        <v>243.36</v>
      </c>
      <c r="AF105" s="2">
        <f>VLOOKUP(C105,[8]Sheet1!$B$1:$K$500,9,0)</f>
        <v>9.13</v>
      </c>
      <c r="AG105" s="2">
        <f t="shared" si="52"/>
        <v>0.609999999999999</v>
      </c>
      <c r="AH105" s="2">
        <f>VLOOKUP(C105,'2021.06'!$C$2:$M$500,9,0)</f>
        <v>424.17</v>
      </c>
      <c r="AI105" s="2">
        <f>VLOOKUP(D105,'2021.07'!$D$2:$M$435,7,0)</f>
        <v>21.301</v>
      </c>
      <c r="AJ105" s="2">
        <f t="shared" si="47"/>
        <v>-1.4168</v>
      </c>
      <c r="AL105" s="2" t="str">
        <f>VLOOKUP(D105,[9]Sheet1!$C$1:$H$500,6,0)</f>
        <v>正常应缴</v>
      </c>
    </row>
    <row r="106" ht="20" customHeight="1" spans="1:38">
      <c r="A106" s="10">
        <f t="shared" si="48"/>
        <v>103</v>
      </c>
      <c r="B106" s="78"/>
      <c r="C106" s="11" t="s">
        <v>220</v>
      </c>
      <c r="D106" s="11" t="s">
        <v>221</v>
      </c>
      <c r="E106" s="11">
        <v>3245.4</v>
      </c>
      <c r="F106" s="11">
        <f>VLOOKUP(C106,'[11]9月'!$B:$Q,16,0)</f>
        <v>3245.4</v>
      </c>
      <c r="G106" s="11">
        <v>3245.4</v>
      </c>
      <c r="H106" s="13">
        <v>5228.42</v>
      </c>
      <c r="I106" s="11">
        <f t="shared" si="38"/>
        <v>58.42</v>
      </c>
      <c r="J106" s="11">
        <f>VLOOKUP(C106,[10]补收!$G$2454:$H$2869,2,0)</f>
        <v>25.62</v>
      </c>
      <c r="K106" s="11">
        <f t="shared" si="39"/>
        <v>519.264</v>
      </c>
      <c r="L106" s="11">
        <f>VLOOKUP(C106,[11]Sheet3!$L$1:$O$352,4,0)</f>
        <v>227.752</v>
      </c>
      <c r="M106" s="11">
        <f t="shared" si="53"/>
        <v>22.7178</v>
      </c>
      <c r="N106" s="13">
        <f t="shared" si="40"/>
        <v>444.42</v>
      </c>
      <c r="O106" s="13"/>
      <c r="P106" s="13">
        <f t="shared" si="46"/>
        <v>1298.1938</v>
      </c>
      <c r="Q106" s="11">
        <v>0</v>
      </c>
      <c r="R106" s="11">
        <f t="shared" si="41"/>
        <v>259.63</v>
      </c>
      <c r="S106" s="11">
        <f>VLOOKUP(C106,[11]Sheet3!$A:$B,2,0)</f>
        <v>113.89</v>
      </c>
      <c r="T106" s="11">
        <f t="shared" si="42"/>
        <v>9.74</v>
      </c>
      <c r="U106" s="13">
        <f t="shared" si="54"/>
        <v>104.57</v>
      </c>
      <c r="V106" s="13"/>
      <c r="W106" s="11">
        <f t="shared" si="43"/>
        <v>487.83</v>
      </c>
      <c r="X106" s="11">
        <f t="shared" si="44"/>
        <v>1786.0238</v>
      </c>
      <c r="Y106" s="11"/>
      <c r="Z106" s="2" t="str">
        <f>VLOOKUP(D106,[3]汇总!I$2:J$326,2,0)</f>
        <v>√</v>
      </c>
      <c r="AA106" s="2" t="e">
        <f>VLOOKUP(D106,'[4]2021.05'!$E$5:$F$203,2,0)</f>
        <v>#N/A</v>
      </c>
      <c r="AB106" s="2">
        <f t="shared" si="49"/>
        <v>519.264</v>
      </c>
      <c r="AC106" s="2">
        <f t="shared" si="50"/>
        <v>0</v>
      </c>
      <c r="AD106" s="2">
        <f t="shared" si="51"/>
        <v>259.63</v>
      </c>
      <c r="AE106" s="35" t="str">
        <f>VLOOKUP(C106,[7]export!$B$1:$I$388,8,0)</f>
        <v>243.36</v>
      </c>
      <c r="AF106" s="2">
        <f>VLOOKUP(C106,[8]Sheet1!$B$1:$K$500,9,0)</f>
        <v>9.13</v>
      </c>
      <c r="AG106" s="2">
        <f t="shared" si="52"/>
        <v>0.609999999999999</v>
      </c>
      <c r="AH106" s="2">
        <f>VLOOKUP(C106,'2021.06'!$C$2:$M$500,9,0)</f>
        <v>424.17</v>
      </c>
      <c r="AI106" s="2">
        <f>VLOOKUP(D106,'2021.07'!$D$2:$M$435,7,0)</f>
        <v>21.301</v>
      </c>
      <c r="AJ106" s="2">
        <f t="shared" si="47"/>
        <v>-1.4168</v>
      </c>
      <c r="AL106" s="2" t="str">
        <f>VLOOKUP(D106,[9]Sheet1!$C$1:$H$500,6,0)</f>
        <v>正常应缴</v>
      </c>
    </row>
    <row r="107" ht="20" customHeight="1" spans="1:38">
      <c r="A107" s="10">
        <f t="shared" si="48"/>
        <v>104</v>
      </c>
      <c r="B107" s="78"/>
      <c r="C107" s="11" t="s">
        <v>746</v>
      </c>
      <c r="D107" s="11" t="s">
        <v>747</v>
      </c>
      <c r="E107" s="11">
        <v>3245.4</v>
      </c>
      <c r="F107" s="11">
        <f>VLOOKUP(C107,'[11]9月'!$B:$Q,16,0)</f>
        <v>3245.4</v>
      </c>
      <c r="G107" s="11">
        <v>3245.4</v>
      </c>
      <c r="H107" s="13">
        <v>5228.42</v>
      </c>
      <c r="I107" s="11">
        <f t="shared" si="38"/>
        <v>58.42</v>
      </c>
      <c r="J107" s="11">
        <f>VLOOKUP(C107,[10]补收!$G$2454:$H$2869,2,0)</f>
        <v>21.96</v>
      </c>
      <c r="K107" s="11">
        <f t="shared" si="39"/>
        <v>519.264</v>
      </c>
      <c r="L107" s="11">
        <f>VLOOKUP(C107,[11]Sheet3!$L$1:$O$352,4,0)</f>
        <v>195.216</v>
      </c>
      <c r="M107" s="11">
        <f t="shared" si="53"/>
        <v>22.7178</v>
      </c>
      <c r="N107" s="13">
        <f t="shared" si="40"/>
        <v>444.42</v>
      </c>
      <c r="O107" s="13"/>
      <c r="P107" s="13">
        <f t="shared" si="46"/>
        <v>1261.9978</v>
      </c>
      <c r="Q107" s="11">
        <v>0</v>
      </c>
      <c r="R107" s="11">
        <f t="shared" si="41"/>
        <v>259.63</v>
      </c>
      <c r="S107" s="11">
        <f>VLOOKUP(C107,[11]Sheet3!$A:$B,2,0)</f>
        <v>97.62</v>
      </c>
      <c r="T107" s="11">
        <f t="shared" si="42"/>
        <v>9.74</v>
      </c>
      <c r="U107" s="13">
        <f t="shared" si="54"/>
        <v>104.57</v>
      </c>
      <c r="V107" s="13"/>
      <c r="W107" s="11">
        <f t="shared" si="43"/>
        <v>471.56</v>
      </c>
      <c r="X107" s="11">
        <f t="shared" si="44"/>
        <v>1733.5578</v>
      </c>
      <c r="Y107" s="11"/>
      <c r="Z107" s="2" t="str">
        <f>VLOOKUP(D107,[3]汇总!I$2:J$326,2,0)</f>
        <v>√</v>
      </c>
      <c r="AA107" s="2">
        <f>VLOOKUP(D107,'[4]2021.05'!$E$5:$F$203,2,0)</f>
        <v>4180</v>
      </c>
      <c r="AB107" s="2">
        <f t="shared" si="49"/>
        <v>519.264</v>
      </c>
      <c r="AC107" s="2">
        <f t="shared" si="50"/>
        <v>0</v>
      </c>
      <c r="AD107" s="2">
        <f t="shared" si="51"/>
        <v>259.63</v>
      </c>
      <c r="AE107" s="35" t="str">
        <f>VLOOKUP(C107,[7]export!$B$1:$I$388,8,0)</f>
        <v>243.36</v>
      </c>
      <c r="AF107" s="2">
        <f>VLOOKUP(C107,[8]Sheet1!$B$1:$K$500,9,0)</f>
        <v>9.13</v>
      </c>
      <c r="AG107" s="2">
        <f t="shared" si="52"/>
        <v>0.609999999999999</v>
      </c>
      <c r="AH107" s="2">
        <f>VLOOKUP(C107,'2021.06'!$C$2:$M$500,9,0)</f>
        <v>424.17</v>
      </c>
      <c r="AI107" s="2">
        <f>VLOOKUP(D107,'2021.07'!$D$2:$M$435,7,0)</f>
        <v>21.301</v>
      </c>
      <c r="AJ107" s="2">
        <f t="shared" si="47"/>
        <v>-1.4168</v>
      </c>
      <c r="AL107" s="2" t="str">
        <f>VLOOKUP(D107,[9]Sheet1!$C$1:$H$500,6,0)</f>
        <v>正常应缴</v>
      </c>
    </row>
    <row r="108" ht="20" customHeight="1" spans="1:38">
      <c r="A108" s="10">
        <f t="shared" si="48"/>
        <v>105</v>
      </c>
      <c r="B108" s="78"/>
      <c r="C108" s="11" t="s">
        <v>750</v>
      </c>
      <c r="D108" s="213" t="s">
        <v>751</v>
      </c>
      <c r="E108" s="11">
        <v>3245.4</v>
      </c>
      <c r="F108" s="11">
        <f>VLOOKUP(C108,'[11]9月'!$B:$Q,16,0)</f>
        <v>3245.4</v>
      </c>
      <c r="G108" s="11">
        <v>3245.4</v>
      </c>
      <c r="H108" s="13">
        <v>5228.42</v>
      </c>
      <c r="I108" s="11">
        <f t="shared" si="38"/>
        <v>58.42</v>
      </c>
      <c r="J108" s="11">
        <f>VLOOKUP(C108,[10]补收!$G$2454:$H$2869,2,0)</f>
        <v>21.96</v>
      </c>
      <c r="K108" s="11">
        <f t="shared" si="39"/>
        <v>519.264</v>
      </c>
      <c r="L108" s="11">
        <f>VLOOKUP(C108,[11]Sheet3!$L$1:$O$352,4,0)</f>
        <v>195.216</v>
      </c>
      <c r="M108" s="11">
        <f t="shared" si="53"/>
        <v>22.7178</v>
      </c>
      <c r="N108" s="13">
        <f t="shared" si="40"/>
        <v>444.42</v>
      </c>
      <c r="O108" s="13"/>
      <c r="P108" s="13">
        <f t="shared" si="46"/>
        <v>1261.9978</v>
      </c>
      <c r="Q108" s="11">
        <v>0</v>
      </c>
      <c r="R108" s="11">
        <f t="shared" si="41"/>
        <v>259.63</v>
      </c>
      <c r="S108" s="11">
        <f>VLOOKUP(C108,[11]Sheet3!$A:$B,2,0)</f>
        <v>97.62</v>
      </c>
      <c r="T108" s="11">
        <f t="shared" si="42"/>
        <v>9.74</v>
      </c>
      <c r="U108" s="13">
        <f t="shared" si="54"/>
        <v>104.57</v>
      </c>
      <c r="V108" s="13"/>
      <c r="W108" s="11">
        <f t="shared" si="43"/>
        <v>471.56</v>
      </c>
      <c r="X108" s="11">
        <f t="shared" si="44"/>
        <v>1733.5578</v>
      </c>
      <c r="Y108" s="11"/>
      <c r="Z108" s="2" t="str">
        <f>VLOOKUP(D108,[3]汇总!I$2:J$326,2,0)</f>
        <v>√</v>
      </c>
      <c r="AA108" s="2" t="e">
        <f>VLOOKUP(D108,'[4]2021.05'!$E$5:$F$203,2,0)</f>
        <v>#N/A</v>
      </c>
      <c r="AB108" s="2">
        <f t="shared" si="49"/>
        <v>519.264</v>
      </c>
      <c r="AC108" s="2">
        <f t="shared" si="50"/>
        <v>0</v>
      </c>
      <c r="AD108" s="2">
        <f t="shared" si="51"/>
        <v>259.63</v>
      </c>
      <c r="AE108" s="35" t="str">
        <f>VLOOKUP(C108,[7]export!$B$1:$I$388,8,0)</f>
        <v>243.36</v>
      </c>
      <c r="AF108" s="2">
        <f>VLOOKUP(C108,[8]Sheet1!$B$1:$K$500,9,0)</f>
        <v>9.13</v>
      </c>
      <c r="AG108" s="2">
        <f t="shared" si="52"/>
        <v>0.609999999999999</v>
      </c>
      <c r="AH108" s="2">
        <f>VLOOKUP(C108,'2021.06'!$C$2:$M$500,9,0)</f>
        <v>424.17</v>
      </c>
      <c r="AI108" s="2">
        <f>VLOOKUP(D108,'2021.07'!$D$2:$M$435,7,0)</f>
        <v>21.301</v>
      </c>
      <c r="AJ108" s="2">
        <f t="shared" si="47"/>
        <v>-1.4168</v>
      </c>
      <c r="AL108" s="2" t="str">
        <f>VLOOKUP(D108,[9]Sheet1!$C$1:$H$500,6,0)</f>
        <v>正常应缴</v>
      </c>
    </row>
    <row r="109" ht="20" customHeight="1" spans="1:38">
      <c r="A109" s="10">
        <f t="shared" si="48"/>
        <v>106</v>
      </c>
      <c r="B109" s="78"/>
      <c r="C109" s="11" t="s">
        <v>787</v>
      </c>
      <c r="D109" s="11" t="s">
        <v>788</v>
      </c>
      <c r="E109" s="11">
        <v>3245.4</v>
      </c>
      <c r="F109" s="11">
        <f>VLOOKUP(C109,'[11]9月'!$B:$Q,16,0)</f>
        <v>3245.4</v>
      </c>
      <c r="G109" s="11">
        <v>3245.4</v>
      </c>
      <c r="H109" s="13">
        <v>5228.42</v>
      </c>
      <c r="I109" s="11">
        <f t="shared" si="38"/>
        <v>58.42</v>
      </c>
      <c r="J109" s="11">
        <f>VLOOKUP(C109,[10]补收!$G$2454:$H$2869,2,0)</f>
        <v>18.3</v>
      </c>
      <c r="K109" s="11">
        <f t="shared" si="39"/>
        <v>519.264</v>
      </c>
      <c r="L109" s="11">
        <f>VLOOKUP(C109,[11]Sheet3!$L$1:$O$352,4,0)</f>
        <v>162.68</v>
      </c>
      <c r="M109" s="11">
        <f t="shared" si="53"/>
        <v>22.7178</v>
      </c>
      <c r="N109" s="13">
        <f t="shared" si="40"/>
        <v>444.42</v>
      </c>
      <c r="O109" s="13"/>
      <c r="P109" s="13">
        <f t="shared" si="46"/>
        <v>1225.8018</v>
      </c>
      <c r="Q109" s="11">
        <v>0</v>
      </c>
      <c r="R109" s="11">
        <f t="shared" si="41"/>
        <v>259.63</v>
      </c>
      <c r="S109" s="11">
        <f>VLOOKUP(C109,[11]Sheet3!$A:$B,2,0)</f>
        <v>81.35</v>
      </c>
      <c r="T109" s="11">
        <f t="shared" si="42"/>
        <v>9.74</v>
      </c>
      <c r="U109" s="13">
        <f t="shared" si="54"/>
        <v>104.57</v>
      </c>
      <c r="V109" s="13"/>
      <c r="W109" s="11">
        <f t="shared" si="43"/>
        <v>455.29</v>
      </c>
      <c r="X109" s="11">
        <f t="shared" si="44"/>
        <v>1681.0918</v>
      </c>
      <c r="Y109" s="11"/>
      <c r="Z109" s="2" t="str">
        <f>VLOOKUP(D109,[3]汇总!I$2:J$326,2,0)</f>
        <v>√</v>
      </c>
      <c r="AA109" s="2" t="e">
        <f>VLOOKUP(D109,'[4]2021.05'!$E$5:$F$203,2,0)</f>
        <v>#N/A</v>
      </c>
      <c r="AB109" s="2">
        <f t="shared" si="49"/>
        <v>519.264</v>
      </c>
      <c r="AC109" s="2">
        <f t="shared" si="50"/>
        <v>0</v>
      </c>
      <c r="AD109" s="2">
        <f t="shared" si="51"/>
        <v>259.63</v>
      </c>
      <c r="AE109" s="35" t="str">
        <f>VLOOKUP(C109,[7]export!$B$1:$I$388,8,0)</f>
        <v>243.36</v>
      </c>
      <c r="AF109" s="2">
        <f>VLOOKUP(C109,[8]Sheet1!$B$1:$K$500,9,0)</f>
        <v>9.13</v>
      </c>
      <c r="AG109" s="2">
        <f t="shared" si="52"/>
        <v>0.609999999999999</v>
      </c>
      <c r="AH109" s="2">
        <f>VLOOKUP(C109,'2021.06'!$C$2:$M$500,9,0)</f>
        <v>424.17</v>
      </c>
      <c r="AI109" s="2">
        <f>VLOOKUP(D109,'2021.07'!$D$2:$M$435,7,0)</f>
        <v>21.301</v>
      </c>
      <c r="AJ109" s="2">
        <f t="shared" si="47"/>
        <v>-1.4168</v>
      </c>
      <c r="AL109" s="2" t="str">
        <f>VLOOKUP(D109,[9]Sheet1!$C$1:$H$500,6,0)</f>
        <v>正常应缴</v>
      </c>
    </row>
    <row r="110" ht="20" customHeight="1" spans="1:38">
      <c r="A110" s="10">
        <f t="shared" si="48"/>
        <v>107</v>
      </c>
      <c r="B110" s="78"/>
      <c r="C110" s="11" t="s">
        <v>789</v>
      </c>
      <c r="D110" s="11" t="s">
        <v>790</v>
      </c>
      <c r="E110" s="11">
        <v>3245.4</v>
      </c>
      <c r="F110" s="11">
        <f>VLOOKUP(C110,'[11]9月'!$B:$Q,16,0)</f>
        <v>3245.4</v>
      </c>
      <c r="G110" s="11">
        <v>3245.4</v>
      </c>
      <c r="H110" s="13">
        <v>5228.42</v>
      </c>
      <c r="I110" s="11">
        <f t="shared" si="38"/>
        <v>58.42</v>
      </c>
      <c r="J110" s="11">
        <f>VLOOKUP(C110,[10]补收!$G$2454:$H$2869,2,0)</f>
        <v>18.3</v>
      </c>
      <c r="K110" s="11">
        <f t="shared" si="39"/>
        <v>519.264</v>
      </c>
      <c r="L110" s="11">
        <f>VLOOKUP(C110,[11]Sheet3!$L$1:$O$352,4,0)</f>
        <v>162.68</v>
      </c>
      <c r="M110" s="11">
        <f t="shared" si="53"/>
        <v>22.7178</v>
      </c>
      <c r="N110" s="13">
        <f t="shared" si="40"/>
        <v>444.42</v>
      </c>
      <c r="O110" s="13"/>
      <c r="P110" s="13">
        <f t="shared" si="46"/>
        <v>1225.8018</v>
      </c>
      <c r="Q110" s="11">
        <v>0</v>
      </c>
      <c r="R110" s="11">
        <f t="shared" si="41"/>
        <v>259.63</v>
      </c>
      <c r="S110" s="11">
        <f>VLOOKUP(C110,[11]Sheet3!$A:$B,2,0)</f>
        <v>81.35</v>
      </c>
      <c r="T110" s="11">
        <f t="shared" si="42"/>
        <v>9.74</v>
      </c>
      <c r="U110" s="13">
        <f t="shared" si="54"/>
        <v>104.57</v>
      </c>
      <c r="V110" s="13"/>
      <c r="W110" s="11">
        <f t="shared" si="43"/>
        <v>455.29</v>
      </c>
      <c r="X110" s="11">
        <f t="shared" si="44"/>
        <v>1681.0918</v>
      </c>
      <c r="Y110" s="11"/>
      <c r="Z110" s="2" t="str">
        <f>VLOOKUP(D110,[3]汇总!I$2:J$326,2,0)</f>
        <v>√</v>
      </c>
      <c r="AA110" s="2" t="e">
        <f>VLOOKUP(D110,'[4]2021.05'!$E$5:$F$203,2,0)</f>
        <v>#N/A</v>
      </c>
      <c r="AB110" s="2">
        <f t="shared" si="49"/>
        <v>519.264</v>
      </c>
      <c r="AC110" s="2">
        <f t="shared" si="50"/>
        <v>0</v>
      </c>
      <c r="AD110" s="2">
        <f t="shared" si="51"/>
        <v>259.63</v>
      </c>
      <c r="AE110" s="35" t="str">
        <f>VLOOKUP(C110,[7]export!$B$1:$I$388,8,0)</f>
        <v>243.36</v>
      </c>
      <c r="AF110" s="2">
        <f>VLOOKUP(C110,[8]Sheet1!$B$1:$K$500,9,0)</f>
        <v>9.13</v>
      </c>
      <c r="AG110" s="2">
        <f t="shared" si="52"/>
        <v>0.609999999999999</v>
      </c>
      <c r="AH110" s="2">
        <f>VLOOKUP(C110,'2021.06'!$C$2:$M$500,9,0)</f>
        <v>424.17</v>
      </c>
      <c r="AI110" s="2">
        <f>VLOOKUP(D110,'2021.07'!$D$2:$M$435,7,0)</f>
        <v>21.301</v>
      </c>
      <c r="AJ110" s="2">
        <f t="shared" si="47"/>
        <v>-1.4168</v>
      </c>
      <c r="AL110" s="2" t="str">
        <f>VLOOKUP(D110,[9]Sheet1!$C$1:$H$500,6,0)</f>
        <v>正常应缴</v>
      </c>
    </row>
    <row r="111" ht="20" customHeight="1" spans="1:38">
      <c r="A111" s="10">
        <f t="shared" si="48"/>
        <v>108</v>
      </c>
      <c r="B111" s="78"/>
      <c r="C111" s="11" t="s">
        <v>791</v>
      </c>
      <c r="D111" s="11" t="s">
        <v>792</v>
      </c>
      <c r="E111" s="11">
        <v>3245.4</v>
      </c>
      <c r="F111" s="11">
        <f>VLOOKUP(C111,'[11]9月'!$B:$Q,16,0)</f>
        <v>3245.4</v>
      </c>
      <c r="G111" s="11">
        <v>3245.4</v>
      </c>
      <c r="H111" s="13">
        <v>5228.42</v>
      </c>
      <c r="I111" s="11">
        <f t="shared" si="38"/>
        <v>58.42</v>
      </c>
      <c r="J111" s="11">
        <f>VLOOKUP(C111,[10]补收!$G$2454:$H$2869,2,0)</f>
        <v>18.3</v>
      </c>
      <c r="K111" s="11">
        <f t="shared" si="39"/>
        <v>519.264</v>
      </c>
      <c r="L111" s="11">
        <f>VLOOKUP(C111,[11]Sheet3!$L$1:$O$352,4,0)</f>
        <v>162.68</v>
      </c>
      <c r="M111" s="11">
        <f t="shared" si="53"/>
        <v>22.7178</v>
      </c>
      <c r="N111" s="13">
        <f t="shared" si="40"/>
        <v>444.42</v>
      </c>
      <c r="O111" s="13"/>
      <c r="P111" s="13">
        <f t="shared" si="46"/>
        <v>1225.8018</v>
      </c>
      <c r="Q111" s="11">
        <v>0</v>
      </c>
      <c r="R111" s="11">
        <f t="shared" si="41"/>
        <v>259.63</v>
      </c>
      <c r="S111" s="11">
        <f>VLOOKUP(C111,[11]Sheet3!$A:$B,2,0)</f>
        <v>81.35</v>
      </c>
      <c r="T111" s="11">
        <f t="shared" si="42"/>
        <v>9.74</v>
      </c>
      <c r="U111" s="13">
        <f t="shared" si="54"/>
        <v>104.57</v>
      </c>
      <c r="V111" s="13"/>
      <c r="W111" s="11">
        <f t="shared" si="43"/>
        <v>455.29</v>
      </c>
      <c r="X111" s="11">
        <f t="shared" si="44"/>
        <v>1681.0918</v>
      </c>
      <c r="Y111" s="11"/>
      <c r="Z111" s="2" t="str">
        <f>VLOOKUP(D111,[3]汇总!I$2:J$326,2,0)</f>
        <v>√</v>
      </c>
      <c r="AA111" s="2" t="e">
        <f>VLOOKUP(D111,'[4]2021.05'!$E$5:$F$203,2,0)</f>
        <v>#N/A</v>
      </c>
      <c r="AB111" s="2">
        <f t="shared" si="49"/>
        <v>519.264</v>
      </c>
      <c r="AC111" s="2">
        <f t="shared" si="50"/>
        <v>0</v>
      </c>
      <c r="AD111" s="2">
        <f t="shared" si="51"/>
        <v>259.63</v>
      </c>
      <c r="AE111" s="35" t="str">
        <f>VLOOKUP(C111,[7]export!$B$1:$I$388,8,0)</f>
        <v>243.36</v>
      </c>
      <c r="AF111" s="2">
        <f>VLOOKUP(C111,[8]Sheet1!$B$1:$K$500,9,0)</f>
        <v>9.13</v>
      </c>
      <c r="AG111" s="2">
        <f t="shared" si="52"/>
        <v>0.609999999999999</v>
      </c>
      <c r="AH111" s="2">
        <f>VLOOKUP(C111,'2021.06'!$C$2:$M$500,9,0)</f>
        <v>424.17</v>
      </c>
      <c r="AI111" s="2">
        <f>VLOOKUP(D111,'2021.07'!$D$2:$M$435,7,0)</f>
        <v>21.301</v>
      </c>
      <c r="AJ111" s="2">
        <f t="shared" si="47"/>
        <v>-1.4168</v>
      </c>
      <c r="AL111" s="2" t="str">
        <f>VLOOKUP(D111,[9]Sheet1!$C$1:$H$500,6,0)</f>
        <v>正常应缴</v>
      </c>
    </row>
    <row r="112" ht="20" customHeight="1" spans="1:38">
      <c r="A112" s="10">
        <f t="shared" si="48"/>
        <v>109</v>
      </c>
      <c r="B112" s="78"/>
      <c r="C112" s="11" t="s">
        <v>793</v>
      </c>
      <c r="D112" s="11" t="s">
        <v>794</v>
      </c>
      <c r="E112" s="11">
        <v>3245.4</v>
      </c>
      <c r="F112" s="11">
        <f>VLOOKUP(C112,'[11]9月'!$B:$Q,16,0)</f>
        <v>3245.4</v>
      </c>
      <c r="G112" s="11">
        <v>3245.4</v>
      </c>
      <c r="H112" s="13">
        <v>5228.42</v>
      </c>
      <c r="I112" s="11">
        <f t="shared" si="38"/>
        <v>58.42</v>
      </c>
      <c r="J112" s="11">
        <f>VLOOKUP(C112,[10]补收!$G$2454:$H$2869,2,0)</f>
        <v>18.3</v>
      </c>
      <c r="K112" s="11">
        <f t="shared" si="39"/>
        <v>519.264</v>
      </c>
      <c r="L112" s="11">
        <f>VLOOKUP(C112,[11]Sheet3!$L$1:$O$352,4,0)</f>
        <v>162.68</v>
      </c>
      <c r="M112" s="11">
        <f t="shared" si="53"/>
        <v>22.7178</v>
      </c>
      <c r="N112" s="13">
        <f t="shared" si="40"/>
        <v>444.42</v>
      </c>
      <c r="O112" s="13"/>
      <c r="P112" s="13">
        <f t="shared" si="46"/>
        <v>1225.8018</v>
      </c>
      <c r="Q112" s="11">
        <v>0</v>
      </c>
      <c r="R112" s="11">
        <f t="shared" si="41"/>
        <v>259.63</v>
      </c>
      <c r="S112" s="11">
        <f>VLOOKUP(C112,[11]Sheet3!$A:$B,2,0)</f>
        <v>81.35</v>
      </c>
      <c r="T112" s="11">
        <f t="shared" si="42"/>
        <v>9.74</v>
      </c>
      <c r="U112" s="13">
        <f t="shared" si="54"/>
        <v>104.57</v>
      </c>
      <c r="V112" s="13"/>
      <c r="W112" s="11">
        <f t="shared" si="43"/>
        <v>455.29</v>
      </c>
      <c r="X112" s="11">
        <f t="shared" si="44"/>
        <v>1681.0918</v>
      </c>
      <c r="Y112" s="11"/>
      <c r="Z112" s="2" t="str">
        <f>VLOOKUP(D112,[3]汇总!I$2:J$326,2,0)</f>
        <v>√</v>
      </c>
      <c r="AA112" s="2">
        <f>VLOOKUP(D112,'[4]2021.05'!$E$5:$F$203,2,0)</f>
        <v>4180</v>
      </c>
      <c r="AB112" s="2">
        <f t="shared" si="49"/>
        <v>519.264</v>
      </c>
      <c r="AC112" s="2">
        <f t="shared" si="50"/>
        <v>0</v>
      </c>
      <c r="AD112" s="2">
        <f t="shared" si="51"/>
        <v>259.63</v>
      </c>
      <c r="AE112" s="35" t="str">
        <f>VLOOKUP(C112,[7]export!$B$1:$I$388,8,0)</f>
        <v>243.36</v>
      </c>
      <c r="AF112" s="2">
        <f>VLOOKUP(C112,[8]Sheet1!$B$1:$K$500,9,0)</f>
        <v>9.13</v>
      </c>
      <c r="AG112" s="2">
        <f t="shared" si="52"/>
        <v>0.609999999999999</v>
      </c>
      <c r="AH112" s="2">
        <f>VLOOKUP(C112,'2021.06'!$C$2:$M$500,9,0)</f>
        <v>424.17</v>
      </c>
      <c r="AI112" s="2">
        <f>VLOOKUP(D112,'2021.07'!$D$2:$M$435,7,0)</f>
        <v>21.301</v>
      </c>
      <c r="AJ112" s="2">
        <f t="shared" si="47"/>
        <v>-1.4168</v>
      </c>
      <c r="AL112" s="2" t="str">
        <f>VLOOKUP(D112,[9]Sheet1!$C$1:$H$500,6,0)</f>
        <v>正常应缴</v>
      </c>
    </row>
    <row r="113" ht="20" customHeight="1" spans="1:38">
      <c r="A113" s="10">
        <f t="shared" si="48"/>
        <v>110</v>
      </c>
      <c r="B113" s="78"/>
      <c r="C113" s="11" t="s">
        <v>795</v>
      </c>
      <c r="D113" s="11" t="s">
        <v>796</v>
      </c>
      <c r="E113" s="11">
        <v>3245.4</v>
      </c>
      <c r="F113" s="11">
        <f>VLOOKUP(C113,'[11]9月'!$B:$Q,16,0)</f>
        <v>3245.4</v>
      </c>
      <c r="G113" s="11">
        <v>3245.4</v>
      </c>
      <c r="H113" s="13">
        <v>5228.42</v>
      </c>
      <c r="I113" s="11">
        <f t="shared" si="38"/>
        <v>58.42</v>
      </c>
      <c r="J113" s="11">
        <f>VLOOKUP(C113,[10]补收!$G$2454:$H$2869,2,0)</f>
        <v>18.3</v>
      </c>
      <c r="K113" s="11">
        <f t="shared" si="39"/>
        <v>519.264</v>
      </c>
      <c r="L113" s="11">
        <f>VLOOKUP(C113,[11]Sheet3!$L$1:$O$352,4,0)</f>
        <v>162.68</v>
      </c>
      <c r="M113" s="11">
        <f t="shared" si="53"/>
        <v>22.7178</v>
      </c>
      <c r="N113" s="13">
        <f t="shared" si="40"/>
        <v>444.42</v>
      </c>
      <c r="O113" s="13"/>
      <c r="P113" s="13">
        <f t="shared" si="46"/>
        <v>1225.8018</v>
      </c>
      <c r="Q113" s="11">
        <v>0</v>
      </c>
      <c r="R113" s="11">
        <f t="shared" si="41"/>
        <v>259.63</v>
      </c>
      <c r="S113" s="11">
        <f>VLOOKUP(C113,[11]Sheet3!$A:$B,2,0)</f>
        <v>81.35</v>
      </c>
      <c r="T113" s="11">
        <f t="shared" si="42"/>
        <v>9.74</v>
      </c>
      <c r="U113" s="13">
        <f t="shared" si="54"/>
        <v>104.57</v>
      </c>
      <c r="V113" s="13"/>
      <c r="W113" s="11">
        <f t="shared" si="43"/>
        <v>455.29</v>
      </c>
      <c r="X113" s="11">
        <f t="shared" si="44"/>
        <v>1681.0918</v>
      </c>
      <c r="Y113" s="11"/>
      <c r="Z113" s="2" t="e">
        <f>VLOOKUP(D113,[3]汇总!I$2:J$326,2,0)</f>
        <v>#REF!</v>
      </c>
      <c r="AA113" s="2" t="e">
        <f>VLOOKUP(D113,'[4]2021.05'!$E$5:$F$203,2,0)</f>
        <v>#N/A</v>
      </c>
      <c r="AB113" s="2">
        <f t="shared" si="49"/>
        <v>519.264</v>
      </c>
      <c r="AC113" s="2">
        <f t="shared" si="50"/>
        <v>0</v>
      </c>
      <c r="AD113" s="2">
        <f t="shared" si="51"/>
        <v>259.63</v>
      </c>
      <c r="AE113" s="35" t="str">
        <f>VLOOKUP(C113,[7]export!$B$1:$I$388,8,0)</f>
        <v>243.36</v>
      </c>
      <c r="AF113" s="2">
        <f>VLOOKUP(C113,[8]Sheet1!$B$1:$K$500,9,0)</f>
        <v>9.13</v>
      </c>
      <c r="AG113" s="2">
        <f t="shared" si="52"/>
        <v>0.609999999999999</v>
      </c>
      <c r="AH113" s="2">
        <f>VLOOKUP(C113,'2021.06'!$C$2:$M$500,9,0)</f>
        <v>424.17</v>
      </c>
      <c r="AI113" s="2">
        <f>VLOOKUP(D113,'2021.07'!$D$2:$M$435,7,0)</f>
        <v>21.301</v>
      </c>
      <c r="AJ113" s="2">
        <f t="shared" si="47"/>
        <v>-1.4168</v>
      </c>
      <c r="AL113" s="2" t="str">
        <f>VLOOKUP(D113,[9]Sheet1!$C$1:$H$500,6,0)</f>
        <v>正常应缴</v>
      </c>
    </row>
    <row r="114" ht="20" customHeight="1" spans="1:38">
      <c r="A114" s="10">
        <f t="shared" si="48"/>
        <v>111</v>
      </c>
      <c r="B114" s="78"/>
      <c r="C114" s="11" t="s">
        <v>863</v>
      </c>
      <c r="D114" s="11" t="s">
        <v>864</v>
      </c>
      <c r="E114" s="11">
        <v>3245.4</v>
      </c>
      <c r="F114" s="11">
        <f>VLOOKUP(C114,'[11]9月'!$B:$Q,16,0)</f>
        <v>3245.4</v>
      </c>
      <c r="G114" s="11">
        <v>3245.4</v>
      </c>
      <c r="H114" s="13">
        <v>5228.42</v>
      </c>
      <c r="I114" s="11">
        <f t="shared" si="38"/>
        <v>58.42</v>
      </c>
      <c r="J114" s="11">
        <f>VLOOKUP(C114,[10]补收!$G$2454:$H$2869,2,0)</f>
        <v>14.64</v>
      </c>
      <c r="K114" s="11">
        <f t="shared" si="39"/>
        <v>519.264</v>
      </c>
      <c r="L114" s="11">
        <f>VLOOKUP(C114,[11]Sheet3!$L$1:$O$352,4,0)</f>
        <v>130.144</v>
      </c>
      <c r="M114" s="11">
        <f t="shared" si="53"/>
        <v>22.7178</v>
      </c>
      <c r="N114" s="13">
        <f t="shared" si="40"/>
        <v>444.42</v>
      </c>
      <c r="O114" s="13"/>
      <c r="P114" s="13">
        <f t="shared" si="46"/>
        <v>1189.6058</v>
      </c>
      <c r="Q114" s="11">
        <v>0</v>
      </c>
      <c r="R114" s="11">
        <f t="shared" si="41"/>
        <v>259.63</v>
      </c>
      <c r="S114" s="11">
        <f>VLOOKUP(C114,[11]Sheet3!$A:$B,2,0)</f>
        <v>65.08</v>
      </c>
      <c r="T114" s="11">
        <f t="shared" si="42"/>
        <v>9.74</v>
      </c>
      <c r="U114" s="13">
        <f t="shared" si="54"/>
        <v>104.57</v>
      </c>
      <c r="V114" s="13"/>
      <c r="W114" s="11">
        <f t="shared" si="43"/>
        <v>439.02</v>
      </c>
      <c r="X114" s="11">
        <f t="shared" si="44"/>
        <v>1628.6258</v>
      </c>
      <c r="Y114" s="11"/>
      <c r="AA114" s="2" t="e">
        <f>VLOOKUP(D114,'[4]2021.05'!$E$5:$F$203,2,0)</f>
        <v>#N/A</v>
      </c>
      <c r="AB114" s="2">
        <f t="shared" si="49"/>
        <v>519.264</v>
      </c>
      <c r="AC114" s="2">
        <f t="shared" si="50"/>
        <v>0</v>
      </c>
      <c r="AD114" s="2">
        <f t="shared" si="51"/>
        <v>259.63</v>
      </c>
      <c r="AE114" s="35" t="str">
        <f>VLOOKUP(C114,[7]export!$B$1:$I$388,8,0)</f>
        <v>243.36</v>
      </c>
      <c r="AF114" s="2">
        <f>VLOOKUP(C114,[8]Sheet1!$B$1:$K$500,9,0)</f>
        <v>9.13</v>
      </c>
      <c r="AG114" s="2">
        <f t="shared" si="52"/>
        <v>0.609999999999999</v>
      </c>
      <c r="AH114" s="2">
        <f>VLOOKUP(C114,'2021.06'!$C$2:$M$500,9,0)</f>
        <v>424.17</v>
      </c>
      <c r="AI114" s="2">
        <f>VLOOKUP(D114,'2021.07'!$D$2:$M$435,7,0)</f>
        <v>21.301</v>
      </c>
      <c r="AJ114" s="2">
        <f t="shared" si="47"/>
        <v>-1.4168</v>
      </c>
      <c r="AL114" s="2" t="str">
        <f>VLOOKUP(D114,[9]Sheet1!$C$1:$H$500,6,0)</f>
        <v>正常应缴</v>
      </c>
    </row>
    <row r="115" ht="20" customHeight="1" spans="1:38">
      <c r="A115" s="10">
        <f t="shared" si="48"/>
        <v>112</v>
      </c>
      <c r="B115" s="78"/>
      <c r="C115" s="84" t="s">
        <v>931</v>
      </c>
      <c r="D115" s="84" t="s">
        <v>932</v>
      </c>
      <c r="E115" s="11">
        <v>3245.4</v>
      </c>
      <c r="F115" s="11">
        <f>VLOOKUP(C115,'[11]9月'!$B:$Q,16,0)</f>
        <v>3245.4</v>
      </c>
      <c r="G115" s="11">
        <v>3245.4</v>
      </c>
      <c r="H115" s="13">
        <v>5228.42</v>
      </c>
      <c r="I115" s="11">
        <f t="shared" si="38"/>
        <v>58.42</v>
      </c>
      <c r="J115" s="11">
        <f>VLOOKUP(C115,[10]补收!$G$2454:$H$2869,2,0)</f>
        <v>10.98</v>
      </c>
      <c r="K115" s="11">
        <f t="shared" si="39"/>
        <v>519.264</v>
      </c>
      <c r="L115" s="11">
        <f>VLOOKUP(C115,[11]Sheet3!$L$1:$O$352,4,0)</f>
        <v>97.608</v>
      </c>
      <c r="M115" s="11">
        <f t="shared" si="53"/>
        <v>22.7178</v>
      </c>
      <c r="N115" s="13">
        <f t="shared" si="40"/>
        <v>444.42</v>
      </c>
      <c r="O115" s="13"/>
      <c r="P115" s="13">
        <f t="shared" si="46"/>
        <v>1153.4098</v>
      </c>
      <c r="Q115" s="11">
        <v>0</v>
      </c>
      <c r="R115" s="11">
        <f t="shared" si="41"/>
        <v>259.63</v>
      </c>
      <c r="S115" s="11">
        <f>VLOOKUP(C115,[11]Sheet3!$A:$B,2,0)</f>
        <v>48.81</v>
      </c>
      <c r="T115" s="11">
        <f t="shared" si="42"/>
        <v>9.74</v>
      </c>
      <c r="U115" s="13">
        <f t="shared" si="54"/>
        <v>104.57</v>
      </c>
      <c r="V115" s="13"/>
      <c r="W115" s="11">
        <f t="shared" si="43"/>
        <v>422.75</v>
      </c>
      <c r="X115" s="11">
        <f t="shared" si="44"/>
        <v>1576.1598</v>
      </c>
      <c r="Y115" s="11"/>
      <c r="AB115" s="2">
        <f t="shared" si="49"/>
        <v>519.264</v>
      </c>
      <c r="AC115" s="2">
        <f t="shared" si="50"/>
        <v>0</v>
      </c>
      <c r="AD115" s="2">
        <f t="shared" si="51"/>
        <v>259.63</v>
      </c>
      <c r="AE115" s="35" t="str">
        <f>VLOOKUP(C115,[7]export!$B$1:$I$388,8,0)</f>
        <v>243.36</v>
      </c>
      <c r="AF115" s="2">
        <f>VLOOKUP(C115,[8]Sheet1!$B$1:$K$500,9,0)</f>
        <v>9.13</v>
      </c>
      <c r="AG115" s="2">
        <f t="shared" si="52"/>
        <v>0.609999999999999</v>
      </c>
      <c r="AH115" s="2">
        <f>VLOOKUP(C115,'2021.06'!$C$2:$M$500,9,0)</f>
        <v>424.17</v>
      </c>
      <c r="AI115" s="2">
        <f>VLOOKUP(D115,'2021.07'!$D$2:$M$435,7,0)</f>
        <v>21.301</v>
      </c>
      <c r="AJ115" s="2">
        <f t="shared" si="47"/>
        <v>-1.4168</v>
      </c>
      <c r="AL115" s="2" t="str">
        <f>VLOOKUP(D115,[9]Sheet1!$C$1:$H$500,6,0)</f>
        <v>正常应缴</v>
      </c>
    </row>
    <row r="116" ht="20" customHeight="1" spans="1:38">
      <c r="A116" s="10">
        <f t="shared" si="48"/>
        <v>113</v>
      </c>
      <c r="B116" s="78"/>
      <c r="C116" s="84" t="s">
        <v>933</v>
      </c>
      <c r="D116" s="84" t="s">
        <v>934</v>
      </c>
      <c r="E116" s="11">
        <v>3245.4</v>
      </c>
      <c r="F116" s="11">
        <f>VLOOKUP(C116,'[11]9月'!$B:$Q,16,0)</f>
        <v>3245.4</v>
      </c>
      <c r="G116" s="11">
        <v>3245.4</v>
      </c>
      <c r="H116" s="13">
        <v>0</v>
      </c>
      <c r="I116" s="11">
        <f t="shared" si="38"/>
        <v>58.42</v>
      </c>
      <c r="J116" s="11">
        <f>VLOOKUP(C116,[10]补收!$G$2454:$H$2869,2,0)</f>
        <v>10.98</v>
      </c>
      <c r="K116" s="11">
        <f t="shared" si="39"/>
        <v>519.264</v>
      </c>
      <c r="L116" s="11">
        <f>VLOOKUP(C116,[11]Sheet3!$L$1:$O$352,4,0)</f>
        <v>97.608</v>
      </c>
      <c r="M116" s="11">
        <f t="shared" si="53"/>
        <v>22.7178</v>
      </c>
      <c r="N116" s="13">
        <f t="shared" si="40"/>
        <v>0</v>
      </c>
      <c r="O116" s="13"/>
      <c r="P116" s="13">
        <f t="shared" si="46"/>
        <v>708.9898</v>
      </c>
      <c r="Q116" s="11">
        <v>0</v>
      </c>
      <c r="R116" s="11">
        <f t="shared" si="41"/>
        <v>259.63</v>
      </c>
      <c r="S116" s="11">
        <f>VLOOKUP(C116,[11]Sheet3!$A:$B,2,0)</f>
        <v>48.81</v>
      </c>
      <c r="T116" s="11">
        <f t="shared" si="42"/>
        <v>9.74</v>
      </c>
      <c r="U116" s="13">
        <f t="shared" si="54"/>
        <v>0</v>
      </c>
      <c r="V116" s="13"/>
      <c r="W116" s="11">
        <f t="shared" si="43"/>
        <v>318.18</v>
      </c>
      <c r="X116" s="11">
        <f t="shared" si="44"/>
        <v>1027.1698</v>
      </c>
      <c r="Y116" s="11"/>
      <c r="AB116" s="2">
        <f t="shared" si="49"/>
        <v>519.264</v>
      </c>
      <c r="AC116" s="2">
        <f t="shared" si="50"/>
        <v>0</v>
      </c>
      <c r="AD116" s="2">
        <f t="shared" si="51"/>
        <v>259.63</v>
      </c>
      <c r="AE116" s="35" t="str">
        <f>VLOOKUP(C116,[7]export!$B$1:$I$388,8,0)</f>
        <v>243.36</v>
      </c>
      <c r="AF116" s="2">
        <f>VLOOKUP(C116,[8]Sheet1!$B$1:$K$500,9,0)</f>
        <v>9.13</v>
      </c>
      <c r="AG116" s="2">
        <f t="shared" si="52"/>
        <v>0.609999999999999</v>
      </c>
      <c r="AH116" s="2">
        <f>VLOOKUP(C116,'2021.06'!$C$2:$M$500,9,0)</f>
        <v>0</v>
      </c>
      <c r="AI116" s="2">
        <f>VLOOKUP(D116,'2021.07'!$D$2:$M$435,7,0)</f>
        <v>21.301</v>
      </c>
      <c r="AJ116" s="2">
        <f t="shared" si="47"/>
        <v>-1.4168</v>
      </c>
      <c r="AL116" s="2" t="str">
        <f>VLOOKUP(D116,[9]Sheet1!$C$1:$H$500,6,0)</f>
        <v>正常应缴</v>
      </c>
    </row>
    <row r="117" ht="20" customHeight="1" spans="1:38">
      <c r="A117" s="10"/>
      <c r="B117" s="78"/>
      <c r="C117" s="84" t="s">
        <v>1100</v>
      </c>
      <c r="D117" s="84" t="s">
        <v>1101</v>
      </c>
      <c r="E117" s="11">
        <v>3245.4</v>
      </c>
      <c r="F117" s="11">
        <f>VLOOKUP(C117,'[11]9月'!$B:$Q,16,0)</f>
        <v>3245.4</v>
      </c>
      <c r="G117" s="11">
        <v>3245.4</v>
      </c>
      <c r="H117" s="13">
        <v>5228.42</v>
      </c>
      <c r="I117" s="11">
        <f t="shared" si="38"/>
        <v>58.42</v>
      </c>
      <c r="J117" s="11">
        <f>VLOOKUP(C117,[10]补收!$G$2454:$H$2869,2,0)</f>
        <v>7.32</v>
      </c>
      <c r="K117" s="11">
        <f t="shared" si="39"/>
        <v>519.264</v>
      </c>
      <c r="L117" s="11">
        <f>VLOOKUP(C117,[11]Sheet3!$L$1:$O$352,4,0)</f>
        <v>65.072</v>
      </c>
      <c r="M117" s="11">
        <f t="shared" si="53"/>
        <v>22.7178</v>
      </c>
      <c r="N117" s="13">
        <f t="shared" si="40"/>
        <v>444.42</v>
      </c>
      <c r="O117" s="13"/>
      <c r="P117" s="13">
        <f t="shared" si="46"/>
        <v>1117.2138</v>
      </c>
      <c r="Q117" s="11">
        <v>0</v>
      </c>
      <c r="R117" s="11">
        <f t="shared" si="41"/>
        <v>259.63</v>
      </c>
      <c r="S117" s="11">
        <f>VLOOKUP(C117,[11]Sheet3!$A:$B,2,0)</f>
        <v>32.54</v>
      </c>
      <c r="T117" s="11">
        <f t="shared" si="42"/>
        <v>9.74</v>
      </c>
      <c r="U117" s="13">
        <f t="shared" si="54"/>
        <v>104.57</v>
      </c>
      <c r="V117" s="13"/>
      <c r="W117" s="11">
        <f t="shared" si="43"/>
        <v>406.48</v>
      </c>
      <c r="X117" s="11">
        <f t="shared" si="44"/>
        <v>1523.6938</v>
      </c>
      <c r="Y117" s="11"/>
      <c r="AB117" s="2">
        <f t="shared" si="49"/>
        <v>519.264</v>
      </c>
      <c r="AC117" s="2">
        <f t="shared" si="50"/>
        <v>0</v>
      </c>
      <c r="AE117" s="35" t="str">
        <f>VLOOKUP(C117,[7]export!$B$1:$I$388,8,0)</f>
        <v>243.36</v>
      </c>
      <c r="AF117" s="2">
        <f>VLOOKUP(C117,[8]Sheet1!$B$1:$K$500,9,0)</f>
        <v>9.13</v>
      </c>
      <c r="AG117" s="2">
        <f t="shared" si="52"/>
        <v>0.609999999999999</v>
      </c>
      <c r="AH117" s="2" t="e">
        <f>VLOOKUP(C117,'2021.06'!$C$2:$M$500,9,0)</f>
        <v>#N/A</v>
      </c>
      <c r="AI117" s="2">
        <f>VLOOKUP(D117,'2021.07'!$D$2:$M$435,7,0)</f>
        <v>21.301</v>
      </c>
      <c r="AJ117" s="2">
        <f t="shared" si="47"/>
        <v>-1.4168</v>
      </c>
      <c r="AL117" s="2" t="str">
        <f>VLOOKUP(D117,[9]Sheet1!$C$1:$H$500,6,0)</f>
        <v>正常应缴</v>
      </c>
    </row>
    <row r="118" ht="20" customHeight="1" spans="1:38">
      <c r="A118" s="10"/>
      <c r="B118" s="78"/>
      <c r="C118" s="84" t="s">
        <v>1102</v>
      </c>
      <c r="D118" s="84" t="s">
        <v>1103</v>
      </c>
      <c r="E118" s="11">
        <v>3245.4</v>
      </c>
      <c r="F118" s="11">
        <f>VLOOKUP(C118,'[11]9月'!$B:$Q,16,0)</f>
        <v>3245.4</v>
      </c>
      <c r="G118" s="11">
        <v>3245.4</v>
      </c>
      <c r="H118" s="13">
        <v>5228.42</v>
      </c>
      <c r="I118" s="11">
        <f t="shared" si="38"/>
        <v>58.42</v>
      </c>
      <c r="J118" s="11">
        <f>VLOOKUP(C118,[10]补收!$G$2454:$H$2869,2,0)</f>
        <v>7.32</v>
      </c>
      <c r="K118" s="11">
        <f t="shared" si="39"/>
        <v>519.264</v>
      </c>
      <c r="L118" s="11">
        <f>VLOOKUP(C118,[11]Sheet3!$L$1:$O$352,4,0)</f>
        <v>65.072</v>
      </c>
      <c r="M118" s="11">
        <f t="shared" si="53"/>
        <v>22.7178</v>
      </c>
      <c r="N118" s="13">
        <f t="shared" si="40"/>
        <v>444.42</v>
      </c>
      <c r="O118" s="13"/>
      <c r="P118" s="13">
        <f t="shared" si="46"/>
        <v>1117.2138</v>
      </c>
      <c r="Q118" s="11">
        <v>0</v>
      </c>
      <c r="R118" s="11">
        <f t="shared" si="41"/>
        <v>259.63</v>
      </c>
      <c r="S118" s="11">
        <f>VLOOKUP(C118,[11]Sheet3!$A:$B,2,0)</f>
        <v>32.54</v>
      </c>
      <c r="T118" s="11">
        <f t="shared" si="42"/>
        <v>9.74</v>
      </c>
      <c r="U118" s="13">
        <f t="shared" si="54"/>
        <v>104.57</v>
      </c>
      <c r="V118" s="13"/>
      <c r="W118" s="11">
        <f t="shared" si="43"/>
        <v>406.48</v>
      </c>
      <c r="X118" s="11">
        <f t="shared" si="44"/>
        <v>1523.6938</v>
      </c>
      <c r="Y118" s="11"/>
      <c r="AB118" s="2">
        <f t="shared" si="49"/>
        <v>519.264</v>
      </c>
      <c r="AC118" s="2">
        <f t="shared" si="50"/>
        <v>0</v>
      </c>
      <c r="AE118" s="35" t="str">
        <f>VLOOKUP(C118,[7]export!$B$1:$I$388,8,0)</f>
        <v>243.36</v>
      </c>
      <c r="AF118" s="2">
        <f>VLOOKUP(C118,[8]Sheet1!$B$1:$K$500,9,0)</f>
        <v>9.13</v>
      </c>
      <c r="AG118" s="2">
        <f t="shared" si="52"/>
        <v>0.609999999999999</v>
      </c>
      <c r="AH118" s="2" t="e">
        <f>VLOOKUP(C118,'2021.06'!$C$2:$M$500,9,0)</f>
        <v>#N/A</v>
      </c>
      <c r="AI118" s="2">
        <f>VLOOKUP(D118,'2021.07'!$D$2:$M$435,7,0)</f>
        <v>21.301</v>
      </c>
      <c r="AJ118" s="2">
        <f t="shared" si="47"/>
        <v>-1.4168</v>
      </c>
      <c r="AL118" s="2" t="str">
        <f>VLOOKUP(D118,[9]Sheet1!$C$1:$H$500,6,0)</f>
        <v>正常应缴</v>
      </c>
    </row>
    <row r="119" ht="20" customHeight="1" spans="1:38">
      <c r="A119" s="10"/>
      <c r="B119" s="78"/>
      <c r="C119" s="84" t="s">
        <v>1104</v>
      </c>
      <c r="D119" s="84" t="s">
        <v>1105</v>
      </c>
      <c r="E119" s="11">
        <v>3245.4</v>
      </c>
      <c r="F119" s="11">
        <f>VLOOKUP(C119,'[11]9月'!$B:$Q,16,0)</f>
        <v>3245.4</v>
      </c>
      <c r="G119" s="11">
        <v>3245.4</v>
      </c>
      <c r="H119" s="13">
        <v>5228.42</v>
      </c>
      <c r="I119" s="11">
        <f t="shared" si="38"/>
        <v>58.42</v>
      </c>
      <c r="J119" s="11">
        <f>VLOOKUP(C119,[10]补收!$G$2454:$H$2869,2,0)</f>
        <v>7.32</v>
      </c>
      <c r="K119" s="11">
        <f t="shared" si="39"/>
        <v>519.264</v>
      </c>
      <c r="L119" s="11">
        <f>VLOOKUP(C119,[11]Sheet3!$L$1:$O$352,4,0)</f>
        <v>65.072</v>
      </c>
      <c r="M119" s="11">
        <f t="shared" si="53"/>
        <v>22.7178</v>
      </c>
      <c r="N119" s="13">
        <f t="shared" si="40"/>
        <v>444.42</v>
      </c>
      <c r="O119" s="13"/>
      <c r="P119" s="13">
        <f t="shared" si="46"/>
        <v>1117.2138</v>
      </c>
      <c r="Q119" s="11">
        <v>0</v>
      </c>
      <c r="R119" s="11">
        <f t="shared" si="41"/>
        <v>259.63</v>
      </c>
      <c r="S119" s="11">
        <f>VLOOKUP(C119,[11]Sheet3!$A:$B,2,0)</f>
        <v>32.54</v>
      </c>
      <c r="T119" s="11">
        <f t="shared" si="42"/>
        <v>9.74</v>
      </c>
      <c r="U119" s="13">
        <f t="shared" si="54"/>
        <v>104.57</v>
      </c>
      <c r="V119" s="13"/>
      <c r="W119" s="11">
        <f t="shared" si="43"/>
        <v>406.48</v>
      </c>
      <c r="X119" s="11">
        <f t="shared" si="44"/>
        <v>1523.6938</v>
      </c>
      <c r="Y119" s="11"/>
      <c r="AB119" s="2">
        <f t="shared" si="49"/>
        <v>519.264</v>
      </c>
      <c r="AC119" s="2">
        <f t="shared" si="50"/>
        <v>0</v>
      </c>
      <c r="AE119" s="35" t="str">
        <f>VLOOKUP(C119,[7]export!$B$1:$I$388,8,0)</f>
        <v>243.36</v>
      </c>
      <c r="AF119" s="2">
        <f>VLOOKUP(C119,[8]Sheet1!$B$1:$K$500,9,0)</f>
        <v>9.13</v>
      </c>
      <c r="AG119" s="2">
        <f t="shared" si="52"/>
        <v>0.609999999999999</v>
      </c>
      <c r="AH119" s="2" t="e">
        <f>VLOOKUP(C119,'2021.06'!$C$2:$M$500,9,0)</f>
        <v>#N/A</v>
      </c>
      <c r="AI119" s="2">
        <f>VLOOKUP(D119,'2021.07'!$D$2:$M$435,7,0)</f>
        <v>21.301</v>
      </c>
      <c r="AJ119" s="2">
        <f t="shared" si="47"/>
        <v>-1.4168</v>
      </c>
      <c r="AL119" s="2" t="str">
        <f>VLOOKUP(D119,[9]Sheet1!$C$1:$H$500,6,0)</f>
        <v>正常应缴</v>
      </c>
    </row>
    <row r="120" s="2" customFormat="1" ht="20" customHeight="1" spans="1:38">
      <c r="A120" s="10"/>
      <c r="B120" s="78"/>
      <c r="C120" s="84" t="s">
        <v>1174</v>
      </c>
      <c r="D120" s="84" t="s">
        <v>1175</v>
      </c>
      <c r="E120" s="11">
        <v>3245.4</v>
      </c>
      <c r="F120" s="11">
        <f>VLOOKUP(C120,'[11]9月'!$B:$Q,16,0)</f>
        <v>3245.4</v>
      </c>
      <c r="G120" s="11">
        <v>3245.4</v>
      </c>
      <c r="H120" s="13">
        <v>5228.42</v>
      </c>
      <c r="I120" s="11">
        <f t="shared" si="38"/>
        <v>58.42</v>
      </c>
      <c r="J120" s="11">
        <f>VLOOKUP(C120,[10]补收!$G$2454:$H$2869,2,0)</f>
        <v>3.66</v>
      </c>
      <c r="K120" s="11">
        <f t="shared" si="39"/>
        <v>519.264</v>
      </c>
      <c r="L120" s="11">
        <f>VLOOKUP(C120,[11]Sheet3!$L$1:$O$352,4,0)</f>
        <v>32.536</v>
      </c>
      <c r="M120" s="11">
        <f t="shared" si="53"/>
        <v>22.7178</v>
      </c>
      <c r="N120" s="13">
        <f t="shared" si="40"/>
        <v>444.42</v>
      </c>
      <c r="O120" s="13"/>
      <c r="P120" s="13">
        <f t="shared" si="46"/>
        <v>1081.0178</v>
      </c>
      <c r="Q120" s="11">
        <v>0</v>
      </c>
      <c r="R120" s="11">
        <f t="shared" si="41"/>
        <v>259.63</v>
      </c>
      <c r="S120" s="11">
        <f>VLOOKUP(C120,[11]Sheet3!$A:$B,2,0)</f>
        <v>16.27</v>
      </c>
      <c r="T120" s="11">
        <f t="shared" si="42"/>
        <v>9.74</v>
      </c>
      <c r="U120" s="13">
        <f t="shared" si="54"/>
        <v>104.57</v>
      </c>
      <c r="V120" s="13"/>
      <c r="W120" s="11">
        <f t="shared" si="43"/>
        <v>390.21</v>
      </c>
      <c r="X120" s="11">
        <f t="shared" si="44"/>
        <v>1471.2278</v>
      </c>
      <c r="Y120" s="11"/>
      <c r="Z120" s="2" t="s">
        <v>50</v>
      </c>
      <c r="AE120" s="35"/>
      <c r="AI120" s="2" t="e">
        <f>VLOOKUP(D120,'2021.07'!$D$2:$M$435,7,0)</f>
        <v>#N/A</v>
      </c>
      <c r="AJ120" s="2" t="e">
        <f t="shared" si="47"/>
        <v>#N/A</v>
      </c>
      <c r="AL120" s="2" t="str">
        <f>VLOOKUP(D120,[9]Sheet1!$C$1:$H$500,6,0)</f>
        <v>正常应缴</v>
      </c>
    </row>
    <row r="121" s="1" customFormat="1" ht="20" customHeight="1" spans="1:31">
      <c r="A121" s="18"/>
      <c r="B121" s="80"/>
      <c r="C121" s="23" t="s">
        <v>1246</v>
      </c>
      <c r="D121" s="220" t="s">
        <v>1247</v>
      </c>
      <c r="E121" s="12">
        <v>3245.4</v>
      </c>
      <c r="F121" s="12">
        <f>VLOOKUP(C121,'[11]9月'!$B:$Q,16,0)</f>
        <v>3245.4</v>
      </c>
      <c r="G121" s="12">
        <v>3245.4</v>
      </c>
      <c r="H121" s="22">
        <v>5228.42</v>
      </c>
      <c r="I121" s="12">
        <f t="shared" si="38"/>
        <v>58.42</v>
      </c>
      <c r="J121" s="12">
        <v>0</v>
      </c>
      <c r="K121" s="12">
        <f t="shared" si="39"/>
        <v>519.264</v>
      </c>
      <c r="L121" s="12">
        <v>0</v>
      </c>
      <c r="M121" s="12">
        <f t="shared" si="53"/>
        <v>22.7178</v>
      </c>
      <c r="N121" s="22">
        <f t="shared" si="40"/>
        <v>444.42</v>
      </c>
      <c r="O121" s="22">
        <v>54</v>
      </c>
      <c r="P121" s="22">
        <f t="shared" si="46"/>
        <v>1098.8218</v>
      </c>
      <c r="Q121" s="12">
        <v>0</v>
      </c>
      <c r="R121" s="12">
        <f t="shared" si="41"/>
        <v>259.63</v>
      </c>
      <c r="S121" s="12">
        <v>0</v>
      </c>
      <c r="T121" s="12">
        <f t="shared" si="42"/>
        <v>9.74</v>
      </c>
      <c r="U121" s="22">
        <f t="shared" si="54"/>
        <v>104.57</v>
      </c>
      <c r="V121" s="22">
        <v>54</v>
      </c>
      <c r="W121" s="12">
        <f t="shared" si="43"/>
        <v>427.94</v>
      </c>
      <c r="X121" s="12">
        <f t="shared" si="44"/>
        <v>1526.7618</v>
      </c>
      <c r="Y121" s="12" t="s">
        <v>50</v>
      </c>
      <c r="AE121" s="36"/>
    </row>
    <row r="122" ht="20" customHeight="1" spans="1:38">
      <c r="A122" s="10">
        <f t="shared" ref="A122:A129" si="55">ROW()-3</f>
        <v>119</v>
      </c>
      <c r="B122" s="78" t="s">
        <v>222</v>
      </c>
      <c r="C122" s="11" t="s">
        <v>797</v>
      </c>
      <c r="D122" s="11" t="s">
        <v>798</v>
      </c>
      <c r="E122" s="11">
        <v>3820</v>
      </c>
      <c r="F122" s="11">
        <f>VLOOKUP(C122,'[11]9月'!$B:$Q,16,0)</f>
        <v>3820</v>
      </c>
      <c r="G122" s="11">
        <v>3820</v>
      </c>
      <c r="H122" s="13">
        <v>5228.42</v>
      </c>
      <c r="I122" s="11">
        <f t="shared" si="38"/>
        <v>68.76</v>
      </c>
      <c r="J122" s="11">
        <v>0</v>
      </c>
      <c r="K122" s="11">
        <f t="shared" si="39"/>
        <v>611.2</v>
      </c>
      <c r="L122" s="11">
        <v>0</v>
      </c>
      <c r="M122" s="11">
        <f t="shared" si="53"/>
        <v>26.74</v>
      </c>
      <c r="N122" s="13">
        <f t="shared" si="40"/>
        <v>444.42</v>
      </c>
      <c r="O122" s="13"/>
      <c r="P122" s="13">
        <f t="shared" ref="P122:P153" si="56">SUM(I122:O122)</f>
        <v>1151.12</v>
      </c>
      <c r="Q122" s="11">
        <v>0</v>
      </c>
      <c r="R122" s="11">
        <f t="shared" si="41"/>
        <v>305.6</v>
      </c>
      <c r="S122" s="11">
        <v>0</v>
      </c>
      <c r="T122" s="11">
        <f t="shared" si="42"/>
        <v>11.46</v>
      </c>
      <c r="U122" s="13">
        <f t="shared" si="54"/>
        <v>104.57</v>
      </c>
      <c r="V122" s="13"/>
      <c r="W122" s="11">
        <f t="shared" si="43"/>
        <v>421.63</v>
      </c>
      <c r="X122" s="11">
        <f t="shared" si="44"/>
        <v>1572.75</v>
      </c>
      <c r="Y122" s="11"/>
      <c r="Z122" s="2" t="str">
        <f>VLOOKUP(D122,[3]汇总!I$2:J$326,2,0)</f>
        <v>√</v>
      </c>
      <c r="AA122" s="2">
        <f>VLOOKUP(D122,'[4]2021.05'!$E$5:$F$203,2,0)</f>
        <v>4180</v>
      </c>
      <c r="AB122" s="2">
        <f t="shared" ref="AB122:AB137" si="57">K122*1</f>
        <v>611.2</v>
      </c>
      <c r="AC122" s="2">
        <f t="shared" ref="AC122:AC137" si="58">K122-AB122</f>
        <v>0</v>
      </c>
      <c r="AD122" s="2">
        <f t="shared" ref="AD122:AD129" si="59">R122-AC122</f>
        <v>305.6</v>
      </c>
      <c r="AE122" s="35" t="str">
        <f>VLOOKUP(C122,[7]export!$B$1:$I$388,8,0)</f>
        <v>305.6</v>
      </c>
      <c r="AF122" s="2">
        <f>VLOOKUP(C122,[8]Sheet1!$B$1:$K$500,9,0)</f>
        <v>11.46</v>
      </c>
      <c r="AG122" s="2">
        <f t="shared" ref="AG122:AG137" si="60">T122-AF122</f>
        <v>0</v>
      </c>
      <c r="AH122" s="2">
        <f>VLOOKUP(C122,'2021.06'!$C$2:$M$500,9,0)</f>
        <v>424.17</v>
      </c>
      <c r="AI122" s="2">
        <f>VLOOKUP(D122,'2021.07'!$D$2:$M$435,7,0)</f>
        <v>26.74</v>
      </c>
      <c r="AJ122" s="2">
        <f t="shared" ref="AJ122:AJ153" si="61">AI122-M122</f>
        <v>0</v>
      </c>
      <c r="AL122" s="2" t="str">
        <f>VLOOKUP(D122,[9]Sheet1!$C$1:$H$500,6,0)</f>
        <v>正常应缴</v>
      </c>
    </row>
    <row r="123" ht="20" customHeight="1" spans="1:38">
      <c r="A123" s="10">
        <f t="shared" si="55"/>
        <v>120</v>
      </c>
      <c r="B123" s="78"/>
      <c r="C123" s="11" t="s">
        <v>225</v>
      </c>
      <c r="D123" s="11" t="s">
        <v>226</v>
      </c>
      <c r="E123" s="11">
        <v>3245.4</v>
      </c>
      <c r="F123" s="11">
        <f>VLOOKUP(C123,'[11]9月'!$B:$Q,16,0)</f>
        <v>3245.4</v>
      </c>
      <c r="G123" s="11">
        <v>3245.4</v>
      </c>
      <c r="H123" s="13">
        <v>5228.42</v>
      </c>
      <c r="I123" s="11">
        <f t="shared" si="38"/>
        <v>58.42</v>
      </c>
      <c r="J123" s="11">
        <f>VLOOKUP(C123,[10]补收!$G$2454:$H$2869,2,0)</f>
        <v>58.96</v>
      </c>
      <c r="K123" s="11">
        <f t="shared" si="39"/>
        <v>519.264</v>
      </c>
      <c r="L123" s="11">
        <f>VLOOKUP(C123,[11]Sheet3!$L$1:$O$352,4,0)</f>
        <v>523.776</v>
      </c>
      <c r="M123" s="11">
        <f t="shared" si="53"/>
        <v>22.7178</v>
      </c>
      <c r="N123" s="13">
        <f t="shared" si="40"/>
        <v>444.42</v>
      </c>
      <c r="O123" s="13"/>
      <c r="P123" s="13">
        <f t="shared" si="56"/>
        <v>1627.5578</v>
      </c>
      <c r="Q123" s="11">
        <v>0</v>
      </c>
      <c r="R123" s="11">
        <f t="shared" si="41"/>
        <v>259.63</v>
      </c>
      <c r="S123" s="11">
        <f>VLOOKUP(C123,[11]Sheet3!$A:$B,2,0)</f>
        <v>261.84</v>
      </c>
      <c r="T123" s="11">
        <f t="shared" si="42"/>
        <v>9.74</v>
      </c>
      <c r="U123" s="13">
        <f t="shared" si="54"/>
        <v>104.57</v>
      </c>
      <c r="V123" s="13"/>
      <c r="W123" s="11">
        <f t="shared" si="43"/>
        <v>635.78</v>
      </c>
      <c r="X123" s="11">
        <f t="shared" si="44"/>
        <v>2263.3378</v>
      </c>
      <c r="Y123" s="11"/>
      <c r="Z123" s="2" t="str">
        <f>VLOOKUP(D123,[3]汇总!I$2:J$326,2,0)</f>
        <v>√</v>
      </c>
      <c r="AA123" s="2">
        <f>VLOOKUP(D123,'[4]2021.05'!$E$5:$F$203,2,0)</f>
        <v>3180</v>
      </c>
      <c r="AB123" s="2">
        <f t="shared" si="57"/>
        <v>519.264</v>
      </c>
      <c r="AC123" s="2">
        <f t="shared" si="58"/>
        <v>0</v>
      </c>
      <c r="AD123" s="2">
        <f t="shared" si="59"/>
        <v>259.63</v>
      </c>
      <c r="AE123" s="35" t="str">
        <f>VLOOKUP(C123,[7]export!$B$1:$I$388,8,0)</f>
        <v>226.9</v>
      </c>
      <c r="AF123" s="2">
        <f>VLOOKUP(C123,[8]Sheet1!$B$1:$K$500,9,0)</f>
        <v>8.51</v>
      </c>
      <c r="AG123" s="2">
        <f t="shared" si="60"/>
        <v>1.23</v>
      </c>
      <c r="AH123" s="2">
        <f>VLOOKUP(C123,'2021.06'!$C$2:$M$500,9,0)</f>
        <v>424.17</v>
      </c>
      <c r="AI123" s="2">
        <f>VLOOKUP(D123,'2021.07'!$D$2:$M$435,7,0)</f>
        <v>19.859</v>
      </c>
      <c r="AJ123" s="2">
        <f t="shared" si="61"/>
        <v>-2.8588</v>
      </c>
      <c r="AL123" s="2" t="str">
        <f>VLOOKUP(D123,[9]Sheet1!$C$1:$H$500,6,0)</f>
        <v>正常应缴</v>
      </c>
    </row>
    <row r="124" ht="20" customHeight="1" spans="1:38">
      <c r="A124" s="10">
        <f t="shared" si="55"/>
        <v>121</v>
      </c>
      <c r="B124" s="78"/>
      <c r="C124" s="11" t="s">
        <v>229</v>
      </c>
      <c r="D124" s="11" t="s">
        <v>230</v>
      </c>
      <c r="E124" s="11">
        <v>3245.4</v>
      </c>
      <c r="F124" s="11">
        <f>VLOOKUP(C124,'[11]9月'!$B:$Q,16,0)</f>
        <v>3245.4</v>
      </c>
      <c r="G124" s="11">
        <v>3245.4</v>
      </c>
      <c r="H124" s="13">
        <v>5228.42</v>
      </c>
      <c r="I124" s="11">
        <f t="shared" si="38"/>
        <v>58.42</v>
      </c>
      <c r="J124" s="11">
        <f>VLOOKUP(C124,[10]补收!$G$2454:$H$2869,2,0)</f>
        <v>58.96</v>
      </c>
      <c r="K124" s="11">
        <f t="shared" si="39"/>
        <v>519.264</v>
      </c>
      <c r="L124" s="11">
        <f>VLOOKUP(C124,[11]Sheet3!$L$1:$O$352,4,0)</f>
        <v>523.776</v>
      </c>
      <c r="M124" s="11">
        <f t="shared" si="53"/>
        <v>22.7178</v>
      </c>
      <c r="N124" s="13">
        <f t="shared" si="40"/>
        <v>444.42</v>
      </c>
      <c r="O124" s="13"/>
      <c r="P124" s="13">
        <f t="shared" si="56"/>
        <v>1627.5578</v>
      </c>
      <c r="Q124" s="11">
        <v>0</v>
      </c>
      <c r="R124" s="11">
        <f t="shared" si="41"/>
        <v>259.63</v>
      </c>
      <c r="S124" s="11">
        <f>VLOOKUP(C124,[11]Sheet3!$A:$B,2,0)</f>
        <v>261.84</v>
      </c>
      <c r="T124" s="11">
        <f t="shared" si="42"/>
        <v>9.74</v>
      </c>
      <c r="U124" s="13">
        <f t="shared" si="54"/>
        <v>104.57</v>
      </c>
      <c r="V124" s="13"/>
      <c r="W124" s="11">
        <f t="shared" si="43"/>
        <v>635.78</v>
      </c>
      <c r="X124" s="11">
        <f t="shared" si="44"/>
        <v>2263.3378</v>
      </c>
      <c r="Y124" s="11"/>
      <c r="Z124" s="2" t="str">
        <f>VLOOKUP(D124,[3]汇总!I$2:J$326,2,0)</f>
        <v>√</v>
      </c>
      <c r="AA124" s="2">
        <f>VLOOKUP(D124,'[4]2021.05'!$E$5:$F$203,2,0)</f>
        <v>3180</v>
      </c>
      <c r="AB124" s="2">
        <f t="shared" si="57"/>
        <v>519.264</v>
      </c>
      <c r="AC124" s="2">
        <f t="shared" si="58"/>
        <v>0</v>
      </c>
      <c r="AD124" s="2">
        <f t="shared" si="59"/>
        <v>259.63</v>
      </c>
      <c r="AE124" s="35" t="str">
        <f>VLOOKUP(C124,[7]export!$B$1:$I$388,8,0)</f>
        <v>226.9</v>
      </c>
      <c r="AF124" s="2">
        <f>VLOOKUP(C124,[8]Sheet1!$B$1:$K$500,9,0)</f>
        <v>8.51</v>
      </c>
      <c r="AG124" s="2">
        <f t="shared" si="60"/>
        <v>1.23</v>
      </c>
      <c r="AH124" s="2">
        <f>VLOOKUP(C124,'2021.06'!$C$2:$M$500,9,0)</f>
        <v>424.17</v>
      </c>
      <c r="AI124" s="2">
        <f>VLOOKUP(D124,'2021.07'!$D$2:$M$435,7,0)</f>
        <v>19.859</v>
      </c>
      <c r="AJ124" s="2">
        <f t="shared" si="61"/>
        <v>-2.8588</v>
      </c>
      <c r="AL124" s="2" t="str">
        <f>VLOOKUP(D124,[9]Sheet1!$C$1:$H$500,6,0)</f>
        <v>正常应缴</v>
      </c>
    </row>
    <row r="125" ht="20" customHeight="1" spans="1:38">
      <c r="A125" s="10">
        <f t="shared" si="55"/>
        <v>122</v>
      </c>
      <c r="B125" s="78"/>
      <c r="C125" s="11" t="s">
        <v>233</v>
      </c>
      <c r="D125" s="11" t="s">
        <v>234</v>
      </c>
      <c r="E125" s="11">
        <v>3820</v>
      </c>
      <c r="F125" s="11">
        <f>VLOOKUP(C125,'[11]9月'!$B:$Q,16,0)</f>
        <v>3820</v>
      </c>
      <c r="G125" s="11">
        <v>3820</v>
      </c>
      <c r="H125" s="13">
        <v>5228.42</v>
      </c>
      <c r="I125" s="11">
        <f t="shared" si="38"/>
        <v>68.76</v>
      </c>
      <c r="J125" s="11">
        <v>0</v>
      </c>
      <c r="K125" s="11">
        <f t="shared" si="39"/>
        <v>611.2</v>
      </c>
      <c r="L125" s="11">
        <v>0</v>
      </c>
      <c r="M125" s="11">
        <f t="shared" si="53"/>
        <v>26.74</v>
      </c>
      <c r="N125" s="13">
        <f t="shared" si="40"/>
        <v>444.42</v>
      </c>
      <c r="O125" s="13"/>
      <c r="P125" s="13">
        <f t="shared" si="56"/>
        <v>1151.12</v>
      </c>
      <c r="Q125" s="11">
        <v>0</v>
      </c>
      <c r="R125" s="11">
        <f t="shared" si="41"/>
        <v>305.6</v>
      </c>
      <c r="S125" s="11">
        <v>0</v>
      </c>
      <c r="T125" s="11">
        <f t="shared" si="42"/>
        <v>11.46</v>
      </c>
      <c r="U125" s="13">
        <f t="shared" si="54"/>
        <v>104.57</v>
      </c>
      <c r="V125" s="13"/>
      <c r="W125" s="11">
        <f t="shared" si="43"/>
        <v>421.63</v>
      </c>
      <c r="X125" s="11">
        <f t="shared" si="44"/>
        <v>1572.75</v>
      </c>
      <c r="Y125" s="11"/>
      <c r="Z125" s="2" t="str">
        <f>VLOOKUP(D125,[3]汇总!I$2:J$326,2,0)</f>
        <v>√</v>
      </c>
      <c r="AA125" s="2">
        <f>VLOOKUP(D125,'[4]2021.05'!$E$5:$F$203,2,0)</f>
        <v>4180</v>
      </c>
      <c r="AB125" s="2">
        <f t="shared" si="57"/>
        <v>611.2</v>
      </c>
      <c r="AC125" s="2">
        <f t="shared" si="58"/>
        <v>0</v>
      </c>
      <c r="AD125" s="2">
        <f t="shared" si="59"/>
        <v>305.6</v>
      </c>
      <c r="AE125" s="35" t="str">
        <f>VLOOKUP(C125,[7]export!$B$1:$I$388,8,0)</f>
        <v>305.6</v>
      </c>
      <c r="AF125" s="2">
        <f>VLOOKUP(C125,[8]Sheet1!$B$1:$K$500,9,0)</f>
        <v>11.46</v>
      </c>
      <c r="AG125" s="2">
        <f t="shared" si="60"/>
        <v>0</v>
      </c>
      <c r="AH125" s="2">
        <f>VLOOKUP(C125,'2021.06'!$C$2:$M$500,9,0)</f>
        <v>424.17</v>
      </c>
      <c r="AI125" s="2">
        <f>VLOOKUP(D125,'2021.07'!$D$2:$M$435,7,0)</f>
        <v>26.74</v>
      </c>
      <c r="AJ125" s="2">
        <f t="shared" si="61"/>
        <v>0</v>
      </c>
      <c r="AL125" s="2" t="str">
        <f>VLOOKUP(D125,[9]Sheet1!$C$1:$H$500,6,0)</f>
        <v>正常应缴</v>
      </c>
    </row>
    <row r="126" ht="20" customHeight="1" spans="1:38">
      <c r="A126" s="10">
        <f t="shared" si="55"/>
        <v>123</v>
      </c>
      <c r="B126" s="78"/>
      <c r="C126" s="11" t="s">
        <v>237</v>
      </c>
      <c r="D126" s="11" t="s">
        <v>238</v>
      </c>
      <c r="E126" s="11">
        <v>3245.4</v>
      </c>
      <c r="F126" s="11">
        <f>VLOOKUP(C126,'[11]9月'!$B:$Q,16,0)</f>
        <v>3245.4</v>
      </c>
      <c r="G126" s="11">
        <v>3245.4</v>
      </c>
      <c r="H126" s="13">
        <v>5228.42</v>
      </c>
      <c r="I126" s="11">
        <f t="shared" si="38"/>
        <v>58.42</v>
      </c>
      <c r="J126" s="11">
        <f>VLOOKUP(C126,[10]补收!$G$2454:$H$2869,2,0)</f>
        <v>58.96</v>
      </c>
      <c r="K126" s="11">
        <f t="shared" si="39"/>
        <v>519.264</v>
      </c>
      <c r="L126" s="11">
        <f>VLOOKUP(C126,[11]Sheet3!$L$1:$O$352,4,0)</f>
        <v>523.776</v>
      </c>
      <c r="M126" s="11">
        <f t="shared" si="53"/>
        <v>22.7178</v>
      </c>
      <c r="N126" s="13">
        <f t="shared" si="40"/>
        <v>444.42</v>
      </c>
      <c r="O126" s="13"/>
      <c r="P126" s="13">
        <f t="shared" si="56"/>
        <v>1627.5578</v>
      </c>
      <c r="Q126" s="11">
        <v>0</v>
      </c>
      <c r="R126" s="11">
        <f t="shared" si="41"/>
        <v>259.63</v>
      </c>
      <c r="S126" s="11">
        <f>VLOOKUP(C126,[11]Sheet3!$A:$B,2,0)</f>
        <v>261.84</v>
      </c>
      <c r="T126" s="11">
        <f t="shared" si="42"/>
        <v>9.74</v>
      </c>
      <c r="U126" s="13">
        <f t="shared" si="54"/>
        <v>104.57</v>
      </c>
      <c r="V126" s="13"/>
      <c r="W126" s="11">
        <f t="shared" si="43"/>
        <v>635.78</v>
      </c>
      <c r="X126" s="11">
        <f t="shared" si="44"/>
        <v>2263.3378</v>
      </c>
      <c r="Y126" s="11"/>
      <c r="Z126" s="2" t="str">
        <f>VLOOKUP(D126,[3]汇总!I$2:J$326,2,0)</f>
        <v>√</v>
      </c>
      <c r="AA126" s="2">
        <f>VLOOKUP(D126,'[4]2021.05'!$E$5:$F$203,2,0)</f>
        <v>4180</v>
      </c>
      <c r="AB126" s="2">
        <f t="shared" si="57"/>
        <v>519.264</v>
      </c>
      <c r="AC126" s="2">
        <f t="shared" si="58"/>
        <v>0</v>
      </c>
      <c r="AD126" s="2">
        <f t="shared" si="59"/>
        <v>259.63</v>
      </c>
      <c r="AE126" s="35" t="str">
        <f>VLOOKUP(C126,[7]export!$B$1:$I$388,8,0)</f>
        <v>226.9</v>
      </c>
      <c r="AF126" s="2">
        <f>VLOOKUP(C126,[8]Sheet1!$B$1:$K$500,9,0)</f>
        <v>8.51</v>
      </c>
      <c r="AG126" s="2">
        <f t="shared" si="60"/>
        <v>1.23</v>
      </c>
      <c r="AH126" s="2">
        <f>VLOOKUP(C126,'2021.06'!$C$2:$M$500,9,0)</f>
        <v>424.17</v>
      </c>
      <c r="AI126" s="2">
        <f>VLOOKUP(D126,'2021.07'!$D$2:$M$435,7,0)</f>
        <v>19.859</v>
      </c>
      <c r="AJ126" s="2">
        <f t="shared" si="61"/>
        <v>-2.8588</v>
      </c>
      <c r="AL126" s="2" t="str">
        <f>VLOOKUP(D126,[9]Sheet1!$C$1:$H$500,6,0)</f>
        <v>正常应缴</v>
      </c>
    </row>
    <row r="127" ht="20" customHeight="1" spans="1:38">
      <c r="A127" s="10">
        <f t="shared" si="55"/>
        <v>124</v>
      </c>
      <c r="B127" s="78"/>
      <c r="C127" s="11" t="s">
        <v>241</v>
      </c>
      <c r="D127" s="11" t="s">
        <v>242</v>
      </c>
      <c r="E127" s="11">
        <v>3820</v>
      </c>
      <c r="F127" s="11">
        <f>VLOOKUP(C127,'[11]9月'!$B:$Q,16,0)</f>
        <v>3820</v>
      </c>
      <c r="G127" s="11">
        <v>3820</v>
      </c>
      <c r="H127" s="13">
        <v>5228.42</v>
      </c>
      <c r="I127" s="11">
        <f t="shared" si="38"/>
        <v>68.76</v>
      </c>
      <c r="J127" s="11">
        <v>0</v>
      </c>
      <c r="K127" s="11">
        <f t="shared" si="39"/>
        <v>611.2</v>
      </c>
      <c r="L127" s="11">
        <v>0</v>
      </c>
      <c r="M127" s="11">
        <f t="shared" si="53"/>
        <v>26.74</v>
      </c>
      <c r="N127" s="13">
        <f t="shared" si="40"/>
        <v>444.42</v>
      </c>
      <c r="O127" s="13"/>
      <c r="P127" s="13">
        <f t="shared" si="56"/>
        <v>1151.12</v>
      </c>
      <c r="Q127" s="11">
        <v>0</v>
      </c>
      <c r="R127" s="11">
        <f t="shared" si="41"/>
        <v>305.6</v>
      </c>
      <c r="S127" s="11">
        <v>0</v>
      </c>
      <c r="T127" s="11">
        <f t="shared" si="42"/>
        <v>11.46</v>
      </c>
      <c r="U127" s="13">
        <f t="shared" si="54"/>
        <v>104.57</v>
      </c>
      <c r="V127" s="13"/>
      <c r="W127" s="11">
        <f t="shared" si="43"/>
        <v>421.63</v>
      </c>
      <c r="X127" s="11">
        <f t="shared" si="44"/>
        <v>1572.75</v>
      </c>
      <c r="Y127" s="11"/>
      <c r="Z127" s="2" t="str">
        <f>VLOOKUP(D127,[3]汇总!I$2:J$326,2,0)</f>
        <v>√</v>
      </c>
      <c r="AA127" s="2">
        <f>VLOOKUP(D127,'[4]2021.05'!$E$5:$F$203,2,0)</f>
        <v>4180</v>
      </c>
      <c r="AB127" s="2">
        <f t="shared" si="57"/>
        <v>611.2</v>
      </c>
      <c r="AC127" s="2">
        <f t="shared" si="58"/>
        <v>0</v>
      </c>
      <c r="AD127" s="2">
        <f t="shared" si="59"/>
        <v>305.6</v>
      </c>
      <c r="AE127" s="35" t="str">
        <f>VLOOKUP(C127,[7]export!$B$1:$I$388,8,0)</f>
        <v>305.6</v>
      </c>
      <c r="AF127" s="2">
        <f>VLOOKUP(C127,[8]Sheet1!$B$1:$K$500,9,0)</f>
        <v>11.46</v>
      </c>
      <c r="AG127" s="2">
        <f t="shared" si="60"/>
        <v>0</v>
      </c>
      <c r="AH127" s="2">
        <f>VLOOKUP(C127,'2021.06'!$C$2:$M$500,9,0)</f>
        <v>424.17</v>
      </c>
      <c r="AI127" s="2">
        <f>VLOOKUP(D127,'2021.07'!$D$2:$M$435,7,0)</f>
        <v>26.74</v>
      </c>
      <c r="AJ127" s="2">
        <f t="shared" si="61"/>
        <v>0</v>
      </c>
      <c r="AL127" s="2" t="str">
        <f>VLOOKUP(D127,[9]Sheet1!$C$1:$H$500,6,0)</f>
        <v>正常应缴</v>
      </c>
    </row>
    <row r="128" ht="20" customHeight="1" spans="1:38">
      <c r="A128" s="10">
        <f t="shared" si="55"/>
        <v>125</v>
      </c>
      <c r="B128" s="78"/>
      <c r="C128" s="84" t="s">
        <v>937</v>
      </c>
      <c r="D128" s="84" t="s">
        <v>938</v>
      </c>
      <c r="E128" s="11">
        <v>3245.4</v>
      </c>
      <c r="F128" s="11">
        <f>VLOOKUP(C128,'[11]9月'!$B:$Q,16,0)</f>
        <v>3245.4</v>
      </c>
      <c r="G128" s="11">
        <v>3245.4</v>
      </c>
      <c r="H128" s="13">
        <v>5228.42</v>
      </c>
      <c r="I128" s="11">
        <f t="shared" si="38"/>
        <v>58.42</v>
      </c>
      <c r="J128" s="11">
        <f>VLOOKUP(C128,[10]补收!$G$2454:$H$2869,2,0)</f>
        <v>10.98</v>
      </c>
      <c r="K128" s="11">
        <f t="shared" si="39"/>
        <v>519.264</v>
      </c>
      <c r="L128" s="11">
        <f>VLOOKUP(C128,[11]Sheet3!$L$1:$O$352,4,0)</f>
        <v>97.608</v>
      </c>
      <c r="M128" s="11">
        <f t="shared" si="53"/>
        <v>22.7178</v>
      </c>
      <c r="N128" s="13">
        <f t="shared" si="40"/>
        <v>444.42</v>
      </c>
      <c r="O128" s="13"/>
      <c r="P128" s="13">
        <f t="shared" si="56"/>
        <v>1153.4098</v>
      </c>
      <c r="Q128" s="11">
        <v>0</v>
      </c>
      <c r="R128" s="11">
        <f t="shared" si="41"/>
        <v>259.63</v>
      </c>
      <c r="S128" s="11">
        <f>VLOOKUP(C128,[11]Sheet3!$A:$B,2,0)</f>
        <v>48.81</v>
      </c>
      <c r="T128" s="11">
        <f t="shared" si="42"/>
        <v>9.74</v>
      </c>
      <c r="U128" s="13">
        <f t="shared" si="54"/>
        <v>104.57</v>
      </c>
      <c r="V128" s="13"/>
      <c r="W128" s="11">
        <f t="shared" si="43"/>
        <v>422.75</v>
      </c>
      <c r="X128" s="11">
        <f t="shared" si="44"/>
        <v>1576.1598</v>
      </c>
      <c r="Y128" s="11"/>
      <c r="AB128" s="2">
        <f t="shared" si="57"/>
        <v>519.264</v>
      </c>
      <c r="AC128" s="2">
        <f t="shared" si="58"/>
        <v>0</v>
      </c>
      <c r="AD128" s="2">
        <f t="shared" si="59"/>
        <v>259.63</v>
      </c>
      <c r="AE128" s="35" t="str">
        <f>VLOOKUP(C128,[7]export!$B$1:$I$388,8,0)</f>
        <v>243.36</v>
      </c>
      <c r="AF128" s="2">
        <f>VLOOKUP(C128,[8]Sheet1!$B$1:$K$500,9,0)</f>
        <v>9.13</v>
      </c>
      <c r="AG128" s="2">
        <f t="shared" si="60"/>
        <v>0.609999999999999</v>
      </c>
      <c r="AH128" s="2">
        <f>VLOOKUP(C128,'2021.06'!$C$2:$M$500,9,0)</f>
        <v>0</v>
      </c>
      <c r="AI128" s="2">
        <f>VLOOKUP(D128,'2021.07'!$D$2:$M$435,7,0)</f>
        <v>21.301</v>
      </c>
      <c r="AJ128" s="2">
        <f t="shared" si="61"/>
        <v>-1.4168</v>
      </c>
      <c r="AL128" s="2" t="str">
        <f>VLOOKUP(D128,[9]Sheet1!$C$1:$H$500,6,0)</f>
        <v>正常应缴</v>
      </c>
    </row>
    <row r="129" ht="20" customHeight="1" spans="1:38">
      <c r="A129" s="10">
        <f t="shared" si="55"/>
        <v>126</v>
      </c>
      <c r="B129" s="78"/>
      <c r="C129" s="84" t="s">
        <v>939</v>
      </c>
      <c r="D129" s="84" t="s">
        <v>940</v>
      </c>
      <c r="E129" s="11">
        <v>3245.4</v>
      </c>
      <c r="F129" s="11">
        <f>VLOOKUP(C129,'[11]9月'!$B:$Q,16,0)</f>
        <v>3245.4</v>
      </c>
      <c r="G129" s="11">
        <v>3245.4</v>
      </c>
      <c r="H129" s="13">
        <v>5228.42</v>
      </c>
      <c r="I129" s="11">
        <f t="shared" si="38"/>
        <v>58.42</v>
      </c>
      <c r="J129" s="11">
        <f>VLOOKUP(C129,[10]补收!$G$2454:$H$2869,2,0)</f>
        <v>10.98</v>
      </c>
      <c r="K129" s="11">
        <f t="shared" si="39"/>
        <v>519.264</v>
      </c>
      <c r="L129" s="11">
        <f>VLOOKUP(C129,[11]Sheet3!$L$1:$O$352,4,0)</f>
        <v>97.608</v>
      </c>
      <c r="M129" s="11">
        <f t="shared" si="53"/>
        <v>22.7178</v>
      </c>
      <c r="N129" s="13">
        <f t="shared" si="40"/>
        <v>444.42</v>
      </c>
      <c r="O129" s="13"/>
      <c r="P129" s="13">
        <f t="shared" si="56"/>
        <v>1153.4098</v>
      </c>
      <c r="Q129" s="11">
        <v>0</v>
      </c>
      <c r="R129" s="11">
        <f t="shared" si="41"/>
        <v>259.63</v>
      </c>
      <c r="S129" s="11">
        <f>VLOOKUP(C129,[11]Sheet3!$A:$B,2,0)</f>
        <v>48.81</v>
      </c>
      <c r="T129" s="11">
        <f t="shared" si="42"/>
        <v>9.74</v>
      </c>
      <c r="U129" s="13">
        <f t="shared" si="54"/>
        <v>104.57</v>
      </c>
      <c r="V129" s="13"/>
      <c r="W129" s="11">
        <f t="shared" si="43"/>
        <v>422.75</v>
      </c>
      <c r="X129" s="11">
        <f t="shared" si="44"/>
        <v>1576.1598</v>
      </c>
      <c r="Y129" s="11"/>
      <c r="AB129" s="2">
        <f t="shared" si="57"/>
        <v>519.264</v>
      </c>
      <c r="AC129" s="2">
        <f t="shared" si="58"/>
        <v>0</v>
      </c>
      <c r="AD129" s="2">
        <f t="shared" si="59"/>
        <v>259.63</v>
      </c>
      <c r="AE129" s="35" t="str">
        <f>VLOOKUP(C129,[7]export!$B$1:$I$388,8,0)</f>
        <v>243.36</v>
      </c>
      <c r="AF129" s="2">
        <f>VLOOKUP(C129,[8]Sheet1!$B$1:$K$500,9,0)</f>
        <v>9.13</v>
      </c>
      <c r="AG129" s="2">
        <f t="shared" si="60"/>
        <v>0.609999999999999</v>
      </c>
      <c r="AH129" s="2">
        <f>VLOOKUP(C129,'2021.06'!$C$2:$M$500,9,0)</f>
        <v>424.17</v>
      </c>
      <c r="AI129" s="2">
        <f>VLOOKUP(D129,'2021.07'!$D$2:$M$435,7,0)</f>
        <v>21.301</v>
      </c>
      <c r="AJ129" s="2">
        <f t="shared" si="61"/>
        <v>-1.4168</v>
      </c>
      <c r="AL129" s="2" t="str">
        <f>VLOOKUP(D129,[9]Sheet1!$C$1:$H$500,6,0)</f>
        <v>正常应缴</v>
      </c>
    </row>
    <row r="130" ht="20" customHeight="1" spans="1:38">
      <c r="A130" s="10"/>
      <c r="B130" s="79"/>
      <c r="C130" s="84" t="s">
        <v>1108</v>
      </c>
      <c r="D130" s="84" t="s">
        <v>1109</v>
      </c>
      <c r="E130" s="11">
        <v>3245.4</v>
      </c>
      <c r="F130" s="11">
        <f>VLOOKUP(C130,'[11]9月'!$B:$Q,16,0)</f>
        <v>3245.4</v>
      </c>
      <c r="G130" s="11">
        <v>3245.4</v>
      </c>
      <c r="H130" s="13">
        <v>0</v>
      </c>
      <c r="I130" s="11">
        <f t="shared" si="38"/>
        <v>58.42</v>
      </c>
      <c r="J130" s="11">
        <f>VLOOKUP(C130,[10]补收!$G$2454:$H$2869,2,0)</f>
        <v>7.32</v>
      </c>
      <c r="K130" s="11">
        <f t="shared" si="39"/>
        <v>519.264</v>
      </c>
      <c r="L130" s="11">
        <f>VLOOKUP(C130,[11]Sheet3!$L$1:$O$352,4,0)</f>
        <v>65.072</v>
      </c>
      <c r="M130" s="11">
        <f t="shared" si="53"/>
        <v>22.7178</v>
      </c>
      <c r="N130" s="13">
        <f t="shared" si="40"/>
        <v>0</v>
      </c>
      <c r="O130" s="13"/>
      <c r="P130" s="13">
        <f t="shared" si="56"/>
        <v>672.7938</v>
      </c>
      <c r="Q130" s="11">
        <v>0</v>
      </c>
      <c r="R130" s="11">
        <f t="shared" si="41"/>
        <v>259.63</v>
      </c>
      <c r="S130" s="11">
        <f>VLOOKUP(C130,[11]Sheet3!$A:$B,2,0)</f>
        <v>32.54</v>
      </c>
      <c r="T130" s="11">
        <f t="shared" si="42"/>
        <v>9.74</v>
      </c>
      <c r="U130" s="13">
        <f t="shared" si="54"/>
        <v>0</v>
      </c>
      <c r="V130" s="13"/>
      <c r="W130" s="11">
        <f t="shared" si="43"/>
        <v>301.91</v>
      </c>
      <c r="X130" s="11">
        <f t="shared" si="44"/>
        <v>974.7038</v>
      </c>
      <c r="Y130" s="11"/>
      <c r="AB130" s="2">
        <f t="shared" si="57"/>
        <v>519.264</v>
      </c>
      <c r="AC130" s="2">
        <f t="shared" si="58"/>
        <v>0</v>
      </c>
      <c r="AE130" s="35" t="str">
        <f>VLOOKUP(C130,[7]export!$B$1:$I$388,8,0)</f>
        <v>243.36</v>
      </c>
      <c r="AF130" s="2">
        <f>VLOOKUP(C130,[8]Sheet1!$B$1:$K$500,9,0)</f>
        <v>9.13</v>
      </c>
      <c r="AG130" s="2">
        <f t="shared" si="60"/>
        <v>0.609999999999999</v>
      </c>
      <c r="AH130" s="2" t="e">
        <f>VLOOKUP(C130,'2021.06'!$C$2:$M$500,9,0)</f>
        <v>#N/A</v>
      </c>
      <c r="AI130" s="2">
        <f>VLOOKUP(D130,'2021.07'!$D$2:$M$435,7,0)</f>
        <v>21.301</v>
      </c>
      <c r="AJ130" s="2">
        <f t="shared" si="61"/>
        <v>-1.4168</v>
      </c>
      <c r="AL130" s="2" t="str">
        <f>VLOOKUP(D130,[9]Sheet1!$C$1:$H$500,6,0)</f>
        <v>正常应缴</v>
      </c>
    </row>
    <row r="131" ht="20" customHeight="1" spans="1:38">
      <c r="A131" s="10">
        <f>ROW()-3</f>
        <v>128</v>
      </c>
      <c r="B131" s="77" t="s">
        <v>243</v>
      </c>
      <c r="C131" s="11" t="s">
        <v>244</v>
      </c>
      <c r="D131" s="11" t="s">
        <v>245</v>
      </c>
      <c r="E131" s="11">
        <v>3820</v>
      </c>
      <c r="F131" s="11">
        <f>VLOOKUP(C131,'[11]9月'!$B:$Q,16,0)</f>
        <v>3820</v>
      </c>
      <c r="G131" s="11">
        <v>3820</v>
      </c>
      <c r="H131" s="13">
        <v>5228.42</v>
      </c>
      <c r="I131" s="11">
        <f t="shared" si="38"/>
        <v>68.76</v>
      </c>
      <c r="J131" s="11">
        <f>VLOOKUP(C131,[10]补收!$G$2454:$H$2869,2,0)</f>
        <v>141.68</v>
      </c>
      <c r="K131" s="11">
        <f t="shared" si="39"/>
        <v>611.2</v>
      </c>
      <c r="L131" s="11">
        <f>VLOOKUP(C131,[11]Sheet3!$L$1:$O$352,4,0)</f>
        <v>1259.264</v>
      </c>
      <c r="M131" s="11">
        <f t="shared" si="53"/>
        <v>26.74</v>
      </c>
      <c r="N131" s="13">
        <f t="shared" si="40"/>
        <v>444.42</v>
      </c>
      <c r="O131" s="13"/>
      <c r="P131" s="13">
        <f t="shared" si="56"/>
        <v>2552.064</v>
      </c>
      <c r="Q131" s="11">
        <v>0</v>
      </c>
      <c r="R131" s="11">
        <f t="shared" si="41"/>
        <v>305.6</v>
      </c>
      <c r="S131" s="11">
        <f>VLOOKUP(C131,[11]Sheet3!$A:$B,2,0)</f>
        <v>629.6</v>
      </c>
      <c r="T131" s="11">
        <f t="shared" si="42"/>
        <v>11.46</v>
      </c>
      <c r="U131" s="13">
        <f t="shared" si="54"/>
        <v>104.57</v>
      </c>
      <c r="V131" s="13"/>
      <c r="W131" s="11">
        <f t="shared" si="43"/>
        <v>1051.23</v>
      </c>
      <c r="X131" s="11">
        <f t="shared" si="44"/>
        <v>3603.294</v>
      </c>
      <c r="Y131" s="11"/>
      <c r="Z131" s="2" t="str">
        <f>VLOOKUP(D131,[3]汇总!I$2:J$326,2,0)</f>
        <v>√</v>
      </c>
      <c r="AA131" s="2">
        <f>VLOOKUP(D131,'[4]2021.05'!$E$5:$F$203,2,0)</f>
        <v>4180</v>
      </c>
      <c r="AB131" s="2">
        <f t="shared" si="57"/>
        <v>611.2</v>
      </c>
      <c r="AC131" s="2">
        <f t="shared" si="58"/>
        <v>0</v>
      </c>
      <c r="AD131" s="2">
        <f>R131-AC131</f>
        <v>305.6</v>
      </c>
      <c r="AE131" s="35" t="str">
        <f>VLOOKUP(C131,[7]export!$B$1:$I$388,8,0)</f>
        <v>226.9</v>
      </c>
      <c r="AF131" s="2">
        <f>VLOOKUP(C131,[8]Sheet1!$B$1:$K$500,9,0)</f>
        <v>8.51</v>
      </c>
      <c r="AG131" s="2">
        <f t="shared" si="60"/>
        <v>2.95</v>
      </c>
      <c r="AH131" s="2">
        <f>VLOOKUP(C131,'2021.06'!$C$2:$M$500,9,0)</f>
        <v>424.17</v>
      </c>
      <c r="AI131" s="2">
        <f>VLOOKUP(D131,'2021.07'!$D$2:$M$435,7,0)</f>
        <v>19.859</v>
      </c>
      <c r="AJ131" s="2">
        <f t="shared" si="61"/>
        <v>-6.881</v>
      </c>
      <c r="AL131" s="2" t="str">
        <f>VLOOKUP(D131,[9]Sheet1!$C$1:$H$500,6,0)</f>
        <v>正常应缴</v>
      </c>
    </row>
    <row r="132" ht="20" customHeight="1" spans="1:38">
      <c r="A132" s="10">
        <f>ROW()-3</f>
        <v>129</v>
      </c>
      <c r="B132" s="78"/>
      <c r="C132" s="11" t="s">
        <v>246</v>
      </c>
      <c r="D132" s="11" t="s">
        <v>247</v>
      </c>
      <c r="E132" s="11">
        <v>3820</v>
      </c>
      <c r="F132" s="11">
        <f>VLOOKUP(C132,'[11]9月'!$B:$Q,16,0)</f>
        <v>3820</v>
      </c>
      <c r="G132" s="11">
        <v>3820</v>
      </c>
      <c r="H132" s="13">
        <v>5228.42</v>
      </c>
      <c r="I132" s="11">
        <f t="shared" si="38"/>
        <v>68.76</v>
      </c>
      <c r="J132" s="11">
        <f>VLOOKUP(C132,[10]补收!$G$2454:$H$2869,2,0)</f>
        <v>141.68</v>
      </c>
      <c r="K132" s="11">
        <f t="shared" si="39"/>
        <v>611.2</v>
      </c>
      <c r="L132" s="11">
        <f>VLOOKUP(C132,[11]Sheet3!$L$1:$O$352,4,0)</f>
        <v>1259.264</v>
      </c>
      <c r="M132" s="11">
        <f t="shared" si="53"/>
        <v>26.74</v>
      </c>
      <c r="N132" s="13">
        <f t="shared" si="40"/>
        <v>444.42</v>
      </c>
      <c r="O132" s="13"/>
      <c r="P132" s="13">
        <f t="shared" si="56"/>
        <v>2552.064</v>
      </c>
      <c r="Q132" s="11">
        <v>0</v>
      </c>
      <c r="R132" s="11">
        <f t="shared" si="41"/>
        <v>305.6</v>
      </c>
      <c r="S132" s="11">
        <f>VLOOKUP(C132,[11]Sheet3!$A:$B,2,0)</f>
        <v>629.6</v>
      </c>
      <c r="T132" s="11">
        <f t="shared" si="42"/>
        <v>11.46</v>
      </c>
      <c r="U132" s="13">
        <f t="shared" si="54"/>
        <v>104.57</v>
      </c>
      <c r="V132" s="13"/>
      <c r="W132" s="11">
        <f t="shared" si="43"/>
        <v>1051.23</v>
      </c>
      <c r="X132" s="11">
        <f t="shared" si="44"/>
        <v>3603.294</v>
      </c>
      <c r="Y132" s="11"/>
      <c r="Z132" s="2" t="str">
        <f>VLOOKUP(D132,[3]汇总!I$2:J$326,2,0)</f>
        <v>√</v>
      </c>
      <c r="AA132" s="2">
        <f>VLOOKUP(D132,'[4]2021.05'!$E$5:$F$203,2,0)</f>
        <v>4180</v>
      </c>
      <c r="AB132" s="2">
        <f t="shared" si="57"/>
        <v>611.2</v>
      </c>
      <c r="AC132" s="2">
        <f t="shared" si="58"/>
        <v>0</v>
      </c>
      <c r="AD132" s="2">
        <f>R132-AC132</f>
        <v>305.6</v>
      </c>
      <c r="AE132" s="35" t="str">
        <f>VLOOKUP(C132,[7]export!$B$1:$I$388,8,0)</f>
        <v>226.9</v>
      </c>
      <c r="AF132" s="2">
        <f>VLOOKUP(C132,[8]Sheet1!$B$1:$K$500,9,0)</f>
        <v>8.51</v>
      </c>
      <c r="AG132" s="2">
        <f t="shared" si="60"/>
        <v>2.95</v>
      </c>
      <c r="AH132" s="2">
        <f>VLOOKUP(C132,'2021.06'!$C$2:$M$500,9,0)</f>
        <v>424.17</v>
      </c>
      <c r="AI132" s="2">
        <f>VLOOKUP(D132,'2021.07'!$D$2:$M$435,7,0)</f>
        <v>19.859</v>
      </c>
      <c r="AJ132" s="2">
        <f t="shared" si="61"/>
        <v>-6.881</v>
      </c>
      <c r="AL132" s="2" t="str">
        <f>VLOOKUP(D132,[9]Sheet1!$C$1:$H$500,6,0)</f>
        <v>正常应缴</v>
      </c>
    </row>
    <row r="133" ht="20" customHeight="1" spans="1:38">
      <c r="A133" s="10">
        <f>ROW()-3</f>
        <v>130</v>
      </c>
      <c r="B133" s="78"/>
      <c r="C133" s="11" t="s">
        <v>248</v>
      </c>
      <c r="D133" s="11" t="s">
        <v>249</v>
      </c>
      <c r="E133" s="11">
        <v>3245.4</v>
      </c>
      <c r="F133" s="11">
        <f>VLOOKUP(C133,'[11]9月'!$B:$Q,16,0)</f>
        <v>3245.4</v>
      </c>
      <c r="G133" s="11">
        <v>3245.4</v>
      </c>
      <c r="H133" s="13">
        <v>5228.42</v>
      </c>
      <c r="I133" s="11">
        <f t="shared" ref="I133:I196" si="62">ROUND(E133*0.018,2)</f>
        <v>58.42</v>
      </c>
      <c r="J133" s="11">
        <f>VLOOKUP(C133,[10]补收!$G$2454:$H$2869,2,0)</f>
        <v>58.96</v>
      </c>
      <c r="K133" s="11">
        <f t="shared" ref="K133:K196" si="63">F133*0.16</f>
        <v>519.264</v>
      </c>
      <c r="L133" s="11">
        <f>VLOOKUP(C133,[11]Sheet3!$L$1:$O$352,4,0)</f>
        <v>523.776</v>
      </c>
      <c r="M133" s="11">
        <f t="shared" si="53"/>
        <v>22.7178</v>
      </c>
      <c r="N133" s="13">
        <f t="shared" ref="N133:N196" si="64">ROUND(H133*0.085,2)</f>
        <v>444.42</v>
      </c>
      <c r="O133" s="13"/>
      <c r="P133" s="13">
        <f t="shared" si="56"/>
        <v>1627.5578</v>
      </c>
      <c r="Q133" s="11">
        <v>0</v>
      </c>
      <c r="R133" s="11">
        <f t="shared" ref="R133:R196" si="65">ROUND(F133*0.08,2)</f>
        <v>259.63</v>
      </c>
      <c r="S133" s="11">
        <f>VLOOKUP(C133,[11]Sheet3!$A:$B,2,0)</f>
        <v>261.84</v>
      </c>
      <c r="T133" s="11">
        <f t="shared" ref="T133:T196" si="66">ROUND(G133*0.003,2)</f>
        <v>9.74</v>
      </c>
      <c r="U133" s="13">
        <f t="shared" si="54"/>
        <v>104.57</v>
      </c>
      <c r="V133" s="13"/>
      <c r="W133" s="11">
        <f t="shared" ref="W133:W196" si="67">SUM(Q133:V133)</f>
        <v>635.78</v>
      </c>
      <c r="X133" s="11">
        <f t="shared" ref="X133:X196" si="68">P133+W133</f>
        <v>2263.3378</v>
      </c>
      <c r="Y133" s="11"/>
      <c r="Z133" s="2" t="str">
        <f>VLOOKUP(D133,[3]汇总!I$2:J$326,2,0)</f>
        <v>√</v>
      </c>
      <c r="AA133" s="2">
        <f>VLOOKUP(D133,'[4]2021.05'!$E$5:$F$203,2,0)</f>
        <v>4180</v>
      </c>
      <c r="AB133" s="2">
        <f t="shared" si="57"/>
        <v>519.264</v>
      </c>
      <c r="AC133" s="2">
        <f t="shared" si="58"/>
        <v>0</v>
      </c>
      <c r="AD133" s="2">
        <f>R133-AC133</f>
        <v>259.63</v>
      </c>
      <c r="AE133" s="35" t="str">
        <f>VLOOKUP(C133,[7]export!$B$1:$I$388,8,0)</f>
        <v>226.9</v>
      </c>
      <c r="AF133" s="2">
        <f>VLOOKUP(C133,[8]Sheet1!$B$1:$K$500,9,0)</f>
        <v>8.51</v>
      </c>
      <c r="AG133" s="2">
        <f t="shared" si="60"/>
        <v>1.23</v>
      </c>
      <c r="AH133" s="2">
        <f>VLOOKUP(C133,'2021.06'!$C$2:$M$500,9,0)</f>
        <v>424.17</v>
      </c>
      <c r="AI133" s="2">
        <f>VLOOKUP(D133,'2021.07'!$D$2:$M$435,7,0)</f>
        <v>19.859</v>
      </c>
      <c r="AJ133" s="2">
        <f t="shared" si="61"/>
        <v>-2.8588</v>
      </c>
      <c r="AL133" s="2" t="str">
        <f>VLOOKUP(D133,[9]Sheet1!$C$1:$H$500,6,0)</f>
        <v>正常应缴</v>
      </c>
    </row>
    <row r="134" ht="20" customHeight="1" spans="1:38">
      <c r="A134" s="10">
        <f>ROW()-3</f>
        <v>131</v>
      </c>
      <c r="B134" s="78"/>
      <c r="C134" s="11" t="s">
        <v>250</v>
      </c>
      <c r="D134" s="11" t="s">
        <v>251</v>
      </c>
      <c r="E134" s="11">
        <v>3245.4</v>
      </c>
      <c r="F134" s="11">
        <f>VLOOKUP(C134,'[11]9月'!$B:$Q,16,0)</f>
        <v>3245.4</v>
      </c>
      <c r="G134" s="11">
        <v>3245.4</v>
      </c>
      <c r="H134" s="13">
        <v>5228.42</v>
      </c>
      <c r="I134" s="11">
        <f t="shared" si="62"/>
        <v>58.42</v>
      </c>
      <c r="J134" s="11">
        <f>VLOOKUP(C134,[10]补收!$G$2454:$H$2869,2,0)</f>
        <v>58.96</v>
      </c>
      <c r="K134" s="11">
        <f t="shared" si="63"/>
        <v>519.264</v>
      </c>
      <c r="L134" s="11">
        <f>VLOOKUP(C134,[11]Sheet3!$L$1:$O$352,4,0)</f>
        <v>523.776</v>
      </c>
      <c r="M134" s="11">
        <f t="shared" si="53"/>
        <v>22.7178</v>
      </c>
      <c r="N134" s="13">
        <f t="shared" si="64"/>
        <v>444.42</v>
      </c>
      <c r="O134" s="13"/>
      <c r="P134" s="13">
        <f t="shared" si="56"/>
        <v>1627.5578</v>
      </c>
      <c r="Q134" s="11">
        <v>0</v>
      </c>
      <c r="R134" s="11">
        <f t="shared" si="65"/>
        <v>259.63</v>
      </c>
      <c r="S134" s="11">
        <f>VLOOKUP(C134,[11]Sheet3!$A:$B,2,0)</f>
        <v>261.84</v>
      </c>
      <c r="T134" s="11">
        <f t="shared" si="66"/>
        <v>9.74</v>
      </c>
      <c r="U134" s="13">
        <f t="shared" si="54"/>
        <v>104.57</v>
      </c>
      <c r="V134" s="13"/>
      <c r="W134" s="11">
        <f t="shared" si="67"/>
        <v>635.78</v>
      </c>
      <c r="X134" s="11">
        <f t="shared" si="68"/>
        <v>2263.3378</v>
      </c>
      <c r="Y134" s="11"/>
      <c r="Z134" s="2" t="str">
        <f>VLOOKUP(D134,[3]汇总!I$2:J$326,2,0)</f>
        <v>√</v>
      </c>
      <c r="AA134" s="2">
        <f>VLOOKUP(D134,'[4]2021.05'!$E$5:$F$203,2,0)</f>
        <v>3180</v>
      </c>
      <c r="AB134" s="2">
        <f t="shared" si="57"/>
        <v>519.264</v>
      </c>
      <c r="AC134" s="2">
        <f t="shared" si="58"/>
        <v>0</v>
      </c>
      <c r="AD134" s="2">
        <f>R134-AC134</f>
        <v>259.63</v>
      </c>
      <c r="AE134" s="35" t="str">
        <f>VLOOKUP(C134,[7]export!$B$1:$I$388,8,0)</f>
        <v>226.9</v>
      </c>
      <c r="AF134" s="2">
        <f>VLOOKUP(C134,[8]Sheet1!$B$1:$K$500,9,0)</f>
        <v>8.51</v>
      </c>
      <c r="AG134" s="2">
        <f t="shared" si="60"/>
        <v>1.23</v>
      </c>
      <c r="AH134" s="2">
        <f>VLOOKUP(C134,'2021.06'!$C$2:$M$500,9,0)</f>
        <v>424.17</v>
      </c>
      <c r="AI134" s="2">
        <f>VLOOKUP(D134,'2021.07'!$D$2:$M$435,7,0)</f>
        <v>19.859</v>
      </c>
      <c r="AJ134" s="2">
        <f t="shared" si="61"/>
        <v>-2.8588</v>
      </c>
      <c r="AL134" s="2" t="str">
        <f>VLOOKUP(D134,[9]Sheet1!$C$1:$H$500,6,0)</f>
        <v>正常应缴</v>
      </c>
    </row>
    <row r="135" ht="20" customHeight="1" spans="1:38">
      <c r="A135" s="10"/>
      <c r="B135" s="78"/>
      <c r="C135" s="84" t="s">
        <v>1110</v>
      </c>
      <c r="D135" s="84" t="s">
        <v>1111</v>
      </c>
      <c r="E135" s="11">
        <v>3245.4</v>
      </c>
      <c r="F135" s="11">
        <f>VLOOKUP(C135,'[11]9月'!$B:$Q,16,0)</f>
        <v>3245.4</v>
      </c>
      <c r="G135" s="11">
        <v>3245.4</v>
      </c>
      <c r="H135" s="13">
        <v>5228.42</v>
      </c>
      <c r="I135" s="11">
        <f t="shared" si="62"/>
        <v>58.42</v>
      </c>
      <c r="J135" s="11">
        <f>VLOOKUP(C135,[10]补收!$G$2454:$H$2869,2,0)</f>
        <v>7.32</v>
      </c>
      <c r="K135" s="11">
        <f t="shared" si="63"/>
        <v>519.264</v>
      </c>
      <c r="L135" s="11">
        <f>VLOOKUP(C135,[11]Sheet3!$L$1:$O$352,4,0)</f>
        <v>65.072</v>
      </c>
      <c r="M135" s="11">
        <f t="shared" si="53"/>
        <v>22.7178</v>
      </c>
      <c r="N135" s="13">
        <f t="shared" si="64"/>
        <v>444.42</v>
      </c>
      <c r="O135" s="13"/>
      <c r="P135" s="13">
        <f t="shared" si="56"/>
        <v>1117.2138</v>
      </c>
      <c r="Q135" s="11">
        <v>0</v>
      </c>
      <c r="R135" s="11">
        <f t="shared" si="65"/>
        <v>259.63</v>
      </c>
      <c r="S135" s="11">
        <f>VLOOKUP(C135,[11]Sheet3!$A:$B,2,0)</f>
        <v>32.54</v>
      </c>
      <c r="T135" s="11">
        <f t="shared" si="66"/>
        <v>9.74</v>
      </c>
      <c r="U135" s="13">
        <f t="shared" si="54"/>
        <v>104.57</v>
      </c>
      <c r="V135" s="13"/>
      <c r="W135" s="11">
        <f t="shared" si="67"/>
        <v>406.48</v>
      </c>
      <c r="X135" s="11">
        <f t="shared" si="68"/>
        <v>1523.6938</v>
      </c>
      <c r="Y135" s="11"/>
      <c r="AB135" s="2">
        <f t="shared" si="57"/>
        <v>519.264</v>
      </c>
      <c r="AC135" s="2">
        <f t="shared" si="58"/>
        <v>0</v>
      </c>
      <c r="AE135" s="35" t="str">
        <f>VLOOKUP(C135,[7]export!$B$1:$I$388,8,0)</f>
        <v>243.36</v>
      </c>
      <c r="AF135" s="2">
        <f>VLOOKUP(C135,[8]Sheet1!$B$1:$K$500,9,0)</f>
        <v>9.13</v>
      </c>
      <c r="AG135" s="2">
        <f t="shared" si="60"/>
        <v>0.609999999999999</v>
      </c>
      <c r="AH135" s="2" t="e">
        <f>VLOOKUP(C135,'2021.06'!$C$2:$M$500,9,0)</f>
        <v>#N/A</v>
      </c>
      <c r="AI135" s="2">
        <f>VLOOKUP(D135,'2021.07'!$D$2:$M$435,7,0)</f>
        <v>21.301</v>
      </c>
      <c r="AJ135" s="2">
        <f t="shared" si="61"/>
        <v>-1.4168</v>
      </c>
      <c r="AL135" s="2" t="str">
        <f>VLOOKUP(D135,[9]Sheet1!$C$1:$H$500,6,0)</f>
        <v>正常应缴</v>
      </c>
    </row>
    <row r="136" s="2" customFormat="1" ht="20" customHeight="1" spans="1:38">
      <c r="A136" s="10"/>
      <c r="B136" s="78"/>
      <c r="C136" s="84" t="s">
        <v>254</v>
      </c>
      <c r="D136" s="84" t="s">
        <v>255</v>
      </c>
      <c r="E136" s="11">
        <v>3245.4</v>
      </c>
      <c r="F136" s="11">
        <f>VLOOKUP(C136,'[11]9月'!$B:$Q,16,0)</f>
        <v>3245.4</v>
      </c>
      <c r="G136" s="11">
        <v>3245.4</v>
      </c>
      <c r="H136" s="13">
        <v>5228.42</v>
      </c>
      <c r="I136" s="11">
        <f t="shared" si="62"/>
        <v>58.42</v>
      </c>
      <c r="J136" s="11">
        <f>VLOOKUP(C136,[10]补收!$G$2454:$H$2869,2,0)</f>
        <v>40.51</v>
      </c>
      <c r="K136" s="11">
        <f t="shared" si="63"/>
        <v>519.264</v>
      </c>
      <c r="L136" s="11">
        <f>VLOOKUP(C136,[11]Sheet3!$L$1:$O$352,4,0)</f>
        <v>359.896</v>
      </c>
      <c r="M136" s="11">
        <f t="shared" si="53"/>
        <v>22.7178</v>
      </c>
      <c r="N136" s="13">
        <f t="shared" si="64"/>
        <v>444.42</v>
      </c>
      <c r="O136" s="13"/>
      <c r="P136" s="13">
        <f t="shared" si="56"/>
        <v>1445.2278</v>
      </c>
      <c r="Q136" s="11">
        <v>0</v>
      </c>
      <c r="R136" s="11">
        <f t="shared" si="65"/>
        <v>259.63</v>
      </c>
      <c r="S136" s="11">
        <f>VLOOKUP(C136,[11]Sheet3!$A:$B,2,0)</f>
        <v>179.92</v>
      </c>
      <c r="T136" s="11">
        <f t="shared" si="66"/>
        <v>9.74</v>
      </c>
      <c r="U136" s="13">
        <f t="shared" si="54"/>
        <v>104.57</v>
      </c>
      <c r="V136" s="13"/>
      <c r="W136" s="11">
        <f t="shared" si="67"/>
        <v>553.86</v>
      </c>
      <c r="X136" s="11">
        <f t="shared" si="68"/>
        <v>1999.0878</v>
      </c>
      <c r="Y136" s="11"/>
      <c r="Z136" s="2" t="s">
        <v>50</v>
      </c>
      <c r="AE136" s="35"/>
      <c r="AI136" s="2" t="e">
        <f>VLOOKUP(D136,'2021.07'!$D$2:$M$435,7,0)</f>
        <v>#N/A</v>
      </c>
      <c r="AJ136" s="2" t="e">
        <f t="shared" si="61"/>
        <v>#N/A</v>
      </c>
      <c r="AL136" s="2" t="str">
        <f>VLOOKUP(D136,[9]Sheet1!$C$1:$H$500,6,0)</f>
        <v>正常应缴</v>
      </c>
    </row>
    <row r="137" ht="20" customHeight="1" spans="1:38">
      <c r="A137" s="10">
        <f t="shared" ref="A137:A151" si="69">ROW()-3</f>
        <v>134</v>
      </c>
      <c r="B137" s="77" t="s">
        <v>258</v>
      </c>
      <c r="C137" s="11" t="s">
        <v>259</v>
      </c>
      <c r="D137" s="11" t="s">
        <v>260</v>
      </c>
      <c r="E137" s="11">
        <v>3245.4</v>
      </c>
      <c r="F137" s="11">
        <f>VLOOKUP(C137,'[11]9月'!$B:$Q,16,0)</f>
        <v>3245.4</v>
      </c>
      <c r="G137" s="11">
        <v>3245.4</v>
      </c>
      <c r="H137" s="13">
        <v>5228.42</v>
      </c>
      <c r="I137" s="11">
        <f t="shared" si="62"/>
        <v>58.42</v>
      </c>
      <c r="J137" s="11">
        <f>VLOOKUP(C137,[10]补收!$G$2454:$H$2869,2,0)</f>
        <v>58.96</v>
      </c>
      <c r="K137" s="11">
        <f t="shared" si="63"/>
        <v>519.264</v>
      </c>
      <c r="L137" s="11">
        <f>VLOOKUP(C137,[11]Sheet3!$L$1:$O$352,4,0)</f>
        <v>523.776</v>
      </c>
      <c r="M137" s="11">
        <f t="shared" si="53"/>
        <v>22.7178</v>
      </c>
      <c r="N137" s="13">
        <f t="shared" si="64"/>
        <v>444.42</v>
      </c>
      <c r="O137" s="13"/>
      <c r="P137" s="13">
        <f t="shared" si="56"/>
        <v>1627.5578</v>
      </c>
      <c r="Q137" s="11">
        <v>0</v>
      </c>
      <c r="R137" s="11">
        <f t="shared" si="65"/>
        <v>259.63</v>
      </c>
      <c r="S137" s="11">
        <f>VLOOKUP(C137,[11]Sheet3!$A:$B,2,0)</f>
        <v>261.84</v>
      </c>
      <c r="T137" s="11">
        <f t="shared" si="66"/>
        <v>9.74</v>
      </c>
      <c r="U137" s="13">
        <f t="shared" si="54"/>
        <v>104.57</v>
      </c>
      <c r="V137" s="13"/>
      <c r="W137" s="11">
        <f t="shared" si="67"/>
        <v>635.78</v>
      </c>
      <c r="X137" s="11">
        <f t="shared" si="68"/>
        <v>2263.3378</v>
      </c>
      <c r="Y137" s="11"/>
      <c r="Z137" s="2" t="str">
        <f>VLOOKUP(D137,[3]汇总!I$2:J$326,2,0)</f>
        <v>√</v>
      </c>
      <c r="AA137" s="2">
        <f>VLOOKUP(D137,'[4]2021.05'!$E$5:$F$203,2,0)</f>
        <v>1790</v>
      </c>
      <c r="AB137" s="2">
        <f t="shared" ref="AB137:AB154" si="70">K137*1</f>
        <v>519.264</v>
      </c>
      <c r="AC137" s="2">
        <f t="shared" ref="AC137:AC154" si="71">K137-AB137</f>
        <v>0</v>
      </c>
      <c r="AD137" s="2">
        <f t="shared" ref="AD137:AD151" si="72">R137-AC137</f>
        <v>259.63</v>
      </c>
      <c r="AE137" s="35" t="str">
        <f>VLOOKUP(C137,[7]export!$B$1:$I$388,8,0)</f>
        <v>226.9</v>
      </c>
      <c r="AF137" s="2">
        <f>VLOOKUP(C137,[8]Sheet1!$B$1:$K$500,9,0)</f>
        <v>8.51</v>
      </c>
      <c r="AG137" s="2">
        <f t="shared" ref="AG137:AG154" si="73">T137-AF137</f>
        <v>1.23</v>
      </c>
      <c r="AH137" s="2">
        <f>VLOOKUP(C137,'2021.06'!$C$2:$M$500,9,0)</f>
        <v>424.17</v>
      </c>
      <c r="AI137" s="2">
        <f>VLOOKUP(D137,'2021.07'!$D$2:$M$435,7,0)</f>
        <v>19.859</v>
      </c>
      <c r="AJ137" s="2">
        <f t="shared" si="61"/>
        <v>-2.8588</v>
      </c>
      <c r="AL137" s="2" t="str">
        <f>VLOOKUP(D137,[9]Sheet1!$C$1:$H$500,6,0)</f>
        <v>正常应缴</v>
      </c>
    </row>
    <row r="138" ht="20" customHeight="1" spans="1:38">
      <c r="A138" s="10">
        <f t="shared" si="69"/>
        <v>135</v>
      </c>
      <c r="B138" s="78"/>
      <c r="C138" s="11" t="s">
        <v>261</v>
      </c>
      <c r="D138" s="11" t="s">
        <v>262</v>
      </c>
      <c r="E138" s="11">
        <v>3245.4</v>
      </c>
      <c r="F138" s="11">
        <f>VLOOKUP(C138,'[11]9月'!$B:$Q,16,0)</f>
        <v>3245.4</v>
      </c>
      <c r="G138" s="11">
        <v>3245.4</v>
      </c>
      <c r="H138" s="13">
        <v>5228.42</v>
      </c>
      <c r="I138" s="11">
        <f t="shared" si="62"/>
        <v>58.42</v>
      </c>
      <c r="J138" s="11">
        <f>VLOOKUP(C138,[10]补收!$G$2454:$H$2869,2,0)</f>
        <v>58.96</v>
      </c>
      <c r="K138" s="11">
        <f t="shared" si="63"/>
        <v>519.264</v>
      </c>
      <c r="L138" s="11">
        <f>VLOOKUP(C138,[11]Sheet3!$L$1:$O$352,4,0)</f>
        <v>523.776</v>
      </c>
      <c r="M138" s="11">
        <f t="shared" si="53"/>
        <v>22.7178</v>
      </c>
      <c r="N138" s="13">
        <f t="shared" si="64"/>
        <v>444.42</v>
      </c>
      <c r="O138" s="13"/>
      <c r="P138" s="13">
        <f t="shared" si="56"/>
        <v>1627.5578</v>
      </c>
      <c r="Q138" s="11">
        <v>0</v>
      </c>
      <c r="R138" s="11">
        <f t="shared" si="65"/>
        <v>259.63</v>
      </c>
      <c r="S138" s="11">
        <f>VLOOKUP(C138,[11]Sheet3!$A:$B,2,0)</f>
        <v>261.84</v>
      </c>
      <c r="T138" s="11">
        <f t="shared" si="66"/>
        <v>9.74</v>
      </c>
      <c r="U138" s="13">
        <f t="shared" si="54"/>
        <v>104.57</v>
      </c>
      <c r="V138" s="13"/>
      <c r="W138" s="11">
        <f t="shared" si="67"/>
        <v>635.78</v>
      </c>
      <c r="X138" s="11">
        <f t="shared" si="68"/>
        <v>2263.3378</v>
      </c>
      <c r="Y138" s="11"/>
      <c r="Z138" s="2" t="str">
        <f>VLOOKUP(D138,[3]汇总!I$2:J$326,2,0)</f>
        <v>√</v>
      </c>
      <c r="AA138" s="2">
        <f>VLOOKUP(D138,'[4]2021.05'!$E$5:$F$203,2,0)</f>
        <v>1790</v>
      </c>
      <c r="AB138" s="2">
        <f t="shared" si="70"/>
        <v>519.264</v>
      </c>
      <c r="AC138" s="2">
        <f t="shared" si="71"/>
        <v>0</v>
      </c>
      <c r="AD138" s="2">
        <f t="shared" si="72"/>
        <v>259.63</v>
      </c>
      <c r="AE138" s="35" t="str">
        <f>VLOOKUP(C138,[7]export!$B$1:$I$388,8,0)</f>
        <v>226.9</v>
      </c>
      <c r="AF138" s="2">
        <f>VLOOKUP(C138,[8]Sheet1!$B$1:$K$500,9,0)</f>
        <v>8.51</v>
      </c>
      <c r="AG138" s="2">
        <f t="shared" si="73"/>
        <v>1.23</v>
      </c>
      <c r="AH138" s="2">
        <f>VLOOKUP(C138,'2021.06'!$C$2:$M$500,9,0)</f>
        <v>424.17</v>
      </c>
      <c r="AI138" s="2">
        <f>VLOOKUP(D138,'2021.07'!$D$2:$M$435,7,0)</f>
        <v>19.859</v>
      </c>
      <c r="AJ138" s="2">
        <f t="shared" si="61"/>
        <v>-2.8588</v>
      </c>
      <c r="AL138" s="2" t="str">
        <f>VLOOKUP(D138,[9]Sheet1!$C$1:$H$500,6,0)</f>
        <v>正常应缴</v>
      </c>
    </row>
    <row r="139" ht="20" customHeight="1" spans="1:38">
      <c r="A139" s="10">
        <f t="shared" si="69"/>
        <v>136</v>
      </c>
      <c r="B139" s="78"/>
      <c r="C139" s="11" t="s">
        <v>263</v>
      </c>
      <c r="D139" s="11" t="s">
        <v>264</v>
      </c>
      <c r="E139" s="11">
        <v>3245.4</v>
      </c>
      <c r="F139" s="11">
        <f>VLOOKUP(C139,'[11]9月'!$B:$Q,16,0)</f>
        <v>3245.4</v>
      </c>
      <c r="G139" s="11">
        <v>3245.4</v>
      </c>
      <c r="H139" s="13">
        <v>5228.42</v>
      </c>
      <c r="I139" s="11">
        <f t="shared" si="62"/>
        <v>58.42</v>
      </c>
      <c r="J139" s="11">
        <f>VLOOKUP(C139,[10]补收!$G$2454:$H$2869,2,0)</f>
        <v>58.96</v>
      </c>
      <c r="K139" s="11">
        <f t="shared" si="63"/>
        <v>519.264</v>
      </c>
      <c r="L139" s="11">
        <f>VLOOKUP(C139,[11]Sheet3!$L$1:$O$352,4,0)</f>
        <v>523.776</v>
      </c>
      <c r="M139" s="11">
        <f t="shared" si="53"/>
        <v>22.7178</v>
      </c>
      <c r="N139" s="13">
        <f t="shared" si="64"/>
        <v>444.42</v>
      </c>
      <c r="O139" s="13"/>
      <c r="P139" s="13">
        <f t="shared" si="56"/>
        <v>1627.5578</v>
      </c>
      <c r="Q139" s="11">
        <v>0</v>
      </c>
      <c r="R139" s="11">
        <f t="shared" si="65"/>
        <v>259.63</v>
      </c>
      <c r="S139" s="11">
        <f>VLOOKUP(C139,[11]Sheet3!$A:$B,2,0)</f>
        <v>261.84</v>
      </c>
      <c r="T139" s="11">
        <f t="shared" si="66"/>
        <v>9.74</v>
      </c>
      <c r="U139" s="13">
        <f t="shared" si="54"/>
        <v>104.57</v>
      </c>
      <c r="V139" s="13"/>
      <c r="W139" s="11">
        <f t="shared" si="67"/>
        <v>635.78</v>
      </c>
      <c r="X139" s="11">
        <f t="shared" si="68"/>
        <v>2263.3378</v>
      </c>
      <c r="Y139" s="11"/>
      <c r="Z139" s="2" t="str">
        <f>VLOOKUP(D139,[3]汇总!I$2:J$326,2,0)</f>
        <v>√</v>
      </c>
      <c r="AA139" s="2">
        <f>VLOOKUP(D139,'[4]2021.05'!$E$5:$F$203,2,0)</f>
        <v>1790</v>
      </c>
      <c r="AB139" s="2">
        <f t="shared" si="70"/>
        <v>519.264</v>
      </c>
      <c r="AC139" s="2">
        <f t="shared" si="71"/>
        <v>0</v>
      </c>
      <c r="AD139" s="2">
        <f t="shared" si="72"/>
        <v>259.63</v>
      </c>
      <c r="AE139" s="35" t="str">
        <f>VLOOKUP(C139,[7]export!$B$1:$I$388,8,0)</f>
        <v>226.9</v>
      </c>
      <c r="AF139" s="2">
        <f>VLOOKUP(C139,[8]Sheet1!$B$1:$K$500,9,0)</f>
        <v>8.51</v>
      </c>
      <c r="AG139" s="2">
        <f t="shared" si="73"/>
        <v>1.23</v>
      </c>
      <c r="AH139" s="2">
        <f>VLOOKUP(C139,'2021.06'!$C$2:$M$500,9,0)</f>
        <v>424.17</v>
      </c>
      <c r="AI139" s="2">
        <f>VLOOKUP(D139,'2021.07'!$D$2:$M$435,7,0)</f>
        <v>19.859</v>
      </c>
      <c r="AJ139" s="2">
        <f t="shared" si="61"/>
        <v>-2.8588</v>
      </c>
      <c r="AL139" s="2" t="str">
        <f>VLOOKUP(D139,[9]Sheet1!$C$1:$H$500,6,0)</f>
        <v>正常应缴</v>
      </c>
    </row>
    <row r="140" ht="20" customHeight="1" spans="1:38">
      <c r="A140" s="10">
        <f t="shared" si="69"/>
        <v>137</v>
      </c>
      <c r="B140" s="78"/>
      <c r="C140" s="11" t="s">
        <v>265</v>
      </c>
      <c r="D140" s="11" t="s">
        <v>266</v>
      </c>
      <c r="E140" s="11">
        <v>3245.4</v>
      </c>
      <c r="F140" s="11">
        <f>VLOOKUP(C140,'[11]9月'!$B:$Q,16,0)</f>
        <v>3245.4</v>
      </c>
      <c r="G140" s="11">
        <v>3245.4</v>
      </c>
      <c r="H140" s="13">
        <v>5228.42</v>
      </c>
      <c r="I140" s="11">
        <f t="shared" si="62"/>
        <v>58.42</v>
      </c>
      <c r="J140" s="11">
        <f>VLOOKUP(C140,[10]补收!$G$2454:$H$2869,2,0)</f>
        <v>58.96</v>
      </c>
      <c r="K140" s="11">
        <f t="shared" si="63"/>
        <v>519.264</v>
      </c>
      <c r="L140" s="11">
        <f>VLOOKUP(C140,[11]Sheet3!$L$1:$O$352,4,0)</f>
        <v>523.776</v>
      </c>
      <c r="M140" s="11">
        <f t="shared" si="53"/>
        <v>22.7178</v>
      </c>
      <c r="N140" s="13">
        <f t="shared" si="64"/>
        <v>444.42</v>
      </c>
      <c r="O140" s="13"/>
      <c r="P140" s="13">
        <f t="shared" si="56"/>
        <v>1627.5578</v>
      </c>
      <c r="Q140" s="11">
        <v>0</v>
      </c>
      <c r="R140" s="11">
        <f t="shared" si="65"/>
        <v>259.63</v>
      </c>
      <c r="S140" s="11">
        <f>VLOOKUP(C140,[11]Sheet3!$A:$B,2,0)</f>
        <v>261.84</v>
      </c>
      <c r="T140" s="11">
        <f t="shared" si="66"/>
        <v>9.74</v>
      </c>
      <c r="U140" s="13">
        <f t="shared" si="54"/>
        <v>104.57</v>
      </c>
      <c r="V140" s="13"/>
      <c r="W140" s="11">
        <f t="shared" si="67"/>
        <v>635.78</v>
      </c>
      <c r="X140" s="11">
        <f t="shared" si="68"/>
        <v>2263.3378</v>
      </c>
      <c r="Y140" s="11"/>
      <c r="Z140" s="2" t="str">
        <f>VLOOKUP(D140,[3]汇总!I$2:J$326,2,0)</f>
        <v>√</v>
      </c>
      <c r="AA140" s="2">
        <f>VLOOKUP(D140,'[4]2021.05'!$E$5:$F$203,2,0)</f>
        <v>1790</v>
      </c>
      <c r="AB140" s="2">
        <f t="shared" si="70"/>
        <v>519.264</v>
      </c>
      <c r="AC140" s="2">
        <f t="shared" si="71"/>
        <v>0</v>
      </c>
      <c r="AD140" s="2">
        <f t="shared" si="72"/>
        <v>259.63</v>
      </c>
      <c r="AE140" s="35" t="str">
        <f>VLOOKUP(C140,[7]export!$B$1:$I$388,8,0)</f>
        <v>226.9</v>
      </c>
      <c r="AF140" s="2">
        <f>VLOOKUP(C140,[8]Sheet1!$B$1:$K$500,9,0)</f>
        <v>8.51</v>
      </c>
      <c r="AG140" s="2">
        <f t="shared" si="73"/>
        <v>1.23</v>
      </c>
      <c r="AH140" s="2">
        <f>VLOOKUP(C140,'2021.06'!$C$2:$M$500,9,0)</f>
        <v>424.17</v>
      </c>
      <c r="AI140" s="2">
        <f>VLOOKUP(D140,'2021.07'!$D$2:$M$435,7,0)</f>
        <v>19.859</v>
      </c>
      <c r="AJ140" s="2">
        <f t="shared" si="61"/>
        <v>-2.8588</v>
      </c>
      <c r="AL140" s="2" t="str">
        <f>VLOOKUP(D140,[9]Sheet1!$C$1:$H$500,6,0)</f>
        <v>正常应缴</v>
      </c>
    </row>
    <row r="141" ht="20" customHeight="1" spans="1:38">
      <c r="A141" s="10">
        <f t="shared" si="69"/>
        <v>138</v>
      </c>
      <c r="B141" s="78"/>
      <c r="C141" s="11" t="s">
        <v>267</v>
      </c>
      <c r="D141" s="11" t="s">
        <v>268</v>
      </c>
      <c r="E141" s="11">
        <v>3245.4</v>
      </c>
      <c r="F141" s="11">
        <f>VLOOKUP(C141,'[11]9月'!$B:$Q,16,0)</f>
        <v>3245.4</v>
      </c>
      <c r="G141" s="11">
        <v>3245.4</v>
      </c>
      <c r="H141" s="13">
        <v>5228.42</v>
      </c>
      <c r="I141" s="11">
        <f t="shared" si="62"/>
        <v>58.42</v>
      </c>
      <c r="J141" s="11">
        <f>VLOOKUP(C141,[10]补收!$G$2454:$H$2869,2,0)</f>
        <v>58.96</v>
      </c>
      <c r="K141" s="11">
        <f t="shared" si="63"/>
        <v>519.264</v>
      </c>
      <c r="L141" s="11">
        <f>VLOOKUP(C141,[11]Sheet3!$L$1:$O$352,4,0)</f>
        <v>523.776</v>
      </c>
      <c r="M141" s="11">
        <f t="shared" si="53"/>
        <v>22.7178</v>
      </c>
      <c r="N141" s="13">
        <f t="shared" si="64"/>
        <v>444.42</v>
      </c>
      <c r="O141" s="13"/>
      <c r="P141" s="13">
        <f t="shared" si="56"/>
        <v>1627.5578</v>
      </c>
      <c r="Q141" s="11">
        <v>0</v>
      </c>
      <c r="R141" s="11">
        <f t="shared" si="65"/>
        <v>259.63</v>
      </c>
      <c r="S141" s="11">
        <f>VLOOKUP(C141,[11]Sheet3!$A:$B,2,0)</f>
        <v>261.84</v>
      </c>
      <c r="T141" s="11">
        <f t="shared" si="66"/>
        <v>9.74</v>
      </c>
      <c r="U141" s="13">
        <f t="shared" si="54"/>
        <v>104.57</v>
      </c>
      <c r="V141" s="13"/>
      <c r="W141" s="11">
        <f t="shared" si="67"/>
        <v>635.78</v>
      </c>
      <c r="X141" s="11">
        <f t="shared" si="68"/>
        <v>2263.3378</v>
      </c>
      <c r="Y141" s="11"/>
      <c r="Z141" s="2" t="str">
        <f>VLOOKUP(D141,[3]汇总!I$2:J$326,2,0)</f>
        <v>√</v>
      </c>
      <c r="AA141" s="2">
        <f>VLOOKUP(D141,'[4]2021.05'!$E$5:$F$203,2,0)</f>
        <v>1790</v>
      </c>
      <c r="AB141" s="2">
        <f t="shared" si="70"/>
        <v>519.264</v>
      </c>
      <c r="AC141" s="2">
        <f t="shared" si="71"/>
        <v>0</v>
      </c>
      <c r="AD141" s="2">
        <f t="shared" si="72"/>
        <v>259.63</v>
      </c>
      <c r="AE141" s="35" t="str">
        <f>VLOOKUP(C141,[7]export!$B$1:$I$388,8,0)</f>
        <v>226.9</v>
      </c>
      <c r="AF141" s="2">
        <f>VLOOKUP(C141,[8]Sheet1!$B$1:$K$500,9,0)</f>
        <v>8.51</v>
      </c>
      <c r="AG141" s="2">
        <f t="shared" si="73"/>
        <v>1.23</v>
      </c>
      <c r="AH141" s="2">
        <f>VLOOKUP(C141,'2021.06'!$C$2:$M$500,9,0)</f>
        <v>424.17</v>
      </c>
      <c r="AI141" s="2">
        <f>VLOOKUP(D141,'2021.07'!$D$2:$M$435,7,0)</f>
        <v>19.859</v>
      </c>
      <c r="AJ141" s="2">
        <f t="shared" si="61"/>
        <v>-2.8588</v>
      </c>
      <c r="AL141" s="2" t="str">
        <f>VLOOKUP(D141,[9]Sheet1!$C$1:$H$500,6,0)</f>
        <v>正常应缴</v>
      </c>
    </row>
    <row r="142" ht="20" customHeight="1" spans="1:38">
      <c r="A142" s="10">
        <f t="shared" si="69"/>
        <v>139</v>
      </c>
      <c r="B142" s="78"/>
      <c r="C142" s="11" t="s">
        <v>269</v>
      </c>
      <c r="D142" s="11" t="s">
        <v>270</v>
      </c>
      <c r="E142" s="11">
        <v>3245.4</v>
      </c>
      <c r="F142" s="11">
        <f>VLOOKUP(C142,'[11]9月'!$B:$Q,16,0)</f>
        <v>3245.4</v>
      </c>
      <c r="G142" s="11">
        <v>3245.4</v>
      </c>
      <c r="H142" s="13">
        <v>5228.42</v>
      </c>
      <c r="I142" s="11">
        <f t="shared" si="62"/>
        <v>58.42</v>
      </c>
      <c r="J142" s="11">
        <f>VLOOKUP(C142,[10]补收!$G$2454:$H$2869,2,0)</f>
        <v>58.96</v>
      </c>
      <c r="K142" s="11">
        <f t="shared" si="63"/>
        <v>519.264</v>
      </c>
      <c r="L142" s="11">
        <f>VLOOKUP(C142,[11]Sheet3!$L$1:$O$352,4,0)</f>
        <v>523.776</v>
      </c>
      <c r="M142" s="11">
        <f t="shared" si="53"/>
        <v>22.7178</v>
      </c>
      <c r="N142" s="13">
        <f t="shared" si="64"/>
        <v>444.42</v>
      </c>
      <c r="O142" s="13"/>
      <c r="P142" s="13">
        <f t="shared" si="56"/>
        <v>1627.5578</v>
      </c>
      <c r="Q142" s="11">
        <v>0</v>
      </c>
      <c r="R142" s="11">
        <f t="shared" si="65"/>
        <v>259.63</v>
      </c>
      <c r="S142" s="11">
        <f>VLOOKUP(C142,[11]Sheet3!$A:$B,2,0)</f>
        <v>261.84</v>
      </c>
      <c r="T142" s="11">
        <f t="shared" si="66"/>
        <v>9.74</v>
      </c>
      <c r="U142" s="13">
        <f t="shared" si="54"/>
        <v>104.57</v>
      </c>
      <c r="V142" s="13"/>
      <c r="W142" s="11">
        <f t="shared" si="67"/>
        <v>635.78</v>
      </c>
      <c r="X142" s="11">
        <f t="shared" si="68"/>
        <v>2263.3378</v>
      </c>
      <c r="Y142" s="11"/>
      <c r="Z142" s="2" t="str">
        <f>VLOOKUP(D142,[3]汇总!I$2:J$326,2,0)</f>
        <v>√</v>
      </c>
      <c r="AA142" s="2">
        <f>VLOOKUP(D142,'[4]2021.05'!$E$5:$F$203,2,0)</f>
        <v>1790</v>
      </c>
      <c r="AB142" s="2">
        <f t="shared" si="70"/>
        <v>519.264</v>
      </c>
      <c r="AC142" s="2">
        <f t="shared" si="71"/>
        <v>0</v>
      </c>
      <c r="AD142" s="2">
        <f t="shared" si="72"/>
        <v>259.63</v>
      </c>
      <c r="AE142" s="35" t="str">
        <f>VLOOKUP(C142,[7]export!$B$1:$I$388,8,0)</f>
        <v>226.9</v>
      </c>
      <c r="AF142" s="2">
        <f>VLOOKUP(C142,[8]Sheet1!$B$1:$K$500,9,0)</f>
        <v>8.51</v>
      </c>
      <c r="AG142" s="2">
        <f t="shared" si="73"/>
        <v>1.23</v>
      </c>
      <c r="AH142" s="2">
        <f>VLOOKUP(C142,'2021.06'!$C$2:$M$500,9,0)</f>
        <v>424.17</v>
      </c>
      <c r="AI142" s="2">
        <f>VLOOKUP(D142,'2021.07'!$D$2:$M$435,7,0)</f>
        <v>19.859</v>
      </c>
      <c r="AJ142" s="2">
        <f t="shared" si="61"/>
        <v>-2.8588</v>
      </c>
      <c r="AL142" s="2" t="str">
        <f>VLOOKUP(D142,[9]Sheet1!$C$1:$H$500,6,0)</f>
        <v>正常应缴</v>
      </c>
    </row>
    <row r="143" ht="20" customHeight="1" spans="1:38">
      <c r="A143" s="10">
        <f t="shared" si="69"/>
        <v>140</v>
      </c>
      <c r="B143" s="78"/>
      <c r="C143" s="11" t="s">
        <v>271</v>
      </c>
      <c r="D143" s="11" t="s">
        <v>272</v>
      </c>
      <c r="E143" s="11">
        <v>3245.4</v>
      </c>
      <c r="F143" s="11">
        <f>VLOOKUP(C143,'[11]9月'!$B:$Q,16,0)</f>
        <v>3245.4</v>
      </c>
      <c r="G143" s="11">
        <v>3245.4</v>
      </c>
      <c r="H143" s="13">
        <v>5228.42</v>
      </c>
      <c r="I143" s="11">
        <f t="shared" si="62"/>
        <v>58.42</v>
      </c>
      <c r="J143" s="11">
        <f>VLOOKUP(C143,[10]补收!$G$2454:$H$2869,2,0)</f>
        <v>58.96</v>
      </c>
      <c r="K143" s="11">
        <f t="shared" si="63"/>
        <v>519.264</v>
      </c>
      <c r="L143" s="11">
        <f>VLOOKUP(C143,[11]Sheet3!$L$1:$O$352,4,0)</f>
        <v>523.776</v>
      </c>
      <c r="M143" s="11">
        <f t="shared" si="53"/>
        <v>22.7178</v>
      </c>
      <c r="N143" s="13">
        <f t="shared" si="64"/>
        <v>444.42</v>
      </c>
      <c r="O143" s="13"/>
      <c r="P143" s="13">
        <f t="shared" si="56"/>
        <v>1627.5578</v>
      </c>
      <c r="Q143" s="11">
        <v>0</v>
      </c>
      <c r="R143" s="11">
        <f t="shared" si="65"/>
        <v>259.63</v>
      </c>
      <c r="S143" s="11">
        <f>VLOOKUP(C143,[11]Sheet3!$A:$B,2,0)</f>
        <v>261.84</v>
      </c>
      <c r="T143" s="11">
        <f t="shared" si="66"/>
        <v>9.74</v>
      </c>
      <c r="U143" s="13">
        <f t="shared" si="54"/>
        <v>104.57</v>
      </c>
      <c r="V143" s="13"/>
      <c r="W143" s="11">
        <f t="shared" si="67"/>
        <v>635.78</v>
      </c>
      <c r="X143" s="11">
        <f t="shared" si="68"/>
        <v>2263.3378</v>
      </c>
      <c r="Y143" s="11"/>
      <c r="Z143" s="2" t="str">
        <f>VLOOKUP(D143,[3]汇总!I$2:J$326,2,0)</f>
        <v>√</v>
      </c>
      <c r="AA143" s="2">
        <f>VLOOKUP(D143,'[4]2021.05'!$E$5:$F$203,2,0)</f>
        <v>1790</v>
      </c>
      <c r="AB143" s="2">
        <f t="shared" si="70"/>
        <v>519.264</v>
      </c>
      <c r="AC143" s="2">
        <f t="shared" si="71"/>
        <v>0</v>
      </c>
      <c r="AD143" s="2">
        <f t="shared" si="72"/>
        <v>259.63</v>
      </c>
      <c r="AE143" s="35" t="str">
        <f>VLOOKUP(C143,[7]export!$B$1:$I$388,8,0)</f>
        <v>226.9</v>
      </c>
      <c r="AF143" s="2">
        <f>VLOOKUP(C143,[8]Sheet1!$B$1:$K$500,9,0)</f>
        <v>8.51</v>
      </c>
      <c r="AG143" s="2">
        <f t="shared" si="73"/>
        <v>1.23</v>
      </c>
      <c r="AH143" s="2">
        <f>VLOOKUP(C143,'2021.06'!$C$2:$M$500,9,0)</f>
        <v>424.17</v>
      </c>
      <c r="AI143" s="2">
        <f>VLOOKUP(D143,'2021.07'!$D$2:$M$435,7,0)</f>
        <v>19.859</v>
      </c>
      <c r="AJ143" s="2">
        <f t="shared" si="61"/>
        <v>-2.8588</v>
      </c>
      <c r="AL143" s="2" t="str">
        <f>VLOOKUP(D143,[9]Sheet1!$C$1:$H$500,6,0)</f>
        <v>正常应缴</v>
      </c>
    </row>
    <row r="144" ht="20" customHeight="1" spans="1:38">
      <c r="A144" s="10">
        <f t="shared" si="69"/>
        <v>141</v>
      </c>
      <c r="B144" s="78"/>
      <c r="C144" s="11" t="s">
        <v>275</v>
      </c>
      <c r="D144" s="11" t="s">
        <v>276</v>
      </c>
      <c r="E144" s="11">
        <v>3245.4</v>
      </c>
      <c r="F144" s="11">
        <f>VLOOKUP(C144,'[11]9月'!$B:$Q,16,0)</f>
        <v>3245.4</v>
      </c>
      <c r="G144" s="11">
        <v>3245.4</v>
      </c>
      <c r="H144" s="13">
        <v>5228.42</v>
      </c>
      <c r="I144" s="11">
        <f t="shared" si="62"/>
        <v>58.42</v>
      </c>
      <c r="J144" s="11">
        <f>VLOOKUP(C144,[10]补收!$G$2454:$H$2869,2,0)</f>
        <v>58.96</v>
      </c>
      <c r="K144" s="11">
        <f t="shared" si="63"/>
        <v>519.264</v>
      </c>
      <c r="L144" s="11">
        <f>VLOOKUP(C144,[11]Sheet3!$L$1:$O$352,4,0)</f>
        <v>523.776</v>
      </c>
      <c r="M144" s="11">
        <f t="shared" si="53"/>
        <v>22.7178</v>
      </c>
      <c r="N144" s="13">
        <f t="shared" si="64"/>
        <v>444.42</v>
      </c>
      <c r="O144" s="13"/>
      <c r="P144" s="13">
        <f t="shared" si="56"/>
        <v>1627.5578</v>
      </c>
      <c r="Q144" s="11">
        <v>0</v>
      </c>
      <c r="R144" s="11">
        <f t="shared" si="65"/>
        <v>259.63</v>
      </c>
      <c r="S144" s="11">
        <f>VLOOKUP(C144,[11]Sheet3!$A:$B,2,0)</f>
        <v>261.84</v>
      </c>
      <c r="T144" s="11">
        <f t="shared" si="66"/>
        <v>9.74</v>
      </c>
      <c r="U144" s="13">
        <f t="shared" si="54"/>
        <v>104.57</v>
      </c>
      <c r="V144" s="13"/>
      <c r="W144" s="11">
        <f t="shared" si="67"/>
        <v>635.78</v>
      </c>
      <c r="X144" s="11">
        <f t="shared" si="68"/>
        <v>2263.3378</v>
      </c>
      <c r="Y144" s="11"/>
      <c r="Z144" s="2" t="str">
        <f>VLOOKUP(D144,[3]汇总!I$2:J$326,2,0)</f>
        <v>√</v>
      </c>
      <c r="AA144" s="2">
        <f>VLOOKUP(D144,'[4]2021.05'!$E$5:$F$203,2,0)</f>
        <v>1790</v>
      </c>
      <c r="AB144" s="2">
        <f t="shared" si="70"/>
        <v>519.264</v>
      </c>
      <c r="AC144" s="2">
        <f t="shared" si="71"/>
        <v>0</v>
      </c>
      <c r="AD144" s="2">
        <f t="shared" si="72"/>
        <v>259.63</v>
      </c>
      <c r="AE144" s="35" t="str">
        <f>VLOOKUP(C144,[7]export!$B$1:$I$388,8,0)</f>
        <v>226.9</v>
      </c>
      <c r="AF144" s="2">
        <f>VLOOKUP(C144,[8]Sheet1!$B$1:$K$500,9,0)</f>
        <v>8.51</v>
      </c>
      <c r="AG144" s="2">
        <f t="shared" si="73"/>
        <v>1.23</v>
      </c>
      <c r="AH144" s="2">
        <f>VLOOKUP(C144,'2021.06'!$C$2:$M$500,9,0)</f>
        <v>424.17</v>
      </c>
      <c r="AI144" s="2">
        <f>VLOOKUP(D144,'2021.07'!$D$2:$M$435,7,0)</f>
        <v>19.859</v>
      </c>
      <c r="AJ144" s="2">
        <f t="shared" si="61"/>
        <v>-2.8588</v>
      </c>
      <c r="AL144" s="2" t="str">
        <f>VLOOKUP(D144,[9]Sheet1!$C$1:$H$500,6,0)</f>
        <v>正常应缴</v>
      </c>
    </row>
    <row r="145" ht="20" customHeight="1" spans="1:38">
      <c r="A145" s="10">
        <f t="shared" si="69"/>
        <v>142</v>
      </c>
      <c r="B145" s="78"/>
      <c r="C145" s="11" t="s">
        <v>277</v>
      </c>
      <c r="D145" s="11" t="s">
        <v>278</v>
      </c>
      <c r="E145" s="11">
        <v>3245.4</v>
      </c>
      <c r="F145" s="11">
        <f>VLOOKUP(C145,'[11]9月'!$B:$Q,16,0)</f>
        <v>3245.4</v>
      </c>
      <c r="G145" s="11">
        <v>3245.4</v>
      </c>
      <c r="H145" s="13">
        <v>5228.42</v>
      </c>
      <c r="I145" s="11">
        <f t="shared" si="62"/>
        <v>58.42</v>
      </c>
      <c r="J145" s="11">
        <f>VLOOKUP(C145,[10]补收!$G$2454:$H$2869,2,0)</f>
        <v>58.96</v>
      </c>
      <c r="K145" s="11">
        <f t="shared" si="63"/>
        <v>519.264</v>
      </c>
      <c r="L145" s="11">
        <f>VLOOKUP(C145,[11]Sheet3!$L$1:$O$352,4,0)</f>
        <v>523.776</v>
      </c>
      <c r="M145" s="11">
        <f t="shared" si="53"/>
        <v>22.7178</v>
      </c>
      <c r="N145" s="13">
        <f t="shared" si="64"/>
        <v>444.42</v>
      </c>
      <c r="O145" s="13"/>
      <c r="P145" s="13">
        <f t="shared" si="56"/>
        <v>1627.5578</v>
      </c>
      <c r="Q145" s="11">
        <v>0</v>
      </c>
      <c r="R145" s="11">
        <f t="shared" si="65"/>
        <v>259.63</v>
      </c>
      <c r="S145" s="11">
        <f>VLOOKUP(C145,[11]Sheet3!$A:$B,2,0)</f>
        <v>261.84</v>
      </c>
      <c r="T145" s="11">
        <f t="shared" si="66"/>
        <v>9.74</v>
      </c>
      <c r="U145" s="13">
        <f t="shared" si="54"/>
        <v>104.57</v>
      </c>
      <c r="V145" s="13"/>
      <c r="W145" s="11">
        <f t="shared" si="67"/>
        <v>635.78</v>
      </c>
      <c r="X145" s="11">
        <f t="shared" si="68"/>
        <v>2263.3378</v>
      </c>
      <c r="Y145" s="11"/>
      <c r="Z145" s="2" t="str">
        <f>VLOOKUP(D145,[3]汇总!I$2:J$326,2,0)</f>
        <v>√</v>
      </c>
      <c r="AA145" s="2">
        <f>VLOOKUP(D145,'[4]2021.05'!$E$5:$F$203,2,0)</f>
        <v>1790</v>
      </c>
      <c r="AB145" s="2">
        <f t="shared" si="70"/>
        <v>519.264</v>
      </c>
      <c r="AC145" s="2">
        <f t="shared" si="71"/>
        <v>0</v>
      </c>
      <c r="AD145" s="2">
        <f t="shared" si="72"/>
        <v>259.63</v>
      </c>
      <c r="AE145" s="35" t="str">
        <f>VLOOKUP(C145,[7]export!$B$1:$I$388,8,0)</f>
        <v>226.9</v>
      </c>
      <c r="AF145" s="2">
        <f>VLOOKUP(C145,[8]Sheet1!$B$1:$K$500,9,0)</f>
        <v>8.51</v>
      </c>
      <c r="AG145" s="2">
        <f t="shared" si="73"/>
        <v>1.23</v>
      </c>
      <c r="AH145" s="2">
        <f>VLOOKUP(C145,'2021.06'!$C$2:$M$500,9,0)</f>
        <v>424.17</v>
      </c>
      <c r="AI145" s="2">
        <f>VLOOKUP(D145,'2021.07'!$D$2:$M$435,7,0)</f>
        <v>19.859</v>
      </c>
      <c r="AJ145" s="2">
        <f t="shared" si="61"/>
        <v>-2.8588</v>
      </c>
      <c r="AL145" s="2" t="str">
        <f>VLOOKUP(D145,[9]Sheet1!$C$1:$H$500,6,0)</f>
        <v>正常应缴</v>
      </c>
    </row>
    <row r="146" ht="20" customHeight="1" spans="1:38">
      <c r="A146" s="10">
        <f t="shared" si="69"/>
        <v>143</v>
      </c>
      <c r="B146" s="78"/>
      <c r="C146" s="11" t="s">
        <v>279</v>
      </c>
      <c r="D146" s="11" t="s">
        <v>280</v>
      </c>
      <c r="E146" s="11">
        <v>3245.4</v>
      </c>
      <c r="F146" s="11">
        <f>VLOOKUP(C146,'[11]9月'!$B:$Q,16,0)</f>
        <v>3245.4</v>
      </c>
      <c r="G146" s="11">
        <v>3245.4</v>
      </c>
      <c r="H146" s="13">
        <v>5228.42</v>
      </c>
      <c r="I146" s="11">
        <f t="shared" si="62"/>
        <v>58.42</v>
      </c>
      <c r="J146" s="11">
        <f>VLOOKUP(C146,[10]补收!$G$2454:$H$2869,2,0)</f>
        <v>58.96</v>
      </c>
      <c r="K146" s="11">
        <f t="shared" si="63"/>
        <v>519.264</v>
      </c>
      <c r="L146" s="11">
        <f>VLOOKUP(C146,[11]Sheet3!$L$1:$O$352,4,0)</f>
        <v>523.776</v>
      </c>
      <c r="M146" s="11">
        <f t="shared" si="53"/>
        <v>22.7178</v>
      </c>
      <c r="N146" s="13">
        <f t="shared" si="64"/>
        <v>444.42</v>
      </c>
      <c r="O146" s="13"/>
      <c r="P146" s="13">
        <f t="shared" si="56"/>
        <v>1627.5578</v>
      </c>
      <c r="Q146" s="11">
        <v>0</v>
      </c>
      <c r="R146" s="11">
        <f t="shared" si="65"/>
        <v>259.63</v>
      </c>
      <c r="S146" s="11">
        <f>VLOOKUP(C146,[11]Sheet3!$A:$B,2,0)</f>
        <v>261.84</v>
      </c>
      <c r="T146" s="11">
        <f t="shared" si="66"/>
        <v>9.74</v>
      </c>
      <c r="U146" s="13">
        <f t="shared" si="54"/>
        <v>104.57</v>
      </c>
      <c r="V146" s="13"/>
      <c r="W146" s="11">
        <f t="shared" si="67"/>
        <v>635.78</v>
      </c>
      <c r="X146" s="11">
        <f t="shared" si="68"/>
        <v>2263.3378</v>
      </c>
      <c r="Y146" s="11"/>
      <c r="Z146" s="2" t="str">
        <f>VLOOKUP(D146,[3]汇总!I$2:J$326,2,0)</f>
        <v>√</v>
      </c>
      <c r="AA146" s="2">
        <f>VLOOKUP(D146,'[4]2021.05'!$E$5:$F$203,2,0)</f>
        <v>2544</v>
      </c>
      <c r="AB146" s="2">
        <f t="shared" si="70"/>
        <v>519.264</v>
      </c>
      <c r="AC146" s="2">
        <f t="shared" si="71"/>
        <v>0</v>
      </c>
      <c r="AD146" s="2">
        <f t="shared" si="72"/>
        <v>259.63</v>
      </c>
      <c r="AE146" s="35" t="str">
        <f>VLOOKUP(C146,[7]export!$B$1:$I$388,8,0)</f>
        <v>226.9</v>
      </c>
      <c r="AF146" s="2">
        <f>VLOOKUP(C146,[8]Sheet1!$B$1:$K$500,9,0)</f>
        <v>8.51</v>
      </c>
      <c r="AG146" s="2">
        <f t="shared" si="73"/>
        <v>1.23</v>
      </c>
      <c r="AH146" s="2">
        <f>VLOOKUP(C146,'2021.06'!$C$2:$M$500,9,0)</f>
        <v>424.17</v>
      </c>
      <c r="AI146" s="2">
        <f>VLOOKUP(D146,'2021.07'!$D$2:$M$435,7,0)</f>
        <v>19.859</v>
      </c>
      <c r="AJ146" s="2">
        <f t="shared" si="61"/>
        <v>-2.8588</v>
      </c>
      <c r="AL146" s="2" t="str">
        <f>VLOOKUP(D146,[9]Sheet1!$C$1:$H$500,6,0)</f>
        <v>正常应缴</v>
      </c>
    </row>
    <row r="147" ht="20" customHeight="1" spans="1:38">
      <c r="A147" s="10">
        <f t="shared" si="69"/>
        <v>144</v>
      </c>
      <c r="B147" s="78"/>
      <c r="C147" s="11" t="s">
        <v>281</v>
      </c>
      <c r="D147" s="11" t="s">
        <v>282</v>
      </c>
      <c r="E147" s="11">
        <v>3245.4</v>
      </c>
      <c r="F147" s="11">
        <f>VLOOKUP(C147,'[11]9月'!$B:$Q,16,0)</f>
        <v>3245.4</v>
      </c>
      <c r="G147" s="11">
        <v>3245.4</v>
      </c>
      <c r="H147" s="13">
        <v>5228.42</v>
      </c>
      <c r="I147" s="11">
        <f t="shared" si="62"/>
        <v>58.42</v>
      </c>
      <c r="J147" s="11">
        <f>VLOOKUP(C147,[10]补收!$G$2454:$H$2869,2,0)</f>
        <v>58.96</v>
      </c>
      <c r="K147" s="11">
        <f t="shared" si="63"/>
        <v>519.264</v>
      </c>
      <c r="L147" s="11">
        <f>VLOOKUP(C147,[11]Sheet3!$L$1:$O$352,4,0)</f>
        <v>523.776</v>
      </c>
      <c r="M147" s="11">
        <f t="shared" si="53"/>
        <v>22.7178</v>
      </c>
      <c r="N147" s="13">
        <f t="shared" si="64"/>
        <v>444.42</v>
      </c>
      <c r="O147" s="13"/>
      <c r="P147" s="13">
        <f t="shared" si="56"/>
        <v>1627.5578</v>
      </c>
      <c r="Q147" s="11">
        <v>0</v>
      </c>
      <c r="R147" s="11">
        <f t="shared" si="65"/>
        <v>259.63</v>
      </c>
      <c r="S147" s="11">
        <f>VLOOKUP(C147,[11]Sheet3!$A:$B,2,0)</f>
        <v>261.84</v>
      </c>
      <c r="T147" s="11">
        <f t="shared" si="66"/>
        <v>9.74</v>
      </c>
      <c r="U147" s="13">
        <f t="shared" si="54"/>
        <v>104.57</v>
      </c>
      <c r="V147" s="13"/>
      <c r="W147" s="11">
        <f t="shared" si="67"/>
        <v>635.78</v>
      </c>
      <c r="X147" s="11">
        <f t="shared" si="68"/>
        <v>2263.3378</v>
      </c>
      <c r="Y147" s="11"/>
      <c r="Z147" s="2" t="str">
        <f>VLOOKUP(D147,[3]汇总!I$2:J$326,2,0)</f>
        <v>√</v>
      </c>
      <c r="AA147" s="2">
        <f>VLOOKUP(D147,'[4]2021.05'!$E$5:$F$203,2,0)</f>
        <v>1790</v>
      </c>
      <c r="AB147" s="2">
        <f t="shared" si="70"/>
        <v>519.264</v>
      </c>
      <c r="AC147" s="2">
        <f t="shared" si="71"/>
        <v>0</v>
      </c>
      <c r="AD147" s="2">
        <f t="shared" si="72"/>
        <v>259.63</v>
      </c>
      <c r="AE147" s="35" t="str">
        <f>VLOOKUP(C147,[7]export!$B$1:$I$388,8,0)</f>
        <v>226.9</v>
      </c>
      <c r="AF147" s="2">
        <f>VLOOKUP(C147,[8]Sheet1!$B$1:$K$500,9,0)</f>
        <v>8.51</v>
      </c>
      <c r="AG147" s="2">
        <f t="shared" si="73"/>
        <v>1.23</v>
      </c>
      <c r="AH147" s="2">
        <f>VLOOKUP(C147,'2021.06'!$C$2:$M$500,9,0)</f>
        <v>424.17</v>
      </c>
      <c r="AI147" s="2">
        <f>VLOOKUP(D147,'2021.07'!$D$2:$M$435,7,0)</f>
        <v>19.859</v>
      </c>
      <c r="AJ147" s="2">
        <f t="shared" si="61"/>
        <v>-2.8588</v>
      </c>
      <c r="AL147" s="2" t="str">
        <f>VLOOKUP(D147,[9]Sheet1!$C$1:$H$500,6,0)</f>
        <v>正常应缴</v>
      </c>
    </row>
    <row r="148" ht="20" customHeight="1" spans="1:38">
      <c r="A148" s="10">
        <f t="shared" si="69"/>
        <v>145</v>
      </c>
      <c r="B148" s="78"/>
      <c r="C148" s="11" t="s">
        <v>289</v>
      </c>
      <c r="D148" s="11" t="s">
        <v>290</v>
      </c>
      <c r="E148" s="11">
        <v>3245.4</v>
      </c>
      <c r="F148" s="11">
        <f>VLOOKUP(C148,'[11]9月'!$B:$Q,16,0)</f>
        <v>3245.4</v>
      </c>
      <c r="G148" s="11">
        <v>3245.4</v>
      </c>
      <c r="H148" s="13">
        <v>5228.42</v>
      </c>
      <c r="I148" s="11">
        <f t="shared" si="62"/>
        <v>58.42</v>
      </c>
      <c r="J148" s="11">
        <f>VLOOKUP(C148,[10]补收!$G$2454:$H$2869,2,0)</f>
        <v>29.28</v>
      </c>
      <c r="K148" s="11">
        <f t="shared" si="63"/>
        <v>519.264</v>
      </c>
      <c r="L148" s="11">
        <f>VLOOKUP(C148,[11]Sheet3!$L$1:$O$352,4,0)</f>
        <v>260.288</v>
      </c>
      <c r="M148" s="11">
        <f t="shared" ref="M148:M211" si="74">G148*0.007</f>
        <v>22.7178</v>
      </c>
      <c r="N148" s="13">
        <f t="shared" si="64"/>
        <v>444.42</v>
      </c>
      <c r="O148" s="13"/>
      <c r="P148" s="13">
        <f t="shared" si="56"/>
        <v>1334.3898</v>
      </c>
      <c r="Q148" s="11">
        <v>0</v>
      </c>
      <c r="R148" s="11">
        <f t="shared" si="65"/>
        <v>259.63</v>
      </c>
      <c r="S148" s="11">
        <f>VLOOKUP(C148,[11]Sheet3!$A:$B,2,0)</f>
        <v>130.16</v>
      </c>
      <c r="T148" s="11">
        <f t="shared" si="66"/>
        <v>9.74</v>
      </c>
      <c r="U148" s="13">
        <f t="shared" ref="U148:U211" si="75">ROUND(H148*0.02,2)</f>
        <v>104.57</v>
      </c>
      <c r="V148" s="13"/>
      <c r="W148" s="11">
        <f t="shared" si="67"/>
        <v>504.1</v>
      </c>
      <c r="X148" s="11">
        <f t="shared" si="68"/>
        <v>1838.4898</v>
      </c>
      <c r="Y148" s="11"/>
      <c r="Z148" s="2" t="str">
        <f>VLOOKUP(D148,[3]汇总!I$2:J$326,2,0)</f>
        <v>√</v>
      </c>
      <c r="AA148" s="2">
        <f>VLOOKUP(D148,'[4]2021.05'!$E$5:$F$203,2,0)</f>
        <v>1790</v>
      </c>
      <c r="AB148" s="2">
        <f t="shared" si="70"/>
        <v>519.264</v>
      </c>
      <c r="AC148" s="2">
        <f t="shared" si="71"/>
        <v>0</v>
      </c>
      <c r="AD148" s="2">
        <f t="shared" si="72"/>
        <v>259.63</v>
      </c>
      <c r="AE148" s="35" t="str">
        <f>VLOOKUP(C148,[7]export!$B$1:$I$388,8,0)</f>
        <v>243.36</v>
      </c>
      <c r="AF148" s="2">
        <f>VLOOKUP(C148,[8]Sheet1!$B$1:$K$500,9,0)</f>
        <v>9.13</v>
      </c>
      <c r="AG148" s="2">
        <f t="shared" si="73"/>
        <v>0.609999999999999</v>
      </c>
      <c r="AH148" s="2">
        <f>VLOOKUP(C148,'2021.06'!$C$2:$M$500,9,0)</f>
        <v>424.17</v>
      </c>
      <c r="AI148" s="2">
        <f>VLOOKUP(D148,'2021.07'!$D$2:$M$435,7,0)</f>
        <v>21.301</v>
      </c>
      <c r="AJ148" s="2">
        <f t="shared" si="61"/>
        <v>-1.4168</v>
      </c>
      <c r="AL148" s="2" t="str">
        <f>VLOOKUP(D148,[9]Sheet1!$C$1:$H$500,6,0)</f>
        <v>正常应缴</v>
      </c>
    </row>
    <row r="149" ht="20" customHeight="1" spans="1:38">
      <c r="A149" s="10">
        <f t="shared" si="69"/>
        <v>146</v>
      </c>
      <c r="B149" s="78"/>
      <c r="C149" s="11" t="s">
        <v>801</v>
      </c>
      <c r="D149" s="11" t="s">
        <v>802</v>
      </c>
      <c r="E149" s="11">
        <v>3245.4</v>
      </c>
      <c r="F149" s="11">
        <f>VLOOKUP(C149,'[11]9月'!$B:$Q,16,0)</f>
        <v>3245.4</v>
      </c>
      <c r="G149" s="11">
        <v>3245.4</v>
      </c>
      <c r="H149" s="13">
        <v>5228.42</v>
      </c>
      <c r="I149" s="11">
        <f t="shared" si="62"/>
        <v>58.42</v>
      </c>
      <c r="J149" s="11">
        <f>VLOOKUP(C149,[10]补收!$G$2454:$H$2869,2,0)</f>
        <v>18.3</v>
      </c>
      <c r="K149" s="11">
        <f t="shared" si="63"/>
        <v>519.264</v>
      </c>
      <c r="L149" s="11">
        <f>VLOOKUP(C149,[11]Sheet3!$L$1:$O$352,4,0)</f>
        <v>162.68</v>
      </c>
      <c r="M149" s="11">
        <f t="shared" si="74"/>
        <v>22.7178</v>
      </c>
      <c r="N149" s="13">
        <f t="shared" si="64"/>
        <v>444.42</v>
      </c>
      <c r="O149" s="13"/>
      <c r="P149" s="13">
        <f t="shared" si="56"/>
        <v>1225.8018</v>
      </c>
      <c r="Q149" s="11">
        <v>0</v>
      </c>
      <c r="R149" s="11">
        <f t="shared" si="65"/>
        <v>259.63</v>
      </c>
      <c r="S149" s="11">
        <f>VLOOKUP(C149,[11]Sheet3!$A:$B,2,0)</f>
        <v>81.35</v>
      </c>
      <c r="T149" s="11">
        <f t="shared" si="66"/>
        <v>9.74</v>
      </c>
      <c r="U149" s="13">
        <f t="shared" si="75"/>
        <v>104.57</v>
      </c>
      <c r="V149" s="13"/>
      <c r="W149" s="11">
        <f t="shared" si="67"/>
        <v>455.29</v>
      </c>
      <c r="X149" s="11">
        <f t="shared" si="68"/>
        <v>1681.0918</v>
      </c>
      <c r="Y149" s="11"/>
      <c r="Z149" s="2" t="str">
        <f>VLOOKUP(D149,[3]汇总!I$2:J$326,2,0)</f>
        <v>√</v>
      </c>
      <c r="AA149" s="2" t="e">
        <f>VLOOKUP(D149,'[4]2021.05'!$E$5:$F$203,2,0)</f>
        <v>#N/A</v>
      </c>
      <c r="AB149" s="2">
        <f t="shared" si="70"/>
        <v>519.264</v>
      </c>
      <c r="AC149" s="2">
        <f t="shared" si="71"/>
        <v>0</v>
      </c>
      <c r="AD149" s="2">
        <f t="shared" si="72"/>
        <v>259.63</v>
      </c>
      <c r="AE149" s="35" t="str">
        <f>VLOOKUP(C149,[7]export!$B$1:$I$388,8,0)</f>
        <v>243.36</v>
      </c>
      <c r="AF149" s="2">
        <f>VLOOKUP(C149,[8]Sheet1!$B$1:$K$500,9,0)</f>
        <v>9.13</v>
      </c>
      <c r="AG149" s="2">
        <f t="shared" si="73"/>
        <v>0.609999999999999</v>
      </c>
      <c r="AH149" s="2">
        <f>VLOOKUP(C149,'2021.06'!$C$2:$M$500,9,0)</f>
        <v>424.17</v>
      </c>
      <c r="AI149" s="2">
        <f>VLOOKUP(D149,'2021.07'!$D$2:$M$435,7,0)</f>
        <v>21.301</v>
      </c>
      <c r="AJ149" s="2">
        <f t="shared" si="61"/>
        <v>-1.4168</v>
      </c>
      <c r="AL149" s="2" t="str">
        <f>VLOOKUP(D149,[9]Sheet1!$C$1:$H$500,6,0)</f>
        <v>正常应缴</v>
      </c>
    </row>
    <row r="150" ht="20" customHeight="1" spans="1:38">
      <c r="A150" s="10">
        <f t="shared" si="69"/>
        <v>147</v>
      </c>
      <c r="B150" s="78"/>
      <c r="C150" s="11" t="s">
        <v>803</v>
      </c>
      <c r="D150" s="11" t="s">
        <v>804</v>
      </c>
      <c r="E150" s="11">
        <v>3245.4</v>
      </c>
      <c r="F150" s="11">
        <f>VLOOKUP(C150,'[11]9月'!$B:$Q,16,0)</f>
        <v>3245.4</v>
      </c>
      <c r="G150" s="11">
        <v>3245.4</v>
      </c>
      <c r="H150" s="13">
        <v>5228.42</v>
      </c>
      <c r="I150" s="11">
        <f t="shared" si="62"/>
        <v>58.42</v>
      </c>
      <c r="J150" s="11">
        <f>VLOOKUP(C150,[10]补收!$G$2454:$H$2869,2,0)</f>
        <v>18.3</v>
      </c>
      <c r="K150" s="11">
        <f t="shared" si="63"/>
        <v>519.264</v>
      </c>
      <c r="L150" s="11">
        <f>VLOOKUP(C150,[11]Sheet3!$L$1:$O$352,4,0)</f>
        <v>162.68</v>
      </c>
      <c r="M150" s="11">
        <f t="shared" si="74"/>
        <v>22.7178</v>
      </c>
      <c r="N150" s="13">
        <f t="shared" si="64"/>
        <v>444.42</v>
      </c>
      <c r="O150" s="13"/>
      <c r="P150" s="13">
        <f t="shared" si="56"/>
        <v>1225.8018</v>
      </c>
      <c r="Q150" s="11">
        <v>0</v>
      </c>
      <c r="R150" s="11">
        <f t="shared" si="65"/>
        <v>259.63</v>
      </c>
      <c r="S150" s="11">
        <f>VLOOKUP(C150,[11]Sheet3!$A:$B,2,0)</f>
        <v>81.35</v>
      </c>
      <c r="T150" s="11">
        <f t="shared" si="66"/>
        <v>9.74</v>
      </c>
      <c r="U150" s="13">
        <f t="shared" si="75"/>
        <v>104.57</v>
      </c>
      <c r="V150" s="13"/>
      <c r="W150" s="11">
        <f t="shared" si="67"/>
        <v>455.29</v>
      </c>
      <c r="X150" s="11">
        <f t="shared" si="68"/>
        <v>1681.0918</v>
      </c>
      <c r="Y150" s="11"/>
      <c r="Z150" s="2" t="str">
        <f>VLOOKUP(D150,[3]汇总!I$2:J$326,2,0)</f>
        <v>√</v>
      </c>
      <c r="AA150" s="2" t="e">
        <f>VLOOKUP(D150,'[4]2021.05'!$E$5:$F$203,2,0)</f>
        <v>#N/A</v>
      </c>
      <c r="AB150" s="2">
        <f t="shared" si="70"/>
        <v>519.264</v>
      </c>
      <c r="AC150" s="2">
        <f t="shared" si="71"/>
        <v>0</v>
      </c>
      <c r="AD150" s="2">
        <f t="shared" si="72"/>
        <v>259.63</v>
      </c>
      <c r="AE150" s="35" t="str">
        <f>VLOOKUP(C150,[7]export!$B$1:$I$388,8,0)</f>
        <v>243.36</v>
      </c>
      <c r="AF150" s="2">
        <f>VLOOKUP(C150,[8]Sheet1!$B$1:$K$500,9,0)</f>
        <v>9.13</v>
      </c>
      <c r="AG150" s="2">
        <f t="shared" si="73"/>
        <v>0.609999999999999</v>
      </c>
      <c r="AH150" s="2">
        <f>VLOOKUP(C150,'2021.06'!$C$2:$M$500,9,0)</f>
        <v>424.17</v>
      </c>
      <c r="AI150" s="2">
        <f>VLOOKUP(D150,'2021.07'!$D$2:$M$435,7,0)</f>
        <v>21.301</v>
      </c>
      <c r="AJ150" s="2">
        <f t="shared" si="61"/>
        <v>-1.4168</v>
      </c>
      <c r="AL150" s="2" t="str">
        <f>VLOOKUP(D150,[9]Sheet1!$C$1:$H$500,6,0)</f>
        <v>正常应缴</v>
      </c>
    </row>
    <row r="151" ht="20" customHeight="1" spans="1:38">
      <c r="A151" s="10">
        <f t="shared" si="69"/>
        <v>148</v>
      </c>
      <c r="B151" s="78"/>
      <c r="C151" s="84" t="s">
        <v>941</v>
      </c>
      <c r="D151" s="84" t="s">
        <v>942</v>
      </c>
      <c r="E151" s="11">
        <v>3245.4</v>
      </c>
      <c r="F151" s="11">
        <f>VLOOKUP(C151,'[11]9月'!$B:$Q,16,0)</f>
        <v>3245.4</v>
      </c>
      <c r="G151" s="11">
        <v>3245.4</v>
      </c>
      <c r="H151" s="13">
        <v>5228.42</v>
      </c>
      <c r="I151" s="11">
        <f t="shared" si="62"/>
        <v>58.42</v>
      </c>
      <c r="J151" s="11">
        <f>VLOOKUP(C151,[10]补收!$G$2454:$H$2869,2,0)</f>
        <v>10.98</v>
      </c>
      <c r="K151" s="11">
        <f t="shared" si="63"/>
        <v>519.264</v>
      </c>
      <c r="L151" s="11">
        <f>VLOOKUP(C151,[11]Sheet3!$L$1:$O$352,4,0)</f>
        <v>97.608</v>
      </c>
      <c r="M151" s="11">
        <f t="shared" si="74"/>
        <v>22.7178</v>
      </c>
      <c r="N151" s="13">
        <f t="shared" si="64"/>
        <v>444.42</v>
      </c>
      <c r="O151" s="13"/>
      <c r="P151" s="13">
        <f t="shared" si="56"/>
        <v>1153.4098</v>
      </c>
      <c r="Q151" s="11">
        <v>0</v>
      </c>
      <c r="R151" s="11">
        <f t="shared" si="65"/>
        <v>259.63</v>
      </c>
      <c r="S151" s="11">
        <f>VLOOKUP(C151,[11]Sheet3!$A:$B,2,0)</f>
        <v>48.81</v>
      </c>
      <c r="T151" s="11">
        <f t="shared" si="66"/>
        <v>9.74</v>
      </c>
      <c r="U151" s="13">
        <f t="shared" si="75"/>
        <v>104.57</v>
      </c>
      <c r="V151" s="13"/>
      <c r="W151" s="11">
        <f t="shared" si="67"/>
        <v>422.75</v>
      </c>
      <c r="X151" s="11">
        <f t="shared" si="68"/>
        <v>1576.1598</v>
      </c>
      <c r="Y151" s="11"/>
      <c r="AB151" s="2">
        <f t="shared" si="70"/>
        <v>519.264</v>
      </c>
      <c r="AC151" s="2">
        <f t="shared" si="71"/>
        <v>0</v>
      </c>
      <c r="AD151" s="2">
        <f t="shared" si="72"/>
        <v>259.63</v>
      </c>
      <c r="AE151" s="35" t="str">
        <f>VLOOKUP(C151,[7]export!$B$1:$I$388,8,0)</f>
        <v>243.36</v>
      </c>
      <c r="AF151" s="2">
        <f>VLOOKUP(C151,[8]Sheet1!$B$1:$K$500,9,0)</f>
        <v>9.13</v>
      </c>
      <c r="AG151" s="2">
        <f t="shared" si="73"/>
        <v>0.609999999999999</v>
      </c>
      <c r="AH151" s="2">
        <f>VLOOKUP(C151,'2021.06'!$C$2:$M$500,9,0)</f>
        <v>0</v>
      </c>
      <c r="AI151" s="2">
        <f>VLOOKUP(D151,'2021.07'!$D$2:$M$435,7,0)</f>
        <v>21.301</v>
      </c>
      <c r="AJ151" s="2">
        <f t="shared" si="61"/>
        <v>-1.4168</v>
      </c>
      <c r="AL151" s="2" t="str">
        <f>VLOOKUP(D151,[9]Sheet1!$C$1:$H$500,6,0)</f>
        <v>正常应缴</v>
      </c>
    </row>
    <row r="152" ht="20" customHeight="1" spans="1:38">
      <c r="A152" s="10"/>
      <c r="B152" s="78"/>
      <c r="C152" s="84" t="s">
        <v>652</v>
      </c>
      <c r="D152" s="84" t="s">
        <v>1112</v>
      </c>
      <c r="E152" s="11">
        <v>3245.4</v>
      </c>
      <c r="F152" s="11">
        <f>VLOOKUP(C152,'[11]9月'!$B:$Q,16,0)</f>
        <v>3245.4</v>
      </c>
      <c r="G152" s="11">
        <v>3245.4</v>
      </c>
      <c r="H152" s="13">
        <v>5228.42</v>
      </c>
      <c r="I152" s="11">
        <f t="shared" si="62"/>
        <v>58.42</v>
      </c>
      <c r="J152" s="11">
        <f>VLOOKUP(C152,[10]补收!$G$2454:$H$2869,2,0)</f>
        <v>7.32</v>
      </c>
      <c r="K152" s="11">
        <f t="shared" si="63"/>
        <v>519.264</v>
      </c>
      <c r="L152" s="11">
        <f>VLOOKUP(C152,[11]Sheet3!$L$1:$O$352,4,0)</f>
        <v>65.072</v>
      </c>
      <c r="M152" s="11">
        <f t="shared" si="74"/>
        <v>22.7178</v>
      </c>
      <c r="N152" s="13">
        <f t="shared" si="64"/>
        <v>444.42</v>
      </c>
      <c r="O152" s="13"/>
      <c r="P152" s="13">
        <f t="shared" si="56"/>
        <v>1117.2138</v>
      </c>
      <c r="Q152" s="11">
        <v>0</v>
      </c>
      <c r="R152" s="11">
        <f t="shared" si="65"/>
        <v>259.63</v>
      </c>
      <c r="S152" s="11">
        <f>VLOOKUP(C152,[11]Sheet3!$A:$B,2,0)</f>
        <v>32.54</v>
      </c>
      <c r="T152" s="11">
        <f t="shared" si="66"/>
        <v>9.74</v>
      </c>
      <c r="U152" s="13">
        <f t="shared" si="75"/>
        <v>104.57</v>
      </c>
      <c r="V152" s="13"/>
      <c r="W152" s="11">
        <f t="shared" si="67"/>
        <v>406.48</v>
      </c>
      <c r="X152" s="11">
        <f t="shared" si="68"/>
        <v>1523.6938</v>
      </c>
      <c r="Y152" s="11"/>
      <c r="AB152" s="2">
        <f t="shared" si="70"/>
        <v>519.264</v>
      </c>
      <c r="AC152" s="2">
        <f t="shared" si="71"/>
        <v>0</v>
      </c>
      <c r="AE152" s="35" t="str">
        <f>VLOOKUP(C152,[7]export!$B$1:$I$388,8,0)</f>
        <v>243.36</v>
      </c>
      <c r="AF152" s="2">
        <f>VLOOKUP(C152,[8]Sheet1!$B$1:$K$500,9,0)</f>
        <v>9.13</v>
      </c>
      <c r="AG152" s="2">
        <f t="shared" si="73"/>
        <v>0.609999999999999</v>
      </c>
      <c r="AH152" s="2" t="e">
        <f>VLOOKUP(C152,'2021.06'!$C$2:$M$500,9,0)</f>
        <v>#N/A</v>
      </c>
      <c r="AI152" s="2">
        <f>VLOOKUP(D152,'2021.07'!$D$2:$M$435,7,0)</f>
        <v>21.301</v>
      </c>
      <c r="AJ152" s="2">
        <f t="shared" si="61"/>
        <v>-1.4168</v>
      </c>
      <c r="AL152" s="2" t="str">
        <f>VLOOKUP(D152,[9]Sheet1!$C$1:$H$500,6,0)</f>
        <v>正常应缴</v>
      </c>
    </row>
    <row r="153" ht="20" customHeight="1" spans="1:38">
      <c r="A153" s="10"/>
      <c r="B153" s="78"/>
      <c r="C153" s="84" t="s">
        <v>1115</v>
      </c>
      <c r="D153" s="84" t="s">
        <v>1116</v>
      </c>
      <c r="E153" s="11">
        <v>3245.4</v>
      </c>
      <c r="F153" s="11">
        <f>VLOOKUP(C153,'[11]9月'!$B:$Q,16,0)</f>
        <v>3245.4</v>
      </c>
      <c r="G153" s="11">
        <v>3245.4</v>
      </c>
      <c r="H153" s="13">
        <v>5228.42</v>
      </c>
      <c r="I153" s="11">
        <f t="shared" si="62"/>
        <v>58.42</v>
      </c>
      <c r="J153" s="11">
        <f>VLOOKUP(C153,[10]补收!$G$2454:$H$2869,2,0)</f>
        <v>7.32</v>
      </c>
      <c r="K153" s="11">
        <f t="shared" si="63"/>
        <v>519.264</v>
      </c>
      <c r="L153" s="11">
        <f>VLOOKUP(C153,[11]Sheet3!$L$1:$O$352,4,0)</f>
        <v>65.072</v>
      </c>
      <c r="M153" s="11">
        <f t="shared" si="74"/>
        <v>22.7178</v>
      </c>
      <c r="N153" s="13">
        <f t="shared" si="64"/>
        <v>444.42</v>
      </c>
      <c r="O153" s="13"/>
      <c r="P153" s="13">
        <f t="shared" si="56"/>
        <v>1117.2138</v>
      </c>
      <c r="Q153" s="11">
        <v>0</v>
      </c>
      <c r="R153" s="11">
        <f t="shared" si="65"/>
        <v>259.63</v>
      </c>
      <c r="S153" s="11">
        <f>VLOOKUP(C153,[11]Sheet3!$A:$B,2,0)</f>
        <v>32.54</v>
      </c>
      <c r="T153" s="11">
        <f t="shared" si="66"/>
        <v>9.74</v>
      </c>
      <c r="U153" s="13">
        <f t="shared" si="75"/>
        <v>104.57</v>
      </c>
      <c r="V153" s="13"/>
      <c r="W153" s="11">
        <f t="shared" si="67"/>
        <v>406.48</v>
      </c>
      <c r="X153" s="11">
        <f t="shared" si="68"/>
        <v>1523.6938</v>
      </c>
      <c r="Y153" s="11"/>
      <c r="AB153" s="2">
        <f t="shared" si="70"/>
        <v>519.264</v>
      </c>
      <c r="AC153" s="2">
        <f t="shared" si="71"/>
        <v>0</v>
      </c>
      <c r="AE153" s="35" t="str">
        <f>VLOOKUP(C153,[7]export!$B$1:$I$388,8,0)</f>
        <v>243.36</v>
      </c>
      <c r="AF153" s="2">
        <f>VLOOKUP(C153,[8]Sheet1!$B$1:$K$500,9,0)</f>
        <v>9.13</v>
      </c>
      <c r="AG153" s="2">
        <f t="shared" si="73"/>
        <v>0.609999999999999</v>
      </c>
      <c r="AH153" s="2" t="e">
        <f>VLOOKUP(C153,'2021.06'!$C$2:$M$500,9,0)</f>
        <v>#N/A</v>
      </c>
      <c r="AI153" s="2">
        <f>VLOOKUP(D153,'2021.07'!$D$2:$M$435,7,0)</f>
        <v>21.301</v>
      </c>
      <c r="AJ153" s="2">
        <f t="shared" si="61"/>
        <v>-1.4168</v>
      </c>
      <c r="AL153" s="2" t="str">
        <f>VLOOKUP(D153,[9]Sheet1!$C$1:$H$500,6,0)</f>
        <v>正常应缴</v>
      </c>
    </row>
    <row r="154" ht="20" customHeight="1" spans="1:38">
      <c r="A154" s="10">
        <f t="shared" ref="A154:A203" si="76">ROW()-3</f>
        <v>151</v>
      </c>
      <c r="B154" s="77" t="s">
        <v>293</v>
      </c>
      <c r="C154" s="11" t="s">
        <v>294</v>
      </c>
      <c r="D154" s="11" t="s">
        <v>295</v>
      </c>
      <c r="E154" s="11">
        <v>3245.4</v>
      </c>
      <c r="F154" s="11">
        <f>VLOOKUP(C154,'[11]9月'!$B:$Q,16,0)</f>
        <v>3245.4</v>
      </c>
      <c r="G154" s="11">
        <v>3245.4</v>
      </c>
      <c r="H154" s="13">
        <v>5228.42</v>
      </c>
      <c r="I154" s="11">
        <f t="shared" si="62"/>
        <v>58.42</v>
      </c>
      <c r="J154" s="11">
        <f>VLOOKUP(C154,[10]补收!$G$2454:$H$2869,2,0)</f>
        <v>58.96</v>
      </c>
      <c r="K154" s="11">
        <f t="shared" si="63"/>
        <v>519.264</v>
      </c>
      <c r="L154" s="11">
        <f>VLOOKUP(C154,[11]Sheet3!$L$1:$O$352,4,0)</f>
        <v>523.776</v>
      </c>
      <c r="M154" s="11">
        <f t="shared" si="74"/>
        <v>22.7178</v>
      </c>
      <c r="N154" s="13">
        <f t="shared" si="64"/>
        <v>444.42</v>
      </c>
      <c r="O154" s="13"/>
      <c r="P154" s="13">
        <f t="shared" ref="P154:P205" si="77">SUM(I154:O154)</f>
        <v>1627.5578</v>
      </c>
      <c r="Q154" s="11">
        <v>0</v>
      </c>
      <c r="R154" s="11">
        <f t="shared" si="65"/>
        <v>259.63</v>
      </c>
      <c r="S154" s="11">
        <f>VLOOKUP(C154,[11]Sheet3!$A:$B,2,0)</f>
        <v>261.84</v>
      </c>
      <c r="T154" s="11">
        <f t="shared" si="66"/>
        <v>9.74</v>
      </c>
      <c r="U154" s="13">
        <f t="shared" si="75"/>
        <v>104.57</v>
      </c>
      <c r="V154" s="13"/>
      <c r="W154" s="11">
        <f t="shared" si="67"/>
        <v>635.78</v>
      </c>
      <c r="X154" s="11">
        <f t="shared" si="68"/>
        <v>2263.3378</v>
      </c>
      <c r="Y154" s="11"/>
      <c r="Z154" s="2" t="str">
        <f>VLOOKUP(D154,[3]汇总!I$2:J$326,2,0)</f>
        <v>√</v>
      </c>
      <c r="AA154" s="2">
        <f>VLOOKUP(D154,'[4]2021.05'!$E$5:$F$203,2,0)</f>
        <v>1790</v>
      </c>
      <c r="AB154" s="2">
        <f t="shared" ref="AB154:AB199" si="78">K154*1</f>
        <v>519.264</v>
      </c>
      <c r="AC154" s="2">
        <f t="shared" ref="AC154:AC199" si="79">K154-AB154</f>
        <v>0</v>
      </c>
      <c r="AD154" s="2">
        <f t="shared" ref="AD154:AD203" si="80">R154-AC154</f>
        <v>259.63</v>
      </c>
      <c r="AE154" s="35" t="str">
        <f>VLOOKUP(C154,[7]export!$B$1:$I$388,8,0)</f>
        <v>226.9</v>
      </c>
      <c r="AF154" s="2">
        <f>VLOOKUP(C154,[8]Sheet1!$B$1:$K$500,9,0)</f>
        <v>8.51</v>
      </c>
      <c r="AG154" s="2">
        <f t="shared" ref="AG154:AG203" si="81">T154-AF154</f>
        <v>1.23</v>
      </c>
      <c r="AH154" s="2">
        <f>VLOOKUP(C154,'2021.06'!$C$2:$M$500,9,0)</f>
        <v>424.17</v>
      </c>
      <c r="AI154" s="2">
        <f>VLOOKUP(D154,'2021.07'!$D$2:$M$435,7,0)</f>
        <v>19.859</v>
      </c>
      <c r="AJ154" s="2">
        <f t="shared" ref="AJ154:AJ205" si="82">AI154-M154</f>
        <v>-2.8588</v>
      </c>
      <c r="AL154" s="2" t="str">
        <f>VLOOKUP(D154,[9]Sheet1!$C$1:$H$500,6,0)</f>
        <v>正常应缴</v>
      </c>
    </row>
    <row r="155" ht="20" customHeight="1" spans="1:38">
      <c r="A155" s="10">
        <f t="shared" si="76"/>
        <v>152</v>
      </c>
      <c r="B155" s="78"/>
      <c r="C155" s="11" t="s">
        <v>298</v>
      </c>
      <c r="D155" s="11" t="s">
        <v>299</v>
      </c>
      <c r="E155" s="11">
        <v>3245.4</v>
      </c>
      <c r="F155" s="11">
        <f>VLOOKUP(C155,'[11]9月'!$B:$Q,16,0)</f>
        <v>3245.4</v>
      </c>
      <c r="G155" s="11">
        <v>3245.4</v>
      </c>
      <c r="H155" s="13">
        <v>5228.42</v>
      </c>
      <c r="I155" s="11">
        <f t="shared" si="62"/>
        <v>58.42</v>
      </c>
      <c r="J155" s="11">
        <f>VLOOKUP(C155,[10]补收!$G$2454:$H$2869,2,0)</f>
        <v>58.96</v>
      </c>
      <c r="K155" s="11">
        <f t="shared" si="63"/>
        <v>519.264</v>
      </c>
      <c r="L155" s="11">
        <f>VLOOKUP(C155,[11]Sheet3!$L$1:$O$352,4,0)</f>
        <v>523.776</v>
      </c>
      <c r="M155" s="11">
        <f t="shared" si="74"/>
        <v>22.7178</v>
      </c>
      <c r="N155" s="13">
        <f t="shared" si="64"/>
        <v>444.42</v>
      </c>
      <c r="O155" s="13"/>
      <c r="P155" s="13">
        <f t="shared" si="77"/>
        <v>1627.5578</v>
      </c>
      <c r="Q155" s="11">
        <v>0</v>
      </c>
      <c r="R155" s="11">
        <f t="shared" si="65"/>
        <v>259.63</v>
      </c>
      <c r="S155" s="11">
        <f>VLOOKUP(C155,[11]Sheet3!$A:$B,2,0)</f>
        <v>261.84</v>
      </c>
      <c r="T155" s="11">
        <f t="shared" si="66"/>
        <v>9.74</v>
      </c>
      <c r="U155" s="13">
        <f t="shared" si="75"/>
        <v>104.57</v>
      </c>
      <c r="V155" s="13"/>
      <c r="W155" s="11">
        <f t="shared" si="67"/>
        <v>635.78</v>
      </c>
      <c r="X155" s="11">
        <f t="shared" si="68"/>
        <v>2263.3378</v>
      </c>
      <c r="Y155" s="11"/>
      <c r="Z155" s="2" t="str">
        <f>VLOOKUP(D155,[3]汇总!I$2:J$326,2,0)</f>
        <v>√</v>
      </c>
      <c r="AA155" s="2">
        <f>VLOOKUP(D155,'[4]2021.05'!$E$5:$F$203,2,0)</f>
        <v>2544</v>
      </c>
      <c r="AB155" s="2">
        <f t="shared" si="78"/>
        <v>519.264</v>
      </c>
      <c r="AC155" s="2">
        <f t="shared" si="79"/>
        <v>0</v>
      </c>
      <c r="AD155" s="2">
        <f t="shared" si="80"/>
        <v>259.63</v>
      </c>
      <c r="AE155" s="35" t="str">
        <f>VLOOKUP(C155,[7]export!$B$1:$I$388,8,0)</f>
        <v>226.9</v>
      </c>
      <c r="AF155" s="2">
        <f>VLOOKUP(C155,[8]Sheet1!$B$1:$K$500,9,0)</f>
        <v>8.51</v>
      </c>
      <c r="AG155" s="2">
        <f t="shared" si="81"/>
        <v>1.23</v>
      </c>
      <c r="AH155" s="2">
        <f>VLOOKUP(C155,'2021.06'!$C$2:$M$500,9,0)</f>
        <v>424.17</v>
      </c>
      <c r="AI155" s="2">
        <f>VLOOKUP(D155,'2021.07'!$D$2:$M$435,7,0)</f>
        <v>19.859</v>
      </c>
      <c r="AJ155" s="2">
        <f t="shared" si="82"/>
        <v>-2.8588</v>
      </c>
      <c r="AL155" s="2" t="str">
        <f>VLOOKUP(D155,[9]Sheet1!$C$1:$H$500,6,0)</f>
        <v>正常应缴</v>
      </c>
    </row>
    <row r="156" ht="20" customHeight="1" spans="1:38">
      <c r="A156" s="10">
        <f t="shared" si="76"/>
        <v>153</v>
      </c>
      <c r="B156" s="78"/>
      <c r="C156" s="11" t="s">
        <v>302</v>
      </c>
      <c r="D156" s="11" t="s">
        <v>303</v>
      </c>
      <c r="E156" s="11">
        <v>3245.4</v>
      </c>
      <c r="F156" s="11">
        <f>VLOOKUP(C156,'[11]9月'!$B:$Q,16,0)</f>
        <v>3245.4</v>
      </c>
      <c r="G156" s="11">
        <v>3245.4</v>
      </c>
      <c r="H156" s="13">
        <v>5228.42</v>
      </c>
      <c r="I156" s="11">
        <f t="shared" si="62"/>
        <v>58.42</v>
      </c>
      <c r="J156" s="11">
        <f>VLOOKUP(C156,[10]补收!$G$2454:$H$2869,2,0)</f>
        <v>58.96</v>
      </c>
      <c r="K156" s="11">
        <f t="shared" si="63"/>
        <v>519.264</v>
      </c>
      <c r="L156" s="11">
        <f>VLOOKUP(C156,[11]Sheet3!$L$1:$O$352,4,0)</f>
        <v>523.776</v>
      </c>
      <c r="M156" s="11">
        <f t="shared" si="74"/>
        <v>22.7178</v>
      </c>
      <c r="N156" s="13">
        <f t="shared" si="64"/>
        <v>444.42</v>
      </c>
      <c r="O156" s="13"/>
      <c r="P156" s="13">
        <f t="shared" si="77"/>
        <v>1627.5578</v>
      </c>
      <c r="Q156" s="11">
        <v>0</v>
      </c>
      <c r="R156" s="11">
        <f t="shared" si="65"/>
        <v>259.63</v>
      </c>
      <c r="S156" s="11">
        <f>VLOOKUP(C156,[11]Sheet3!$A:$B,2,0)</f>
        <v>261.84</v>
      </c>
      <c r="T156" s="11">
        <f t="shared" si="66"/>
        <v>9.74</v>
      </c>
      <c r="U156" s="13">
        <f t="shared" si="75"/>
        <v>104.57</v>
      </c>
      <c r="V156" s="13"/>
      <c r="W156" s="11">
        <f t="shared" si="67"/>
        <v>635.78</v>
      </c>
      <c r="X156" s="11">
        <f t="shared" si="68"/>
        <v>2263.3378</v>
      </c>
      <c r="Y156" s="11"/>
      <c r="Z156" s="2" t="str">
        <f>VLOOKUP(D156,[3]汇总!I$2:J$326,2,0)</f>
        <v>√</v>
      </c>
      <c r="AA156" s="2">
        <f>VLOOKUP(D156,'[4]2021.05'!$E$5:$F$203,2,0)</f>
        <v>2544</v>
      </c>
      <c r="AB156" s="2">
        <f t="shared" si="78"/>
        <v>519.264</v>
      </c>
      <c r="AC156" s="2">
        <f t="shared" si="79"/>
        <v>0</v>
      </c>
      <c r="AD156" s="2">
        <f t="shared" si="80"/>
        <v>259.63</v>
      </c>
      <c r="AE156" s="35" t="str">
        <f>VLOOKUP(C156,[7]export!$B$1:$I$388,8,0)</f>
        <v>226.9</v>
      </c>
      <c r="AF156" s="2">
        <f>VLOOKUP(C156,[8]Sheet1!$B$1:$K$500,9,0)</f>
        <v>8.51</v>
      </c>
      <c r="AG156" s="2">
        <f t="shared" si="81"/>
        <v>1.23</v>
      </c>
      <c r="AH156" s="2">
        <f>VLOOKUP(C156,'2021.06'!$C$2:$M$500,9,0)</f>
        <v>424.17</v>
      </c>
      <c r="AI156" s="2">
        <f>VLOOKUP(D156,'2021.07'!$D$2:$M$435,7,0)</f>
        <v>19.859</v>
      </c>
      <c r="AJ156" s="2">
        <f t="shared" si="82"/>
        <v>-2.8588</v>
      </c>
      <c r="AL156" s="2" t="str">
        <f>VLOOKUP(D156,[9]Sheet1!$C$1:$H$500,6,0)</f>
        <v>正常应缴</v>
      </c>
    </row>
    <row r="157" ht="20" customHeight="1" spans="1:38">
      <c r="A157" s="10">
        <f t="shared" si="76"/>
        <v>154</v>
      </c>
      <c r="B157" s="78"/>
      <c r="C157" s="11" t="s">
        <v>308</v>
      </c>
      <c r="D157" s="11" t="s">
        <v>309</v>
      </c>
      <c r="E157" s="11">
        <v>3245.4</v>
      </c>
      <c r="F157" s="11">
        <f>VLOOKUP(C157,'[11]9月'!$B:$Q,16,0)</f>
        <v>3245.4</v>
      </c>
      <c r="G157" s="11">
        <v>3245.4</v>
      </c>
      <c r="H157" s="13">
        <v>5228.42</v>
      </c>
      <c r="I157" s="11">
        <f t="shared" si="62"/>
        <v>58.42</v>
      </c>
      <c r="J157" s="11">
        <f>VLOOKUP(C157,[10]补收!$G$2454:$H$2869,2,0)</f>
        <v>58.96</v>
      </c>
      <c r="K157" s="11">
        <f t="shared" si="63"/>
        <v>519.264</v>
      </c>
      <c r="L157" s="11">
        <f>VLOOKUP(C157,[11]Sheet3!$L$1:$O$352,4,0)</f>
        <v>523.776</v>
      </c>
      <c r="M157" s="11">
        <f t="shared" si="74"/>
        <v>22.7178</v>
      </c>
      <c r="N157" s="13">
        <f t="shared" si="64"/>
        <v>444.42</v>
      </c>
      <c r="O157" s="13"/>
      <c r="P157" s="13">
        <f t="shared" si="77"/>
        <v>1627.5578</v>
      </c>
      <c r="Q157" s="11">
        <v>0</v>
      </c>
      <c r="R157" s="11">
        <f t="shared" si="65"/>
        <v>259.63</v>
      </c>
      <c r="S157" s="11">
        <f>VLOOKUP(C157,[11]Sheet3!$A:$B,2,0)</f>
        <v>261.84</v>
      </c>
      <c r="T157" s="11">
        <f t="shared" si="66"/>
        <v>9.74</v>
      </c>
      <c r="U157" s="13">
        <f t="shared" si="75"/>
        <v>104.57</v>
      </c>
      <c r="V157" s="13"/>
      <c r="W157" s="11">
        <f t="shared" si="67"/>
        <v>635.78</v>
      </c>
      <c r="X157" s="11">
        <f t="shared" si="68"/>
        <v>2263.3378</v>
      </c>
      <c r="Y157" s="11"/>
      <c r="Z157" s="2" t="str">
        <f>VLOOKUP(D157,[3]汇总!I$2:J$326,2,0)</f>
        <v>√</v>
      </c>
      <c r="AA157" s="2">
        <f>VLOOKUP(D157,'[4]2021.05'!$E$5:$F$203,2,0)</f>
        <v>1790</v>
      </c>
      <c r="AB157" s="2">
        <f t="shared" si="78"/>
        <v>519.264</v>
      </c>
      <c r="AC157" s="2">
        <f t="shared" si="79"/>
        <v>0</v>
      </c>
      <c r="AD157" s="2">
        <f t="shared" si="80"/>
        <v>259.63</v>
      </c>
      <c r="AE157" s="35" t="str">
        <f>VLOOKUP(C157,[7]export!$B$1:$I$388,8,0)</f>
        <v>226.9</v>
      </c>
      <c r="AF157" s="2">
        <f>VLOOKUP(C157,[8]Sheet1!$B$1:$K$500,9,0)</f>
        <v>8.51</v>
      </c>
      <c r="AG157" s="2">
        <f t="shared" si="81"/>
        <v>1.23</v>
      </c>
      <c r="AH157" s="2">
        <f>VLOOKUP(C157,'2021.06'!$C$2:$M$500,9,0)</f>
        <v>424.17</v>
      </c>
      <c r="AI157" s="2">
        <f>VLOOKUP(D157,'2021.07'!$D$2:$M$435,7,0)</f>
        <v>19.859</v>
      </c>
      <c r="AJ157" s="2">
        <f t="shared" si="82"/>
        <v>-2.8588</v>
      </c>
      <c r="AL157" s="2" t="str">
        <f>VLOOKUP(D157,[9]Sheet1!$C$1:$H$500,6,0)</f>
        <v>正常应缴</v>
      </c>
    </row>
    <row r="158" ht="20" customHeight="1" spans="1:38">
      <c r="A158" s="10">
        <f t="shared" si="76"/>
        <v>155</v>
      </c>
      <c r="B158" s="78"/>
      <c r="C158" s="11" t="s">
        <v>310</v>
      </c>
      <c r="D158" s="11" t="s">
        <v>311</v>
      </c>
      <c r="E158" s="11">
        <v>3245.4</v>
      </c>
      <c r="F158" s="11">
        <f>VLOOKUP(C158,'[11]9月'!$B:$Q,16,0)</f>
        <v>3245.4</v>
      </c>
      <c r="G158" s="11">
        <v>3245.4</v>
      </c>
      <c r="H158" s="13">
        <v>5228.42</v>
      </c>
      <c r="I158" s="11">
        <f t="shared" si="62"/>
        <v>58.42</v>
      </c>
      <c r="J158" s="11">
        <f>VLOOKUP(C158,[10]补收!$G$2454:$H$2869,2,0)</f>
        <v>58.96</v>
      </c>
      <c r="K158" s="11">
        <f t="shared" si="63"/>
        <v>519.264</v>
      </c>
      <c r="L158" s="11">
        <f>VLOOKUP(C158,[11]Sheet3!$L$1:$O$352,4,0)</f>
        <v>523.776</v>
      </c>
      <c r="M158" s="11">
        <f t="shared" si="74"/>
        <v>22.7178</v>
      </c>
      <c r="N158" s="13">
        <f t="shared" si="64"/>
        <v>444.42</v>
      </c>
      <c r="O158" s="13"/>
      <c r="P158" s="13">
        <f t="shared" si="77"/>
        <v>1627.5578</v>
      </c>
      <c r="Q158" s="11">
        <v>0</v>
      </c>
      <c r="R158" s="11">
        <f t="shared" si="65"/>
        <v>259.63</v>
      </c>
      <c r="S158" s="11">
        <f>VLOOKUP(C158,[11]Sheet3!$A:$B,2,0)</f>
        <v>261.84</v>
      </c>
      <c r="T158" s="11">
        <f t="shared" si="66"/>
        <v>9.74</v>
      </c>
      <c r="U158" s="13">
        <f t="shared" si="75"/>
        <v>104.57</v>
      </c>
      <c r="V158" s="13"/>
      <c r="W158" s="11">
        <f t="shared" si="67"/>
        <v>635.78</v>
      </c>
      <c r="X158" s="11">
        <f t="shared" si="68"/>
        <v>2263.3378</v>
      </c>
      <c r="Y158" s="11"/>
      <c r="Z158" s="2" t="str">
        <f>VLOOKUP(D158,[3]汇总!I$2:J$326,2,0)</f>
        <v>√</v>
      </c>
      <c r="AA158" s="2">
        <f>VLOOKUP(D158,'[4]2021.05'!$E$5:$F$203,2,0)</f>
        <v>2544</v>
      </c>
      <c r="AB158" s="2">
        <f t="shared" si="78"/>
        <v>519.264</v>
      </c>
      <c r="AC158" s="2">
        <f t="shared" si="79"/>
        <v>0</v>
      </c>
      <c r="AD158" s="2">
        <f t="shared" si="80"/>
        <v>259.63</v>
      </c>
      <c r="AE158" s="35" t="str">
        <f>VLOOKUP(C158,[7]export!$B$1:$I$388,8,0)</f>
        <v>226.9</v>
      </c>
      <c r="AF158" s="2">
        <f>VLOOKUP(C158,[8]Sheet1!$B$1:$K$500,9,0)</f>
        <v>8.51</v>
      </c>
      <c r="AG158" s="2">
        <f t="shared" si="81"/>
        <v>1.23</v>
      </c>
      <c r="AH158" s="2">
        <f>VLOOKUP(C158,'2021.06'!$C$2:$M$500,9,0)</f>
        <v>424.17</v>
      </c>
      <c r="AI158" s="2">
        <f>VLOOKUP(D158,'2021.07'!$D$2:$M$435,7,0)</f>
        <v>19.859</v>
      </c>
      <c r="AJ158" s="2">
        <f t="shared" si="82"/>
        <v>-2.8588</v>
      </c>
      <c r="AL158" s="2" t="str">
        <f>VLOOKUP(D158,[9]Sheet1!$C$1:$H$500,6,0)</f>
        <v>正常应缴</v>
      </c>
    </row>
    <row r="159" ht="20" customHeight="1" spans="1:38">
      <c r="A159" s="10">
        <f t="shared" si="76"/>
        <v>156</v>
      </c>
      <c r="B159" s="78"/>
      <c r="C159" s="11" t="s">
        <v>312</v>
      </c>
      <c r="D159" s="11" t="s">
        <v>313</v>
      </c>
      <c r="E159" s="11">
        <v>3245.4</v>
      </c>
      <c r="F159" s="11">
        <f>VLOOKUP(C159,'[11]9月'!$B:$Q,16,0)</f>
        <v>3245.4</v>
      </c>
      <c r="G159" s="11">
        <v>3245.4</v>
      </c>
      <c r="H159" s="13">
        <v>5228.42</v>
      </c>
      <c r="I159" s="11">
        <f t="shared" si="62"/>
        <v>58.42</v>
      </c>
      <c r="J159" s="11">
        <f>VLOOKUP(C159,[10]补收!$G$2454:$H$2869,2,0)</f>
        <v>58.96</v>
      </c>
      <c r="K159" s="11">
        <f t="shared" si="63"/>
        <v>519.264</v>
      </c>
      <c r="L159" s="11">
        <f>VLOOKUP(C159,[11]Sheet3!$L$1:$O$352,4,0)</f>
        <v>523.776</v>
      </c>
      <c r="M159" s="11">
        <f t="shared" si="74"/>
        <v>22.7178</v>
      </c>
      <c r="N159" s="13">
        <f t="shared" si="64"/>
        <v>444.42</v>
      </c>
      <c r="O159" s="13"/>
      <c r="P159" s="13">
        <f t="shared" si="77"/>
        <v>1627.5578</v>
      </c>
      <c r="Q159" s="11">
        <v>0</v>
      </c>
      <c r="R159" s="11">
        <f t="shared" si="65"/>
        <v>259.63</v>
      </c>
      <c r="S159" s="11">
        <f>VLOOKUP(C159,[11]Sheet3!$A:$B,2,0)</f>
        <v>261.84</v>
      </c>
      <c r="T159" s="11">
        <f t="shared" si="66"/>
        <v>9.74</v>
      </c>
      <c r="U159" s="13">
        <f t="shared" si="75"/>
        <v>104.57</v>
      </c>
      <c r="V159" s="13"/>
      <c r="W159" s="11">
        <f t="shared" si="67"/>
        <v>635.78</v>
      </c>
      <c r="X159" s="11">
        <f t="shared" si="68"/>
        <v>2263.3378</v>
      </c>
      <c r="Y159" s="11"/>
      <c r="Z159" s="2" t="str">
        <f>VLOOKUP(D159,[3]汇总!I$2:J$326,2,0)</f>
        <v>√</v>
      </c>
      <c r="AA159" s="2">
        <f>VLOOKUP(D159,'[4]2021.05'!$E$5:$F$203,2,0)</f>
        <v>1790</v>
      </c>
      <c r="AB159" s="2">
        <f t="shared" si="78"/>
        <v>519.264</v>
      </c>
      <c r="AC159" s="2">
        <f t="shared" si="79"/>
        <v>0</v>
      </c>
      <c r="AD159" s="2">
        <f t="shared" si="80"/>
        <v>259.63</v>
      </c>
      <c r="AE159" s="35" t="str">
        <f>VLOOKUP(C159,[7]export!$B$1:$I$388,8,0)</f>
        <v>226.9</v>
      </c>
      <c r="AF159" s="2">
        <f>VLOOKUP(C159,[8]Sheet1!$B$1:$K$500,9,0)</f>
        <v>8.51</v>
      </c>
      <c r="AG159" s="2">
        <f t="shared" si="81"/>
        <v>1.23</v>
      </c>
      <c r="AH159" s="2">
        <f>VLOOKUP(C159,'2021.06'!$C$2:$M$500,9,0)</f>
        <v>424.17</v>
      </c>
      <c r="AI159" s="2">
        <f>VLOOKUP(D159,'2021.07'!$D$2:$M$435,7,0)</f>
        <v>19.859</v>
      </c>
      <c r="AJ159" s="2">
        <f t="shared" si="82"/>
        <v>-2.8588</v>
      </c>
      <c r="AL159" s="2" t="str">
        <f>VLOOKUP(D159,[9]Sheet1!$C$1:$H$500,6,0)</f>
        <v>正常应缴</v>
      </c>
    </row>
    <row r="160" ht="20" customHeight="1" spans="1:38">
      <c r="A160" s="10">
        <f t="shared" si="76"/>
        <v>157</v>
      </c>
      <c r="B160" s="78"/>
      <c r="C160" s="11" t="s">
        <v>314</v>
      </c>
      <c r="D160" s="11" t="s">
        <v>315</v>
      </c>
      <c r="E160" s="11">
        <v>3245.4</v>
      </c>
      <c r="F160" s="11">
        <f>VLOOKUP(C160,'[11]9月'!$B:$Q,16,0)</f>
        <v>3245.4</v>
      </c>
      <c r="G160" s="11">
        <v>3245.4</v>
      </c>
      <c r="H160" s="13">
        <v>5228.42</v>
      </c>
      <c r="I160" s="11">
        <f t="shared" si="62"/>
        <v>58.42</v>
      </c>
      <c r="J160" s="11">
        <f>VLOOKUP(C160,[10]补收!$G$2454:$H$2869,2,0)</f>
        <v>58.96</v>
      </c>
      <c r="K160" s="11">
        <f t="shared" si="63"/>
        <v>519.264</v>
      </c>
      <c r="L160" s="11">
        <f>VLOOKUP(C160,[11]Sheet3!$L$1:$O$352,4,0)</f>
        <v>523.776</v>
      </c>
      <c r="M160" s="11">
        <f t="shared" si="74"/>
        <v>22.7178</v>
      </c>
      <c r="N160" s="13">
        <f t="shared" si="64"/>
        <v>444.42</v>
      </c>
      <c r="O160" s="13"/>
      <c r="P160" s="13">
        <f t="shared" si="77"/>
        <v>1627.5578</v>
      </c>
      <c r="Q160" s="11">
        <v>0</v>
      </c>
      <c r="R160" s="11">
        <f t="shared" si="65"/>
        <v>259.63</v>
      </c>
      <c r="S160" s="11">
        <f>VLOOKUP(C160,[11]Sheet3!$A:$B,2,0)</f>
        <v>261.84</v>
      </c>
      <c r="T160" s="11">
        <f t="shared" si="66"/>
        <v>9.74</v>
      </c>
      <c r="U160" s="13">
        <f t="shared" si="75"/>
        <v>104.57</v>
      </c>
      <c r="V160" s="13"/>
      <c r="W160" s="11">
        <f t="shared" si="67"/>
        <v>635.78</v>
      </c>
      <c r="X160" s="11">
        <f t="shared" si="68"/>
        <v>2263.3378</v>
      </c>
      <c r="Y160" s="11"/>
      <c r="Z160" s="2" t="str">
        <f>VLOOKUP(D160,[3]汇总!I$2:J$326,2,0)</f>
        <v>√</v>
      </c>
      <c r="AA160" s="2">
        <f>VLOOKUP(D160,'[4]2021.05'!$E$5:$F$203,2,0)</f>
        <v>2544</v>
      </c>
      <c r="AB160" s="2">
        <f t="shared" si="78"/>
        <v>519.264</v>
      </c>
      <c r="AC160" s="2">
        <f t="shared" si="79"/>
        <v>0</v>
      </c>
      <c r="AD160" s="2">
        <f t="shared" si="80"/>
        <v>259.63</v>
      </c>
      <c r="AE160" s="35" t="str">
        <f>VLOOKUP(C160,[7]export!$B$1:$I$388,8,0)</f>
        <v>226.9</v>
      </c>
      <c r="AF160" s="2">
        <f>VLOOKUP(C160,[8]Sheet1!$B$1:$K$500,9,0)</f>
        <v>8.51</v>
      </c>
      <c r="AG160" s="2">
        <f t="shared" si="81"/>
        <v>1.23</v>
      </c>
      <c r="AH160" s="2">
        <f>VLOOKUP(C160,'2021.06'!$C$2:$M$500,9,0)</f>
        <v>424.17</v>
      </c>
      <c r="AI160" s="2">
        <f>VLOOKUP(D160,'2021.07'!$D$2:$M$435,7,0)</f>
        <v>19.859</v>
      </c>
      <c r="AJ160" s="2">
        <f t="shared" si="82"/>
        <v>-2.8588</v>
      </c>
      <c r="AL160" s="2" t="str">
        <f>VLOOKUP(D160,[9]Sheet1!$C$1:$H$500,6,0)</f>
        <v>正常应缴</v>
      </c>
    </row>
    <row r="161" ht="20" customHeight="1" spans="1:38">
      <c r="A161" s="10">
        <f t="shared" si="76"/>
        <v>158</v>
      </c>
      <c r="B161" s="78"/>
      <c r="C161" s="11" t="s">
        <v>316</v>
      </c>
      <c r="D161" s="11" t="s">
        <v>317</v>
      </c>
      <c r="E161" s="11">
        <v>3245.4</v>
      </c>
      <c r="F161" s="11">
        <f>VLOOKUP(C161,'[11]9月'!$B:$Q,16,0)</f>
        <v>3245.4</v>
      </c>
      <c r="G161" s="11">
        <v>3245.4</v>
      </c>
      <c r="H161" s="13">
        <v>5228.42</v>
      </c>
      <c r="I161" s="11">
        <f t="shared" si="62"/>
        <v>58.42</v>
      </c>
      <c r="J161" s="11">
        <f>VLOOKUP(C161,[10]补收!$G$2454:$H$2869,2,0)</f>
        <v>58.96</v>
      </c>
      <c r="K161" s="11">
        <f t="shared" si="63"/>
        <v>519.264</v>
      </c>
      <c r="L161" s="11">
        <f>VLOOKUP(C161,[11]Sheet3!$L$1:$O$352,4,0)</f>
        <v>523.776</v>
      </c>
      <c r="M161" s="11">
        <f t="shared" si="74"/>
        <v>22.7178</v>
      </c>
      <c r="N161" s="13">
        <f t="shared" si="64"/>
        <v>444.42</v>
      </c>
      <c r="O161" s="13"/>
      <c r="P161" s="13">
        <f t="shared" si="77"/>
        <v>1627.5578</v>
      </c>
      <c r="Q161" s="11">
        <v>0</v>
      </c>
      <c r="R161" s="11">
        <f t="shared" si="65"/>
        <v>259.63</v>
      </c>
      <c r="S161" s="11">
        <f>VLOOKUP(C161,[11]Sheet3!$A:$B,2,0)</f>
        <v>261.84</v>
      </c>
      <c r="T161" s="11">
        <f t="shared" si="66"/>
        <v>9.74</v>
      </c>
      <c r="U161" s="13">
        <f t="shared" si="75"/>
        <v>104.57</v>
      </c>
      <c r="V161" s="13"/>
      <c r="W161" s="11">
        <f t="shared" si="67"/>
        <v>635.78</v>
      </c>
      <c r="X161" s="11">
        <f t="shared" si="68"/>
        <v>2263.3378</v>
      </c>
      <c r="Y161" s="11"/>
      <c r="Z161" s="2" t="str">
        <f>VLOOKUP(D161,[3]汇总!I$2:J$326,2,0)</f>
        <v>√</v>
      </c>
      <c r="AA161" s="2">
        <f>VLOOKUP(D161,'[4]2021.05'!$E$5:$F$203,2,0)</f>
        <v>2544</v>
      </c>
      <c r="AB161" s="2">
        <f t="shared" si="78"/>
        <v>519.264</v>
      </c>
      <c r="AC161" s="2">
        <f t="shared" si="79"/>
        <v>0</v>
      </c>
      <c r="AD161" s="2">
        <f t="shared" si="80"/>
        <v>259.63</v>
      </c>
      <c r="AE161" s="35" t="str">
        <f>VLOOKUP(C161,[7]export!$B$1:$I$388,8,0)</f>
        <v>226.9</v>
      </c>
      <c r="AF161" s="2">
        <f>VLOOKUP(C161,[8]Sheet1!$B$1:$K$500,9,0)</f>
        <v>8.51</v>
      </c>
      <c r="AG161" s="2">
        <f t="shared" si="81"/>
        <v>1.23</v>
      </c>
      <c r="AH161" s="2">
        <f>VLOOKUP(C161,'2021.06'!$C$2:$M$500,9,0)</f>
        <v>424.17</v>
      </c>
      <c r="AI161" s="2">
        <f>VLOOKUP(D161,'2021.07'!$D$2:$M$435,7,0)</f>
        <v>19.859</v>
      </c>
      <c r="AJ161" s="2">
        <f t="shared" si="82"/>
        <v>-2.8588</v>
      </c>
      <c r="AL161" s="2" t="str">
        <f>VLOOKUP(D161,[9]Sheet1!$C$1:$H$500,6,0)</f>
        <v>正常应缴</v>
      </c>
    </row>
    <row r="162" ht="20" customHeight="1" spans="1:38">
      <c r="A162" s="10">
        <f t="shared" si="76"/>
        <v>159</v>
      </c>
      <c r="B162" s="78"/>
      <c r="C162" s="11" t="s">
        <v>320</v>
      </c>
      <c r="D162" s="11" t="s">
        <v>321</v>
      </c>
      <c r="E162" s="11">
        <v>3245.4</v>
      </c>
      <c r="F162" s="11">
        <f>VLOOKUP(C162,'[11]9月'!$B:$Q,16,0)</f>
        <v>3245.4</v>
      </c>
      <c r="G162" s="11">
        <v>3245.4</v>
      </c>
      <c r="H162" s="13">
        <v>5228.42</v>
      </c>
      <c r="I162" s="11">
        <f t="shared" si="62"/>
        <v>58.42</v>
      </c>
      <c r="J162" s="11">
        <f>VLOOKUP(C162,[10]补收!$G$2454:$H$2869,2,0)</f>
        <v>58.96</v>
      </c>
      <c r="K162" s="11">
        <f t="shared" si="63"/>
        <v>519.264</v>
      </c>
      <c r="L162" s="11">
        <f>VLOOKUP(C162,[11]Sheet3!$L$1:$O$352,4,0)</f>
        <v>523.776</v>
      </c>
      <c r="M162" s="11">
        <f t="shared" si="74"/>
        <v>22.7178</v>
      </c>
      <c r="N162" s="13">
        <f t="shared" si="64"/>
        <v>444.42</v>
      </c>
      <c r="O162" s="13"/>
      <c r="P162" s="13">
        <f t="shared" si="77"/>
        <v>1627.5578</v>
      </c>
      <c r="Q162" s="11">
        <v>0</v>
      </c>
      <c r="R162" s="11">
        <f t="shared" si="65"/>
        <v>259.63</v>
      </c>
      <c r="S162" s="11">
        <f>VLOOKUP(C162,[11]Sheet3!$A:$B,2,0)</f>
        <v>261.84</v>
      </c>
      <c r="T162" s="11">
        <f t="shared" si="66"/>
        <v>9.74</v>
      </c>
      <c r="U162" s="13">
        <f t="shared" si="75"/>
        <v>104.57</v>
      </c>
      <c r="V162" s="13"/>
      <c r="W162" s="11">
        <f t="shared" si="67"/>
        <v>635.78</v>
      </c>
      <c r="X162" s="11">
        <f t="shared" si="68"/>
        <v>2263.3378</v>
      </c>
      <c r="Y162" s="11"/>
      <c r="Z162" s="2" t="str">
        <f>VLOOKUP(D162,[3]汇总!I$2:J$326,2,0)</f>
        <v>√</v>
      </c>
      <c r="AA162" s="2" t="e">
        <f>VLOOKUP(D162,'[4]2021.05'!$E$5:$F$203,2,0)</f>
        <v>#N/A</v>
      </c>
      <c r="AB162" s="2">
        <f t="shared" si="78"/>
        <v>519.264</v>
      </c>
      <c r="AC162" s="2">
        <f t="shared" si="79"/>
        <v>0</v>
      </c>
      <c r="AD162" s="2">
        <f t="shared" si="80"/>
        <v>259.63</v>
      </c>
      <c r="AE162" s="35" t="str">
        <f>VLOOKUP(C162,[7]export!$B$1:$I$388,8,0)</f>
        <v>226.9</v>
      </c>
      <c r="AF162" s="2">
        <f>VLOOKUP(C162,[8]Sheet1!$B$1:$K$500,9,0)</f>
        <v>8.51</v>
      </c>
      <c r="AG162" s="2">
        <f t="shared" si="81"/>
        <v>1.23</v>
      </c>
      <c r="AH162" s="2">
        <f>VLOOKUP(C162,'2021.06'!$C$2:$M$500,9,0)</f>
        <v>424.17</v>
      </c>
      <c r="AI162" s="2">
        <f>VLOOKUP(D162,'2021.07'!$D$2:$M$435,7,0)</f>
        <v>19.859</v>
      </c>
      <c r="AJ162" s="2">
        <f t="shared" si="82"/>
        <v>-2.8588</v>
      </c>
      <c r="AL162" s="2" t="str">
        <f>VLOOKUP(D162,[9]Sheet1!$C$1:$H$500,6,0)</f>
        <v>正常应缴</v>
      </c>
    </row>
    <row r="163" ht="20" customHeight="1" spans="1:38">
      <c r="A163" s="10">
        <f t="shared" si="76"/>
        <v>160</v>
      </c>
      <c r="B163" s="78"/>
      <c r="C163" s="11" t="s">
        <v>322</v>
      </c>
      <c r="D163" s="11" t="s">
        <v>323</v>
      </c>
      <c r="E163" s="11">
        <v>3245.4</v>
      </c>
      <c r="F163" s="11">
        <f>VLOOKUP(C163,'[11]9月'!$B:$Q,16,0)</f>
        <v>3245.4</v>
      </c>
      <c r="G163" s="11">
        <v>3245.4</v>
      </c>
      <c r="H163" s="13">
        <v>5228.42</v>
      </c>
      <c r="I163" s="11">
        <f t="shared" si="62"/>
        <v>58.42</v>
      </c>
      <c r="J163" s="11">
        <f>VLOOKUP(C163,[10]补收!$G$2454:$H$2869,2,0)</f>
        <v>58.96</v>
      </c>
      <c r="K163" s="11">
        <f t="shared" si="63"/>
        <v>519.264</v>
      </c>
      <c r="L163" s="11">
        <f>VLOOKUP(C163,[11]Sheet3!$L$1:$O$352,4,0)</f>
        <v>523.776</v>
      </c>
      <c r="M163" s="11">
        <f t="shared" si="74"/>
        <v>22.7178</v>
      </c>
      <c r="N163" s="13">
        <f t="shared" si="64"/>
        <v>444.42</v>
      </c>
      <c r="O163" s="13"/>
      <c r="P163" s="13">
        <f t="shared" si="77"/>
        <v>1627.5578</v>
      </c>
      <c r="Q163" s="11">
        <v>0</v>
      </c>
      <c r="R163" s="11">
        <f t="shared" si="65"/>
        <v>259.63</v>
      </c>
      <c r="S163" s="11">
        <f>VLOOKUP(C163,[11]Sheet3!$A:$B,2,0)</f>
        <v>261.84</v>
      </c>
      <c r="T163" s="11">
        <f t="shared" si="66"/>
        <v>9.74</v>
      </c>
      <c r="U163" s="13">
        <f t="shared" si="75"/>
        <v>104.57</v>
      </c>
      <c r="V163" s="13"/>
      <c r="W163" s="11">
        <f t="shared" si="67"/>
        <v>635.78</v>
      </c>
      <c r="X163" s="11">
        <f t="shared" si="68"/>
        <v>2263.3378</v>
      </c>
      <c r="Y163" s="11"/>
      <c r="Z163" s="2" t="str">
        <f>VLOOKUP(D163,[3]汇总!I$2:J$326,2,0)</f>
        <v>√</v>
      </c>
      <c r="AA163" s="2">
        <f>VLOOKUP(D163,'[4]2021.05'!$E$5:$F$203,2,0)</f>
        <v>2544</v>
      </c>
      <c r="AB163" s="2">
        <f t="shared" si="78"/>
        <v>519.264</v>
      </c>
      <c r="AC163" s="2">
        <f t="shared" si="79"/>
        <v>0</v>
      </c>
      <c r="AD163" s="2">
        <f t="shared" si="80"/>
        <v>259.63</v>
      </c>
      <c r="AE163" s="35" t="str">
        <f>VLOOKUP(C163,[7]export!$B$1:$I$388,8,0)</f>
        <v>226.9</v>
      </c>
      <c r="AF163" s="2">
        <f>VLOOKUP(C163,[8]Sheet1!$B$1:$K$500,9,0)</f>
        <v>8.51</v>
      </c>
      <c r="AG163" s="2">
        <f t="shared" si="81"/>
        <v>1.23</v>
      </c>
      <c r="AH163" s="2">
        <f>VLOOKUP(C163,'2021.06'!$C$2:$M$500,9,0)</f>
        <v>424.17</v>
      </c>
      <c r="AI163" s="2">
        <f>VLOOKUP(D163,'2021.07'!$D$2:$M$435,7,0)</f>
        <v>19.859</v>
      </c>
      <c r="AJ163" s="2">
        <f t="shared" si="82"/>
        <v>-2.8588</v>
      </c>
      <c r="AL163" s="2" t="str">
        <f>VLOOKUP(D163,[9]Sheet1!$C$1:$H$500,6,0)</f>
        <v>正常应缴</v>
      </c>
    </row>
    <row r="164" ht="20" customHeight="1" spans="1:38">
      <c r="A164" s="10">
        <f t="shared" si="76"/>
        <v>161</v>
      </c>
      <c r="B164" s="78"/>
      <c r="C164" s="11" t="s">
        <v>324</v>
      </c>
      <c r="D164" s="11" t="s">
        <v>325</v>
      </c>
      <c r="E164" s="11">
        <v>3245.4</v>
      </c>
      <c r="F164" s="11">
        <f>VLOOKUP(C164,'[11]9月'!$B:$Q,16,0)</f>
        <v>3245.4</v>
      </c>
      <c r="G164" s="11">
        <v>3245.4</v>
      </c>
      <c r="H164" s="13">
        <v>0</v>
      </c>
      <c r="I164" s="11">
        <f t="shared" si="62"/>
        <v>58.42</v>
      </c>
      <c r="J164" s="11">
        <f>VLOOKUP(C164,[10]补收!$G$2454:$H$2869,2,0)</f>
        <v>58.96</v>
      </c>
      <c r="K164" s="11">
        <f t="shared" si="63"/>
        <v>519.264</v>
      </c>
      <c r="L164" s="11">
        <f>VLOOKUP(C164,[11]Sheet3!$L$1:$O$352,4,0)</f>
        <v>523.776</v>
      </c>
      <c r="M164" s="11">
        <f t="shared" si="74"/>
        <v>22.7178</v>
      </c>
      <c r="N164" s="13">
        <f t="shared" si="64"/>
        <v>0</v>
      </c>
      <c r="O164" s="13"/>
      <c r="P164" s="13">
        <f t="shared" si="77"/>
        <v>1183.1378</v>
      </c>
      <c r="Q164" s="11">
        <v>0</v>
      </c>
      <c r="R164" s="11">
        <f t="shared" si="65"/>
        <v>259.63</v>
      </c>
      <c r="S164" s="11">
        <f>VLOOKUP(C164,[11]Sheet3!$A:$B,2,0)</f>
        <v>261.84</v>
      </c>
      <c r="T164" s="11">
        <f t="shared" si="66"/>
        <v>9.74</v>
      </c>
      <c r="U164" s="13">
        <f t="shared" si="75"/>
        <v>0</v>
      </c>
      <c r="V164" s="13"/>
      <c r="W164" s="11">
        <f t="shared" si="67"/>
        <v>531.21</v>
      </c>
      <c r="X164" s="11">
        <f t="shared" si="68"/>
        <v>1714.3478</v>
      </c>
      <c r="Y164" s="11"/>
      <c r="Z164" s="2" t="str">
        <f>VLOOKUP(D164,[3]汇总!I$2:J$326,2,0)</f>
        <v>√</v>
      </c>
      <c r="AA164" s="2">
        <f>VLOOKUP(D164,'[4]2021.05'!$E$5:$F$203,2,0)</f>
        <v>1790</v>
      </c>
      <c r="AB164" s="2">
        <f t="shared" si="78"/>
        <v>519.264</v>
      </c>
      <c r="AC164" s="2">
        <f t="shared" si="79"/>
        <v>0</v>
      </c>
      <c r="AD164" s="2">
        <f t="shared" si="80"/>
        <v>259.63</v>
      </c>
      <c r="AE164" s="35" t="str">
        <f>VLOOKUP(C164,[7]export!$B$1:$I$388,8,0)</f>
        <v>226.9</v>
      </c>
      <c r="AF164" s="2">
        <f>VLOOKUP(C164,[8]Sheet1!$B$1:$K$500,9,0)</f>
        <v>8.51</v>
      </c>
      <c r="AG164" s="2">
        <f t="shared" si="81"/>
        <v>1.23</v>
      </c>
      <c r="AH164" s="2">
        <f>VLOOKUP(C164,'2021.06'!$C$2:$M$500,9,0)</f>
        <v>424.17</v>
      </c>
      <c r="AI164" s="2">
        <f>VLOOKUP(D164,'2021.07'!$D$2:$M$435,7,0)</f>
        <v>19.859</v>
      </c>
      <c r="AJ164" s="2">
        <f t="shared" si="82"/>
        <v>-2.8588</v>
      </c>
      <c r="AL164" s="2" t="str">
        <f>VLOOKUP(D164,[9]Sheet1!$C$1:$H$500,6,0)</f>
        <v>正常应缴</v>
      </c>
    </row>
    <row r="165" ht="20" customHeight="1" spans="1:38">
      <c r="A165" s="10">
        <f t="shared" si="76"/>
        <v>162</v>
      </c>
      <c r="B165" s="78"/>
      <c r="C165" s="11" t="s">
        <v>328</v>
      </c>
      <c r="D165" s="11" t="s">
        <v>329</v>
      </c>
      <c r="E165" s="11">
        <v>3245.4</v>
      </c>
      <c r="F165" s="11">
        <f>VLOOKUP(C165,'[11]9月'!$B:$Q,16,0)</f>
        <v>3245.4</v>
      </c>
      <c r="G165" s="11">
        <v>3245.4</v>
      </c>
      <c r="H165" s="13">
        <v>5228.42</v>
      </c>
      <c r="I165" s="11">
        <f t="shared" si="62"/>
        <v>58.42</v>
      </c>
      <c r="J165" s="11">
        <f>VLOOKUP(C165,[10]补收!$G$2454:$H$2869,2,0)</f>
        <v>58.96</v>
      </c>
      <c r="K165" s="11">
        <f t="shared" si="63"/>
        <v>519.264</v>
      </c>
      <c r="L165" s="11">
        <f>VLOOKUP(C165,[11]Sheet3!$L$1:$O$352,4,0)</f>
        <v>523.776</v>
      </c>
      <c r="M165" s="11">
        <f t="shared" si="74"/>
        <v>22.7178</v>
      </c>
      <c r="N165" s="13">
        <f t="shared" si="64"/>
        <v>444.42</v>
      </c>
      <c r="O165" s="13"/>
      <c r="P165" s="13">
        <f t="shared" si="77"/>
        <v>1627.5578</v>
      </c>
      <c r="Q165" s="11">
        <v>0</v>
      </c>
      <c r="R165" s="11">
        <f t="shared" si="65"/>
        <v>259.63</v>
      </c>
      <c r="S165" s="11">
        <f>VLOOKUP(C165,[11]Sheet3!$A:$B,2,0)</f>
        <v>261.84</v>
      </c>
      <c r="T165" s="11">
        <f t="shared" si="66"/>
        <v>9.74</v>
      </c>
      <c r="U165" s="13">
        <f t="shared" si="75"/>
        <v>104.57</v>
      </c>
      <c r="V165" s="13"/>
      <c r="W165" s="11">
        <f t="shared" si="67"/>
        <v>635.78</v>
      </c>
      <c r="X165" s="11">
        <f t="shared" si="68"/>
        <v>2263.3378</v>
      </c>
      <c r="Y165" s="11"/>
      <c r="Z165" s="2" t="str">
        <f>VLOOKUP(D165,[3]汇总!I$2:J$326,2,0)</f>
        <v>√</v>
      </c>
      <c r="AA165" s="2">
        <f>VLOOKUP(D165,'[4]2021.05'!$E$5:$F$203,2,0)</f>
        <v>1790</v>
      </c>
      <c r="AB165" s="2">
        <f t="shared" si="78"/>
        <v>519.264</v>
      </c>
      <c r="AC165" s="2">
        <f t="shared" si="79"/>
        <v>0</v>
      </c>
      <c r="AD165" s="2">
        <f t="shared" si="80"/>
        <v>259.63</v>
      </c>
      <c r="AE165" s="35" t="str">
        <f>VLOOKUP(C165,[7]export!$B$1:$I$388,8,0)</f>
        <v>226.9</v>
      </c>
      <c r="AF165" s="2">
        <f>VLOOKUP(C165,[8]Sheet1!$B$1:$K$500,9,0)</f>
        <v>8.51</v>
      </c>
      <c r="AG165" s="2">
        <f t="shared" si="81"/>
        <v>1.23</v>
      </c>
      <c r="AH165" s="2">
        <f>VLOOKUP(C165,'2021.06'!$C$2:$M$500,9,0)</f>
        <v>424.17</v>
      </c>
      <c r="AI165" s="2">
        <f>VLOOKUP(D165,'2021.07'!$D$2:$M$435,7,0)</f>
        <v>19.859</v>
      </c>
      <c r="AJ165" s="2">
        <f t="shared" si="82"/>
        <v>-2.8588</v>
      </c>
      <c r="AL165" s="2" t="str">
        <f>VLOOKUP(D165,[9]Sheet1!$C$1:$H$500,6,0)</f>
        <v>正常应缴</v>
      </c>
    </row>
    <row r="166" ht="20" customHeight="1" spans="1:38">
      <c r="A166" s="10">
        <f t="shared" si="76"/>
        <v>163</v>
      </c>
      <c r="B166" s="78"/>
      <c r="C166" s="11" t="s">
        <v>330</v>
      </c>
      <c r="D166" s="11" t="s">
        <v>331</v>
      </c>
      <c r="E166" s="11">
        <v>3245.4</v>
      </c>
      <c r="F166" s="11">
        <f>VLOOKUP(C166,'[11]9月'!$B:$Q,16,0)</f>
        <v>3245.4</v>
      </c>
      <c r="G166" s="11">
        <v>3245.4</v>
      </c>
      <c r="H166" s="13">
        <v>5228.42</v>
      </c>
      <c r="I166" s="11">
        <f t="shared" si="62"/>
        <v>58.42</v>
      </c>
      <c r="J166" s="11">
        <f>VLOOKUP(C166,[10]补收!$G$2454:$H$2869,2,0)</f>
        <v>58.96</v>
      </c>
      <c r="K166" s="11">
        <f t="shared" si="63"/>
        <v>519.264</v>
      </c>
      <c r="L166" s="11">
        <f>VLOOKUP(C166,[11]Sheet3!$L$1:$O$352,4,0)</f>
        <v>523.776</v>
      </c>
      <c r="M166" s="11">
        <f t="shared" si="74"/>
        <v>22.7178</v>
      </c>
      <c r="N166" s="13">
        <f t="shared" si="64"/>
        <v>444.42</v>
      </c>
      <c r="O166" s="13"/>
      <c r="P166" s="13">
        <f t="shared" si="77"/>
        <v>1627.5578</v>
      </c>
      <c r="Q166" s="11">
        <v>0</v>
      </c>
      <c r="R166" s="11">
        <f t="shared" si="65"/>
        <v>259.63</v>
      </c>
      <c r="S166" s="11">
        <f>VLOOKUP(C166,[11]Sheet3!$A:$B,2,0)</f>
        <v>261.84</v>
      </c>
      <c r="T166" s="11">
        <f t="shared" si="66"/>
        <v>9.74</v>
      </c>
      <c r="U166" s="13">
        <f t="shared" si="75"/>
        <v>104.57</v>
      </c>
      <c r="V166" s="13"/>
      <c r="W166" s="11">
        <f t="shared" si="67"/>
        <v>635.78</v>
      </c>
      <c r="X166" s="11">
        <f t="shared" si="68"/>
        <v>2263.3378</v>
      </c>
      <c r="Y166" s="11"/>
      <c r="Z166" s="2" t="str">
        <f>VLOOKUP(D166,[3]汇总!I$2:J$326,2,0)</f>
        <v>√</v>
      </c>
      <c r="AA166" s="2">
        <f>VLOOKUP(D166,'[4]2021.05'!$E$5:$F$203,2,0)</f>
        <v>1790</v>
      </c>
      <c r="AB166" s="2">
        <f t="shared" si="78"/>
        <v>519.264</v>
      </c>
      <c r="AC166" s="2">
        <f t="shared" si="79"/>
        <v>0</v>
      </c>
      <c r="AD166" s="2">
        <f t="shared" si="80"/>
        <v>259.63</v>
      </c>
      <c r="AE166" s="35" t="str">
        <f>VLOOKUP(C166,[7]export!$B$1:$I$388,8,0)</f>
        <v>226.9</v>
      </c>
      <c r="AF166" s="2">
        <f>VLOOKUP(C166,[8]Sheet1!$B$1:$K$500,9,0)</f>
        <v>8.51</v>
      </c>
      <c r="AG166" s="2">
        <f t="shared" si="81"/>
        <v>1.23</v>
      </c>
      <c r="AH166" s="2">
        <f>VLOOKUP(C166,'2021.06'!$C$2:$M$500,9,0)</f>
        <v>424.17</v>
      </c>
      <c r="AI166" s="2">
        <f>VLOOKUP(D166,'2021.07'!$D$2:$M$435,7,0)</f>
        <v>19.859</v>
      </c>
      <c r="AJ166" s="2">
        <f t="shared" si="82"/>
        <v>-2.8588</v>
      </c>
      <c r="AL166" s="2" t="str">
        <f>VLOOKUP(D166,[9]Sheet1!$C$1:$H$500,6,0)</f>
        <v>正常应缴</v>
      </c>
    </row>
    <row r="167" ht="20" customHeight="1" spans="1:38">
      <c r="A167" s="10">
        <f t="shared" si="76"/>
        <v>164</v>
      </c>
      <c r="B167" s="78"/>
      <c r="C167" s="11" t="s">
        <v>332</v>
      </c>
      <c r="D167" s="11" t="s">
        <v>333</v>
      </c>
      <c r="E167" s="11">
        <v>3245.4</v>
      </c>
      <c r="F167" s="11">
        <f>VLOOKUP(C167,'[11]9月'!$B:$Q,16,0)</f>
        <v>3245.4</v>
      </c>
      <c r="G167" s="11">
        <v>3245.4</v>
      </c>
      <c r="H167" s="13">
        <v>5228.42</v>
      </c>
      <c r="I167" s="11">
        <f t="shared" si="62"/>
        <v>58.42</v>
      </c>
      <c r="J167" s="11">
        <f>VLOOKUP(C167,[10]补收!$G$2454:$H$2869,2,0)</f>
        <v>58.96</v>
      </c>
      <c r="K167" s="11">
        <f t="shared" si="63"/>
        <v>519.264</v>
      </c>
      <c r="L167" s="11">
        <f>VLOOKUP(C167,[11]Sheet3!$L$1:$O$352,4,0)</f>
        <v>523.776</v>
      </c>
      <c r="M167" s="11">
        <f t="shared" si="74"/>
        <v>22.7178</v>
      </c>
      <c r="N167" s="13">
        <f t="shared" si="64"/>
        <v>444.42</v>
      </c>
      <c r="O167" s="13"/>
      <c r="P167" s="13">
        <f t="shared" si="77"/>
        <v>1627.5578</v>
      </c>
      <c r="Q167" s="11">
        <v>0</v>
      </c>
      <c r="R167" s="11">
        <f t="shared" si="65"/>
        <v>259.63</v>
      </c>
      <c r="S167" s="11">
        <f>VLOOKUP(C167,[11]Sheet3!$A:$B,2,0)</f>
        <v>261.84</v>
      </c>
      <c r="T167" s="11">
        <f t="shared" si="66"/>
        <v>9.74</v>
      </c>
      <c r="U167" s="13">
        <f t="shared" si="75"/>
        <v>104.57</v>
      </c>
      <c r="V167" s="13"/>
      <c r="W167" s="11">
        <f t="shared" si="67"/>
        <v>635.78</v>
      </c>
      <c r="X167" s="11">
        <f t="shared" si="68"/>
        <v>2263.3378</v>
      </c>
      <c r="Y167" s="11"/>
      <c r="Z167" s="2" t="str">
        <f>VLOOKUP(D167,[3]汇总!I$2:J$326,2,0)</f>
        <v>√</v>
      </c>
      <c r="AA167" s="2">
        <f>VLOOKUP(D167,'[4]2021.05'!$E$5:$F$203,2,0)</f>
        <v>1790</v>
      </c>
      <c r="AB167" s="2">
        <f t="shared" si="78"/>
        <v>519.264</v>
      </c>
      <c r="AC167" s="2">
        <f t="shared" si="79"/>
        <v>0</v>
      </c>
      <c r="AD167" s="2">
        <f t="shared" si="80"/>
        <v>259.63</v>
      </c>
      <c r="AE167" s="35" t="str">
        <f>VLOOKUP(C167,[7]export!$B$1:$I$388,8,0)</f>
        <v>226.9</v>
      </c>
      <c r="AF167" s="2">
        <f>VLOOKUP(C167,[8]Sheet1!$B$1:$K$500,9,0)</f>
        <v>8.51</v>
      </c>
      <c r="AG167" s="2">
        <f t="shared" si="81"/>
        <v>1.23</v>
      </c>
      <c r="AH167" s="2">
        <f>VLOOKUP(C167,'2021.06'!$C$2:$M$500,9,0)</f>
        <v>424.17</v>
      </c>
      <c r="AI167" s="2">
        <f>VLOOKUP(D167,'2021.07'!$D$2:$M$435,7,0)</f>
        <v>19.859</v>
      </c>
      <c r="AJ167" s="2">
        <f t="shared" si="82"/>
        <v>-2.8588</v>
      </c>
      <c r="AL167" s="2" t="str">
        <f>VLOOKUP(D167,[9]Sheet1!$C$1:$H$500,6,0)</f>
        <v>正常应缴</v>
      </c>
    </row>
    <row r="168" ht="20" customHeight="1" spans="1:38">
      <c r="A168" s="10">
        <f t="shared" si="76"/>
        <v>165</v>
      </c>
      <c r="B168" s="78"/>
      <c r="C168" s="11" t="s">
        <v>336</v>
      </c>
      <c r="D168" s="11" t="s">
        <v>337</v>
      </c>
      <c r="E168" s="11">
        <v>3245.4</v>
      </c>
      <c r="F168" s="11">
        <f>VLOOKUP(C168,'[11]9月'!$B:$Q,16,0)</f>
        <v>3245.4</v>
      </c>
      <c r="G168" s="11">
        <v>3245.4</v>
      </c>
      <c r="H168" s="13">
        <v>5228.42</v>
      </c>
      <c r="I168" s="11">
        <f t="shared" si="62"/>
        <v>58.42</v>
      </c>
      <c r="J168" s="11">
        <f>VLOOKUP(C168,[10]补收!$G$2454:$H$2869,2,0)</f>
        <v>58.96</v>
      </c>
      <c r="K168" s="11">
        <f t="shared" si="63"/>
        <v>519.264</v>
      </c>
      <c r="L168" s="11">
        <f>VLOOKUP(C168,[11]Sheet3!$L$1:$O$352,4,0)</f>
        <v>523.776</v>
      </c>
      <c r="M168" s="11">
        <f t="shared" si="74"/>
        <v>22.7178</v>
      </c>
      <c r="N168" s="13">
        <f t="shared" si="64"/>
        <v>444.42</v>
      </c>
      <c r="O168" s="13"/>
      <c r="P168" s="13">
        <f t="shared" si="77"/>
        <v>1627.5578</v>
      </c>
      <c r="Q168" s="11">
        <v>0</v>
      </c>
      <c r="R168" s="11">
        <f t="shared" si="65"/>
        <v>259.63</v>
      </c>
      <c r="S168" s="11">
        <f>VLOOKUP(C168,[11]Sheet3!$A:$B,2,0)</f>
        <v>261.84</v>
      </c>
      <c r="T168" s="11">
        <f t="shared" si="66"/>
        <v>9.74</v>
      </c>
      <c r="U168" s="13">
        <f t="shared" si="75"/>
        <v>104.57</v>
      </c>
      <c r="V168" s="13"/>
      <c r="W168" s="11">
        <f t="shared" si="67"/>
        <v>635.78</v>
      </c>
      <c r="X168" s="11">
        <f t="shared" si="68"/>
        <v>2263.3378</v>
      </c>
      <c r="Y168" s="11"/>
      <c r="Z168" s="2" t="str">
        <f>VLOOKUP(D168,[3]汇总!I$2:J$326,2,0)</f>
        <v>√</v>
      </c>
      <c r="AA168" s="2">
        <f>VLOOKUP(D168,'[4]2021.05'!$E$5:$F$203,2,0)</f>
        <v>1790</v>
      </c>
      <c r="AB168" s="2">
        <f t="shared" si="78"/>
        <v>519.264</v>
      </c>
      <c r="AC168" s="2">
        <f t="shared" si="79"/>
        <v>0</v>
      </c>
      <c r="AD168" s="2">
        <f t="shared" si="80"/>
        <v>259.63</v>
      </c>
      <c r="AE168" s="35" t="str">
        <f>VLOOKUP(C168,[7]export!$B$1:$I$388,8,0)</f>
        <v>226.9</v>
      </c>
      <c r="AF168" s="2">
        <f>VLOOKUP(C168,[8]Sheet1!$B$1:$K$500,9,0)</f>
        <v>8.51</v>
      </c>
      <c r="AG168" s="2">
        <f t="shared" si="81"/>
        <v>1.23</v>
      </c>
      <c r="AH168" s="2">
        <f>VLOOKUP(C168,'2021.06'!$C$2:$M$500,9,0)</f>
        <v>424.17</v>
      </c>
      <c r="AI168" s="2">
        <f>VLOOKUP(D168,'2021.07'!$D$2:$M$435,7,0)</f>
        <v>19.859</v>
      </c>
      <c r="AJ168" s="2">
        <f t="shared" si="82"/>
        <v>-2.8588</v>
      </c>
      <c r="AL168" s="2" t="str">
        <f>VLOOKUP(D168,[9]Sheet1!$C$1:$H$500,6,0)</f>
        <v>正常应缴</v>
      </c>
    </row>
    <row r="169" ht="20" customHeight="1" spans="1:38">
      <c r="A169" s="10">
        <f t="shared" si="76"/>
        <v>166</v>
      </c>
      <c r="B169" s="78"/>
      <c r="C169" s="11" t="s">
        <v>338</v>
      </c>
      <c r="D169" s="11" t="s">
        <v>339</v>
      </c>
      <c r="E169" s="11">
        <v>3245.4</v>
      </c>
      <c r="F169" s="11">
        <f>VLOOKUP(C169,'[11]9月'!$B:$Q,16,0)</f>
        <v>3245.4</v>
      </c>
      <c r="G169" s="11">
        <v>3245.4</v>
      </c>
      <c r="H169" s="13">
        <v>5228.42</v>
      </c>
      <c r="I169" s="11">
        <f t="shared" si="62"/>
        <v>58.42</v>
      </c>
      <c r="J169" s="11">
        <f>VLOOKUP(C169,[10]补收!$G$2454:$H$2869,2,0)</f>
        <v>58.96</v>
      </c>
      <c r="K169" s="11">
        <f t="shared" si="63"/>
        <v>519.264</v>
      </c>
      <c r="L169" s="11">
        <f>VLOOKUP(C169,[11]Sheet3!$L$1:$O$352,4,0)</f>
        <v>523.776</v>
      </c>
      <c r="M169" s="11">
        <f t="shared" si="74"/>
        <v>22.7178</v>
      </c>
      <c r="N169" s="13">
        <f t="shared" si="64"/>
        <v>444.42</v>
      </c>
      <c r="O169" s="13"/>
      <c r="P169" s="13">
        <f t="shared" si="77"/>
        <v>1627.5578</v>
      </c>
      <c r="Q169" s="11">
        <v>0</v>
      </c>
      <c r="R169" s="11">
        <f t="shared" si="65"/>
        <v>259.63</v>
      </c>
      <c r="S169" s="11">
        <f>VLOOKUP(C169,[11]Sheet3!$A:$B,2,0)</f>
        <v>261.84</v>
      </c>
      <c r="T169" s="11">
        <f t="shared" si="66"/>
        <v>9.74</v>
      </c>
      <c r="U169" s="13">
        <f t="shared" si="75"/>
        <v>104.57</v>
      </c>
      <c r="V169" s="13"/>
      <c r="W169" s="11">
        <f t="shared" si="67"/>
        <v>635.78</v>
      </c>
      <c r="X169" s="11">
        <f t="shared" si="68"/>
        <v>2263.3378</v>
      </c>
      <c r="Y169" s="11"/>
      <c r="Z169" s="2" t="str">
        <f>VLOOKUP(D169,[3]汇总!I$2:J$326,2,0)</f>
        <v>√</v>
      </c>
      <c r="AA169" s="2" t="e">
        <f>VLOOKUP(D169,'[4]2021.05'!$E$5:$F$203,2,0)</f>
        <v>#N/A</v>
      </c>
      <c r="AB169" s="2">
        <f t="shared" si="78"/>
        <v>519.264</v>
      </c>
      <c r="AC169" s="2">
        <f t="shared" si="79"/>
        <v>0</v>
      </c>
      <c r="AD169" s="2">
        <f t="shared" si="80"/>
        <v>259.63</v>
      </c>
      <c r="AE169" s="35" t="str">
        <f>VLOOKUP(C169,[7]export!$B$1:$I$388,8,0)</f>
        <v>226.9</v>
      </c>
      <c r="AF169" s="2">
        <f>VLOOKUP(C169,[8]Sheet1!$B$1:$K$500,9,0)</f>
        <v>8.51</v>
      </c>
      <c r="AG169" s="2">
        <f t="shared" si="81"/>
        <v>1.23</v>
      </c>
      <c r="AH169" s="2">
        <f>VLOOKUP(C169,'2021.06'!$C$2:$M$500,9,0)</f>
        <v>424.17</v>
      </c>
      <c r="AI169" s="2">
        <f>VLOOKUP(D169,'2021.07'!$D$2:$M$435,7,0)</f>
        <v>19.859</v>
      </c>
      <c r="AJ169" s="2">
        <f t="shared" si="82"/>
        <v>-2.8588</v>
      </c>
      <c r="AL169" s="2" t="str">
        <f>VLOOKUP(D169,[9]Sheet1!$C$1:$H$500,6,0)</f>
        <v>正常应缴</v>
      </c>
    </row>
    <row r="170" ht="20" customHeight="1" spans="1:38">
      <c r="A170" s="10">
        <f t="shared" si="76"/>
        <v>167</v>
      </c>
      <c r="B170" s="78"/>
      <c r="C170" s="11" t="s">
        <v>340</v>
      </c>
      <c r="D170" s="11" t="s">
        <v>341</v>
      </c>
      <c r="E170" s="11">
        <v>3245.4</v>
      </c>
      <c r="F170" s="11">
        <f>VLOOKUP(C170,'[11]9月'!$B:$Q,16,0)</f>
        <v>3245.4</v>
      </c>
      <c r="G170" s="11">
        <v>3245.4</v>
      </c>
      <c r="H170" s="13">
        <v>5228.42</v>
      </c>
      <c r="I170" s="11">
        <f t="shared" si="62"/>
        <v>58.42</v>
      </c>
      <c r="J170" s="11">
        <f>VLOOKUP(C170,[10]补收!$G$2454:$H$2869,2,0)</f>
        <v>58.96</v>
      </c>
      <c r="K170" s="11">
        <f t="shared" si="63"/>
        <v>519.264</v>
      </c>
      <c r="L170" s="11">
        <f>VLOOKUP(C170,[11]Sheet3!$L$1:$O$352,4,0)</f>
        <v>523.776</v>
      </c>
      <c r="M170" s="11">
        <f t="shared" si="74"/>
        <v>22.7178</v>
      </c>
      <c r="N170" s="13">
        <f t="shared" si="64"/>
        <v>444.42</v>
      </c>
      <c r="O170" s="13"/>
      <c r="P170" s="13">
        <f t="shared" si="77"/>
        <v>1627.5578</v>
      </c>
      <c r="Q170" s="11">
        <v>0</v>
      </c>
      <c r="R170" s="11">
        <f t="shared" si="65"/>
        <v>259.63</v>
      </c>
      <c r="S170" s="11">
        <f>VLOOKUP(C170,[11]Sheet3!$A:$B,2,0)</f>
        <v>261.84</v>
      </c>
      <c r="T170" s="11">
        <f t="shared" si="66"/>
        <v>9.74</v>
      </c>
      <c r="U170" s="13">
        <f t="shared" si="75"/>
        <v>104.57</v>
      </c>
      <c r="V170" s="13"/>
      <c r="W170" s="11">
        <f t="shared" si="67"/>
        <v>635.78</v>
      </c>
      <c r="X170" s="11">
        <f t="shared" si="68"/>
        <v>2263.3378</v>
      </c>
      <c r="Y170" s="11"/>
      <c r="Z170" s="2" t="str">
        <f>VLOOKUP(D170,[3]汇总!I$2:J$326,2,0)</f>
        <v>√</v>
      </c>
      <c r="AA170" s="2">
        <f>VLOOKUP(D170,'[4]2021.05'!$E$5:$F$203,2,0)</f>
        <v>1790</v>
      </c>
      <c r="AB170" s="2">
        <f t="shared" si="78"/>
        <v>519.264</v>
      </c>
      <c r="AC170" s="2">
        <f t="shared" si="79"/>
        <v>0</v>
      </c>
      <c r="AD170" s="2">
        <f t="shared" si="80"/>
        <v>259.63</v>
      </c>
      <c r="AE170" s="35" t="str">
        <f>VLOOKUP(C170,[7]export!$B$1:$I$388,8,0)</f>
        <v>226.9</v>
      </c>
      <c r="AF170" s="2">
        <f>VLOOKUP(C170,[8]Sheet1!$B$1:$K$500,9,0)</f>
        <v>8.51</v>
      </c>
      <c r="AG170" s="2">
        <f t="shared" si="81"/>
        <v>1.23</v>
      </c>
      <c r="AH170" s="2">
        <f>VLOOKUP(C170,'2021.06'!$C$2:$M$500,9,0)</f>
        <v>424.17</v>
      </c>
      <c r="AI170" s="2">
        <f>VLOOKUP(D170,'2021.07'!$D$2:$M$435,7,0)</f>
        <v>19.859</v>
      </c>
      <c r="AJ170" s="2">
        <f t="shared" si="82"/>
        <v>-2.8588</v>
      </c>
      <c r="AL170" s="2" t="str">
        <f>VLOOKUP(D170,[9]Sheet1!$C$1:$H$500,6,0)</f>
        <v>正常应缴</v>
      </c>
    </row>
    <row r="171" ht="20" customHeight="1" spans="1:38">
      <c r="A171" s="10">
        <f t="shared" si="76"/>
        <v>168</v>
      </c>
      <c r="B171" s="78"/>
      <c r="C171" s="11" t="s">
        <v>342</v>
      </c>
      <c r="D171" s="11" t="s">
        <v>343</v>
      </c>
      <c r="E171" s="11">
        <v>3245.4</v>
      </c>
      <c r="F171" s="11">
        <f>VLOOKUP(C171,'[11]9月'!$B:$Q,16,0)</f>
        <v>3245.4</v>
      </c>
      <c r="G171" s="11">
        <v>3245.4</v>
      </c>
      <c r="H171" s="13">
        <v>5228.42</v>
      </c>
      <c r="I171" s="11">
        <f t="shared" si="62"/>
        <v>58.42</v>
      </c>
      <c r="J171" s="11">
        <f>VLOOKUP(C171,[10]补收!$G$2454:$H$2869,2,0)</f>
        <v>58.96</v>
      </c>
      <c r="K171" s="11">
        <f t="shared" si="63"/>
        <v>519.264</v>
      </c>
      <c r="L171" s="11">
        <f>VLOOKUP(C171,[11]Sheet3!$L$1:$O$352,4,0)</f>
        <v>523.776</v>
      </c>
      <c r="M171" s="11">
        <f t="shared" si="74"/>
        <v>22.7178</v>
      </c>
      <c r="N171" s="13">
        <f t="shared" si="64"/>
        <v>444.42</v>
      </c>
      <c r="O171" s="13"/>
      <c r="P171" s="13">
        <f t="shared" si="77"/>
        <v>1627.5578</v>
      </c>
      <c r="Q171" s="11">
        <v>0</v>
      </c>
      <c r="R171" s="11">
        <f t="shared" si="65"/>
        <v>259.63</v>
      </c>
      <c r="S171" s="11">
        <f>VLOOKUP(C171,[11]Sheet3!$A:$B,2,0)</f>
        <v>261.84</v>
      </c>
      <c r="T171" s="11">
        <f t="shared" si="66"/>
        <v>9.74</v>
      </c>
      <c r="U171" s="13">
        <f t="shared" si="75"/>
        <v>104.57</v>
      </c>
      <c r="V171" s="13"/>
      <c r="W171" s="11">
        <f t="shared" si="67"/>
        <v>635.78</v>
      </c>
      <c r="X171" s="11">
        <f t="shared" si="68"/>
        <v>2263.3378</v>
      </c>
      <c r="Y171" s="11"/>
      <c r="Z171" s="2" t="str">
        <f>VLOOKUP(D171,[3]汇总!I$2:J$326,2,0)</f>
        <v>√</v>
      </c>
      <c r="AA171" s="2">
        <f>VLOOKUP(D171,'[4]2021.05'!$E$5:$F$203,2,0)</f>
        <v>1790</v>
      </c>
      <c r="AB171" s="2">
        <f t="shared" si="78"/>
        <v>519.264</v>
      </c>
      <c r="AC171" s="2">
        <f t="shared" si="79"/>
        <v>0</v>
      </c>
      <c r="AD171" s="2">
        <f t="shared" si="80"/>
        <v>259.63</v>
      </c>
      <c r="AE171" s="35" t="str">
        <f>VLOOKUP(C171,[7]export!$B$1:$I$388,8,0)</f>
        <v>226.9</v>
      </c>
      <c r="AF171" s="2">
        <f>VLOOKUP(C171,[8]Sheet1!$B$1:$K$500,9,0)</f>
        <v>8.51</v>
      </c>
      <c r="AG171" s="2">
        <f t="shared" si="81"/>
        <v>1.23</v>
      </c>
      <c r="AH171" s="2">
        <f>VLOOKUP(C171,'2021.06'!$C$2:$M$500,9,0)</f>
        <v>424.17</v>
      </c>
      <c r="AI171" s="2">
        <f>VLOOKUP(D171,'2021.07'!$D$2:$M$435,7,0)</f>
        <v>19.859</v>
      </c>
      <c r="AJ171" s="2">
        <f t="shared" si="82"/>
        <v>-2.8588</v>
      </c>
      <c r="AL171" s="2" t="str">
        <f>VLOOKUP(D171,[9]Sheet1!$C$1:$H$500,6,0)</f>
        <v>正常应缴</v>
      </c>
    </row>
    <row r="172" ht="20" customHeight="1" spans="1:38">
      <c r="A172" s="10">
        <f t="shared" si="76"/>
        <v>169</v>
      </c>
      <c r="B172" s="78"/>
      <c r="C172" s="11" t="s">
        <v>346</v>
      </c>
      <c r="D172" s="11" t="s">
        <v>347</v>
      </c>
      <c r="E172" s="11">
        <v>3245.4</v>
      </c>
      <c r="F172" s="11">
        <f>VLOOKUP(C172,'[11]9月'!$B:$Q,16,0)</f>
        <v>3245.4</v>
      </c>
      <c r="G172" s="11">
        <v>3245.4</v>
      </c>
      <c r="H172" s="13">
        <v>5228.42</v>
      </c>
      <c r="I172" s="11">
        <f t="shared" si="62"/>
        <v>58.42</v>
      </c>
      <c r="J172" s="11">
        <f>VLOOKUP(C172,[10]补收!$G$2454:$H$2869,2,0)</f>
        <v>58.96</v>
      </c>
      <c r="K172" s="11">
        <f t="shared" si="63"/>
        <v>519.264</v>
      </c>
      <c r="L172" s="11">
        <f>VLOOKUP(C172,[11]Sheet3!$L$1:$O$352,4,0)</f>
        <v>523.776</v>
      </c>
      <c r="M172" s="11">
        <f t="shared" si="74"/>
        <v>22.7178</v>
      </c>
      <c r="N172" s="13">
        <f t="shared" si="64"/>
        <v>444.42</v>
      </c>
      <c r="O172" s="13"/>
      <c r="P172" s="13">
        <f t="shared" si="77"/>
        <v>1627.5578</v>
      </c>
      <c r="Q172" s="11">
        <v>0</v>
      </c>
      <c r="R172" s="11">
        <f t="shared" si="65"/>
        <v>259.63</v>
      </c>
      <c r="S172" s="11">
        <f>VLOOKUP(C172,[11]Sheet3!$A:$B,2,0)</f>
        <v>261.84</v>
      </c>
      <c r="T172" s="11">
        <f t="shared" si="66"/>
        <v>9.74</v>
      </c>
      <c r="U172" s="13">
        <f t="shared" si="75"/>
        <v>104.57</v>
      </c>
      <c r="V172" s="13"/>
      <c r="W172" s="11">
        <f t="shared" si="67"/>
        <v>635.78</v>
      </c>
      <c r="X172" s="11">
        <f t="shared" si="68"/>
        <v>2263.3378</v>
      </c>
      <c r="Y172" s="11"/>
      <c r="Z172" s="2" t="str">
        <f>VLOOKUP(D172,[3]汇总!I$2:J$326,2,0)</f>
        <v>√</v>
      </c>
      <c r="AA172" s="2">
        <f>VLOOKUP(D172,'[4]2021.05'!$E$5:$F$203,2,0)</f>
        <v>1790</v>
      </c>
      <c r="AB172" s="2">
        <f t="shared" si="78"/>
        <v>519.264</v>
      </c>
      <c r="AC172" s="2">
        <f t="shared" si="79"/>
        <v>0</v>
      </c>
      <c r="AD172" s="2">
        <f t="shared" si="80"/>
        <v>259.63</v>
      </c>
      <c r="AE172" s="35" t="str">
        <f>VLOOKUP(C172,[7]export!$B$1:$I$388,8,0)</f>
        <v>226.9</v>
      </c>
      <c r="AF172" s="2">
        <f>VLOOKUP(C172,[8]Sheet1!$B$1:$K$500,9,0)</f>
        <v>8.51</v>
      </c>
      <c r="AG172" s="2">
        <f t="shared" si="81"/>
        <v>1.23</v>
      </c>
      <c r="AH172" s="2">
        <f>VLOOKUP(C172,'2021.06'!$C$2:$M$500,9,0)</f>
        <v>424.17</v>
      </c>
      <c r="AI172" s="2">
        <f>VLOOKUP(D172,'2021.07'!$D$2:$M$435,7,0)</f>
        <v>19.859</v>
      </c>
      <c r="AJ172" s="2">
        <f t="shared" si="82"/>
        <v>-2.8588</v>
      </c>
      <c r="AL172" s="2" t="str">
        <f>VLOOKUP(D172,[9]Sheet1!$C$1:$H$500,6,0)</f>
        <v>正常应缴</v>
      </c>
    </row>
    <row r="173" ht="20" customHeight="1" spans="1:38">
      <c r="A173" s="10">
        <f t="shared" si="76"/>
        <v>170</v>
      </c>
      <c r="B173" s="78"/>
      <c r="C173" s="11" t="s">
        <v>348</v>
      </c>
      <c r="D173" s="11" t="s">
        <v>349</v>
      </c>
      <c r="E173" s="11">
        <v>3245.4</v>
      </c>
      <c r="F173" s="11">
        <f>VLOOKUP(C173,'[11]9月'!$B:$Q,16,0)</f>
        <v>3245.4</v>
      </c>
      <c r="G173" s="11">
        <v>3245.4</v>
      </c>
      <c r="H173" s="13">
        <v>5228.42</v>
      </c>
      <c r="I173" s="11">
        <f t="shared" si="62"/>
        <v>58.42</v>
      </c>
      <c r="J173" s="11">
        <f>VLOOKUP(C173,[10]补收!$G$2454:$H$2869,2,0)</f>
        <v>58.96</v>
      </c>
      <c r="K173" s="11">
        <f t="shared" si="63"/>
        <v>519.264</v>
      </c>
      <c r="L173" s="11">
        <f>VLOOKUP(C173,[11]Sheet3!$L$1:$O$352,4,0)</f>
        <v>523.776</v>
      </c>
      <c r="M173" s="11">
        <f t="shared" si="74"/>
        <v>22.7178</v>
      </c>
      <c r="N173" s="13">
        <f t="shared" si="64"/>
        <v>444.42</v>
      </c>
      <c r="O173" s="13"/>
      <c r="P173" s="13">
        <f t="shared" si="77"/>
        <v>1627.5578</v>
      </c>
      <c r="Q173" s="11">
        <v>0</v>
      </c>
      <c r="R173" s="11">
        <f t="shared" si="65"/>
        <v>259.63</v>
      </c>
      <c r="S173" s="11">
        <f>VLOOKUP(C173,[11]Sheet3!$A:$B,2,0)</f>
        <v>261.84</v>
      </c>
      <c r="T173" s="11">
        <f t="shared" si="66"/>
        <v>9.74</v>
      </c>
      <c r="U173" s="13">
        <f t="shared" si="75"/>
        <v>104.57</v>
      </c>
      <c r="V173" s="13"/>
      <c r="W173" s="11">
        <f t="shared" si="67"/>
        <v>635.78</v>
      </c>
      <c r="X173" s="11">
        <f t="shared" si="68"/>
        <v>2263.3378</v>
      </c>
      <c r="Y173" s="11"/>
      <c r="Z173" s="2" t="str">
        <f>VLOOKUP(D173,[3]汇总!I$2:J$326,2,0)</f>
        <v>√</v>
      </c>
      <c r="AA173" s="2">
        <f>VLOOKUP(D173,'[4]2021.05'!$E$5:$F$203,2,0)</f>
        <v>1790</v>
      </c>
      <c r="AB173" s="2">
        <f t="shared" si="78"/>
        <v>519.264</v>
      </c>
      <c r="AC173" s="2">
        <f t="shared" si="79"/>
        <v>0</v>
      </c>
      <c r="AD173" s="2">
        <f t="shared" si="80"/>
        <v>259.63</v>
      </c>
      <c r="AE173" s="35" t="str">
        <f>VLOOKUP(C173,[7]export!$B$1:$I$388,8,0)</f>
        <v>226.9</v>
      </c>
      <c r="AF173" s="2">
        <f>VLOOKUP(C173,[8]Sheet1!$B$1:$K$500,9,0)</f>
        <v>8.51</v>
      </c>
      <c r="AG173" s="2">
        <f t="shared" si="81"/>
        <v>1.23</v>
      </c>
      <c r="AH173" s="2">
        <f>VLOOKUP(C173,'2021.06'!$C$2:$M$500,9,0)</f>
        <v>424.17</v>
      </c>
      <c r="AI173" s="2">
        <f>VLOOKUP(D173,'2021.07'!$D$2:$M$435,7,0)</f>
        <v>19.859</v>
      </c>
      <c r="AJ173" s="2">
        <f t="shared" si="82"/>
        <v>-2.8588</v>
      </c>
      <c r="AL173" s="2" t="str">
        <f>VLOOKUP(D173,[9]Sheet1!$C$1:$H$500,6,0)</f>
        <v>正常应缴</v>
      </c>
    </row>
    <row r="174" ht="20" customHeight="1" spans="1:38">
      <c r="A174" s="10">
        <f t="shared" si="76"/>
        <v>171</v>
      </c>
      <c r="B174" s="78"/>
      <c r="C174" s="11" t="s">
        <v>350</v>
      </c>
      <c r="D174" s="11" t="s">
        <v>351</v>
      </c>
      <c r="E174" s="11">
        <v>3245.4</v>
      </c>
      <c r="F174" s="11">
        <f>VLOOKUP(C174,'[11]9月'!$B:$Q,16,0)</f>
        <v>3245.4</v>
      </c>
      <c r="G174" s="11">
        <v>3245.4</v>
      </c>
      <c r="H174" s="13">
        <v>5228.42</v>
      </c>
      <c r="I174" s="11">
        <f t="shared" si="62"/>
        <v>58.42</v>
      </c>
      <c r="J174" s="11">
        <f>VLOOKUP(C174,[10]补收!$G$2454:$H$2869,2,0)</f>
        <v>58.96</v>
      </c>
      <c r="K174" s="11">
        <f t="shared" si="63"/>
        <v>519.264</v>
      </c>
      <c r="L174" s="11">
        <f>VLOOKUP(C174,[11]Sheet3!$L$1:$O$352,4,0)</f>
        <v>523.776</v>
      </c>
      <c r="M174" s="11">
        <f t="shared" si="74"/>
        <v>22.7178</v>
      </c>
      <c r="N174" s="13">
        <f t="shared" si="64"/>
        <v>444.42</v>
      </c>
      <c r="O174" s="13"/>
      <c r="P174" s="13">
        <f t="shared" si="77"/>
        <v>1627.5578</v>
      </c>
      <c r="Q174" s="11">
        <v>0</v>
      </c>
      <c r="R174" s="11">
        <f t="shared" si="65"/>
        <v>259.63</v>
      </c>
      <c r="S174" s="11">
        <f>VLOOKUP(C174,[11]Sheet3!$A:$B,2,0)</f>
        <v>261.84</v>
      </c>
      <c r="T174" s="11">
        <f t="shared" si="66"/>
        <v>9.74</v>
      </c>
      <c r="U174" s="13">
        <f t="shared" si="75"/>
        <v>104.57</v>
      </c>
      <c r="V174" s="13"/>
      <c r="W174" s="11">
        <f t="shared" si="67"/>
        <v>635.78</v>
      </c>
      <c r="X174" s="11">
        <f t="shared" si="68"/>
        <v>2263.3378</v>
      </c>
      <c r="Y174" s="11"/>
      <c r="Z174" s="2" t="str">
        <f>VLOOKUP(D174,[3]汇总!I$2:J$326,2,0)</f>
        <v>√</v>
      </c>
      <c r="AA174" s="2">
        <f>VLOOKUP(D174,'[4]2021.05'!$E$5:$F$203,2,0)</f>
        <v>1790</v>
      </c>
      <c r="AB174" s="2">
        <f t="shared" si="78"/>
        <v>519.264</v>
      </c>
      <c r="AC174" s="2">
        <f t="shared" si="79"/>
        <v>0</v>
      </c>
      <c r="AD174" s="2">
        <f t="shared" si="80"/>
        <v>259.63</v>
      </c>
      <c r="AE174" s="35" t="str">
        <f>VLOOKUP(C174,[7]export!$B$1:$I$388,8,0)</f>
        <v>226.9</v>
      </c>
      <c r="AF174" s="2">
        <f>VLOOKUP(C174,[8]Sheet1!$B$1:$K$500,9,0)</f>
        <v>8.51</v>
      </c>
      <c r="AG174" s="2">
        <f t="shared" si="81"/>
        <v>1.23</v>
      </c>
      <c r="AH174" s="2">
        <f>VLOOKUP(C174,'2021.06'!$C$2:$M$500,9,0)</f>
        <v>424.17</v>
      </c>
      <c r="AI174" s="2">
        <f>VLOOKUP(D174,'2021.07'!$D$2:$M$435,7,0)</f>
        <v>19.859</v>
      </c>
      <c r="AJ174" s="2">
        <f t="shared" si="82"/>
        <v>-2.8588</v>
      </c>
      <c r="AL174" s="2" t="str">
        <f>VLOOKUP(D174,[9]Sheet1!$C$1:$H$500,6,0)</f>
        <v>正常应缴</v>
      </c>
    </row>
    <row r="175" ht="20" customHeight="1" spans="1:38">
      <c r="A175" s="10">
        <f t="shared" si="76"/>
        <v>172</v>
      </c>
      <c r="B175" s="78"/>
      <c r="C175" s="11" t="s">
        <v>352</v>
      </c>
      <c r="D175" s="11" t="s">
        <v>353</v>
      </c>
      <c r="E175" s="11">
        <v>3245.4</v>
      </c>
      <c r="F175" s="11">
        <f>VLOOKUP(C175,'[11]9月'!$B:$Q,16,0)</f>
        <v>3245.4</v>
      </c>
      <c r="G175" s="11">
        <v>3245.4</v>
      </c>
      <c r="H175" s="13">
        <v>5228.42</v>
      </c>
      <c r="I175" s="11">
        <f t="shared" si="62"/>
        <v>58.42</v>
      </c>
      <c r="J175" s="11">
        <f>VLOOKUP(C175,[10]补收!$G$2454:$H$2869,2,0)</f>
        <v>58.96</v>
      </c>
      <c r="K175" s="11">
        <f t="shared" si="63"/>
        <v>519.264</v>
      </c>
      <c r="L175" s="11">
        <f>VLOOKUP(C175,[11]Sheet3!$L$1:$O$352,4,0)</f>
        <v>523.776</v>
      </c>
      <c r="M175" s="11">
        <f t="shared" si="74"/>
        <v>22.7178</v>
      </c>
      <c r="N175" s="13">
        <f t="shared" si="64"/>
        <v>444.42</v>
      </c>
      <c r="O175" s="13"/>
      <c r="P175" s="13">
        <f t="shared" si="77"/>
        <v>1627.5578</v>
      </c>
      <c r="Q175" s="11">
        <v>0</v>
      </c>
      <c r="R175" s="11">
        <f t="shared" si="65"/>
        <v>259.63</v>
      </c>
      <c r="S175" s="11">
        <f>VLOOKUP(C175,[11]Sheet3!$A:$B,2,0)</f>
        <v>261.84</v>
      </c>
      <c r="T175" s="11">
        <f t="shared" si="66"/>
        <v>9.74</v>
      </c>
      <c r="U175" s="13">
        <f t="shared" si="75"/>
        <v>104.57</v>
      </c>
      <c r="V175" s="13"/>
      <c r="W175" s="11">
        <f t="shared" si="67"/>
        <v>635.78</v>
      </c>
      <c r="X175" s="11">
        <f t="shared" si="68"/>
        <v>2263.3378</v>
      </c>
      <c r="Y175" s="11"/>
      <c r="Z175" s="2" t="str">
        <f>VLOOKUP(D175,[3]汇总!I$2:J$326,2,0)</f>
        <v>√</v>
      </c>
      <c r="AA175" s="2">
        <f>VLOOKUP(D175,'[4]2021.05'!$E$5:$F$203,2,0)</f>
        <v>1790</v>
      </c>
      <c r="AB175" s="2">
        <f t="shared" si="78"/>
        <v>519.264</v>
      </c>
      <c r="AC175" s="2">
        <f t="shared" si="79"/>
        <v>0</v>
      </c>
      <c r="AD175" s="2">
        <f t="shared" si="80"/>
        <v>259.63</v>
      </c>
      <c r="AE175" s="35" t="str">
        <f>VLOOKUP(C175,[7]export!$B$1:$I$388,8,0)</f>
        <v>226.9</v>
      </c>
      <c r="AF175" s="2">
        <f>VLOOKUP(C175,[8]Sheet1!$B$1:$K$500,9,0)</f>
        <v>8.51</v>
      </c>
      <c r="AG175" s="2">
        <f t="shared" si="81"/>
        <v>1.23</v>
      </c>
      <c r="AH175" s="2">
        <f>VLOOKUP(C175,'2021.06'!$C$2:$M$500,9,0)</f>
        <v>424.17</v>
      </c>
      <c r="AI175" s="2">
        <f>VLOOKUP(D175,'2021.07'!$D$2:$M$435,7,0)</f>
        <v>19.859</v>
      </c>
      <c r="AJ175" s="2">
        <f t="shared" si="82"/>
        <v>-2.8588</v>
      </c>
      <c r="AL175" s="2" t="str">
        <f>VLOOKUP(D175,[9]Sheet1!$C$1:$H$500,6,0)</f>
        <v>正常应缴</v>
      </c>
    </row>
    <row r="176" ht="20" customHeight="1" spans="1:38">
      <c r="A176" s="10">
        <f t="shared" si="76"/>
        <v>173</v>
      </c>
      <c r="B176" s="78"/>
      <c r="C176" s="11" t="s">
        <v>354</v>
      </c>
      <c r="D176" s="11" t="s">
        <v>355</v>
      </c>
      <c r="E176" s="11">
        <v>3245.4</v>
      </c>
      <c r="F176" s="11">
        <f>VLOOKUP(C176,'[11]9月'!$B:$Q,16,0)</f>
        <v>3245.4</v>
      </c>
      <c r="G176" s="11">
        <v>3245.4</v>
      </c>
      <c r="H176" s="13">
        <v>5228.42</v>
      </c>
      <c r="I176" s="11">
        <f t="shared" si="62"/>
        <v>58.42</v>
      </c>
      <c r="J176" s="11">
        <f>VLOOKUP(C176,[10]补收!$G$2454:$H$2869,2,0)</f>
        <v>58.96</v>
      </c>
      <c r="K176" s="11">
        <f t="shared" si="63"/>
        <v>519.264</v>
      </c>
      <c r="L176" s="11">
        <f>VLOOKUP(C176,[11]Sheet3!$L$1:$O$352,4,0)</f>
        <v>523.776</v>
      </c>
      <c r="M176" s="11">
        <f t="shared" si="74"/>
        <v>22.7178</v>
      </c>
      <c r="N176" s="13">
        <f t="shared" si="64"/>
        <v>444.42</v>
      </c>
      <c r="O176" s="13"/>
      <c r="P176" s="13">
        <f t="shared" si="77"/>
        <v>1627.5578</v>
      </c>
      <c r="Q176" s="11">
        <v>0</v>
      </c>
      <c r="R176" s="11">
        <f t="shared" si="65"/>
        <v>259.63</v>
      </c>
      <c r="S176" s="11">
        <f>VLOOKUP(C176,[11]Sheet3!$A:$B,2,0)</f>
        <v>261.84</v>
      </c>
      <c r="T176" s="11">
        <f t="shared" si="66"/>
        <v>9.74</v>
      </c>
      <c r="U176" s="13">
        <f t="shared" si="75"/>
        <v>104.57</v>
      </c>
      <c r="V176" s="13"/>
      <c r="W176" s="11">
        <f t="shared" si="67"/>
        <v>635.78</v>
      </c>
      <c r="X176" s="11">
        <f t="shared" si="68"/>
        <v>2263.3378</v>
      </c>
      <c r="Y176" s="11"/>
      <c r="Z176" s="2" t="str">
        <f>VLOOKUP(D176,[3]汇总!I$2:J$326,2,0)</f>
        <v>√</v>
      </c>
      <c r="AA176" s="2">
        <f>VLOOKUP(D176,'[4]2021.05'!$E$5:$F$203,2,0)</f>
        <v>1790</v>
      </c>
      <c r="AB176" s="2">
        <f t="shared" si="78"/>
        <v>519.264</v>
      </c>
      <c r="AC176" s="2">
        <f t="shared" si="79"/>
        <v>0</v>
      </c>
      <c r="AD176" s="2">
        <f t="shared" si="80"/>
        <v>259.63</v>
      </c>
      <c r="AE176" s="35" t="str">
        <f>VLOOKUP(C176,[7]export!$B$1:$I$388,8,0)</f>
        <v>226.9</v>
      </c>
      <c r="AF176" s="2">
        <f>VLOOKUP(C176,[8]Sheet1!$B$1:$K$500,9,0)</f>
        <v>8.51</v>
      </c>
      <c r="AG176" s="2">
        <f t="shared" si="81"/>
        <v>1.23</v>
      </c>
      <c r="AH176" s="2">
        <f>VLOOKUP(C176,'2021.06'!$C$2:$M$500,9,0)</f>
        <v>424.17</v>
      </c>
      <c r="AI176" s="2">
        <f>VLOOKUP(D176,'2021.07'!$D$2:$M$435,7,0)</f>
        <v>19.859</v>
      </c>
      <c r="AJ176" s="2">
        <f t="shared" si="82"/>
        <v>-2.8588</v>
      </c>
      <c r="AL176" s="2" t="str">
        <f>VLOOKUP(D176,[9]Sheet1!$C$1:$H$500,6,0)</f>
        <v>正常应缴</v>
      </c>
    </row>
    <row r="177" ht="20" customHeight="1" spans="1:38">
      <c r="A177" s="10">
        <f t="shared" si="76"/>
        <v>174</v>
      </c>
      <c r="B177" s="78"/>
      <c r="C177" s="11" t="s">
        <v>356</v>
      </c>
      <c r="D177" s="11" t="s">
        <v>357</v>
      </c>
      <c r="E177" s="11">
        <v>3245.4</v>
      </c>
      <c r="F177" s="11">
        <f>VLOOKUP(C177,'[11]9月'!$B:$Q,16,0)</f>
        <v>3245.4</v>
      </c>
      <c r="G177" s="11">
        <v>3245.4</v>
      </c>
      <c r="H177" s="13">
        <v>5228.42</v>
      </c>
      <c r="I177" s="11">
        <f t="shared" si="62"/>
        <v>58.42</v>
      </c>
      <c r="J177" s="11">
        <f>VLOOKUP(C177,[10]补收!$G$2454:$H$2869,2,0)</f>
        <v>58.96</v>
      </c>
      <c r="K177" s="11">
        <f t="shared" si="63"/>
        <v>519.264</v>
      </c>
      <c r="L177" s="11">
        <f>VLOOKUP(C177,[11]Sheet3!$L$1:$O$352,4,0)</f>
        <v>523.776</v>
      </c>
      <c r="M177" s="11">
        <f t="shared" si="74"/>
        <v>22.7178</v>
      </c>
      <c r="N177" s="13">
        <f t="shared" si="64"/>
        <v>444.42</v>
      </c>
      <c r="O177" s="13"/>
      <c r="P177" s="13">
        <f t="shared" si="77"/>
        <v>1627.5578</v>
      </c>
      <c r="Q177" s="11">
        <v>0</v>
      </c>
      <c r="R177" s="11">
        <f t="shared" si="65"/>
        <v>259.63</v>
      </c>
      <c r="S177" s="11">
        <f>VLOOKUP(C177,[11]Sheet3!$A:$B,2,0)</f>
        <v>261.84</v>
      </c>
      <c r="T177" s="11">
        <f t="shared" si="66"/>
        <v>9.74</v>
      </c>
      <c r="U177" s="13">
        <f t="shared" si="75"/>
        <v>104.57</v>
      </c>
      <c r="V177" s="13"/>
      <c r="W177" s="11">
        <f t="shared" si="67"/>
        <v>635.78</v>
      </c>
      <c r="X177" s="11">
        <f t="shared" si="68"/>
        <v>2263.3378</v>
      </c>
      <c r="Y177" s="11"/>
      <c r="Z177" s="2" t="str">
        <f>VLOOKUP(D177,[3]汇总!I$2:J$326,2,0)</f>
        <v>√</v>
      </c>
      <c r="AA177" s="2">
        <f>VLOOKUP(D177,'[4]2021.05'!$E$5:$F$203,2,0)</f>
        <v>2544</v>
      </c>
      <c r="AB177" s="2">
        <f t="shared" si="78"/>
        <v>519.264</v>
      </c>
      <c r="AC177" s="2">
        <f t="shared" si="79"/>
        <v>0</v>
      </c>
      <c r="AD177" s="2">
        <f t="shared" si="80"/>
        <v>259.63</v>
      </c>
      <c r="AE177" s="35" t="str">
        <f>VLOOKUP(C177,[7]export!$B$1:$I$388,8,0)</f>
        <v>226.9</v>
      </c>
      <c r="AF177" s="2">
        <f>VLOOKUP(C177,[8]Sheet1!$B$1:$K$500,9,0)</f>
        <v>8.51</v>
      </c>
      <c r="AG177" s="2">
        <f t="shared" si="81"/>
        <v>1.23</v>
      </c>
      <c r="AH177" s="2">
        <f>VLOOKUP(C177,'2021.06'!$C$2:$M$500,9,0)</f>
        <v>424.17</v>
      </c>
      <c r="AI177" s="2">
        <f>VLOOKUP(D177,'2021.07'!$D$2:$M$435,7,0)</f>
        <v>19.859</v>
      </c>
      <c r="AJ177" s="2">
        <f t="shared" si="82"/>
        <v>-2.8588</v>
      </c>
      <c r="AL177" s="2" t="str">
        <f>VLOOKUP(D177,[9]Sheet1!$C$1:$H$500,6,0)</f>
        <v>正常应缴</v>
      </c>
    </row>
    <row r="178" ht="20" customHeight="1" spans="1:38">
      <c r="A178" s="10">
        <f t="shared" si="76"/>
        <v>175</v>
      </c>
      <c r="B178" s="78"/>
      <c r="C178" s="11" t="s">
        <v>360</v>
      </c>
      <c r="D178" s="11" t="s">
        <v>361</v>
      </c>
      <c r="E178" s="11">
        <v>3245.4</v>
      </c>
      <c r="F178" s="11">
        <f>VLOOKUP(C178,'[11]9月'!$B:$Q,16,0)</f>
        <v>3245.4</v>
      </c>
      <c r="G178" s="11">
        <v>3245.4</v>
      </c>
      <c r="H178" s="13">
        <v>5228.42</v>
      </c>
      <c r="I178" s="11">
        <f t="shared" si="62"/>
        <v>58.42</v>
      </c>
      <c r="J178" s="11">
        <f>VLOOKUP(C178,[10]补收!$G$2454:$H$2869,2,0)</f>
        <v>58.96</v>
      </c>
      <c r="K178" s="11">
        <f t="shared" si="63"/>
        <v>519.264</v>
      </c>
      <c r="L178" s="11">
        <f>VLOOKUP(C178,[11]Sheet3!$L$1:$O$352,4,0)</f>
        <v>523.776</v>
      </c>
      <c r="M178" s="11">
        <f t="shared" si="74"/>
        <v>22.7178</v>
      </c>
      <c r="N178" s="13">
        <f t="shared" si="64"/>
        <v>444.42</v>
      </c>
      <c r="O178" s="13"/>
      <c r="P178" s="13">
        <f t="shared" si="77"/>
        <v>1627.5578</v>
      </c>
      <c r="Q178" s="11">
        <v>0</v>
      </c>
      <c r="R178" s="11">
        <f t="shared" si="65"/>
        <v>259.63</v>
      </c>
      <c r="S178" s="11">
        <f>VLOOKUP(C178,[11]Sheet3!$A:$B,2,0)</f>
        <v>261.84</v>
      </c>
      <c r="T178" s="11">
        <f t="shared" si="66"/>
        <v>9.74</v>
      </c>
      <c r="U178" s="13">
        <f t="shared" si="75"/>
        <v>104.57</v>
      </c>
      <c r="V178" s="13"/>
      <c r="W178" s="11">
        <f t="shared" si="67"/>
        <v>635.78</v>
      </c>
      <c r="X178" s="11">
        <f t="shared" si="68"/>
        <v>2263.3378</v>
      </c>
      <c r="Y178" s="11"/>
      <c r="Z178" s="2" t="str">
        <f>VLOOKUP(D178,[3]汇总!I$2:J$326,2,0)</f>
        <v>√</v>
      </c>
      <c r="AA178" s="2">
        <f>VLOOKUP(D178,'[4]2021.05'!$E$5:$F$203,2,0)</f>
        <v>1790</v>
      </c>
      <c r="AB178" s="2">
        <f t="shared" si="78"/>
        <v>519.264</v>
      </c>
      <c r="AC178" s="2">
        <f t="shared" si="79"/>
        <v>0</v>
      </c>
      <c r="AD178" s="2">
        <f t="shared" si="80"/>
        <v>259.63</v>
      </c>
      <c r="AE178" s="35" t="str">
        <f>VLOOKUP(C178,[7]export!$B$1:$I$388,8,0)</f>
        <v>226.9</v>
      </c>
      <c r="AF178" s="2">
        <f>VLOOKUP(C178,[8]Sheet1!$B$1:$K$500,9,0)</f>
        <v>8.51</v>
      </c>
      <c r="AG178" s="2">
        <f t="shared" si="81"/>
        <v>1.23</v>
      </c>
      <c r="AH178" s="2">
        <f>VLOOKUP(C178,'2021.06'!$C$2:$M$500,9,0)</f>
        <v>424.17</v>
      </c>
      <c r="AI178" s="2">
        <f>VLOOKUP(D178,'2021.07'!$D$2:$M$435,7,0)</f>
        <v>19.859</v>
      </c>
      <c r="AJ178" s="2">
        <f t="shared" si="82"/>
        <v>-2.8588</v>
      </c>
      <c r="AL178" s="2" t="str">
        <f>VLOOKUP(D178,[9]Sheet1!$C$1:$H$500,6,0)</f>
        <v>正常应缴</v>
      </c>
    </row>
    <row r="179" ht="20" customHeight="1" spans="1:38">
      <c r="A179" s="10">
        <f t="shared" si="76"/>
        <v>176</v>
      </c>
      <c r="B179" s="78"/>
      <c r="C179" s="11" t="s">
        <v>362</v>
      </c>
      <c r="D179" s="11" t="s">
        <v>363</v>
      </c>
      <c r="E179" s="11">
        <v>3245.4</v>
      </c>
      <c r="F179" s="11">
        <f>VLOOKUP(C179,'[11]9月'!$B:$Q,16,0)</f>
        <v>3245.4</v>
      </c>
      <c r="G179" s="11">
        <v>3245.4</v>
      </c>
      <c r="H179" s="13">
        <v>5228.42</v>
      </c>
      <c r="I179" s="11">
        <f t="shared" si="62"/>
        <v>58.42</v>
      </c>
      <c r="J179" s="11">
        <f>VLOOKUP(C179,[10]补收!$G$2454:$H$2869,2,0)</f>
        <v>58.96</v>
      </c>
      <c r="K179" s="11">
        <f t="shared" si="63"/>
        <v>519.264</v>
      </c>
      <c r="L179" s="11">
        <f>VLOOKUP(C179,[11]Sheet3!$L$1:$O$352,4,0)</f>
        <v>523.776</v>
      </c>
      <c r="M179" s="11">
        <f t="shared" si="74"/>
        <v>22.7178</v>
      </c>
      <c r="N179" s="13">
        <f t="shared" si="64"/>
        <v>444.42</v>
      </c>
      <c r="O179" s="13"/>
      <c r="P179" s="13">
        <f t="shared" si="77"/>
        <v>1627.5578</v>
      </c>
      <c r="Q179" s="11">
        <v>0</v>
      </c>
      <c r="R179" s="11">
        <f t="shared" si="65"/>
        <v>259.63</v>
      </c>
      <c r="S179" s="11">
        <f>VLOOKUP(C179,[11]Sheet3!$A:$B,2,0)</f>
        <v>261.84</v>
      </c>
      <c r="T179" s="11">
        <f t="shared" si="66"/>
        <v>9.74</v>
      </c>
      <c r="U179" s="13">
        <f t="shared" si="75"/>
        <v>104.57</v>
      </c>
      <c r="V179" s="13"/>
      <c r="W179" s="11">
        <f t="shared" si="67"/>
        <v>635.78</v>
      </c>
      <c r="X179" s="11">
        <f t="shared" si="68"/>
        <v>2263.3378</v>
      </c>
      <c r="Y179" s="11"/>
      <c r="Z179" s="2" t="str">
        <f>VLOOKUP(D179,[3]汇总!I$2:J$326,2,0)</f>
        <v>√</v>
      </c>
      <c r="AA179" s="2">
        <f>VLOOKUP(D179,'[4]2021.05'!$E$5:$F$203,2,0)</f>
        <v>1790</v>
      </c>
      <c r="AB179" s="2">
        <f t="shared" si="78"/>
        <v>519.264</v>
      </c>
      <c r="AC179" s="2">
        <f t="shared" si="79"/>
        <v>0</v>
      </c>
      <c r="AD179" s="2">
        <f t="shared" si="80"/>
        <v>259.63</v>
      </c>
      <c r="AE179" s="35" t="str">
        <f>VLOOKUP(C179,[7]export!$B$1:$I$388,8,0)</f>
        <v>226.9</v>
      </c>
      <c r="AF179" s="2">
        <f>VLOOKUP(C179,[8]Sheet1!$B$1:$K$500,9,0)</f>
        <v>8.51</v>
      </c>
      <c r="AG179" s="2">
        <f t="shared" si="81"/>
        <v>1.23</v>
      </c>
      <c r="AH179" s="2">
        <f>VLOOKUP(C179,'2021.06'!$C$2:$M$500,9,0)</f>
        <v>424.17</v>
      </c>
      <c r="AI179" s="2">
        <f>VLOOKUP(D179,'2021.07'!$D$2:$M$435,7,0)</f>
        <v>19.859</v>
      </c>
      <c r="AJ179" s="2">
        <f t="shared" si="82"/>
        <v>-2.8588</v>
      </c>
      <c r="AL179" s="2" t="str">
        <f>VLOOKUP(D179,[9]Sheet1!$C$1:$H$500,6,0)</f>
        <v>正常应缴</v>
      </c>
    </row>
    <row r="180" ht="20" customHeight="1" spans="1:38">
      <c r="A180" s="10">
        <f t="shared" si="76"/>
        <v>177</v>
      </c>
      <c r="B180" s="78"/>
      <c r="C180" s="11" t="s">
        <v>364</v>
      </c>
      <c r="D180" s="11" t="s">
        <v>365</v>
      </c>
      <c r="E180" s="11">
        <v>3245.4</v>
      </c>
      <c r="F180" s="11">
        <f>VLOOKUP(C180,'[11]9月'!$B:$Q,16,0)</f>
        <v>3245.4</v>
      </c>
      <c r="G180" s="11">
        <v>3245.4</v>
      </c>
      <c r="H180" s="13">
        <v>5228.42</v>
      </c>
      <c r="I180" s="11">
        <f t="shared" si="62"/>
        <v>58.42</v>
      </c>
      <c r="J180" s="11">
        <f>VLOOKUP(C180,[10]补收!$G$2454:$H$2869,2,0)</f>
        <v>58.96</v>
      </c>
      <c r="K180" s="11">
        <f t="shared" si="63"/>
        <v>519.264</v>
      </c>
      <c r="L180" s="11">
        <f>VLOOKUP(C180,[11]Sheet3!$L$1:$O$352,4,0)</f>
        <v>523.776</v>
      </c>
      <c r="M180" s="11">
        <f t="shared" si="74"/>
        <v>22.7178</v>
      </c>
      <c r="N180" s="13">
        <f t="shared" si="64"/>
        <v>444.42</v>
      </c>
      <c r="O180" s="13"/>
      <c r="P180" s="13">
        <f t="shared" si="77"/>
        <v>1627.5578</v>
      </c>
      <c r="Q180" s="11">
        <v>0</v>
      </c>
      <c r="R180" s="11">
        <f t="shared" si="65"/>
        <v>259.63</v>
      </c>
      <c r="S180" s="11">
        <f>VLOOKUP(C180,[11]Sheet3!$A:$B,2,0)</f>
        <v>261.84</v>
      </c>
      <c r="T180" s="11">
        <f t="shared" si="66"/>
        <v>9.74</v>
      </c>
      <c r="U180" s="13">
        <f t="shared" si="75"/>
        <v>104.57</v>
      </c>
      <c r="V180" s="13"/>
      <c r="W180" s="11">
        <f t="shared" si="67"/>
        <v>635.78</v>
      </c>
      <c r="X180" s="11">
        <f t="shared" si="68"/>
        <v>2263.3378</v>
      </c>
      <c r="Y180" s="11"/>
      <c r="Z180" s="2" t="str">
        <f>VLOOKUP(D180,[3]汇总!I$2:J$326,2,0)</f>
        <v>√</v>
      </c>
      <c r="AA180" s="2">
        <f>VLOOKUP(D180,'[4]2021.05'!$E$5:$F$203,2,0)</f>
        <v>2544</v>
      </c>
      <c r="AB180" s="2">
        <f t="shared" si="78"/>
        <v>519.264</v>
      </c>
      <c r="AC180" s="2">
        <f t="shared" si="79"/>
        <v>0</v>
      </c>
      <c r="AD180" s="2">
        <f t="shared" si="80"/>
        <v>259.63</v>
      </c>
      <c r="AE180" s="35" t="str">
        <f>VLOOKUP(C180,[7]export!$B$1:$I$388,8,0)</f>
        <v>226.9</v>
      </c>
      <c r="AF180" s="2">
        <f>VLOOKUP(C180,[8]Sheet1!$B$1:$K$500,9,0)</f>
        <v>8.51</v>
      </c>
      <c r="AG180" s="2">
        <f t="shared" si="81"/>
        <v>1.23</v>
      </c>
      <c r="AH180" s="2">
        <f>VLOOKUP(C180,'2021.06'!$C$2:$M$500,9,0)</f>
        <v>424.17</v>
      </c>
      <c r="AI180" s="2">
        <f>VLOOKUP(D180,'2021.07'!$D$2:$M$435,7,0)</f>
        <v>19.859</v>
      </c>
      <c r="AJ180" s="2">
        <f t="shared" si="82"/>
        <v>-2.8588</v>
      </c>
      <c r="AL180" s="2" t="str">
        <f>VLOOKUP(D180,[9]Sheet1!$C$1:$H$500,6,0)</f>
        <v>正常应缴</v>
      </c>
    </row>
    <row r="181" ht="20" customHeight="1" spans="1:38">
      <c r="A181" s="10">
        <f t="shared" si="76"/>
        <v>178</v>
      </c>
      <c r="B181" s="78"/>
      <c r="C181" s="11" t="s">
        <v>366</v>
      </c>
      <c r="D181" s="11" t="s">
        <v>367</v>
      </c>
      <c r="E181" s="11">
        <v>3245.4</v>
      </c>
      <c r="F181" s="11">
        <f>VLOOKUP(C181,'[11]9月'!$B:$Q,16,0)</f>
        <v>3245.4</v>
      </c>
      <c r="G181" s="11">
        <v>3245.4</v>
      </c>
      <c r="H181" s="13">
        <v>5228.42</v>
      </c>
      <c r="I181" s="11">
        <f t="shared" si="62"/>
        <v>58.42</v>
      </c>
      <c r="J181" s="11">
        <f>VLOOKUP(C181,[10]补收!$G$2454:$H$2869,2,0)</f>
        <v>58.96</v>
      </c>
      <c r="K181" s="11">
        <f t="shared" si="63"/>
        <v>519.264</v>
      </c>
      <c r="L181" s="11">
        <f>VLOOKUP(C181,[11]Sheet3!$L$1:$O$352,4,0)</f>
        <v>523.776</v>
      </c>
      <c r="M181" s="11">
        <f t="shared" si="74"/>
        <v>22.7178</v>
      </c>
      <c r="N181" s="13">
        <f t="shared" si="64"/>
        <v>444.42</v>
      </c>
      <c r="O181" s="13"/>
      <c r="P181" s="13">
        <f t="shared" si="77"/>
        <v>1627.5578</v>
      </c>
      <c r="Q181" s="11">
        <v>0</v>
      </c>
      <c r="R181" s="11">
        <f t="shared" si="65"/>
        <v>259.63</v>
      </c>
      <c r="S181" s="11">
        <f>VLOOKUP(C181,[11]Sheet3!$A:$B,2,0)</f>
        <v>261.84</v>
      </c>
      <c r="T181" s="11">
        <f t="shared" si="66"/>
        <v>9.74</v>
      </c>
      <c r="U181" s="13">
        <f t="shared" si="75"/>
        <v>104.57</v>
      </c>
      <c r="V181" s="13"/>
      <c r="W181" s="11">
        <f t="shared" si="67"/>
        <v>635.78</v>
      </c>
      <c r="X181" s="11">
        <f t="shared" si="68"/>
        <v>2263.3378</v>
      </c>
      <c r="Y181" s="11"/>
      <c r="Z181" s="2" t="str">
        <f>VLOOKUP(D181,[3]汇总!I$2:J$326,2,0)</f>
        <v>√</v>
      </c>
      <c r="AA181" s="2">
        <f>VLOOKUP(D181,'[4]2021.05'!$E$5:$F$203,2,0)</f>
        <v>2544</v>
      </c>
      <c r="AB181" s="2">
        <f t="shared" si="78"/>
        <v>519.264</v>
      </c>
      <c r="AC181" s="2">
        <f t="shared" si="79"/>
        <v>0</v>
      </c>
      <c r="AD181" s="2">
        <f t="shared" si="80"/>
        <v>259.63</v>
      </c>
      <c r="AE181" s="35" t="str">
        <f>VLOOKUP(C181,[7]export!$B$1:$I$388,8,0)</f>
        <v>226.9</v>
      </c>
      <c r="AF181" s="2">
        <f>VLOOKUP(C181,[8]Sheet1!$B$1:$K$500,9,0)</f>
        <v>8.51</v>
      </c>
      <c r="AG181" s="2">
        <f t="shared" si="81"/>
        <v>1.23</v>
      </c>
      <c r="AH181" s="2">
        <f>VLOOKUP(C181,'2021.06'!$C$2:$M$500,9,0)</f>
        <v>424.17</v>
      </c>
      <c r="AI181" s="2">
        <f>VLOOKUP(D181,'2021.07'!$D$2:$M$435,7,0)</f>
        <v>19.859</v>
      </c>
      <c r="AJ181" s="2">
        <f t="shared" si="82"/>
        <v>-2.8588</v>
      </c>
      <c r="AL181" s="2" t="str">
        <f>VLOOKUP(D181,[9]Sheet1!$C$1:$H$500,6,0)</f>
        <v>正常应缴</v>
      </c>
    </row>
    <row r="182" ht="20" customHeight="1" spans="1:38">
      <c r="A182" s="10">
        <f t="shared" si="76"/>
        <v>179</v>
      </c>
      <c r="B182" s="78"/>
      <c r="C182" s="11" t="s">
        <v>370</v>
      </c>
      <c r="D182" s="11" t="s">
        <v>371</v>
      </c>
      <c r="E182" s="11">
        <v>3245.4</v>
      </c>
      <c r="F182" s="11">
        <f>VLOOKUP(C182,'[11]9月'!$B:$Q,16,0)</f>
        <v>3245.4</v>
      </c>
      <c r="G182" s="11">
        <v>3245.4</v>
      </c>
      <c r="H182" s="13">
        <v>5228.42</v>
      </c>
      <c r="I182" s="11">
        <f t="shared" si="62"/>
        <v>58.42</v>
      </c>
      <c r="J182" s="11">
        <f>VLOOKUP(C182,[10]补收!$G$2454:$H$2869,2,0)</f>
        <v>58.96</v>
      </c>
      <c r="K182" s="11">
        <f t="shared" si="63"/>
        <v>519.264</v>
      </c>
      <c r="L182" s="11">
        <f>VLOOKUP(C182,[11]Sheet3!$L$1:$O$352,4,0)</f>
        <v>523.776</v>
      </c>
      <c r="M182" s="11">
        <f t="shared" si="74"/>
        <v>22.7178</v>
      </c>
      <c r="N182" s="13">
        <f t="shared" si="64"/>
        <v>444.42</v>
      </c>
      <c r="O182" s="13"/>
      <c r="P182" s="13">
        <f t="shared" si="77"/>
        <v>1627.5578</v>
      </c>
      <c r="Q182" s="11">
        <v>0</v>
      </c>
      <c r="R182" s="11">
        <f t="shared" si="65"/>
        <v>259.63</v>
      </c>
      <c r="S182" s="11">
        <f>VLOOKUP(C182,[11]Sheet3!$A:$B,2,0)</f>
        <v>261.84</v>
      </c>
      <c r="T182" s="11">
        <f t="shared" si="66"/>
        <v>9.74</v>
      </c>
      <c r="U182" s="13">
        <f t="shared" si="75"/>
        <v>104.57</v>
      </c>
      <c r="V182" s="13"/>
      <c r="W182" s="11">
        <f t="shared" si="67"/>
        <v>635.78</v>
      </c>
      <c r="X182" s="11">
        <f t="shared" si="68"/>
        <v>2263.3378</v>
      </c>
      <c r="Y182" s="11"/>
      <c r="Z182" s="2" t="str">
        <f>VLOOKUP(D182,[3]汇总!I$2:J$326,2,0)</f>
        <v>√</v>
      </c>
      <c r="AA182" s="2">
        <f>VLOOKUP(D182,'[4]2021.05'!$E$5:$F$203,2,0)</f>
        <v>2544</v>
      </c>
      <c r="AB182" s="2">
        <f t="shared" si="78"/>
        <v>519.264</v>
      </c>
      <c r="AC182" s="2">
        <f t="shared" si="79"/>
        <v>0</v>
      </c>
      <c r="AD182" s="2">
        <f t="shared" si="80"/>
        <v>259.63</v>
      </c>
      <c r="AE182" s="35" t="str">
        <f>VLOOKUP(C182,[7]export!$B$1:$I$388,8,0)</f>
        <v>226.9</v>
      </c>
      <c r="AF182" s="2">
        <f>VLOOKUP(C182,[8]Sheet1!$B$1:$K$500,9,0)</f>
        <v>8.51</v>
      </c>
      <c r="AG182" s="2">
        <f t="shared" si="81"/>
        <v>1.23</v>
      </c>
      <c r="AH182" s="2">
        <f>VLOOKUP(C182,'2021.06'!$C$2:$M$500,9,0)</f>
        <v>424.17</v>
      </c>
      <c r="AI182" s="2">
        <f>VLOOKUP(D182,'2021.07'!$D$2:$M$435,7,0)</f>
        <v>19.859</v>
      </c>
      <c r="AJ182" s="2">
        <f t="shared" si="82"/>
        <v>-2.8588</v>
      </c>
      <c r="AL182" s="2" t="str">
        <f>VLOOKUP(D182,[9]Sheet1!$C$1:$H$500,6,0)</f>
        <v>正常应缴</v>
      </c>
    </row>
    <row r="183" ht="20" customHeight="1" spans="1:38">
      <c r="A183" s="10">
        <f t="shared" si="76"/>
        <v>180</v>
      </c>
      <c r="B183" s="78"/>
      <c r="C183" s="11" t="s">
        <v>372</v>
      </c>
      <c r="D183" s="11" t="s">
        <v>373</v>
      </c>
      <c r="E183" s="11">
        <v>3245.4</v>
      </c>
      <c r="F183" s="11">
        <f>VLOOKUP(C183,'[11]9月'!$B:$Q,16,0)</f>
        <v>3245.4</v>
      </c>
      <c r="G183" s="11">
        <v>3245.4</v>
      </c>
      <c r="H183" s="13">
        <v>5228.42</v>
      </c>
      <c r="I183" s="11">
        <f t="shared" si="62"/>
        <v>58.42</v>
      </c>
      <c r="J183" s="11">
        <f>VLOOKUP(C183,[10]补收!$G$2454:$H$2869,2,0)</f>
        <v>58.96</v>
      </c>
      <c r="K183" s="11">
        <f t="shared" si="63"/>
        <v>519.264</v>
      </c>
      <c r="L183" s="11">
        <f>VLOOKUP(C183,[11]Sheet3!$L$1:$O$352,4,0)</f>
        <v>523.776</v>
      </c>
      <c r="M183" s="11">
        <f t="shared" si="74"/>
        <v>22.7178</v>
      </c>
      <c r="N183" s="13">
        <f t="shared" si="64"/>
        <v>444.42</v>
      </c>
      <c r="O183" s="13"/>
      <c r="P183" s="13">
        <f t="shared" si="77"/>
        <v>1627.5578</v>
      </c>
      <c r="Q183" s="11">
        <v>0</v>
      </c>
      <c r="R183" s="11">
        <f t="shared" si="65"/>
        <v>259.63</v>
      </c>
      <c r="S183" s="11">
        <f>VLOOKUP(C183,[11]Sheet3!$A:$B,2,0)</f>
        <v>261.84</v>
      </c>
      <c r="T183" s="11">
        <f t="shared" si="66"/>
        <v>9.74</v>
      </c>
      <c r="U183" s="13">
        <f t="shared" si="75"/>
        <v>104.57</v>
      </c>
      <c r="V183" s="13"/>
      <c r="W183" s="11">
        <f t="shared" si="67"/>
        <v>635.78</v>
      </c>
      <c r="X183" s="11">
        <f t="shared" si="68"/>
        <v>2263.3378</v>
      </c>
      <c r="Y183" s="11"/>
      <c r="Z183" s="2" t="str">
        <f>VLOOKUP(D183,[3]汇总!I$2:J$326,2,0)</f>
        <v>√</v>
      </c>
      <c r="AA183" s="2">
        <f>VLOOKUP(D183,'[4]2021.05'!$E$5:$F$203,2,0)</f>
        <v>2544</v>
      </c>
      <c r="AB183" s="2">
        <f t="shared" si="78"/>
        <v>519.264</v>
      </c>
      <c r="AC183" s="2">
        <f t="shared" si="79"/>
        <v>0</v>
      </c>
      <c r="AD183" s="2">
        <f t="shared" si="80"/>
        <v>259.63</v>
      </c>
      <c r="AE183" s="35" t="str">
        <f>VLOOKUP(C183,[7]export!$B$1:$I$388,8,0)</f>
        <v>226.9</v>
      </c>
      <c r="AF183" s="2">
        <f>VLOOKUP(C183,[8]Sheet1!$B$1:$K$500,9,0)</f>
        <v>8.51</v>
      </c>
      <c r="AG183" s="2">
        <f t="shared" si="81"/>
        <v>1.23</v>
      </c>
      <c r="AH183" s="2">
        <f>VLOOKUP(C183,'2021.06'!$C$2:$M$500,9,0)</f>
        <v>424.17</v>
      </c>
      <c r="AI183" s="2">
        <f>VLOOKUP(D183,'2021.07'!$D$2:$M$435,7,0)</f>
        <v>19.859</v>
      </c>
      <c r="AJ183" s="2">
        <f t="shared" si="82"/>
        <v>-2.8588</v>
      </c>
      <c r="AL183" s="2" t="str">
        <f>VLOOKUP(D183,[9]Sheet1!$C$1:$H$500,6,0)</f>
        <v>正常应缴</v>
      </c>
    </row>
    <row r="184" ht="20" customHeight="1" spans="1:38">
      <c r="A184" s="10">
        <f t="shared" si="76"/>
        <v>181</v>
      </c>
      <c r="B184" s="78"/>
      <c r="C184" s="11" t="s">
        <v>378</v>
      </c>
      <c r="D184" s="11" t="s">
        <v>379</v>
      </c>
      <c r="E184" s="11">
        <v>3245.4</v>
      </c>
      <c r="F184" s="11">
        <f>VLOOKUP(C184,'[11]9月'!$B:$Q,16,0)</f>
        <v>3245.4</v>
      </c>
      <c r="G184" s="11">
        <v>3245.4</v>
      </c>
      <c r="H184" s="13">
        <v>5228.42</v>
      </c>
      <c r="I184" s="11">
        <f t="shared" si="62"/>
        <v>58.42</v>
      </c>
      <c r="J184" s="11">
        <f>VLOOKUP(C184,[10]补收!$G$2454:$H$2869,2,0)</f>
        <v>58.96</v>
      </c>
      <c r="K184" s="11">
        <f t="shared" si="63"/>
        <v>519.264</v>
      </c>
      <c r="L184" s="11">
        <f>VLOOKUP(C184,[11]Sheet3!$L$1:$O$352,4,0)</f>
        <v>523.776</v>
      </c>
      <c r="M184" s="11">
        <f t="shared" si="74"/>
        <v>22.7178</v>
      </c>
      <c r="N184" s="13">
        <f t="shared" si="64"/>
        <v>444.42</v>
      </c>
      <c r="O184" s="13"/>
      <c r="P184" s="13">
        <f t="shared" si="77"/>
        <v>1627.5578</v>
      </c>
      <c r="Q184" s="11">
        <v>0</v>
      </c>
      <c r="R184" s="11">
        <f t="shared" si="65"/>
        <v>259.63</v>
      </c>
      <c r="S184" s="11">
        <f>VLOOKUP(C184,[11]Sheet3!$A:$B,2,0)</f>
        <v>261.84</v>
      </c>
      <c r="T184" s="11">
        <f t="shared" si="66"/>
        <v>9.74</v>
      </c>
      <c r="U184" s="13">
        <f t="shared" si="75"/>
        <v>104.57</v>
      </c>
      <c r="V184" s="13"/>
      <c r="W184" s="11">
        <f t="shared" si="67"/>
        <v>635.78</v>
      </c>
      <c r="X184" s="11">
        <f t="shared" si="68"/>
        <v>2263.3378</v>
      </c>
      <c r="Y184" s="11"/>
      <c r="Z184" s="2" t="str">
        <f>VLOOKUP(D184,[3]汇总!I$2:J$326,2,0)</f>
        <v>√</v>
      </c>
      <c r="AA184" s="2">
        <f>VLOOKUP(D184,'[4]2021.05'!$E$5:$F$203,2,0)</f>
        <v>1790</v>
      </c>
      <c r="AB184" s="2">
        <f t="shared" si="78"/>
        <v>519.264</v>
      </c>
      <c r="AC184" s="2">
        <f t="shared" si="79"/>
        <v>0</v>
      </c>
      <c r="AD184" s="2">
        <f t="shared" si="80"/>
        <v>259.63</v>
      </c>
      <c r="AE184" s="35" t="str">
        <f>VLOOKUP(C184,[7]export!$B$1:$I$388,8,0)</f>
        <v>226.9</v>
      </c>
      <c r="AF184" s="2">
        <f>VLOOKUP(C184,[8]Sheet1!$B$1:$K$500,9,0)</f>
        <v>8.51</v>
      </c>
      <c r="AG184" s="2">
        <f t="shared" si="81"/>
        <v>1.23</v>
      </c>
      <c r="AH184" s="2">
        <f>VLOOKUP(C184,'2021.06'!$C$2:$M$500,9,0)</f>
        <v>424.17</v>
      </c>
      <c r="AI184" s="2">
        <f>VLOOKUP(D184,'2021.07'!$D$2:$M$435,7,0)</f>
        <v>19.859</v>
      </c>
      <c r="AJ184" s="2">
        <f t="shared" si="82"/>
        <v>-2.8588</v>
      </c>
      <c r="AL184" s="2" t="str">
        <f>VLOOKUP(D184,[9]Sheet1!$C$1:$H$500,6,0)</f>
        <v>正常应缴</v>
      </c>
    </row>
    <row r="185" ht="20" customHeight="1" spans="1:38">
      <c r="A185" s="10">
        <f t="shared" si="76"/>
        <v>182</v>
      </c>
      <c r="B185" s="78"/>
      <c r="C185" s="11" t="s">
        <v>389</v>
      </c>
      <c r="D185" s="11" t="s">
        <v>390</v>
      </c>
      <c r="E185" s="11">
        <v>3245.4</v>
      </c>
      <c r="F185" s="11">
        <f>VLOOKUP(C185,'[11]9月'!$B:$Q,16,0)</f>
        <v>3245.4</v>
      </c>
      <c r="G185" s="11">
        <v>3245.4</v>
      </c>
      <c r="H185" s="13">
        <v>5228.42</v>
      </c>
      <c r="I185" s="11">
        <f t="shared" si="62"/>
        <v>58.42</v>
      </c>
      <c r="J185" s="11">
        <f>VLOOKUP(C185,[10]补收!$G$2454:$H$2869,2,0)</f>
        <v>25.62</v>
      </c>
      <c r="K185" s="11">
        <f t="shared" si="63"/>
        <v>519.264</v>
      </c>
      <c r="L185" s="11">
        <f>VLOOKUP(C185,[11]Sheet3!$L$1:$O$352,4,0)</f>
        <v>227.752</v>
      </c>
      <c r="M185" s="11">
        <f t="shared" si="74"/>
        <v>22.7178</v>
      </c>
      <c r="N185" s="13">
        <f t="shared" si="64"/>
        <v>444.42</v>
      </c>
      <c r="O185" s="13"/>
      <c r="P185" s="13">
        <f t="shared" si="77"/>
        <v>1298.1938</v>
      </c>
      <c r="Q185" s="11">
        <v>0</v>
      </c>
      <c r="R185" s="11">
        <f t="shared" si="65"/>
        <v>259.63</v>
      </c>
      <c r="S185" s="11">
        <f>VLOOKUP(C185,[11]Sheet3!$A:$B,2,0)</f>
        <v>113.89</v>
      </c>
      <c r="T185" s="11">
        <f t="shared" si="66"/>
        <v>9.74</v>
      </c>
      <c r="U185" s="13">
        <f t="shared" si="75"/>
        <v>104.57</v>
      </c>
      <c r="V185" s="13"/>
      <c r="W185" s="11">
        <f t="shared" si="67"/>
        <v>487.83</v>
      </c>
      <c r="X185" s="11">
        <f t="shared" si="68"/>
        <v>1786.0238</v>
      </c>
      <c r="Y185" s="11"/>
      <c r="Z185" s="2" t="str">
        <f>VLOOKUP(D185,[3]汇总!I$2:J$326,2,0)</f>
        <v>√</v>
      </c>
      <c r="AA185" s="2">
        <f>VLOOKUP(D185,'[4]2021.05'!$E$5:$F$203,2,0)</f>
        <v>3180</v>
      </c>
      <c r="AB185" s="2">
        <f t="shared" si="78"/>
        <v>519.264</v>
      </c>
      <c r="AC185" s="2">
        <f t="shared" si="79"/>
        <v>0</v>
      </c>
      <c r="AD185" s="2">
        <f t="shared" si="80"/>
        <v>259.63</v>
      </c>
      <c r="AE185" s="35" t="str">
        <f>VLOOKUP(C185,[7]export!$B$1:$I$388,8,0)</f>
        <v>243.36</v>
      </c>
      <c r="AF185" s="2">
        <f>VLOOKUP(C185,[8]Sheet1!$B$1:$K$500,9,0)</f>
        <v>9.13</v>
      </c>
      <c r="AG185" s="2">
        <f t="shared" si="81"/>
        <v>0.609999999999999</v>
      </c>
      <c r="AH185" s="2">
        <f>VLOOKUP(C185,'2021.06'!$C$2:$M$500,9,0)</f>
        <v>424.17</v>
      </c>
      <c r="AI185" s="2">
        <f>VLOOKUP(D185,'2021.07'!$D$2:$M$435,7,0)</f>
        <v>21.301</v>
      </c>
      <c r="AJ185" s="2">
        <f t="shared" si="82"/>
        <v>-1.4168</v>
      </c>
      <c r="AL185" s="2" t="str">
        <f>VLOOKUP(D185,[9]Sheet1!$C$1:$H$500,6,0)</f>
        <v>正常应缴</v>
      </c>
    </row>
    <row r="186" ht="20" customHeight="1" spans="1:38">
      <c r="A186" s="10">
        <f t="shared" si="76"/>
        <v>183</v>
      </c>
      <c r="B186" s="78"/>
      <c r="C186" s="11" t="s">
        <v>805</v>
      </c>
      <c r="D186" s="11" t="s">
        <v>806</v>
      </c>
      <c r="E186" s="11">
        <v>3245.4</v>
      </c>
      <c r="F186" s="11">
        <f>VLOOKUP(C186,'[11]9月'!$B:$Q,16,0)</f>
        <v>3245.4</v>
      </c>
      <c r="G186" s="11">
        <v>3245.4</v>
      </c>
      <c r="H186" s="13">
        <v>5228.42</v>
      </c>
      <c r="I186" s="11">
        <f t="shared" si="62"/>
        <v>58.42</v>
      </c>
      <c r="J186" s="11">
        <f>VLOOKUP(C186,[10]补收!$G$2454:$H$2869,2,0)</f>
        <v>18.3</v>
      </c>
      <c r="K186" s="11">
        <f t="shared" si="63"/>
        <v>519.264</v>
      </c>
      <c r="L186" s="11">
        <f>VLOOKUP(C186,[11]Sheet3!$L$1:$O$352,4,0)</f>
        <v>162.68</v>
      </c>
      <c r="M186" s="11">
        <f t="shared" si="74"/>
        <v>22.7178</v>
      </c>
      <c r="N186" s="13">
        <f t="shared" si="64"/>
        <v>444.42</v>
      </c>
      <c r="O186" s="13"/>
      <c r="P186" s="13">
        <f t="shared" si="77"/>
        <v>1225.8018</v>
      </c>
      <c r="Q186" s="11">
        <v>0</v>
      </c>
      <c r="R186" s="11">
        <f t="shared" si="65"/>
        <v>259.63</v>
      </c>
      <c r="S186" s="11">
        <f>VLOOKUP(C186,[11]Sheet3!$A:$B,2,0)</f>
        <v>81.35</v>
      </c>
      <c r="T186" s="11">
        <f t="shared" si="66"/>
        <v>9.74</v>
      </c>
      <c r="U186" s="13">
        <f t="shared" si="75"/>
        <v>104.57</v>
      </c>
      <c r="V186" s="13"/>
      <c r="W186" s="11">
        <f t="shared" si="67"/>
        <v>455.29</v>
      </c>
      <c r="X186" s="11">
        <f t="shared" si="68"/>
        <v>1681.0918</v>
      </c>
      <c r="Y186" s="11"/>
      <c r="Z186" s="2" t="str">
        <f>VLOOKUP(D186,[3]汇总!I$2:J$326,2,0)</f>
        <v>√</v>
      </c>
      <c r="AA186" s="2" t="e">
        <f>VLOOKUP(D186,'[4]2021.05'!$E$5:$F$203,2,0)</f>
        <v>#N/A</v>
      </c>
      <c r="AB186" s="2">
        <f t="shared" si="78"/>
        <v>519.264</v>
      </c>
      <c r="AC186" s="2">
        <f t="shared" si="79"/>
        <v>0</v>
      </c>
      <c r="AD186" s="2">
        <f t="shared" si="80"/>
        <v>259.63</v>
      </c>
      <c r="AE186" s="35" t="str">
        <f>VLOOKUP(C186,[7]export!$B$1:$I$388,8,0)</f>
        <v>243.36</v>
      </c>
      <c r="AF186" s="2">
        <f>VLOOKUP(C186,[8]Sheet1!$B$1:$K$500,9,0)</f>
        <v>9.13</v>
      </c>
      <c r="AG186" s="2">
        <f t="shared" si="81"/>
        <v>0.609999999999999</v>
      </c>
      <c r="AH186" s="2">
        <f>VLOOKUP(C186,'2021.06'!$C$2:$M$500,9,0)</f>
        <v>424.17</v>
      </c>
      <c r="AI186" s="2">
        <f>VLOOKUP(D186,'2021.07'!$D$2:$M$435,7,0)</f>
        <v>21.301</v>
      </c>
      <c r="AJ186" s="2">
        <f t="shared" si="82"/>
        <v>-1.4168</v>
      </c>
      <c r="AL186" s="2" t="str">
        <f>VLOOKUP(D186,[9]Sheet1!$C$1:$H$500,6,0)</f>
        <v>正常应缴</v>
      </c>
    </row>
    <row r="187" ht="20" customHeight="1" spans="1:38">
      <c r="A187" s="10">
        <f t="shared" si="76"/>
        <v>184</v>
      </c>
      <c r="B187" s="78"/>
      <c r="C187" s="11" t="s">
        <v>807</v>
      </c>
      <c r="D187" s="37" t="s">
        <v>808</v>
      </c>
      <c r="E187" s="11">
        <v>3245.4</v>
      </c>
      <c r="F187" s="11">
        <f>VLOOKUP(C187,'[11]9月'!$B:$Q,16,0)</f>
        <v>3245.4</v>
      </c>
      <c r="G187" s="11">
        <v>3245.4</v>
      </c>
      <c r="H187" s="13">
        <v>5228.42</v>
      </c>
      <c r="I187" s="11">
        <f t="shared" si="62"/>
        <v>58.42</v>
      </c>
      <c r="J187" s="11">
        <f>VLOOKUP(C187,[10]补收!$G$2454:$H$2869,2,0)</f>
        <v>18.3</v>
      </c>
      <c r="K187" s="11">
        <f t="shared" si="63"/>
        <v>519.264</v>
      </c>
      <c r="L187" s="11">
        <f>VLOOKUP(C187,[11]Sheet3!$L$1:$O$352,4,0)</f>
        <v>162.68</v>
      </c>
      <c r="M187" s="11">
        <f t="shared" si="74"/>
        <v>22.7178</v>
      </c>
      <c r="N187" s="13">
        <f t="shared" si="64"/>
        <v>444.42</v>
      </c>
      <c r="O187" s="13"/>
      <c r="P187" s="13">
        <f t="shared" si="77"/>
        <v>1225.8018</v>
      </c>
      <c r="Q187" s="11">
        <v>0</v>
      </c>
      <c r="R187" s="11">
        <f t="shared" si="65"/>
        <v>259.63</v>
      </c>
      <c r="S187" s="11">
        <f>VLOOKUP(C187,[11]Sheet3!$A:$B,2,0)</f>
        <v>81.35</v>
      </c>
      <c r="T187" s="11">
        <f t="shared" si="66"/>
        <v>9.74</v>
      </c>
      <c r="U187" s="13">
        <f t="shared" si="75"/>
        <v>104.57</v>
      </c>
      <c r="V187" s="13"/>
      <c r="W187" s="11">
        <f t="shared" si="67"/>
        <v>455.29</v>
      </c>
      <c r="X187" s="11">
        <f t="shared" si="68"/>
        <v>1681.0918</v>
      </c>
      <c r="Y187" s="11"/>
      <c r="Z187" s="2" t="str">
        <f>VLOOKUP(D187,[3]汇总!I$2:J$326,2,0)</f>
        <v>√</v>
      </c>
      <c r="AA187" s="2" t="e">
        <f>VLOOKUP(D187,'[4]2021.05'!$E$5:$F$203,2,0)</f>
        <v>#N/A</v>
      </c>
      <c r="AB187" s="2">
        <f t="shared" si="78"/>
        <v>519.264</v>
      </c>
      <c r="AC187" s="2">
        <f t="shared" si="79"/>
        <v>0</v>
      </c>
      <c r="AD187" s="2">
        <f t="shared" si="80"/>
        <v>259.63</v>
      </c>
      <c r="AE187" s="35" t="str">
        <f>VLOOKUP(C187,[7]export!$B$1:$I$388,8,0)</f>
        <v>243.36</v>
      </c>
      <c r="AF187" s="2">
        <f>VLOOKUP(C187,[8]Sheet1!$B$1:$K$500,9,0)</f>
        <v>9.13</v>
      </c>
      <c r="AG187" s="2">
        <f t="shared" si="81"/>
        <v>0.609999999999999</v>
      </c>
      <c r="AH187" s="2">
        <f>VLOOKUP(C187,'2021.06'!$C$2:$M$500,9,0)</f>
        <v>424.17</v>
      </c>
      <c r="AI187" s="2">
        <f>VLOOKUP(D187,'2021.07'!$D$2:$M$435,7,0)</f>
        <v>21.301</v>
      </c>
      <c r="AJ187" s="2">
        <f t="shared" si="82"/>
        <v>-1.4168</v>
      </c>
      <c r="AL187" s="2" t="str">
        <f>VLOOKUP(D187,[9]Sheet1!$C$1:$H$500,6,0)</f>
        <v>正常应缴</v>
      </c>
    </row>
    <row r="188" ht="20" customHeight="1" spans="1:38">
      <c r="A188" s="10">
        <f t="shared" si="76"/>
        <v>185</v>
      </c>
      <c r="B188" s="78"/>
      <c r="C188" s="11" t="s">
        <v>869</v>
      </c>
      <c r="D188" s="37" t="s">
        <v>870</v>
      </c>
      <c r="E188" s="11">
        <v>3245.4</v>
      </c>
      <c r="F188" s="11">
        <f>VLOOKUP(C188,'[11]9月'!$B:$Q,16,0)</f>
        <v>3245.4</v>
      </c>
      <c r="G188" s="11">
        <v>3245.4</v>
      </c>
      <c r="H188" s="13">
        <v>5228.42</v>
      </c>
      <c r="I188" s="11">
        <f t="shared" si="62"/>
        <v>58.42</v>
      </c>
      <c r="J188" s="11">
        <f>VLOOKUP(C188,[10]补收!$G$2454:$H$2869,2,0)</f>
        <v>14.64</v>
      </c>
      <c r="K188" s="11">
        <f t="shared" si="63"/>
        <v>519.264</v>
      </c>
      <c r="L188" s="11">
        <f>VLOOKUP(C188,[11]Sheet3!$L$1:$O$352,4,0)</f>
        <v>130.144</v>
      </c>
      <c r="M188" s="11">
        <f t="shared" si="74"/>
        <v>22.7178</v>
      </c>
      <c r="N188" s="13">
        <f t="shared" si="64"/>
        <v>444.42</v>
      </c>
      <c r="O188" s="13"/>
      <c r="P188" s="13">
        <f t="shared" si="77"/>
        <v>1189.6058</v>
      </c>
      <c r="Q188" s="11">
        <v>0</v>
      </c>
      <c r="R188" s="11">
        <f t="shared" si="65"/>
        <v>259.63</v>
      </c>
      <c r="S188" s="11">
        <f>VLOOKUP(C188,[11]Sheet3!$A:$B,2,0)</f>
        <v>65.08</v>
      </c>
      <c r="T188" s="11">
        <f t="shared" si="66"/>
        <v>9.74</v>
      </c>
      <c r="U188" s="13">
        <f t="shared" si="75"/>
        <v>104.57</v>
      </c>
      <c r="V188" s="13"/>
      <c r="W188" s="11">
        <f t="shared" si="67"/>
        <v>439.02</v>
      </c>
      <c r="X188" s="11">
        <f t="shared" si="68"/>
        <v>1628.6258</v>
      </c>
      <c r="Y188" s="11"/>
      <c r="AA188" s="2" t="e">
        <f>VLOOKUP(D188,'[4]2021.05'!$E$5:$F$203,2,0)</f>
        <v>#N/A</v>
      </c>
      <c r="AB188" s="2">
        <f t="shared" si="78"/>
        <v>519.264</v>
      </c>
      <c r="AC188" s="2">
        <f t="shared" si="79"/>
        <v>0</v>
      </c>
      <c r="AD188" s="2">
        <f t="shared" si="80"/>
        <v>259.63</v>
      </c>
      <c r="AE188" s="35" t="str">
        <f>VLOOKUP(C188,[7]export!$B$1:$I$388,8,0)</f>
        <v>243.36</v>
      </c>
      <c r="AF188" s="2">
        <f>VLOOKUP(C188,[8]Sheet1!$B$1:$K$500,9,0)</f>
        <v>9.13</v>
      </c>
      <c r="AG188" s="2">
        <f t="shared" si="81"/>
        <v>0.609999999999999</v>
      </c>
      <c r="AH188" s="2">
        <f>VLOOKUP(C188,'2021.06'!$C$2:$M$500,9,0)</f>
        <v>424.17</v>
      </c>
      <c r="AI188" s="2">
        <f>VLOOKUP(D188,'2021.07'!$D$2:$M$435,7,0)</f>
        <v>21.301</v>
      </c>
      <c r="AJ188" s="2">
        <f t="shared" si="82"/>
        <v>-1.4168</v>
      </c>
      <c r="AL188" s="2" t="str">
        <f>VLOOKUP(D188,[9]Sheet1!$C$1:$H$500,6,0)</f>
        <v>正常应缴</v>
      </c>
    </row>
    <row r="189" ht="20" customHeight="1" spans="1:38">
      <c r="A189" s="10">
        <f t="shared" si="76"/>
        <v>186</v>
      </c>
      <c r="B189" s="78"/>
      <c r="C189" s="11" t="s">
        <v>871</v>
      </c>
      <c r="D189" s="37" t="s">
        <v>872</v>
      </c>
      <c r="E189" s="11">
        <v>3245.4</v>
      </c>
      <c r="F189" s="11">
        <f>VLOOKUP(C189,'[11]9月'!$B:$Q,16,0)</f>
        <v>3245.4</v>
      </c>
      <c r="G189" s="11">
        <v>3245.4</v>
      </c>
      <c r="H189" s="13">
        <v>5228.42</v>
      </c>
      <c r="I189" s="11">
        <f t="shared" si="62"/>
        <v>58.42</v>
      </c>
      <c r="J189" s="11">
        <f>VLOOKUP(C189,[10]补收!$G$2454:$H$2869,2,0)</f>
        <v>14.64</v>
      </c>
      <c r="K189" s="11">
        <f t="shared" si="63"/>
        <v>519.264</v>
      </c>
      <c r="L189" s="11">
        <f>VLOOKUP(C189,[11]Sheet3!$L$1:$O$352,4,0)</f>
        <v>130.144</v>
      </c>
      <c r="M189" s="11">
        <f t="shared" si="74"/>
        <v>22.7178</v>
      </c>
      <c r="N189" s="13">
        <f t="shared" si="64"/>
        <v>444.42</v>
      </c>
      <c r="O189" s="13"/>
      <c r="P189" s="13">
        <f t="shared" si="77"/>
        <v>1189.6058</v>
      </c>
      <c r="Q189" s="11">
        <v>0</v>
      </c>
      <c r="R189" s="11">
        <f t="shared" si="65"/>
        <v>259.63</v>
      </c>
      <c r="S189" s="11">
        <f>VLOOKUP(C189,[11]Sheet3!$A:$B,2,0)</f>
        <v>65.08</v>
      </c>
      <c r="T189" s="11">
        <f t="shared" si="66"/>
        <v>9.74</v>
      </c>
      <c r="U189" s="13">
        <f t="shared" si="75"/>
        <v>104.57</v>
      </c>
      <c r="V189" s="13"/>
      <c r="W189" s="11">
        <f t="shared" si="67"/>
        <v>439.02</v>
      </c>
      <c r="X189" s="11">
        <f t="shared" si="68"/>
        <v>1628.6258</v>
      </c>
      <c r="Y189" s="11"/>
      <c r="AA189" s="2" t="e">
        <f>VLOOKUP(D189,'[4]2021.05'!$E$5:$F$203,2,0)</f>
        <v>#N/A</v>
      </c>
      <c r="AB189" s="2">
        <f t="shared" si="78"/>
        <v>519.264</v>
      </c>
      <c r="AC189" s="2">
        <f t="shared" si="79"/>
        <v>0</v>
      </c>
      <c r="AD189" s="2">
        <f t="shared" si="80"/>
        <v>259.63</v>
      </c>
      <c r="AE189" s="35" t="str">
        <f>VLOOKUP(C189,[7]export!$B$1:$I$388,8,0)</f>
        <v>243.36</v>
      </c>
      <c r="AF189" s="2">
        <f>VLOOKUP(C189,[8]Sheet1!$B$1:$K$500,9,0)</f>
        <v>9.13</v>
      </c>
      <c r="AG189" s="2">
        <f t="shared" si="81"/>
        <v>0.609999999999999</v>
      </c>
      <c r="AH189" s="2">
        <f>VLOOKUP(C189,'2021.06'!$C$2:$M$500,9,0)</f>
        <v>424.17</v>
      </c>
      <c r="AI189" s="2">
        <f>VLOOKUP(D189,'2021.07'!$D$2:$M$435,7,0)</f>
        <v>21.301</v>
      </c>
      <c r="AJ189" s="2">
        <f t="shared" si="82"/>
        <v>-1.4168</v>
      </c>
      <c r="AL189" s="2" t="str">
        <f>VLOOKUP(D189,[9]Sheet1!$C$1:$H$500,6,0)</f>
        <v>正常应缴</v>
      </c>
    </row>
    <row r="190" ht="20" customHeight="1" spans="1:38">
      <c r="A190" s="10">
        <f t="shared" si="76"/>
        <v>187</v>
      </c>
      <c r="B190" s="78"/>
      <c r="C190" s="11" t="s">
        <v>873</v>
      </c>
      <c r="D190" s="37" t="s">
        <v>874</v>
      </c>
      <c r="E190" s="11">
        <v>3245.4</v>
      </c>
      <c r="F190" s="11">
        <f>VLOOKUP(C190,'[11]9月'!$B:$Q,16,0)</f>
        <v>3245.4</v>
      </c>
      <c r="G190" s="11">
        <v>3245.4</v>
      </c>
      <c r="H190" s="13">
        <v>5228.42</v>
      </c>
      <c r="I190" s="11">
        <f t="shared" si="62"/>
        <v>58.42</v>
      </c>
      <c r="J190" s="11">
        <f>VLOOKUP(C190,[10]补收!$G$2454:$H$2869,2,0)</f>
        <v>14.64</v>
      </c>
      <c r="K190" s="11">
        <f t="shared" si="63"/>
        <v>519.264</v>
      </c>
      <c r="L190" s="11">
        <f>VLOOKUP(C190,[11]Sheet3!$L$1:$O$352,4,0)</f>
        <v>130.144</v>
      </c>
      <c r="M190" s="11">
        <f t="shared" si="74"/>
        <v>22.7178</v>
      </c>
      <c r="N190" s="13">
        <f t="shared" si="64"/>
        <v>444.42</v>
      </c>
      <c r="O190" s="13"/>
      <c r="P190" s="13">
        <f t="shared" si="77"/>
        <v>1189.6058</v>
      </c>
      <c r="Q190" s="11">
        <v>0</v>
      </c>
      <c r="R190" s="11">
        <f t="shared" si="65"/>
        <v>259.63</v>
      </c>
      <c r="S190" s="11">
        <f>VLOOKUP(C190,[11]Sheet3!$A:$B,2,0)</f>
        <v>65.08</v>
      </c>
      <c r="T190" s="11">
        <f t="shared" si="66"/>
        <v>9.74</v>
      </c>
      <c r="U190" s="13">
        <f t="shared" si="75"/>
        <v>104.57</v>
      </c>
      <c r="V190" s="13"/>
      <c r="W190" s="11">
        <f t="shared" si="67"/>
        <v>439.02</v>
      </c>
      <c r="X190" s="11">
        <f t="shared" si="68"/>
        <v>1628.6258</v>
      </c>
      <c r="Y190" s="11"/>
      <c r="AA190" s="2" t="e">
        <f>VLOOKUP(D190,'[4]2021.05'!$E$5:$F$203,2,0)</f>
        <v>#N/A</v>
      </c>
      <c r="AB190" s="2">
        <f t="shared" si="78"/>
        <v>519.264</v>
      </c>
      <c r="AC190" s="2">
        <f t="shared" si="79"/>
        <v>0</v>
      </c>
      <c r="AD190" s="2">
        <f t="shared" si="80"/>
        <v>259.63</v>
      </c>
      <c r="AE190" s="35" t="str">
        <f>VLOOKUP(C190,[7]export!$B$1:$I$388,8,0)</f>
        <v>243.36</v>
      </c>
      <c r="AF190" s="2">
        <f>VLOOKUP(C190,[8]Sheet1!$B$1:$K$500,9,0)</f>
        <v>9.13</v>
      </c>
      <c r="AG190" s="2">
        <f t="shared" si="81"/>
        <v>0.609999999999999</v>
      </c>
      <c r="AH190" s="2">
        <f>VLOOKUP(C190,'2021.06'!$C$2:$M$500,9,0)</f>
        <v>424.17</v>
      </c>
      <c r="AI190" s="2">
        <f>VLOOKUP(D190,'2021.07'!$D$2:$M$435,7,0)</f>
        <v>21.301</v>
      </c>
      <c r="AJ190" s="2">
        <f t="shared" si="82"/>
        <v>-1.4168</v>
      </c>
      <c r="AL190" s="2" t="str">
        <f>VLOOKUP(D190,[9]Sheet1!$C$1:$H$500,6,0)</f>
        <v>正常应缴</v>
      </c>
    </row>
    <row r="191" ht="20" customHeight="1" spans="1:38">
      <c r="A191" s="10">
        <f t="shared" si="76"/>
        <v>188</v>
      </c>
      <c r="B191" s="78"/>
      <c r="C191" s="11" t="s">
        <v>875</v>
      </c>
      <c r="D191" s="210" t="s">
        <v>876</v>
      </c>
      <c r="E191" s="11">
        <v>3245.4</v>
      </c>
      <c r="F191" s="11">
        <f>VLOOKUP(C191,'[11]9月'!$B:$Q,16,0)</f>
        <v>3245.4</v>
      </c>
      <c r="G191" s="11">
        <v>3245.4</v>
      </c>
      <c r="H191" s="13">
        <v>5228.42</v>
      </c>
      <c r="I191" s="11">
        <f t="shared" si="62"/>
        <v>58.42</v>
      </c>
      <c r="J191" s="11">
        <f>VLOOKUP(C191,[10]补收!$G$2454:$H$2869,2,0)</f>
        <v>14.64</v>
      </c>
      <c r="K191" s="11">
        <f t="shared" si="63"/>
        <v>519.264</v>
      </c>
      <c r="L191" s="11">
        <f>VLOOKUP(C191,[11]Sheet3!$L$1:$O$352,4,0)</f>
        <v>130.144</v>
      </c>
      <c r="M191" s="11">
        <f t="shared" si="74"/>
        <v>22.7178</v>
      </c>
      <c r="N191" s="13">
        <f t="shared" si="64"/>
        <v>444.42</v>
      </c>
      <c r="O191" s="13"/>
      <c r="P191" s="13">
        <f t="shared" si="77"/>
        <v>1189.6058</v>
      </c>
      <c r="Q191" s="11">
        <v>0</v>
      </c>
      <c r="R191" s="11">
        <f t="shared" si="65"/>
        <v>259.63</v>
      </c>
      <c r="S191" s="11">
        <f>VLOOKUP(C191,[11]Sheet3!$A:$B,2,0)</f>
        <v>65.08</v>
      </c>
      <c r="T191" s="11">
        <f t="shared" si="66"/>
        <v>9.74</v>
      </c>
      <c r="U191" s="13">
        <f t="shared" si="75"/>
        <v>104.57</v>
      </c>
      <c r="V191" s="13"/>
      <c r="W191" s="11">
        <f t="shared" si="67"/>
        <v>439.02</v>
      </c>
      <c r="X191" s="11">
        <f t="shared" si="68"/>
        <v>1628.6258</v>
      </c>
      <c r="Y191" s="11"/>
      <c r="AA191" s="2" t="e">
        <f>VLOOKUP(D191,'[4]2021.05'!$E$5:$F$203,2,0)</f>
        <v>#N/A</v>
      </c>
      <c r="AB191" s="2">
        <f t="shared" si="78"/>
        <v>519.264</v>
      </c>
      <c r="AC191" s="2">
        <f t="shared" si="79"/>
        <v>0</v>
      </c>
      <c r="AD191" s="2">
        <f t="shared" si="80"/>
        <v>259.63</v>
      </c>
      <c r="AE191" s="35" t="str">
        <f>VLOOKUP(C191,[7]export!$B$1:$I$388,8,0)</f>
        <v>243.36</v>
      </c>
      <c r="AF191" s="2">
        <f>VLOOKUP(C191,[8]Sheet1!$B$1:$K$500,9,0)</f>
        <v>9.13</v>
      </c>
      <c r="AG191" s="2">
        <f t="shared" si="81"/>
        <v>0.609999999999999</v>
      </c>
      <c r="AH191" s="2">
        <f>VLOOKUP(C191,'2021.06'!$C$2:$M$500,9,0)</f>
        <v>424.17</v>
      </c>
      <c r="AI191" s="2">
        <f>VLOOKUP(D191,'2021.07'!$D$2:$M$435,7,0)</f>
        <v>21.301</v>
      </c>
      <c r="AJ191" s="2">
        <f t="shared" si="82"/>
        <v>-1.4168</v>
      </c>
      <c r="AL191" s="2" t="str">
        <f>VLOOKUP(D191,[9]Sheet1!$C$1:$H$500,6,0)</f>
        <v>正常应缴</v>
      </c>
    </row>
    <row r="192" ht="20" customHeight="1" spans="1:38">
      <c r="A192" s="10">
        <f t="shared" si="76"/>
        <v>189</v>
      </c>
      <c r="B192" s="78"/>
      <c r="C192" s="11" t="s">
        <v>877</v>
      </c>
      <c r="D192" s="210" t="s">
        <v>878</v>
      </c>
      <c r="E192" s="11">
        <v>3245.4</v>
      </c>
      <c r="F192" s="11">
        <f>VLOOKUP(C192,'[11]9月'!$B:$Q,16,0)</f>
        <v>3245.4</v>
      </c>
      <c r="G192" s="11">
        <v>3245.4</v>
      </c>
      <c r="H192" s="13">
        <v>0</v>
      </c>
      <c r="I192" s="11">
        <f t="shared" si="62"/>
        <v>58.42</v>
      </c>
      <c r="J192" s="11">
        <f>VLOOKUP(C192,[10]补收!$G$2454:$H$2869,2,0)</f>
        <v>14.64</v>
      </c>
      <c r="K192" s="11">
        <f t="shared" si="63"/>
        <v>519.264</v>
      </c>
      <c r="L192" s="11">
        <f>VLOOKUP(C192,[11]Sheet3!$L$1:$O$352,4,0)</f>
        <v>130.144</v>
      </c>
      <c r="M192" s="11">
        <f t="shared" si="74"/>
        <v>22.7178</v>
      </c>
      <c r="N192" s="13">
        <f t="shared" si="64"/>
        <v>0</v>
      </c>
      <c r="O192" s="13"/>
      <c r="P192" s="13">
        <f t="shared" si="77"/>
        <v>745.1858</v>
      </c>
      <c r="Q192" s="11">
        <v>0</v>
      </c>
      <c r="R192" s="11">
        <f t="shared" si="65"/>
        <v>259.63</v>
      </c>
      <c r="S192" s="11">
        <f>VLOOKUP(C192,[11]Sheet3!$A:$B,2,0)</f>
        <v>65.08</v>
      </c>
      <c r="T192" s="11">
        <f t="shared" si="66"/>
        <v>9.74</v>
      </c>
      <c r="U192" s="13">
        <f t="shared" si="75"/>
        <v>0</v>
      </c>
      <c r="V192" s="13"/>
      <c r="W192" s="11">
        <f t="shared" si="67"/>
        <v>334.45</v>
      </c>
      <c r="X192" s="11">
        <f t="shared" si="68"/>
        <v>1079.6358</v>
      </c>
      <c r="Y192" s="11"/>
      <c r="AA192" s="2" t="e">
        <f>VLOOKUP(D192,'[4]2021.05'!$E$5:$F$203,2,0)</f>
        <v>#N/A</v>
      </c>
      <c r="AB192" s="2">
        <f t="shared" si="78"/>
        <v>519.264</v>
      </c>
      <c r="AC192" s="2">
        <f t="shared" si="79"/>
        <v>0</v>
      </c>
      <c r="AD192" s="2">
        <f t="shared" si="80"/>
        <v>259.63</v>
      </c>
      <c r="AE192" s="35" t="str">
        <f>VLOOKUP(C192,[7]export!$B$1:$I$388,8,0)</f>
        <v>243.36</v>
      </c>
      <c r="AF192" s="2">
        <f>VLOOKUP(C192,[8]Sheet1!$B$1:$K$500,9,0)</f>
        <v>9.13</v>
      </c>
      <c r="AG192" s="2">
        <f t="shared" si="81"/>
        <v>0.609999999999999</v>
      </c>
      <c r="AH192" s="2">
        <f>VLOOKUP(C192,'2021.06'!$C$2:$M$500,9,0)</f>
        <v>0</v>
      </c>
      <c r="AI192" s="2">
        <f>VLOOKUP(D192,'2021.07'!$D$2:$M$435,7,0)</f>
        <v>21.301</v>
      </c>
      <c r="AJ192" s="2">
        <f t="shared" si="82"/>
        <v>-1.4168</v>
      </c>
      <c r="AL192" s="2" t="str">
        <f>VLOOKUP(D192,[9]Sheet1!$C$1:$H$500,6,0)</f>
        <v>正常应缴</v>
      </c>
    </row>
    <row r="193" ht="20" customHeight="1" spans="1:38">
      <c r="A193" s="10">
        <f t="shared" si="76"/>
        <v>190</v>
      </c>
      <c r="B193" s="78"/>
      <c r="C193" s="11" t="s">
        <v>374</v>
      </c>
      <c r="D193" s="37" t="s">
        <v>375</v>
      </c>
      <c r="E193" s="11">
        <v>3245.4</v>
      </c>
      <c r="F193" s="11">
        <f>VLOOKUP(C193,'[11]9月'!$B:$Q,16,0)</f>
        <v>3245.4</v>
      </c>
      <c r="G193" s="11">
        <v>3245.4</v>
      </c>
      <c r="H193" s="13">
        <v>5228.42</v>
      </c>
      <c r="I193" s="11">
        <f t="shared" si="62"/>
        <v>58.42</v>
      </c>
      <c r="J193" s="11">
        <f>VLOOKUP(C193,[10]补收!$G$2454:$H$2869,2,0)</f>
        <v>29.38</v>
      </c>
      <c r="K193" s="11">
        <f t="shared" si="63"/>
        <v>519.264</v>
      </c>
      <c r="L193" s="11">
        <f>VLOOKUP(C193,[11]Sheet3!$L$1:$O$352,4,0)</f>
        <v>261.088</v>
      </c>
      <c r="M193" s="11">
        <f t="shared" si="74"/>
        <v>22.7178</v>
      </c>
      <c r="N193" s="13">
        <f t="shared" si="64"/>
        <v>444.42</v>
      </c>
      <c r="O193" s="13"/>
      <c r="P193" s="13">
        <f t="shared" si="77"/>
        <v>1335.2898</v>
      </c>
      <c r="Q193" s="11">
        <v>0</v>
      </c>
      <c r="R193" s="11">
        <f t="shared" si="65"/>
        <v>259.63</v>
      </c>
      <c r="S193" s="11">
        <f>VLOOKUP(C193,[11]Sheet3!$A:$B,2,0)</f>
        <v>130.54</v>
      </c>
      <c r="T193" s="11">
        <f t="shared" si="66"/>
        <v>9.74</v>
      </c>
      <c r="U193" s="13">
        <f t="shared" si="75"/>
        <v>104.57</v>
      </c>
      <c r="V193" s="13"/>
      <c r="W193" s="11">
        <f t="shared" si="67"/>
        <v>504.48</v>
      </c>
      <c r="X193" s="11">
        <f t="shared" si="68"/>
        <v>1839.7698</v>
      </c>
      <c r="Y193" s="11"/>
      <c r="AA193" s="2" t="e">
        <f>VLOOKUP(D193,'[4]2021.05'!$E$5:$F$203,2,0)</f>
        <v>#N/A</v>
      </c>
      <c r="AB193" s="2">
        <f t="shared" si="78"/>
        <v>519.264</v>
      </c>
      <c r="AC193" s="2">
        <f t="shared" si="79"/>
        <v>0</v>
      </c>
      <c r="AD193" s="2">
        <f t="shared" si="80"/>
        <v>259.63</v>
      </c>
      <c r="AE193" s="35" t="str">
        <f>VLOOKUP(C193,[7]export!$B$1:$I$388,8,0)</f>
        <v>243.36</v>
      </c>
      <c r="AF193" s="2">
        <f>VLOOKUP(C193,[8]Sheet1!$B$1:$K$500,9,0)</f>
        <v>9.13</v>
      </c>
      <c r="AG193" s="2">
        <f t="shared" si="81"/>
        <v>0.609999999999999</v>
      </c>
      <c r="AH193" s="2">
        <f>VLOOKUP(C193,'2021.06'!$C$2:$M$500,9,0)</f>
        <v>424.17</v>
      </c>
      <c r="AI193" s="2">
        <f>VLOOKUP(D193,'2021.07'!$D$2:$M$435,7,0)</f>
        <v>21.301</v>
      </c>
      <c r="AJ193" s="2">
        <f t="shared" si="82"/>
        <v>-1.4168</v>
      </c>
      <c r="AL193" s="2" t="str">
        <f>VLOOKUP(D193,[9]Sheet1!$C$1:$H$500,6,0)</f>
        <v>正常应缴</v>
      </c>
    </row>
    <row r="194" ht="20" customHeight="1" spans="1:38">
      <c r="A194" s="10">
        <f t="shared" si="76"/>
        <v>191</v>
      </c>
      <c r="B194" s="78"/>
      <c r="C194" s="11" t="s">
        <v>296</v>
      </c>
      <c r="D194" s="37" t="s">
        <v>297</v>
      </c>
      <c r="E194" s="11">
        <v>3245.4</v>
      </c>
      <c r="F194" s="11">
        <f>VLOOKUP(C194,'[11]9月'!$B:$Q,16,0)</f>
        <v>3245.4</v>
      </c>
      <c r="G194" s="11">
        <v>3245.4</v>
      </c>
      <c r="H194" s="13">
        <v>5228.42</v>
      </c>
      <c r="I194" s="11">
        <f t="shared" si="62"/>
        <v>58.42</v>
      </c>
      <c r="J194" s="11">
        <f>VLOOKUP(C194,[10]补收!$G$2454:$H$2869,2,0)</f>
        <v>29.38</v>
      </c>
      <c r="K194" s="11">
        <f t="shared" si="63"/>
        <v>519.264</v>
      </c>
      <c r="L194" s="11">
        <f>VLOOKUP(C194,[11]Sheet3!$L$1:$O$352,4,0)</f>
        <v>261.088</v>
      </c>
      <c r="M194" s="11">
        <f t="shared" si="74"/>
        <v>22.7178</v>
      </c>
      <c r="N194" s="13">
        <f t="shared" si="64"/>
        <v>444.42</v>
      </c>
      <c r="O194" s="13"/>
      <c r="P194" s="13">
        <f t="shared" si="77"/>
        <v>1335.2898</v>
      </c>
      <c r="Q194" s="11">
        <v>0</v>
      </c>
      <c r="R194" s="11">
        <f t="shared" si="65"/>
        <v>259.63</v>
      </c>
      <c r="S194" s="11">
        <f>VLOOKUP(C194,[11]Sheet3!$A:$B,2,0)</f>
        <v>130.54</v>
      </c>
      <c r="T194" s="11">
        <f t="shared" si="66"/>
        <v>9.74</v>
      </c>
      <c r="U194" s="13">
        <f t="shared" si="75"/>
        <v>104.57</v>
      </c>
      <c r="V194" s="13"/>
      <c r="W194" s="11">
        <f t="shared" si="67"/>
        <v>504.48</v>
      </c>
      <c r="X194" s="11">
        <f t="shared" si="68"/>
        <v>1839.7698</v>
      </c>
      <c r="Y194" s="11"/>
      <c r="AA194" s="2" t="e">
        <f>VLOOKUP(D194,'[4]2021.05'!$E$5:$F$203,2,0)</f>
        <v>#N/A</v>
      </c>
      <c r="AB194" s="2">
        <f t="shared" si="78"/>
        <v>519.264</v>
      </c>
      <c r="AC194" s="2">
        <f t="shared" si="79"/>
        <v>0</v>
      </c>
      <c r="AD194" s="2">
        <f t="shared" si="80"/>
        <v>259.63</v>
      </c>
      <c r="AE194" s="35" t="str">
        <f>VLOOKUP(C194,[7]export!$B$1:$I$388,8,0)</f>
        <v>243.36</v>
      </c>
      <c r="AF194" s="2">
        <f>VLOOKUP(C194,[8]Sheet1!$B$1:$K$500,9,0)</f>
        <v>9.13</v>
      </c>
      <c r="AG194" s="2">
        <f t="shared" si="81"/>
        <v>0.609999999999999</v>
      </c>
      <c r="AH194" s="2">
        <f>VLOOKUP(C194,'2021.06'!$C$2:$M$500,9,0)</f>
        <v>424.17</v>
      </c>
      <c r="AI194" s="2">
        <f>VLOOKUP(D194,'2021.07'!$D$2:$M$435,7,0)</f>
        <v>21.301</v>
      </c>
      <c r="AJ194" s="2">
        <f t="shared" si="82"/>
        <v>-1.4168</v>
      </c>
      <c r="AL194" s="2" t="str">
        <f>VLOOKUP(D194,[9]Sheet1!$C$1:$H$500,6,0)</f>
        <v>正常应缴</v>
      </c>
    </row>
    <row r="195" ht="20" customHeight="1" spans="1:38">
      <c r="A195" s="10">
        <f t="shared" si="76"/>
        <v>192</v>
      </c>
      <c r="B195" s="78"/>
      <c r="C195" s="11" t="s">
        <v>879</v>
      </c>
      <c r="D195" s="37" t="s">
        <v>880</v>
      </c>
      <c r="E195" s="11">
        <v>3245.4</v>
      </c>
      <c r="F195" s="11">
        <f>VLOOKUP(C195,'[11]9月'!$B:$Q,16,0)</f>
        <v>3245.4</v>
      </c>
      <c r="G195" s="11">
        <v>3245.4</v>
      </c>
      <c r="H195" s="13">
        <v>5228.42</v>
      </c>
      <c r="I195" s="11">
        <f t="shared" si="62"/>
        <v>58.42</v>
      </c>
      <c r="J195" s="11">
        <f>VLOOKUP(C195,[10]补收!$G$2454:$H$2869,2,0)</f>
        <v>14.64</v>
      </c>
      <c r="K195" s="11">
        <f t="shared" si="63"/>
        <v>519.264</v>
      </c>
      <c r="L195" s="11">
        <f>VLOOKUP(C195,[11]Sheet3!$L$1:$O$352,4,0)</f>
        <v>130.144</v>
      </c>
      <c r="M195" s="11">
        <f t="shared" si="74"/>
        <v>22.7178</v>
      </c>
      <c r="N195" s="13">
        <f t="shared" si="64"/>
        <v>444.42</v>
      </c>
      <c r="O195" s="13"/>
      <c r="P195" s="13">
        <f t="shared" si="77"/>
        <v>1189.6058</v>
      </c>
      <c r="Q195" s="11">
        <v>0</v>
      </c>
      <c r="R195" s="11">
        <f t="shared" si="65"/>
        <v>259.63</v>
      </c>
      <c r="S195" s="11">
        <f>VLOOKUP(C195,[11]Sheet3!$A:$B,2,0)</f>
        <v>65.08</v>
      </c>
      <c r="T195" s="11">
        <f t="shared" si="66"/>
        <v>9.74</v>
      </c>
      <c r="U195" s="13">
        <f t="shared" si="75"/>
        <v>104.57</v>
      </c>
      <c r="V195" s="13"/>
      <c r="W195" s="11">
        <f t="shared" si="67"/>
        <v>439.02</v>
      </c>
      <c r="X195" s="11">
        <f t="shared" si="68"/>
        <v>1628.6258</v>
      </c>
      <c r="Y195" s="11"/>
      <c r="AA195" s="2" t="e">
        <f>VLOOKUP(D195,'[4]2021.05'!$E$5:$F$203,2,0)</f>
        <v>#N/A</v>
      </c>
      <c r="AB195" s="2">
        <f t="shared" si="78"/>
        <v>519.264</v>
      </c>
      <c r="AC195" s="2">
        <f t="shared" si="79"/>
        <v>0</v>
      </c>
      <c r="AD195" s="2">
        <f t="shared" si="80"/>
        <v>259.63</v>
      </c>
      <c r="AE195" s="35" t="str">
        <f>VLOOKUP(C195,[7]export!$B$1:$I$388,8,0)</f>
        <v>243.36</v>
      </c>
      <c r="AF195" s="2">
        <f>VLOOKUP(C195,[8]Sheet1!$B$1:$K$500,9,0)</f>
        <v>9.13</v>
      </c>
      <c r="AG195" s="2">
        <f t="shared" si="81"/>
        <v>0.609999999999999</v>
      </c>
      <c r="AH195" s="2">
        <f>VLOOKUP(C195,'2021.06'!$C$2:$M$500,9,0)</f>
        <v>424.17</v>
      </c>
      <c r="AI195" s="2">
        <f>VLOOKUP(D195,'2021.07'!$D$2:$M$435,7,0)</f>
        <v>21.301</v>
      </c>
      <c r="AJ195" s="2">
        <f t="shared" si="82"/>
        <v>-1.4168</v>
      </c>
      <c r="AL195" s="2" t="str">
        <f>VLOOKUP(D195,[9]Sheet1!$C$1:$H$500,6,0)</f>
        <v>正常应缴</v>
      </c>
    </row>
    <row r="196" ht="20" customHeight="1" spans="1:38">
      <c r="A196" s="10">
        <f t="shared" si="76"/>
        <v>193</v>
      </c>
      <c r="B196" s="78"/>
      <c r="C196" s="84" t="s">
        <v>945</v>
      </c>
      <c r="D196" s="84" t="s">
        <v>946</v>
      </c>
      <c r="E196" s="11">
        <v>3245.4</v>
      </c>
      <c r="F196" s="11">
        <f>VLOOKUP(C196,'[11]9月'!$B:$Q,16,0)</f>
        <v>3245.4</v>
      </c>
      <c r="G196" s="11">
        <v>3245.4</v>
      </c>
      <c r="H196" s="13">
        <v>5228.42</v>
      </c>
      <c r="I196" s="11">
        <f t="shared" si="62"/>
        <v>58.42</v>
      </c>
      <c r="J196" s="11">
        <f>VLOOKUP(C196,[10]补收!$G$2454:$H$2869,2,0)</f>
        <v>10.98</v>
      </c>
      <c r="K196" s="11">
        <f t="shared" si="63"/>
        <v>519.264</v>
      </c>
      <c r="L196" s="11">
        <f>VLOOKUP(C196,[11]Sheet3!$L$1:$O$352,4,0)</f>
        <v>97.608</v>
      </c>
      <c r="M196" s="11">
        <f t="shared" si="74"/>
        <v>22.7178</v>
      </c>
      <c r="N196" s="13">
        <f t="shared" si="64"/>
        <v>444.42</v>
      </c>
      <c r="O196" s="13"/>
      <c r="P196" s="13">
        <f t="shared" si="77"/>
        <v>1153.4098</v>
      </c>
      <c r="Q196" s="11">
        <v>0</v>
      </c>
      <c r="R196" s="11">
        <f t="shared" si="65"/>
        <v>259.63</v>
      </c>
      <c r="S196" s="11">
        <f>VLOOKUP(C196,[11]Sheet3!$A:$B,2,0)</f>
        <v>48.81</v>
      </c>
      <c r="T196" s="11">
        <f t="shared" si="66"/>
        <v>9.74</v>
      </c>
      <c r="U196" s="13">
        <f t="shared" si="75"/>
        <v>104.57</v>
      </c>
      <c r="V196" s="13"/>
      <c r="W196" s="11">
        <f t="shared" si="67"/>
        <v>422.75</v>
      </c>
      <c r="X196" s="11">
        <f t="shared" si="68"/>
        <v>1576.1598</v>
      </c>
      <c r="Y196" s="11"/>
      <c r="AB196" s="2">
        <f t="shared" si="78"/>
        <v>519.264</v>
      </c>
      <c r="AC196" s="2">
        <f t="shared" si="79"/>
        <v>0</v>
      </c>
      <c r="AD196" s="2">
        <f t="shared" si="80"/>
        <v>259.63</v>
      </c>
      <c r="AE196" s="35" t="str">
        <f>VLOOKUP(C196,[7]export!$B$1:$I$388,8,0)</f>
        <v>243.36</v>
      </c>
      <c r="AF196" s="2">
        <f>VLOOKUP(C196,[8]Sheet1!$B$1:$K$500,9,0)</f>
        <v>9.13</v>
      </c>
      <c r="AG196" s="2">
        <f t="shared" si="81"/>
        <v>0.609999999999999</v>
      </c>
      <c r="AH196" s="2">
        <f>VLOOKUP(C196,'2021.06'!$C$2:$M$500,9,0)</f>
        <v>0</v>
      </c>
      <c r="AI196" s="2">
        <f>VLOOKUP(D196,'2021.07'!$D$2:$M$435,7,0)</f>
        <v>21.301</v>
      </c>
      <c r="AJ196" s="2">
        <f t="shared" si="82"/>
        <v>-1.4168</v>
      </c>
      <c r="AL196" s="2" t="str">
        <f>VLOOKUP(D196,[9]Sheet1!$C$1:$H$500,6,0)</f>
        <v>正常应缴</v>
      </c>
    </row>
    <row r="197" ht="20" customHeight="1" spans="1:38">
      <c r="A197" s="10">
        <f t="shared" si="76"/>
        <v>194</v>
      </c>
      <c r="B197" s="78"/>
      <c r="C197" s="84" t="s">
        <v>947</v>
      </c>
      <c r="D197" s="221" t="s">
        <v>948</v>
      </c>
      <c r="E197" s="11">
        <v>3245.4</v>
      </c>
      <c r="F197" s="11">
        <f>VLOOKUP(C197,'[11]9月'!$B:$Q,16,0)</f>
        <v>3245.4</v>
      </c>
      <c r="G197" s="11">
        <v>3245.4</v>
      </c>
      <c r="H197" s="13">
        <v>5228.42</v>
      </c>
      <c r="I197" s="11">
        <f t="shared" ref="I197:I260" si="83">ROUND(E197*0.018,2)</f>
        <v>58.42</v>
      </c>
      <c r="J197" s="11">
        <f>VLOOKUP(C197,[10]补收!$G$2454:$H$2869,2,0)</f>
        <v>10.98</v>
      </c>
      <c r="K197" s="11">
        <f t="shared" ref="K197:K260" si="84">F197*0.16</f>
        <v>519.264</v>
      </c>
      <c r="L197" s="11">
        <f>VLOOKUP(C197,[11]Sheet3!$L$1:$O$352,4,0)</f>
        <v>97.608</v>
      </c>
      <c r="M197" s="11">
        <f t="shared" si="74"/>
        <v>22.7178</v>
      </c>
      <c r="N197" s="13">
        <f t="shared" ref="N197:N260" si="85">ROUND(H197*0.085,2)</f>
        <v>444.42</v>
      </c>
      <c r="O197" s="13"/>
      <c r="P197" s="13">
        <f t="shared" si="77"/>
        <v>1153.4098</v>
      </c>
      <c r="Q197" s="11">
        <v>0</v>
      </c>
      <c r="R197" s="11">
        <f t="shared" ref="R197:R260" si="86">ROUND(F197*0.08,2)</f>
        <v>259.63</v>
      </c>
      <c r="S197" s="11">
        <f>VLOOKUP(C197,[11]Sheet3!$A:$B,2,0)</f>
        <v>48.81</v>
      </c>
      <c r="T197" s="11">
        <f t="shared" ref="T197:T260" si="87">ROUND(G197*0.003,2)</f>
        <v>9.74</v>
      </c>
      <c r="U197" s="13">
        <f t="shared" si="75"/>
        <v>104.57</v>
      </c>
      <c r="V197" s="13"/>
      <c r="W197" s="11">
        <f t="shared" ref="W197:W260" si="88">SUM(Q197:V197)</f>
        <v>422.75</v>
      </c>
      <c r="X197" s="11">
        <f t="shared" ref="X197:X260" si="89">P197+W197</f>
        <v>1576.1598</v>
      </c>
      <c r="Y197" s="11"/>
      <c r="AB197" s="2">
        <f t="shared" si="78"/>
        <v>519.264</v>
      </c>
      <c r="AC197" s="2">
        <f t="shared" si="79"/>
        <v>0</v>
      </c>
      <c r="AD197" s="2">
        <f t="shared" si="80"/>
        <v>259.63</v>
      </c>
      <c r="AE197" s="35" t="str">
        <f>VLOOKUP(C197,[7]export!$B$1:$I$388,8,0)</f>
        <v>243.36</v>
      </c>
      <c r="AF197" s="2">
        <f>VLOOKUP(C197,[8]Sheet1!$B$1:$K$500,9,0)</f>
        <v>9.13</v>
      </c>
      <c r="AG197" s="2">
        <f t="shared" si="81"/>
        <v>0.609999999999999</v>
      </c>
      <c r="AH197" s="2">
        <f>VLOOKUP(C197,'2021.06'!$C$2:$M$500,9,0)</f>
        <v>0</v>
      </c>
      <c r="AI197" s="2">
        <f>VLOOKUP(D197,'2021.07'!$D$2:$M$435,7,0)</f>
        <v>21.301</v>
      </c>
      <c r="AJ197" s="2">
        <f t="shared" si="82"/>
        <v>-1.4168</v>
      </c>
      <c r="AL197" s="2" t="str">
        <f>VLOOKUP(D197,[9]Sheet1!$C$1:$H$500,6,0)</f>
        <v>正常应缴</v>
      </c>
    </row>
    <row r="198" ht="20" customHeight="1" spans="1:38">
      <c r="A198" s="10">
        <f t="shared" si="76"/>
        <v>195</v>
      </c>
      <c r="B198" s="78"/>
      <c r="C198" s="84" t="s">
        <v>949</v>
      </c>
      <c r="D198" s="221" t="s">
        <v>950</v>
      </c>
      <c r="E198" s="11">
        <v>3245.4</v>
      </c>
      <c r="F198" s="11">
        <f>VLOOKUP(C198,'[11]9月'!$B:$Q,16,0)</f>
        <v>3245.4</v>
      </c>
      <c r="G198" s="11">
        <v>3245.4</v>
      </c>
      <c r="H198" s="13">
        <v>0</v>
      </c>
      <c r="I198" s="11">
        <f t="shared" si="83"/>
        <v>58.42</v>
      </c>
      <c r="J198" s="11">
        <f>VLOOKUP(C198,[10]补收!$G$2454:$H$2869,2,0)</f>
        <v>10.98</v>
      </c>
      <c r="K198" s="11">
        <f t="shared" si="84"/>
        <v>519.264</v>
      </c>
      <c r="L198" s="11">
        <f>VLOOKUP(C198,[11]Sheet3!$L$1:$O$352,4,0)</f>
        <v>97.608</v>
      </c>
      <c r="M198" s="11">
        <f t="shared" si="74"/>
        <v>22.7178</v>
      </c>
      <c r="N198" s="13">
        <f t="shared" si="85"/>
        <v>0</v>
      </c>
      <c r="O198" s="13"/>
      <c r="P198" s="13">
        <f t="shared" si="77"/>
        <v>708.9898</v>
      </c>
      <c r="Q198" s="11">
        <v>0</v>
      </c>
      <c r="R198" s="11">
        <f t="shared" si="86"/>
        <v>259.63</v>
      </c>
      <c r="S198" s="11">
        <f>VLOOKUP(C198,[11]Sheet3!$A:$B,2,0)</f>
        <v>48.81</v>
      </c>
      <c r="T198" s="11">
        <f t="shared" si="87"/>
        <v>9.74</v>
      </c>
      <c r="U198" s="13">
        <f t="shared" si="75"/>
        <v>0</v>
      </c>
      <c r="V198" s="13"/>
      <c r="W198" s="11">
        <f t="shared" si="88"/>
        <v>318.18</v>
      </c>
      <c r="X198" s="11">
        <f t="shared" si="89"/>
        <v>1027.1698</v>
      </c>
      <c r="Y198" s="11"/>
      <c r="AB198" s="2">
        <f t="shared" si="78"/>
        <v>519.264</v>
      </c>
      <c r="AC198" s="2">
        <f t="shared" si="79"/>
        <v>0</v>
      </c>
      <c r="AD198" s="2">
        <f t="shared" si="80"/>
        <v>259.63</v>
      </c>
      <c r="AE198" s="35" t="str">
        <f>VLOOKUP(C198,[7]export!$B$1:$I$388,8,0)</f>
        <v>243.36</v>
      </c>
      <c r="AF198" s="2">
        <f>VLOOKUP(C198,[8]Sheet1!$B$1:$K$500,9,0)</f>
        <v>9.13</v>
      </c>
      <c r="AG198" s="2">
        <f t="shared" si="81"/>
        <v>0.609999999999999</v>
      </c>
      <c r="AH198" s="2">
        <f>VLOOKUP(C198,'2021.06'!$C$2:$M$500,9,0)</f>
        <v>0</v>
      </c>
      <c r="AI198" s="2">
        <f>VLOOKUP(D198,'2021.07'!$D$2:$M$435,7,0)</f>
        <v>21.301</v>
      </c>
      <c r="AJ198" s="2">
        <f t="shared" si="82"/>
        <v>-1.4168</v>
      </c>
      <c r="AL198" s="2" t="str">
        <f>VLOOKUP(D198,[9]Sheet1!$C$1:$H$500,6,0)</f>
        <v>正常应缴</v>
      </c>
    </row>
    <row r="199" ht="20" customHeight="1" spans="1:38">
      <c r="A199" s="10">
        <f t="shared" si="76"/>
        <v>196</v>
      </c>
      <c r="B199" s="78"/>
      <c r="C199" s="84" t="s">
        <v>951</v>
      </c>
      <c r="D199" s="84" t="s">
        <v>952</v>
      </c>
      <c r="E199" s="11">
        <v>3245.4</v>
      </c>
      <c r="F199" s="11">
        <v>0</v>
      </c>
      <c r="G199" s="11">
        <v>0</v>
      </c>
      <c r="H199" s="13">
        <v>0</v>
      </c>
      <c r="I199" s="11">
        <f t="shared" si="83"/>
        <v>58.42</v>
      </c>
      <c r="J199" s="11">
        <f>VLOOKUP(C199,[10]补收!$G$2454:$H$2869,2,0)</f>
        <v>10.98</v>
      </c>
      <c r="K199" s="11">
        <f t="shared" si="84"/>
        <v>0</v>
      </c>
      <c r="L199" s="11">
        <v>0</v>
      </c>
      <c r="M199" s="11">
        <f t="shared" si="74"/>
        <v>0</v>
      </c>
      <c r="N199" s="13">
        <f t="shared" si="85"/>
        <v>0</v>
      </c>
      <c r="O199" s="11"/>
      <c r="P199" s="13">
        <f t="shared" si="77"/>
        <v>69.4</v>
      </c>
      <c r="Q199" s="11">
        <v>0</v>
      </c>
      <c r="R199" s="11">
        <f t="shared" si="86"/>
        <v>0</v>
      </c>
      <c r="S199" s="11">
        <v>0</v>
      </c>
      <c r="T199" s="11">
        <f t="shared" si="87"/>
        <v>0</v>
      </c>
      <c r="U199" s="13">
        <f t="shared" si="75"/>
        <v>0</v>
      </c>
      <c r="V199" s="11"/>
      <c r="W199" s="11">
        <f t="shared" si="88"/>
        <v>0</v>
      </c>
      <c r="X199" s="11">
        <f t="shared" si="89"/>
        <v>69.4</v>
      </c>
      <c r="Y199" s="11"/>
      <c r="AC199" s="2" t="e">
        <f>VLOOKUP(C199,'[5]6月养老保险明细导'!$B$1:$R$500,17,0)</f>
        <v>#N/A</v>
      </c>
      <c r="AD199" s="2" t="e">
        <f t="shared" si="80"/>
        <v>#N/A</v>
      </c>
      <c r="AE199" s="35" t="e">
        <f>VLOOKUP(C199,[7]export!$B$1:$I$388,8,0)</f>
        <v>#N/A</v>
      </c>
      <c r="AF199" s="2" t="e">
        <f>VLOOKUP(C199,[8]Sheet1!$B$1:$K$500,9,0)</f>
        <v>#N/A</v>
      </c>
      <c r="AG199" s="2" t="e">
        <f t="shared" si="81"/>
        <v>#N/A</v>
      </c>
      <c r="AH199" s="2">
        <f>VLOOKUP(C199,'2021.06'!$C$2:$M$500,9,0)</f>
        <v>0</v>
      </c>
      <c r="AI199" s="2">
        <f>VLOOKUP(D199,'2021.07'!$D$2:$M$435,7,0)</f>
        <v>0</v>
      </c>
      <c r="AJ199" s="2">
        <f t="shared" si="82"/>
        <v>0</v>
      </c>
      <c r="AL199" s="2" t="e">
        <f>VLOOKUP(D199,[9]Sheet1!$C$1:$H$500,6,0)</f>
        <v>#N/A</v>
      </c>
    </row>
    <row r="200" ht="20" customHeight="1" spans="1:38">
      <c r="A200" s="10">
        <f t="shared" si="76"/>
        <v>197</v>
      </c>
      <c r="B200" s="78"/>
      <c r="C200" s="84" t="s">
        <v>953</v>
      </c>
      <c r="D200" s="84" t="s">
        <v>954</v>
      </c>
      <c r="E200" s="11">
        <v>3245.4</v>
      </c>
      <c r="F200" s="11">
        <v>0</v>
      </c>
      <c r="G200" s="11">
        <v>0</v>
      </c>
      <c r="H200" s="13">
        <v>0</v>
      </c>
      <c r="I200" s="11">
        <f t="shared" si="83"/>
        <v>58.42</v>
      </c>
      <c r="J200" s="11">
        <f>VLOOKUP(C200,[10]补收!$G$2454:$H$2869,2,0)</f>
        <v>10.98</v>
      </c>
      <c r="K200" s="11">
        <f t="shared" si="84"/>
        <v>0</v>
      </c>
      <c r="L200" s="11">
        <v>0</v>
      </c>
      <c r="M200" s="11">
        <f t="shared" si="74"/>
        <v>0</v>
      </c>
      <c r="N200" s="13">
        <f t="shared" si="85"/>
        <v>0</v>
      </c>
      <c r="O200" s="11"/>
      <c r="P200" s="13">
        <f t="shared" si="77"/>
        <v>69.4</v>
      </c>
      <c r="Q200" s="11">
        <v>0</v>
      </c>
      <c r="R200" s="11">
        <f t="shared" si="86"/>
        <v>0</v>
      </c>
      <c r="S200" s="11">
        <v>0</v>
      </c>
      <c r="T200" s="11">
        <f t="shared" si="87"/>
        <v>0</v>
      </c>
      <c r="U200" s="13">
        <f t="shared" si="75"/>
        <v>0</v>
      </c>
      <c r="V200" s="11"/>
      <c r="W200" s="11">
        <f t="shared" si="88"/>
        <v>0</v>
      </c>
      <c r="X200" s="11">
        <f t="shared" si="89"/>
        <v>69.4</v>
      </c>
      <c r="Y200" s="11"/>
      <c r="AC200" s="2" t="e">
        <f>VLOOKUP(C200,'[5]6月养老保险明细导'!$B$1:$R$500,17,0)</f>
        <v>#N/A</v>
      </c>
      <c r="AD200" s="2" t="e">
        <f t="shared" si="80"/>
        <v>#N/A</v>
      </c>
      <c r="AE200" s="35" t="e">
        <f>VLOOKUP(C200,[7]export!$B$1:$I$388,8,0)</f>
        <v>#N/A</v>
      </c>
      <c r="AF200" s="2" t="e">
        <f>VLOOKUP(C200,[8]Sheet1!$B$1:$K$500,9,0)</f>
        <v>#N/A</v>
      </c>
      <c r="AG200" s="2" t="e">
        <f t="shared" si="81"/>
        <v>#N/A</v>
      </c>
      <c r="AH200" s="2">
        <f>VLOOKUP(C200,'2021.06'!$C$2:$M$500,9,0)</f>
        <v>0</v>
      </c>
      <c r="AI200" s="2">
        <f>VLOOKUP(D200,'2021.07'!$D$2:$M$435,7,0)</f>
        <v>0</v>
      </c>
      <c r="AJ200" s="2">
        <f t="shared" si="82"/>
        <v>0</v>
      </c>
      <c r="AL200" s="2" t="e">
        <f>VLOOKUP(D200,[9]Sheet1!$C$1:$H$500,6,0)</f>
        <v>#N/A</v>
      </c>
    </row>
    <row r="201" ht="20" customHeight="1" spans="1:38">
      <c r="A201" s="10">
        <f t="shared" si="76"/>
        <v>198</v>
      </c>
      <c r="B201" s="78"/>
      <c r="C201" s="84" t="s">
        <v>959</v>
      </c>
      <c r="D201" s="84" t="s">
        <v>960</v>
      </c>
      <c r="E201" s="11">
        <v>3245.4</v>
      </c>
      <c r="F201" s="11">
        <v>0</v>
      </c>
      <c r="G201" s="11">
        <v>0</v>
      </c>
      <c r="H201" s="13">
        <v>0</v>
      </c>
      <c r="I201" s="11">
        <f t="shared" si="83"/>
        <v>58.42</v>
      </c>
      <c r="J201" s="11">
        <f>VLOOKUP(C201,[10]补收!$G$2454:$H$2869,2,0)</f>
        <v>10.98</v>
      </c>
      <c r="K201" s="11">
        <f t="shared" si="84"/>
        <v>0</v>
      </c>
      <c r="L201" s="11">
        <v>0</v>
      </c>
      <c r="M201" s="11">
        <f t="shared" si="74"/>
        <v>0</v>
      </c>
      <c r="N201" s="13">
        <f t="shared" si="85"/>
        <v>0</v>
      </c>
      <c r="O201" s="11"/>
      <c r="P201" s="13">
        <f t="shared" si="77"/>
        <v>69.4</v>
      </c>
      <c r="Q201" s="11">
        <v>0</v>
      </c>
      <c r="R201" s="11">
        <f t="shared" si="86"/>
        <v>0</v>
      </c>
      <c r="S201" s="11">
        <v>0</v>
      </c>
      <c r="T201" s="11">
        <f t="shared" si="87"/>
        <v>0</v>
      </c>
      <c r="U201" s="13">
        <f t="shared" si="75"/>
        <v>0</v>
      </c>
      <c r="V201" s="11"/>
      <c r="W201" s="11">
        <f t="shared" si="88"/>
        <v>0</v>
      </c>
      <c r="X201" s="11">
        <f t="shared" si="89"/>
        <v>69.4</v>
      </c>
      <c r="Y201" s="11"/>
      <c r="AC201" s="2" t="e">
        <f>VLOOKUP(C201,'[5]6月养老保险明细导'!$B$1:$R$500,17,0)</f>
        <v>#N/A</v>
      </c>
      <c r="AD201" s="2" t="e">
        <f t="shared" si="80"/>
        <v>#N/A</v>
      </c>
      <c r="AE201" s="35" t="e">
        <f>VLOOKUP(C201,[7]export!$B$1:$I$388,8,0)</f>
        <v>#N/A</v>
      </c>
      <c r="AF201" s="2" t="e">
        <f>VLOOKUP(C201,[8]Sheet1!$B$1:$K$500,9,0)</f>
        <v>#N/A</v>
      </c>
      <c r="AG201" s="2" t="e">
        <f t="shared" si="81"/>
        <v>#N/A</v>
      </c>
      <c r="AH201" s="2">
        <f>VLOOKUP(C201,'2021.06'!$C$2:$M$500,9,0)</f>
        <v>0</v>
      </c>
      <c r="AI201" s="2">
        <f>VLOOKUP(D201,'2021.07'!$D$2:$M$435,7,0)</f>
        <v>0</v>
      </c>
      <c r="AJ201" s="2">
        <f t="shared" si="82"/>
        <v>0</v>
      </c>
      <c r="AL201" s="2" t="e">
        <f>VLOOKUP(D201,[9]Sheet1!$C$1:$H$500,6,0)</f>
        <v>#N/A</v>
      </c>
    </row>
    <row r="202" s="2" customFormat="1" ht="20" customHeight="1" spans="1:38">
      <c r="A202" s="10"/>
      <c r="B202" s="78"/>
      <c r="C202" s="84" t="s">
        <v>1180</v>
      </c>
      <c r="D202" s="84" t="s">
        <v>1181</v>
      </c>
      <c r="E202" s="11">
        <v>3245.4</v>
      </c>
      <c r="F202" s="11">
        <f>VLOOKUP(C202,'[11]9月'!$B:$Q,16,0)</f>
        <v>3245.4</v>
      </c>
      <c r="G202" s="11">
        <v>3245.4</v>
      </c>
      <c r="H202" s="13">
        <v>5228.42</v>
      </c>
      <c r="I202" s="11">
        <f t="shared" si="83"/>
        <v>58.42</v>
      </c>
      <c r="J202" s="11">
        <f>VLOOKUP(C202,[10]补收!$G$2454:$H$2869,2,0)</f>
        <v>3.66</v>
      </c>
      <c r="K202" s="11">
        <f t="shared" si="84"/>
        <v>519.264</v>
      </c>
      <c r="L202" s="11">
        <f>VLOOKUP(C202,[11]Sheet3!$L$1:$O$352,4,0)</f>
        <v>32.536</v>
      </c>
      <c r="M202" s="11">
        <f t="shared" si="74"/>
        <v>22.7178</v>
      </c>
      <c r="N202" s="13">
        <f t="shared" si="85"/>
        <v>444.42</v>
      </c>
      <c r="O202" s="11"/>
      <c r="P202" s="13">
        <f t="shared" si="77"/>
        <v>1081.0178</v>
      </c>
      <c r="Q202" s="11">
        <v>0</v>
      </c>
      <c r="R202" s="11">
        <f t="shared" si="86"/>
        <v>259.63</v>
      </c>
      <c r="S202" s="11">
        <f>VLOOKUP(C202,[11]Sheet3!$A:$B,2,0)</f>
        <v>16.27</v>
      </c>
      <c r="T202" s="11">
        <f t="shared" si="87"/>
        <v>9.74</v>
      </c>
      <c r="U202" s="13">
        <f t="shared" si="75"/>
        <v>104.57</v>
      </c>
      <c r="V202" s="11"/>
      <c r="W202" s="11">
        <f t="shared" si="88"/>
        <v>390.21</v>
      </c>
      <c r="X202" s="11">
        <f t="shared" si="89"/>
        <v>1471.2278</v>
      </c>
      <c r="Y202" s="11"/>
      <c r="Z202" s="2" t="s">
        <v>50</v>
      </c>
      <c r="AE202" s="35"/>
      <c r="AI202" s="2" t="e">
        <f>VLOOKUP(D202,'2021.07'!$D$2:$M$435,7,0)</f>
        <v>#N/A</v>
      </c>
      <c r="AJ202" s="2" t="e">
        <f t="shared" si="82"/>
        <v>#N/A</v>
      </c>
      <c r="AL202" s="2" t="str">
        <f>VLOOKUP(D202,[9]Sheet1!$C$1:$H$500,6,0)</f>
        <v>正常应缴</v>
      </c>
    </row>
    <row r="203" s="2" customFormat="1" ht="20" customHeight="1" spans="1:38">
      <c r="A203" s="10"/>
      <c r="B203" s="78"/>
      <c r="C203" s="84" t="s">
        <v>1186</v>
      </c>
      <c r="D203" s="84" t="s">
        <v>1187</v>
      </c>
      <c r="E203" s="11">
        <v>3245.4</v>
      </c>
      <c r="F203" s="11">
        <f>VLOOKUP(C203,'[11]9月'!$B:$Q,16,0)</f>
        <v>3245.4</v>
      </c>
      <c r="G203" s="11">
        <v>3245.4</v>
      </c>
      <c r="H203" s="13">
        <v>5228.42</v>
      </c>
      <c r="I203" s="11">
        <f t="shared" si="83"/>
        <v>58.42</v>
      </c>
      <c r="J203" s="11">
        <f>VLOOKUP(C203,[10]补收!$G$2454:$H$2869,2,0)</f>
        <v>3.66</v>
      </c>
      <c r="K203" s="11">
        <f t="shared" si="84"/>
        <v>519.264</v>
      </c>
      <c r="L203" s="11">
        <f>VLOOKUP(C203,[11]Sheet3!$L$1:$O$352,4,0)</f>
        <v>32.536</v>
      </c>
      <c r="M203" s="11">
        <f t="shared" si="74"/>
        <v>22.7178</v>
      </c>
      <c r="N203" s="13">
        <f t="shared" si="85"/>
        <v>444.42</v>
      </c>
      <c r="O203" s="11"/>
      <c r="P203" s="13">
        <f t="shared" si="77"/>
        <v>1081.0178</v>
      </c>
      <c r="Q203" s="11">
        <v>0</v>
      </c>
      <c r="R203" s="11">
        <f t="shared" si="86"/>
        <v>259.63</v>
      </c>
      <c r="S203" s="11">
        <f>VLOOKUP(C203,[11]Sheet3!$A:$B,2,0)</f>
        <v>16.27</v>
      </c>
      <c r="T203" s="11">
        <f t="shared" si="87"/>
        <v>9.74</v>
      </c>
      <c r="U203" s="13">
        <f t="shared" si="75"/>
        <v>104.57</v>
      </c>
      <c r="V203" s="11"/>
      <c r="W203" s="11">
        <f t="shared" si="88"/>
        <v>390.21</v>
      </c>
      <c r="X203" s="11">
        <f t="shared" si="89"/>
        <v>1471.2278</v>
      </c>
      <c r="Y203" s="11"/>
      <c r="Z203" s="2" t="s">
        <v>50</v>
      </c>
      <c r="AE203" s="35"/>
      <c r="AI203" s="2" t="e">
        <f>VLOOKUP(D203,'2021.07'!$D$2:$M$435,7,0)</f>
        <v>#N/A</v>
      </c>
      <c r="AJ203" s="2" t="e">
        <f t="shared" si="82"/>
        <v>#N/A</v>
      </c>
      <c r="AL203" s="2" t="str">
        <f>VLOOKUP(D203,[9]Sheet1!$C$1:$H$500,6,0)</f>
        <v>正常应缴</v>
      </c>
    </row>
    <row r="204" s="2" customFormat="1" ht="20" customHeight="1" spans="1:38">
      <c r="A204" s="10"/>
      <c r="B204" s="78"/>
      <c r="C204" s="84" t="s">
        <v>1188</v>
      </c>
      <c r="D204" s="84" t="s">
        <v>1189</v>
      </c>
      <c r="E204" s="11">
        <v>3245.4</v>
      </c>
      <c r="F204" s="11">
        <f>VLOOKUP(C204,'[11]9月'!$B:$Q,16,0)</f>
        <v>3245.4</v>
      </c>
      <c r="G204" s="11">
        <v>3245.4</v>
      </c>
      <c r="H204" s="13">
        <v>5228.42</v>
      </c>
      <c r="I204" s="11">
        <f t="shared" si="83"/>
        <v>58.42</v>
      </c>
      <c r="J204" s="11">
        <f>VLOOKUP(C204,[10]补收!$G$2454:$H$2869,2,0)</f>
        <v>3.66</v>
      </c>
      <c r="K204" s="11">
        <f t="shared" si="84"/>
        <v>519.264</v>
      </c>
      <c r="L204" s="11">
        <f>VLOOKUP(C204,[11]Sheet3!$L$1:$O$352,4,0)</f>
        <v>32.536</v>
      </c>
      <c r="M204" s="11">
        <f t="shared" si="74"/>
        <v>22.7178</v>
      </c>
      <c r="N204" s="13">
        <f t="shared" si="85"/>
        <v>444.42</v>
      </c>
      <c r="O204" s="11"/>
      <c r="P204" s="13">
        <f t="shared" si="77"/>
        <v>1081.0178</v>
      </c>
      <c r="Q204" s="11">
        <v>0</v>
      </c>
      <c r="R204" s="11">
        <f t="shared" si="86"/>
        <v>259.63</v>
      </c>
      <c r="S204" s="11">
        <f>VLOOKUP(C204,[11]Sheet3!$A:$B,2,0)</f>
        <v>16.27</v>
      </c>
      <c r="T204" s="11">
        <f t="shared" si="87"/>
        <v>9.74</v>
      </c>
      <c r="U204" s="13">
        <f t="shared" si="75"/>
        <v>104.57</v>
      </c>
      <c r="V204" s="11"/>
      <c r="W204" s="11">
        <f t="shared" si="88"/>
        <v>390.21</v>
      </c>
      <c r="X204" s="11">
        <f t="shared" si="89"/>
        <v>1471.2278</v>
      </c>
      <c r="Y204" s="11"/>
      <c r="Z204" s="2" t="s">
        <v>50</v>
      </c>
      <c r="AE204" s="35"/>
      <c r="AI204" s="2" t="e">
        <f>VLOOKUP(D204,'2021.07'!$D$2:$M$435,7,0)</f>
        <v>#N/A</v>
      </c>
      <c r="AJ204" s="2" t="e">
        <f t="shared" si="82"/>
        <v>#N/A</v>
      </c>
      <c r="AL204" s="2" t="str">
        <f>VLOOKUP(D204,[9]Sheet1!$C$1:$H$500,6,0)</f>
        <v>正常应缴</v>
      </c>
    </row>
    <row r="205" s="2" customFormat="1" ht="20" customHeight="1" spans="1:38">
      <c r="A205" s="10"/>
      <c r="B205" s="78"/>
      <c r="C205" s="84" t="s">
        <v>1190</v>
      </c>
      <c r="D205" s="84" t="s">
        <v>1191</v>
      </c>
      <c r="E205" s="11">
        <v>3245.4</v>
      </c>
      <c r="F205" s="11">
        <f>VLOOKUP(C205,'[11]9月'!$B:$Q,16,0)</f>
        <v>3245.4</v>
      </c>
      <c r="G205" s="11">
        <v>3245.4</v>
      </c>
      <c r="H205" s="13">
        <v>5228.42</v>
      </c>
      <c r="I205" s="11">
        <f t="shared" si="83"/>
        <v>58.42</v>
      </c>
      <c r="J205" s="11">
        <f>VLOOKUP(C205,[10]补收!$G$2454:$H$2869,2,0)</f>
        <v>3.66</v>
      </c>
      <c r="K205" s="11">
        <f t="shared" si="84"/>
        <v>519.264</v>
      </c>
      <c r="L205" s="11">
        <f>VLOOKUP(C205,[11]Sheet3!$L$1:$O$352,4,0)</f>
        <v>32.536</v>
      </c>
      <c r="M205" s="11">
        <f t="shared" si="74"/>
        <v>22.7178</v>
      </c>
      <c r="N205" s="13">
        <f t="shared" si="85"/>
        <v>444.42</v>
      </c>
      <c r="O205" s="11"/>
      <c r="P205" s="13">
        <f t="shared" si="77"/>
        <v>1081.0178</v>
      </c>
      <c r="Q205" s="11">
        <v>0</v>
      </c>
      <c r="R205" s="11">
        <f t="shared" si="86"/>
        <v>259.63</v>
      </c>
      <c r="S205" s="11">
        <f>VLOOKUP(C205,[11]Sheet3!$A:$B,2,0)</f>
        <v>16.27</v>
      </c>
      <c r="T205" s="11">
        <f t="shared" si="87"/>
        <v>9.74</v>
      </c>
      <c r="U205" s="13">
        <f t="shared" si="75"/>
        <v>104.57</v>
      </c>
      <c r="V205" s="11"/>
      <c r="W205" s="11">
        <f t="shared" si="88"/>
        <v>390.21</v>
      </c>
      <c r="X205" s="11">
        <f t="shared" si="89"/>
        <v>1471.2278</v>
      </c>
      <c r="Y205" s="11"/>
      <c r="Z205" s="2" t="s">
        <v>50</v>
      </c>
      <c r="AE205" s="35"/>
      <c r="AI205" s="2" t="e">
        <f>VLOOKUP(D205,'2021.07'!$D$2:$M$435,7,0)</f>
        <v>#N/A</v>
      </c>
      <c r="AJ205" s="2" t="e">
        <f t="shared" si="82"/>
        <v>#N/A</v>
      </c>
      <c r="AL205" s="2" t="str">
        <f>VLOOKUP(D205,[9]Sheet1!$C$1:$H$500,6,0)</f>
        <v>正常应缴</v>
      </c>
    </row>
    <row r="206" s="2" customFormat="1" ht="20" customHeight="1" spans="1:38">
      <c r="A206" s="10">
        <v>185</v>
      </c>
      <c r="B206" s="78"/>
      <c r="C206" s="84" t="s">
        <v>943</v>
      </c>
      <c r="D206" s="84" t="s">
        <v>944</v>
      </c>
      <c r="E206" s="11">
        <v>3245.4</v>
      </c>
      <c r="F206" s="11">
        <f>VLOOKUP(C206,'[11]9月'!$B:$Q,16,0)</f>
        <v>3245.4</v>
      </c>
      <c r="G206" s="11">
        <v>3245.4</v>
      </c>
      <c r="H206" s="13">
        <v>5228.42</v>
      </c>
      <c r="I206" s="11">
        <f t="shared" si="83"/>
        <v>58.42</v>
      </c>
      <c r="J206" s="11">
        <v>10.98</v>
      </c>
      <c r="K206" s="11">
        <f t="shared" si="84"/>
        <v>519.264</v>
      </c>
      <c r="L206" s="11">
        <f>VLOOKUP(C206,[11]Sheet3!$L$1:$O$352,4,0)</f>
        <v>97.608</v>
      </c>
      <c r="M206" s="11">
        <f t="shared" si="74"/>
        <v>22.7178</v>
      </c>
      <c r="N206" s="13">
        <f t="shared" si="85"/>
        <v>444.42</v>
      </c>
      <c r="O206" s="11"/>
      <c r="P206" s="13">
        <v>1007.209</v>
      </c>
      <c r="Q206" s="11">
        <v>0</v>
      </c>
      <c r="R206" s="11">
        <f t="shared" si="86"/>
        <v>259.63</v>
      </c>
      <c r="S206" s="11">
        <f>VLOOKUP(C206,[11]Sheet3!$A:$B,2,0)</f>
        <v>48.81</v>
      </c>
      <c r="T206" s="11">
        <f t="shared" si="87"/>
        <v>9.74</v>
      </c>
      <c r="U206" s="13">
        <f t="shared" si="75"/>
        <v>104.57</v>
      </c>
      <c r="V206" s="11"/>
      <c r="W206" s="11">
        <f t="shared" si="88"/>
        <v>422.75</v>
      </c>
      <c r="X206" s="11">
        <f t="shared" si="89"/>
        <v>1429.959</v>
      </c>
      <c r="Y206" s="11"/>
      <c r="AB206" s="2">
        <v>486.728</v>
      </c>
      <c r="AC206" s="2">
        <v>0</v>
      </c>
      <c r="AD206" s="2">
        <v>243.36</v>
      </c>
      <c r="AE206" s="35" t="s">
        <v>1216</v>
      </c>
      <c r="AF206" s="2">
        <v>9.13</v>
      </c>
      <c r="AG206" s="2">
        <v>0</v>
      </c>
      <c r="AH206" s="2">
        <v>0</v>
      </c>
      <c r="AI206" s="2">
        <v>21.301</v>
      </c>
      <c r="AJ206" s="2">
        <v>0</v>
      </c>
      <c r="AL206" s="2" t="s">
        <v>1225</v>
      </c>
    </row>
    <row r="207" ht="20" customHeight="1" spans="1:38">
      <c r="A207" s="10">
        <f t="shared" ref="A207:A236" si="90">ROW()-3</f>
        <v>204</v>
      </c>
      <c r="B207" s="77" t="s">
        <v>391</v>
      </c>
      <c r="C207" s="11" t="s">
        <v>392</v>
      </c>
      <c r="D207" s="11" t="s">
        <v>393</v>
      </c>
      <c r="E207" s="11">
        <v>3245.4</v>
      </c>
      <c r="F207" s="11">
        <f>VLOOKUP(C207,'[11]9月'!$B:$Q,16,0)</f>
        <v>3245.4</v>
      </c>
      <c r="G207" s="11">
        <v>3245.4</v>
      </c>
      <c r="H207" s="13">
        <v>5228.42</v>
      </c>
      <c r="I207" s="11">
        <f t="shared" si="83"/>
        <v>58.42</v>
      </c>
      <c r="J207" s="11">
        <f>VLOOKUP(C207,[10]补收!$G$2454:$H$2869,2,0)</f>
        <v>58.96</v>
      </c>
      <c r="K207" s="11">
        <f t="shared" si="84"/>
        <v>519.264</v>
      </c>
      <c r="L207" s="11">
        <f>VLOOKUP(C207,[11]Sheet3!$L$1:$O$352,4,0)</f>
        <v>523.776</v>
      </c>
      <c r="M207" s="11">
        <f t="shared" si="74"/>
        <v>22.7178</v>
      </c>
      <c r="N207" s="13">
        <f t="shared" si="85"/>
        <v>444.42</v>
      </c>
      <c r="O207" s="13"/>
      <c r="P207" s="13">
        <f t="shared" ref="P207:P235" si="91">SUM(I207:O207)</f>
        <v>1627.5578</v>
      </c>
      <c r="Q207" s="11">
        <v>0</v>
      </c>
      <c r="R207" s="11">
        <f t="shared" si="86"/>
        <v>259.63</v>
      </c>
      <c r="S207" s="11">
        <f>VLOOKUP(C207,[11]Sheet3!$A:$B,2,0)</f>
        <v>261.84</v>
      </c>
      <c r="T207" s="11">
        <f t="shared" si="87"/>
        <v>9.74</v>
      </c>
      <c r="U207" s="13">
        <f t="shared" si="75"/>
        <v>104.57</v>
      </c>
      <c r="V207" s="13"/>
      <c r="W207" s="11">
        <f t="shared" si="88"/>
        <v>635.78</v>
      </c>
      <c r="X207" s="11">
        <f t="shared" si="89"/>
        <v>2263.3378</v>
      </c>
      <c r="Y207" s="11"/>
      <c r="Z207" s="2" t="str">
        <f>VLOOKUP(D207,[3]汇总!I$2:J$326,2,0)</f>
        <v>√</v>
      </c>
      <c r="AA207" s="2">
        <f>VLOOKUP(D207,'[4]2021.05'!$E$5:$F$203,2,0)</f>
        <v>1790</v>
      </c>
      <c r="AB207" s="2">
        <f t="shared" ref="AB207:AB228" si="92">K207*1</f>
        <v>519.264</v>
      </c>
      <c r="AC207" s="2">
        <f t="shared" ref="AC207:AC228" si="93">K207-AB207</f>
        <v>0</v>
      </c>
      <c r="AD207" s="2">
        <f t="shared" ref="AD207:AD234" si="94">R207-AC207</f>
        <v>259.63</v>
      </c>
      <c r="AE207" s="35" t="str">
        <f>VLOOKUP(C207,[7]export!$B$1:$I$388,8,0)</f>
        <v>226.9</v>
      </c>
      <c r="AF207" s="2">
        <f>VLOOKUP(C207,[8]Sheet1!$B$1:$K$500,9,0)</f>
        <v>8.51</v>
      </c>
      <c r="AG207" s="2">
        <f t="shared" ref="AG207:AG236" si="95">T207-AF207</f>
        <v>1.23</v>
      </c>
      <c r="AH207" s="2">
        <f>VLOOKUP(C207,'2021.06'!$C$2:$M$500,9,0)</f>
        <v>424.17</v>
      </c>
      <c r="AI207" s="2">
        <f>VLOOKUP(D207,'2021.07'!$D$2:$M$435,7,0)</f>
        <v>19.859</v>
      </c>
      <c r="AJ207" s="2">
        <f t="shared" ref="AJ207:AJ232" si="96">AI207-M207</f>
        <v>-2.8588</v>
      </c>
      <c r="AL207" s="2" t="str">
        <f>VLOOKUP(D207,[9]Sheet1!$C$1:$H$500,6,0)</f>
        <v>正常应缴</v>
      </c>
    </row>
    <row r="208" ht="20" customHeight="1" spans="1:38">
      <c r="A208" s="10">
        <f t="shared" si="90"/>
        <v>205</v>
      </c>
      <c r="B208" s="78"/>
      <c r="C208" s="11" t="s">
        <v>394</v>
      </c>
      <c r="D208" s="11" t="s">
        <v>395</v>
      </c>
      <c r="E208" s="11">
        <v>3245.4</v>
      </c>
      <c r="F208" s="11">
        <f>VLOOKUP(C208,'[11]9月'!$B:$Q,16,0)</f>
        <v>3245.4</v>
      </c>
      <c r="G208" s="11">
        <v>3245.4</v>
      </c>
      <c r="H208" s="13">
        <v>5228.42</v>
      </c>
      <c r="I208" s="11">
        <f t="shared" si="83"/>
        <v>58.42</v>
      </c>
      <c r="J208" s="11">
        <f>VLOOKUP(C208,[10]补收!$G$2454:$H$2869,2,0)</f>
        <v>58.96</v>
      </c>
      <c r="K208" s="11">
        <f t="shared" si="84"/>
        <v>519.264</v>
      </c>
      <c r="L208" s="11">
        <f>VLOOKUP(C208,[11]Sheet3!$L$1:$O$352,4,0)</f>
        <v>523.776</v>
      </c>
      <c r="M208" s="11">
        <f t="shared" si="74"/>
        <v>22.7178</v>
      </c>
      <c r="N208" s="13">
        <f t="shared" si="85"/>
        <v>444.42</v>
      </c>
      <c r="O208" s="13"/>
      <c r="P208" s="13">
        <f t="shared" si="91"/>
        <v>1627.5578</v>
      </c>
      <c r="Q208" s="11">
        <v>0</v>
      </c>
      <c r="R208" s="11">
        <f t="shared" si="86"/>
        <v>259.63</v>
      </c>
      <c r="S208" s="11">
        <f>VLOOKUP(C208,[11]Sheet3!$A:$B,2,0)</f>
        <v>261.84</v>
      </c>
      <c r="T208" s="11">
        <f t="shared" si="87"/>
        <v>9.74</v>
      </c>
      <c r="U208" s="13">
        <f t="shared" si="75"/>
        <v>104.57</v>
      </c>
      <c r="V208" s="13"/>
      <c r="W208" s="11">
        <f t="shared" si="88"/>
        <v>635.78</v>
      </c>
      <c r="X208" s="11">
        <f t="shared" si="89"/>
        <v>2263.3378</v>
      </c>
      <c r="Y208" s="11"/>
      <c r="Z208" s="2" t="str">
        <f>VLOOKUP(D208,[3]汇总!I$2:J$326,2,0)</f>
        <v>√</v>
      </c>
      <c r="AA208" s="2">
        <f>VLOOKUP(D208,'[4]2021.05'!$E$5:$F$203,2,0)</f>
        <v>1790</v>
      </c>
      <c r="AB208" s="2">
        <f t="shared" si="92"/>
        <v>519.264</v>
      </c>
      <c r="AC208" s="2">
        <f t="shared" si="93"/>
        <v>0</v>
      </c>
      <c r="AD208" s="2">
        <f t="shared" si="94"/>
        <v>259.63</v>
      </c>
      <c r="AE208" s="35" t="str">
        <f>VLOOKUP(C208,[7]export!$B$1:$I$388,8,0)</f>
        <v>226.9</v>
      </c>
      <c r="AF208" s="2">
        <f>VLOOKUP(C208,[8]Sheet1!$B$1:$K$500,9,0)</f>
        <v>8.51</v>
      </c>
      <c r="AG208" s="2">
        <f t="shared" si="95"/>
        <v>1.23</v>
      </c>
      <c r="AH208" s="2">
        <f>VLOOKUP(C208,'2021.06'!$C$2:$M$500,9,0)</f>
        <v>424.17</v>
      </c>
      <c r="AI208" s="2">
        <f>VLOOKUP(D208,'2021.07'!$D$2:$M$435,7,0)</f>
        <v>19.859</v>
      </c>
      <c r="AJ208" s="2">
        <f t="shared" si="96"/>
        <v>-2.8588</v>
      </c>
      <c r="AL208" s="2" t="str">
        <f>VLOOKUP(D208,[9]Sheet1!$C$1:$H$500,6,0)</f>
        <v>正常应缴</v>
      </c>
    </row>
    <row r="209" ht="20" customHeight="1" spans="1:38">
      <c r="A209" s="10">
        <f t="shared" si="90"/>
        <v>206</v>
      </c>
      <c r="B209" s="78"/>
      <c r="C209" s="11" t="s">
        <v>396</v>
      </c>
      <c r="D209" s="11" t="s">
        <v>397</v>
      </c>
      <c r="E209" s="11">
        <v>3245.4</v>
      </c>
      <c r="F209" s="11">
        <f>VLOOKUP(C209,'[11]9月'!$B:$Q,16,0)</f>
        <v>3245.4</v>
      </c>
      <c r="G209" s="11">
        <v>3245.4</v>
      </c>
      <c r="H209" s="13">
        <v>5228.42</v>
      </c>
      <c r="I209" s="11">
        <f t="shared" si="83"/>
        <v>58.42</v>
      </c>
      <c r="J209" s="11">
        <f>VLOOKUP(C209,[10]补收!$G$2454:$H$2869,2,0)</f>
        <v>58.96</v>
      </c>
      <c r="K209" s="11">
        <f t="shared" si="84"/>
        <v>519.264</v>
      </c>
      <c r="L209" s="11">
        <f>VLOOKUP(C209,[11]Sheet3!$L$1:$O$352,4,0)</f>
        <v>523.776</v>
      </c>
      <c r="M209" s="11">
        <f t="shared" si="74"/>
        <v>22.7178</v>
      </c>
      <c r="N209" s="13">
        <f t="shared" si="85"/>
        <v>444.42</v>
      </c>
      <c r="O209" s="13"/>
      <c r="P209" s="13">
        <f t="shared" si="91"/>
        <v>1627.5578</v>
      </c>
      <c r="Q209" s="11">
        <v>0</v>
      </c>
      <c r="R209" s="11">
        <f t="shared" si="86"/>
        <v>259.63</v>
      </c>
      <c r="S209" s="11">
        <f>VLOOKUP(C209,[11]Sheet3!$A:$B,2,0)</f>
        <v>261.84</v>
      </c>
      <c r="T209" s="11">
        <f t="shared" si="87"/>
        <v>9.74</v>
      </c>
      <c r="U209" s="13">
        <f t="shared" si="75"/>
        <v>104.57</v>
      </c>
      <c r="V209" s="13"/>
      <c r="W209" s="11">
        <f t="shared" si="88"/>
        <v>635.78</v>
      </c>
      <c r="X209" s="11">
        <f t="shared" si="89"/>
        <v>2263.3378</v>
      </c>
      <c r="Y209" s="11"/>
      <c r="Z209" s="2" t="str">
        <f>VLOOKUP(D209,[3]汇总!I$2:J$326,2,0)</f>
        <v>√</v>
      </c>
      <c r="AA209" s="2">
        <f>VLOOKUP(D209,'[4]2021.05'!$E$5:$F$203,2,0)</f>
        <v>1790</v>
      </c>
      <c r="AB209" s="2">
        <f t="shared" si="92"/>
        <v>519.264</v>
      </c>
      <c r="AC209" s="2">
        <f t="shared" si="93"/>
        <v>0</v>
      </c>
      <c r="AD209" s="2">
        <f t="shared" si="94"/>
        <v>259.63</v>
      </c>
      <c r="AE209" s="35" t="str">
        <f>VLOOKUP(C209,[7]export!$B$1:$I$388,8,0)</f>
        <v>226.9</v>
      </c>
      <c r="AF209" s="2">
        <f>VLOOKUP(C209,[8]Sheet1!$B$1:$K$500,9,0)</f>
        <v>8.51</v>
      </c>
      <c r="AG209" s="2">
        <f t="shared" si="95"/>
        <v>1.23</v>
      </c>
      <c r="AH209" s="2">
        <f>VLOOKUP(C209,'2021.06'!$C$2:$M$500,9,0)</f>
        <v>424.17</v>
      </c>
      <c r="AI209" s="2">
        <f>VLOOKUP(D209,'2021.07'!$D$2:$M$435,7,0)</f>
        <v>19.859</v>
      </c>
      <c r="AJ209" s="2">
        <f t="shared" si="96"/>
        <v>-2.8588</v>
      </c>
      <c r="AL209" s="2" t="str">
        <f>VLOOKUP(D209,[9]Sheet1!$C$1:$H$500,6,0)</f>
        <v>正常应缴</v>
      </c>
    </row>
    <row r="210" ht="20" customHeight="1" spans="1:38">
      <c r="A210" s="10">
        <f t="shared" si="90"/>
        <v>207</v>
      </c>
      <c r="B210" s="78"/>
      <c r="C210" s="11" t="s">
        <v>398</v>
      </c>
      <c r="D210" s="11" t="s">
        <v>399</v>
      </c>
      <c r="E210" s="11">
        <v>3245.4</v>
      </c>
      <c r="F210" s="11">
        <f>VLOOKUP(C210,'[11]9月'!$B:$Q,16,0)</f>
        <v>3245.4</v>
      </c>
      <c r="G210" s="11">
        <v>3245.4</v>
      </c>
      <c r="H210" s="13">
        <v>5228.42</v>
      </c>
      <c r="I210" s="11">
        <f t="shared" si="83"/>
        <v>58.42</v>
      </c>
      <c r="J210" s="11">
        <f>VLOOKUP(C210,[10]补收!$G$2454:$H$2869,2,0)</f>
        <v>58.96</v>
      </c>
      <c r="K210" s="11">
        <f t="shared" si="84"/>
        <v>519.264</v>
      </c>
      <c r="L210" s="11">
        <f>VLOOKUP(C210,[11]Sheet3!$L$1:$O$352,4,0)</f>
        <v>523.776</v>
      </c>
      <c r="M210" s="11">
        <f t="shared" si="74"/>
        <v>22.7178</v>
      </c>
      <c r="N210" s="13">
        <f t="shared" si="85"/>
        <v>444.42</v>
      </c>
      <c r="O210" s="13"/>
      <c r="P210" s="13">
        <f t="shared" si="91"/>
        <v>1627.5578</v>
      </c>
      <c r="Q210" s="11">
        <v>0</v>
      </c>
      <c r="R210" s="11">
        <f t="shared" si="86"/>
        <v>259.63</v>
      </c>
      <c r="S210" s="11">
        <f>VLOOKUP(C210,[11]Sheet3!$A:$B,2,0)</f>
        <v>261.84</v>
      </c>
      <c r="T210" s="11">
        <f t="shared" si="87"/>
        <v>9.74</v>
      </c>
      <c r="U210" s="13">
        <f t="shared" si="75"/>
        <v>104.57</v>
      </c>
      <c r="V210" s="13"/>
      <c r="W210" s="11">
        <f t="shared" si="88"/>
        <v>635.78</v>
      </c>
      <c r="X210" s="11">
        <f t="shared" si="89"/>
        <v>2263.3378</v>
      </c>
      <c r="Y210" s="11"/>
      <c r="Z210" s="2" t="str">
        <f>VLOOKUP(D210,[3]汇总!I$2:J$326,2,0)</f>
        <v>√</v>
      </c>
      <c r="AA210" s="2">
        <f>VLOOKUP(D210,'[4]2021.05'!$E$5:$F$203,2,0)</f>
        <v>1790</v>
      </c>
      <c r="AB210" s="2">
        <f t="shared" si="92"/>
        <v>519.264</v>
      </c>
      <c r="AC210" s="2">
        <f t="shared" si="93"/>
        <v>0</v>
      </c>
      <c r="AD210" s="2">
        <f t="shared" si="94"/>
        <v>259.63</v>
      </c>
      <c r="AE210" s="35" t="str">
        <f>VLOOKUP(C210,[7]export!$B$1:$I$388,8,0)</f>
        <v>226.9</v>
      </c>
      <c r="AF210" s="2">
        <f>VLOOKUP(C210,[8]Sheet1!$B$1:$K$500,9,0)</f>
        <v>8.51</v>
      </c>
      <c r="AG210" s="2">
        <f t="shared" si="95"/>
        <v>1.23</v>
      </c>
      <c r="AH210" s="2">
        <f>VLOOKUP(C210,'2021.06'!$C$2:$M$500,9,0)</f>
        <v>424.17</v>
      </c>
      <c r="AI210" s="2">
        <f>VLOOKUP(D210,'2021.07'!$D$2:$M$435,7,0)</f>
        <v>19.859</v>
      </c>
      <c r="AJ210" s="2">
        <f t="shared" si="96"/>
        <v>-2.8588</v>
      </c>
      <c r="AL210" s="2" t="str">
        <f>VLOOKUP(D210,[9]Sheet1!$C$1:$H$500,6,0)</f>
        <v>正常应缴</v>
      </c>
    </row>
    <row r="211" ht="20" customHeight="1" spans="1:38">
      <c r="A211" s="10">
        <f t="shared" si="90"/>
        <v>208</v>
      </c>
      <c r="B211" s="78"/>
      <c r="C211" s="11" t="s">
        <v>402</v>
      </c>
      <c r="D211" s="11" t="s">
        <v>403</v>
      </c>
      <c r="E211" s="11">
        <v>3245.4</v>
      </c>
      <c r="F211" s="11">
        <f>VLOOKUP(C211,'[11]9月'!$B:$Q,16,0)</f>
        <v>3245.4</v>
      </c>
      <c r="G211" s="11">
        <v>3245.4</v>
      </c>
      <c r="H211" s="13">
        <v>5228.42</v>
      </c>
      <c r="I211" s="11">
        <f t="shared" si="83"/>
        <v>58.42</v>
      </c>
      <c r="J211" s="11">
        <f>VLOOKUP(C211,[10]补收!$G$2454:$H$2869,2,0)</f>
        <v>58.96</v>
      </c>
      <c r="K211" s="11">
        <f t="shared" si="84"/>
        <v>519.264</v>
      </c>
      <c r="L211" s="11">
        <f>VLOOKUP(C211,[11]Sheet3!$L$1:$O$352,4,0)</f>
        <v>523.776</v>
      </c>
      <c r="M211" s="11">
        <f t="shared" si="74"/>
        <v>22.7178</v>
      </c>
      <c r="N211" s="13">
        <f t="shared" si="85"/>
        <v>444.42</v>
      </c>
      <c r="O211" s="13"/>
      <c r="P211" s="13">
        <f t="shared" si="91"/>
        <v>1627.5578</v>
      </c>
      <c r="Q211" s="11">
        <v>0</v>
      </c>
      <c r="R211" s="11">
        <f t="shared" si="86"/>
        <v>259.63</v>
      </c>
      <c r="S211" s="11">
        <f>VLOOKUP(C211,[11]Sheet3!$A:$B,2,0)</f>
        <v>261.84</v>
      </c>
      <c r="T211" s="11">
        <f t="shared" si="87"/>
        <v>9.74</v>
      </c>
      <c r="U211" s="13">
        <f t="shared" si="75"/>
        <v>104.57</v>
      </c>
      <c r="V211" s="13"/>
      <c r="W211" s="11">
        <f t="shared" si="88"/>
        <v>635.78</v>
      </c>
      <c r="X211" s="11">
        <f t="shared" si="89"/>
        <v>2263.3378</v>
      </c>
      <c r="Y211" s="11"/>
      <c r="Z211" s="2" t="str">
        <f>VLOOKUP(D211,[3]汇总!I$2:J$326,2,0)</f>
        <v>√</v>
      </c>
      <c r="AA211" s="2">
        <f>VLOOKUP(D211,'[4]2021.05'!$E$5:$F$203,2,0)</f>
        <v>1790</v>
      </c>
      <c r="AB211" s="2">
        <f t="shared" si="92"/>
        <v>519.264</v>
      </c>
      <c r="AC211" s="2">
        <f t="shared" si="93"/>
        <v>0</v>
      </c>
      <c r="AD211" s="2">
        <f t="shared" si="94"/>
        <v>259.63</v>
      </c>
      <c r="AE211" s="35" t="str">
        <f>VLOOKUP(C211,[7]export!$B$1:$I$388,8,0)</f>
        <v>226.9</v>
      </c>
      <c r="AF211" s="2">
        <f>VLOOKUP(C211,[8]Sheet1!$B$1:$K$500,9,0)</f>
        <v>8.51</v>
      </c>
      <c r="AG211" s="2">
        <f t="shared" si="95"/>
        <v>1.23</v>
      </c>
      <c r="AH211" s="2">
        <f>VLOOKUP(C211,'2021.06'!$C$2:$M$500,9,0)</f>
        <v>424.17</v>
      </c>
      <c r="AI211" s="2">
        <f>VLOOKUP(D211,'2021.07'!$D$2:$M$435,7,0)</f>
        <v>19.859</v>
      </c>
      <c r="AJ211" s="2">
        <f t="shared" si="96"/>
        <v>-2.8588</v>
      </c>
      <c r="AL211" s="2" t="str">
        <f>VLOOKUP(D211,[9]Sheet1!$C$1:$H$500,6,0)</f>
        <v>正常应缴</v>
      </c>
    </row>
    <row r="212" ht="20" customHeight="1" spans="1:38">
      <c r="A212" s="10">
        <f t="shared" si="90"/>
        <v>209</v>
      </c>
      <c r="B212" s="78"/>
      <c r="C212" s="11" t="s">
        <v>404</v>
      </c>
      <c r="D212" s="11" t="s">
        <v>405</v>
      </c>
      <c r="E212" s="11">
        <v>3245.4</v>
      </c>
      <c r="F212" s="11">
        <f>VLOOKUP(C212,'[11]9月'!$B:$Q,16,0)</f>
        <v>3245.4</v>
      </c>
      <c r="G212" s="11">
        <v>3245.4</v>
      </c>
      <c r="H212" s="13">
        <v>5228.42</v>
      </c>
      <c r="I212" s="11">
        <f t="shared" si="83"/>
        <v>58.42</v>
      </c>
      <c r="J212" s="11">
        <f>VLOOKUP(C212,[10]补收!$G$2454:$H$2869,2,0)</f>
        <v>58.96</v>
      </c>
      <c r="K212" s="11">
        <f t="shared" si="84"/>
        <v>519.264</v>
      </c>
      <c r="L212" s="11">
        <f>VLOOKUP(C212,[11]Sheet3!$L$1:$O$352,4,0)</f>
        <v>523.776</v>
      </c>
      <c r="M212" s="11">
        <f t="shared" ref="M212:M275" si="97">G212*0.007</f>
        <v>22.7178</v>
      </c>
      <c r="N212" s="13">
        <f t="shared" si="85"/>
        <v>444.42</v>
      </c>
      <c r="O212" s="13"/>
      <c r="P212" s="13">
        <f t="shared" si="91"/>
        <v>1627.5578</v>
      </c>
      <c r="Q212" s="11">
        <v>0</v>
      </c>
      <c r="R212" s="11">
        <f t="shared" si="86"/>
        <v>259.63</v>
      </c>
      <c r="S212" s="11">
        <f>VLOOKUP(C212,[11]Sheet3!$A:$B,2,0)</f>
        <v>261.84</v>
      </c>
      <c r="T212" s="11">
        <f t="shared" si="87"/>
        <v>9.74</v>
      </c>
      <c r="U212" s="13">
        <f t="shared" ref="U212:U275" si="98">ROUND(H212*0.02,2)</f>
        <v>104.57</v>
      </c>
      <c r="V212" s="13"/>
      <c r="W212" s="11">
        <f t="shared" si="88"/>
        <v>635.78</v>
      </c>
      <c r="X212" s="11">
        <f t="shared" si="89"/>
        <v>2263.3378</v>
      </c>
      <c r="Y212" s="11"/>
      <c r="Z212" s="2" t="str">
        <f>VLOOKUP(D212,[3]汇总!I$2:J$326,2,0)</f>
        <v>√</v>
      </c>
      <c r="AA212" s="2">
        <f>VLOOKUP(D212,'[4]2021.05'!$E$5:$F$203,2,0)</f>
        <v>1790</v>
      </c>
      <c r="AB212" s="2">
        <f t="shared" si="92"/>
        <v>519.264</v>
      </c>
      <c r="AC212" s="2">
        <f t="shared" si="93"/>
        <v>0</v>
      </c>
      <c r="AD212" s="2">
        <f t="shared" si="94"/>
        <v>259.63</v>
      </c>
      <c r="AE212" s="35" t="str">
        <f>VLOOKUP(C212,[7]export!$B$1:$I$388,8,0)</f>
        <v>226.9</v>
      </c>
      <c r="AF212" s="2">
        <f>VLOOKUP(C212,[8]Sheet1!$B$1:$K$500,9,0)</f>
        <v>8.51</v>
      </c>
      <c r="AG212" s="2">
        <f t="shared" si="95"/>
        <v>1.23</v>
      </c>
      <c r="AH212" s="2">
        <f>VLOOKUP(C212,'2021.06'!$C$2:$M$500,9,0)</f>
        <v>424.17</v>
      </c>
      <c r="AI212" s="2">
        <f>VLOOKUP(D212,'2021.07'!$D$2:$M$435,7,0)</f>
        <v>19.859</v>
      </c>
      <c r="AJ212" s="2">
        <f t="shared" si="96"/>
        <v>-2.8588</v>
      </c>
      <c r="AL212" s="2" t="str">
        <f>VLOOKUP(D212,[9]Sheet1!$C$1:$H$500,6,0)</f>
        <v>正常应缴</v>
      </c>
    </row>
    <row r="213" ht="20" customHeight="1" spans="1:38">
      <c r="A213" s="10">
        <f t="shared" si="90"/>
        <v>210</v>
      </c>
      <c r="B213" s="78"/>
      <c r="C213" s="11" t="s">
        <v>408</v>
      </c>
      <c r="D213" s="11" t="s">
        <v>409</v>
      </c>
      <c r="E213" s="11">
        <v>3245.4</v>
      </c>
      <c r="F213" s="11">
        <f>VLOOKUP(C213,'[11]9月'!$B:$Q,16,0)</f>
        <v>3245.4</v>
      </c>
      <c r="G213" s="11">
        <v>3245.4</v>
      </c>
      <c r="H213" s="13">
        <v>5228.42</v>
      </c>
      <c r="I213" s="11">
        <f t="shared" si="83"/>
        <v>58.42</v>
      </c>
      <c r="J213" s="11">
        <f>VLOOKUP(C213,[10]补收!$G$2454:$H$2869,2,0)</f>
        <v>58.96</v>
      </c>
      <c r="K213" s="11">
        <f t="shared" si="84"/>
        <v>519.264</v>
      </c>
      <c r="L213" s="11">
        <f>VLOOKUP(C213,[11]Sheet3!$L$1:$O$352,4,0)</f>
        <v>523.776</v>
      </c>
      <c r="M213" s="11">
        <f t="shared" si="97"/>
        <v>22.7178</v>
      </c>
      <c r="N213" s="13">
        <f t="shared" si="85"/>
        <v>444.42</v>
      </c>
      <c r="O213" s="13"/>
      <c r="P213" s="13">
        <f t="shared" si="91"/>
        <v>1627.5578</v>
      </c>
      <c r="Q213" s="11">
        <v>0</v>
      </c>
      <c r="R213" s="11">
        <f t="shared" si="86"/>
        <v>259.63</v>
      </c>
      <c r="S213" s="11">
        <f>VLOOKUP(C213,[11]Sheet3!$A:$B,2,0)</f>
        <v>261.84</v>
      </c>
      <c r="T213" s="11">
        <f t="shared" si="87"/>
        <v>9.74</v>
      </c>
      <c r="U213" s="13">
        <f t="shared" si="98"/>
        <v>104.57</v>
      </c>
      <c r="V213" s="13"/>
      <c r="W213" s="11">
        <f t="shared" si="88"/>
        <v>635.78</v>
      </c>
      <c r="X213" s="11">
        <f t="shared" si="89"/>
        <v>2263.3378</v>
      </c>
      <c r="Y213" s="11"/>
      <c r="Z213" s="2" t="str">
        <f>VLOOKUP(D213,[3]汇总!I$2:J$326,2,0)</f>
        <v>√</v>
      </c>
      <c r="AA213" s="2">
        <f>VLOOKUP(D213,'[4]2021.05'!$E$5:$F$203,2,0)</f>
        <v>1790</v>
      </c>
      <c r="AB213" s="2">
        <f t="shared" si="92"/>
        <v>519.264</v>
      </c>
      <c r="AC213" s="2">
        <f t="shared" si="93"/>
        <v>0</v>
      </c>
      <c r="AD213" s="2">
        <f t="shared" si="94"/>
        <v>259.63</v>
      </c>
      <c r="AE213" s="35" t="str">
        <f>VLOOKUP(C213,[7]export!$B$1:$I$388,8,0)</f>
        <v>226.9</v>
      </c>
      <c r="AF213" s="2">
        <f>VLOOKUP(C213,[8]Sheet1!$B$1:$K$500,9,0)</f>
        <v>8.51</v>
      </c>
      <c r="AG213" s="2">
        <f t="shared" si="95"/>
        <v>1.23</v>
      </c>
      <c r="AH213" s="2">
        <f>VLOOKUP(C213,'2021.06'!$C$2:$M$500,9,0)</f>
        <v>424.17</v>
      </c>
      <c r="AI213" s="2">
        <f>VLOOKUP(D213,'2021.07'!$D$2:$M$435,7,0)</f>
        <v>19.859</v>
      </c>
      <c r="AJ213" s="2">
        <f t="shared" si="96"/>
        <v>-2.8588</v>
      </c>
      <c r="AL213" s="2" t="str">
        <f>VLOOKUP(D213,[9]Sheet1!$C$1:$H$500,6,0)</f>
        <v>正常应缴</v>
      </c>
    </row>
    <row r="214" ht="20" customHeight="1" spans="1:38">
      <c r="A214" s="10">
        <f t="shared" si="90"/>
        <v>211</v>
      </c>
      <c r="B214" s="78"/>
      <c r="C214" s="11" t="s">
        <v>410</v>
      </c>
      <c r="D214" s="11" t="s">
        <v>411</v>
      </c>
      <c r="E214" s="11">
        <v>3245.4</v>
      </c>
      <c r="F214" s="11">
        <f>VLOOKUP(C214,'[11]9月'!$B:$Q,16,0)</f>
        <v>3245.4</v>
      </c>
      <c r="G214" s="11">
        <v>3245.4</v>
      </c>
      <c r="H214" s="13">
        <v>5228.42</v>
      </c>
      <c r="I214" s="11">
        <f t="shared" si="83"/>
        <v>58.42</v>
      </c>
      <c r="J214" s="11">
        <f>VLOOKUP(C214,[10]补收!$G$2454:$H$2869,2,0)</f>
        <v>58.96</v>
      </c>
      <c r="K214" s="11">
        <f t="shared" si="84"/>
        <v>519.264</v>
      </c>
      <c r="L214" s="11">
        <f>VLOOKUP(C214,[11]Sheet3!$L$1:$O$352,4,0)</f>
        <v>523.776</v>
      </c>
      <c r="M214" s="11">
        <f t="shared" si="97"/>
        <v>22.7178</v>
      </c>
      <c r="N214" s="13">
        <f t="shared" si="85"/>
        <v>444.42</v>
      </c>
      <c r="O214" s="13"/>
      <c r="P214" s="13">
        <f t="shared" si="91"/>
        <v>1627.5578</v>
      </c>
      <c r="Q214" s="11">
        <v>0</v>
      </c>
      <c r="R214" s="11">
        <f t="shared" si="86"/>
        <v>259.63</v>
      </c>
      <c r="S214" s="11">
        <f>VLOOKUP(C214,[11]Sheet3!$A:$B,2,0)</f>
        <v>261.84</v>
      </c>
      <c r="T214" s="11">
        <f t="shared" si="87"/>
        <v>9.74</v>
      </c>
      <c r="U214" s="13">
        <f t="shared" si="98"/>
        <v>104.57</v>
      </c>
      <c r="V214" s="13"/>
      <c r="W214" s="11">
        <f t="shared" si="88"/>
        <v>635.78</v>
      </c>
      <c r="X214" s="11">
        <f t="shared" si="89"/>
        <v>2263.3378</v>
      </c>
      <c r="Y214" s="11"/>
      <c r="Z214" s="2" t="str">
        <f>VLOOKUP(D214,[3]汇总!I$2:J$326,2,0)</f>
        <v>√</v>
      </c>
      <c r="AA214" s="2">
        <f>VLOOKUP(D214,'[4]2021.05'!$E$5:$F$203,2,0)</f>
        <v>1790</v>
      </c>
      <c r="AB214" s="2">
        <f t="shared" si="92"/>
        <v>519.264</v>
      </c>
      <c r="AC214" s="2">
        <f t="shared" si="93"/>
        <v>0</v>
      </c>
      <c r="AD214" s="2">
        <f t="shared" si="94"/>
        <v>259.63</v>
      </c>
      <c r="AE214" s="35" t="str">
        <f>VLOOKUP(C214,[7]export!$B$1:$I$388,8,0)</f>
        <v>226.9</v>
      </c>
      <c r="AF214" s="2">
        <f>VLOOKUP(C214,[8]Sheet1!$B$1:$K$500,9,0)</f>
        <v>8.51</v>
      </c>
      <c r="AG214" s="2">
        <f t="shared" si="95"/>
        <v>1.23</v>
      </c>
      <c r="AH214" s="2">
        <f>VLOOKUP(C214,'2021.06'!$C$2:$M$500,9,0)</f>
        <v>424.17</v>
      </c>
      <c r="AI214" s="2">
        <f>VLOOKUP(D214,'2021.07'!$D$2:$M$435,7,0)</f>
        <v>19.859</v>
      </c>
      <c r="AJ214" s="2">
        <f t="shared" si="96"/>
        <v>-2.8588</v>
      </c>
      <c r="AL214" s="2" t="str">
        <f>VLOOKUP(D214,[9]Sheet1!$C$1:$H$500,6,0)</f>
        <v>正常应缴</v>
      </c>
    </row>
    <row r="215" ht="20" customHeight="1" spans="1:38">
      <c r="A215" s="10">
        <f t="shared" si="90"/>
        <v>212</v>
      </c>
      <c r="B215" s="78"/>
      <c r="C215" s="11" t="s">
        <v>412</v>
      </c>
      <c r="D215" s="11" t="s">
        <v>413</v>
      </c>
      <c r="E215" s="11">
        <v>3245.4</v>
      </c>
      <c r="F215" s="11">
        <f>VLOOKUP(C215,'[11]9月'!$B:$Q,16,0)</f>
        <v>3245.4</v>
      </c>
      <c r="G215" s="11">
        <v>3245.4</v>
      </c>
      <c r="H215" s="13">
        <v>5228.42</v>
      </c>
      <c r="I215" s="11">
        <f t="shared" si="83"/>
        <v>58.42</v>
      </c>
      <c r="J215" s="11">
        <f>VLOOKUP(C215,[10]补收!$G$2454:$H$2869,2,0)</f>
        <v>58.96</v>
      </c>
      <c r="K215" s="11">
        <f t="shared" si="84"/>
        <v>519.264</v>
      </c>
      <c r="L215" s="11">
        <f>VLOOKUP(C215,[11]Sheet3!$L$1:$O$352,4,0)</f>
        <v>523.776</v>
      </c>
      <c r="M215" s="11">
        <f t="shared" si="97"/>
        <v>22.7178</v>
      </c>
      <c r="N215" s="13">
        <f t="shared" si="85"/>
        <v>444.42</v>
      </c>
      <c r="O215" s="13"/>
      <c r="P215" s="13">
        <f t="shared" si="91"/>
        <v>1627.5578</v>
      </c>
      <c r="Q215" s="11">
        <v>0</v>
      </c>
      <c r="R215" s="11">
        <f t="shared" si="86"/>
        <v>259.63</v>
      </c>
      <c r="S215" s="11">
        <f>VLOOKUP(C215,[11]Sheet3!$A:$B,2,0)</f>
        <v>261.84</v>
      </c>
      <c r="T215" s="11">
        <f t="shared" si="87"/>
        <v>9.74</v>
      </c>
      <c r="U215" s="13">
        <f t="shared" si="98"/>
        <v>104.57</v>
      </c>
      <c r="V215" s="13"/>
      <c r="W215" s="11">
        <f t="shared" si="88"/>
        <v>635.78</v>
      </c>
      <c r="X215" s="11">
        <f t="shared" si="89"/>
        <v>2263.3378</v>
      </c>
      <c r="Y215" s="11"/>
      <c r="Z215" s="2" t="str">
        <f>VLOOKUP(D215,[3]汇总!I$2:J$326,2,0)</f>
        <v>√</v>
      </c>
      <c r="AA215" s="2">
        <f>VLOOKUP(D215,'[4]2021.05'!$E$5:$F$203,2,0)</f>
        <v>1790</v>
      </c>
      <c r="AB215" s="2">
        <f t="shared" si="92"/>
        <v>519.264</v>
      </c>
      <c r="AC215" s="2">
        <f t="shared" si="93"/>
        <v>0</v>
      </c>
      <c r="AD215" s="2">
        <f t="shared" si="94"/>
        <v>259.63</v>
      </c>
      <c r="AE215" s="35" t="str">
        <f>VLOOKUP(C215,[7]export!$B$1:$I$388,8,0)</f>
        <v>226.9</v>
      </c>
      <c r="AF215" s="2">
        <f>VLOOKUP(C215,[8]Sheet1!$B$1:$K$500,9,0)</f>
        <v>8.51</v>
      </c>
      <c r="AG215" s="2">
        <f t="shared" si="95"/>
        <v>1.23</v>
      </c>
      <c r="AH215" s="2">
        <f>VLOOKUP(C215,'2021.06'!$C$2:$M$500,9,0)</f>
        <v>424.17</v>
      </c>
      <c r="AI215" s="2">
        <f>VLOOKUP(D215,'2021.07'!$D$2:$M$435,7,0)</f>
        <v>19.859</v>
      </c>
      <c r="AJ215" s="2">
        <f t="shared" si="96"/>
        <v>-2.8588</v>
      </c>
      <c r="AL215" s="2" t="str">
        <f>VLOOKUP(D215,[9]Sheet1!$C$1:$H$500,6,0)</f>
        <v>正常应缴</v>
      </c>
    </row>
    <row r="216" ht="20" customHeight="1" spans="1:38">
      <c r="A216" s="10">
        <f t="shared" si="90"/>
        <v>213</v>
      </c>
      <c r="B216" s="78"/>
      <c r="C216" s="11" t="s">
        <v>414</v>
      </c>
      <c r="D216" s="11" t="s">
        <v>415</v>
      </c>
      <c r="E216" s="11">
        <v>3245.4</v>
      </c>
      <c r="F216" s="11">
        <f>VLOOKUP(C216,'[11]9月'!$B:$Q,16,0)</f>
        <v>3245.4</v>
      </c>
      <c r="G216" s="11">
        <v>3245.4</v>
      </c>
      <c r="H216" s="13">
        <v>5228.42</v>
      </c>
      <c r="I216" s="11">
        <f t="shared" si="83"/>
        <v>58.42</v>
      </c>
      <c r="J216" s="11">
        <f>VLOOKUP(C216,[10]补收!$G$2454:$H$2869,2,0)</f>
        <v>58.96</v>
      </c>
      <c r="K216" s="11">
        <f t="shared" si="84"/>
        <v>519.264</v>
      </c>
      <c r="L216" s="11">
        <f>VLOOKUP(C216,[11]Sheet3!$L$1:$O$352,4,0)</f>
        <v>523.776</v>
      </c>
      <c r="M216" s="11">
        <f t="shared" si="97"/>
        <v>22.7178</v>
      </c>
      <c r="N216" s="13">
        <f t="shared" si="85"/>
        <v>444.42</v>
      </c>
      <c r="O216" s="13"/>
      <c r="P216" s="13">
        <f t="shared" si="91"/>
        <v>1627.5578</v>
      </c>
      <c r="Q216" s="11">
        <v>0</v>
      </c>
      <c r="R216" s="11">
        <f t="shared" si="86"/>
        <v>259.63</v>
      </c>
      <c r="S216" s="11">
        <f>VLOOKUP(C216,[11]Sheet3!$A:$B,2,0)</f>
        <v>261.84</v>
      </c>
      <c r="T216" s="11">
        <f t="shared" si="87"/>
        <v>9.74</v>
      </c>
      <c r="U216" s="13">
        <f t="shared" si="98"/>
        <v>104.57</v>
      </c>
      <c r="V216" s="13"/>
      <c r="W216" s="11">
        <f t="shared" si="88"/>
        <v>635.78</v>
      </c>
      <c r="X216" s="11">
        <f t="shared" si="89"/>
        <v>2263.3378</v>
      </c>
      <c r="Y216" s="11"/>
      <c r="Z216" s="2" t="str">
        <f>VLOOKUP(D216,[3]汇总!I$2:J$326,2,0)</f>
        <v>√</v>
      </c>
      <c r="AA216" s="2">
        <f>VLOOKUP(D216,'[4]2021.05'!$E$5:$F$203,2,0)</f>
        <v>1790</v>
      </c>
      <c r="AB216" s="2">
        <f t="shared" si="92"/>
        <v>519.264</v>
      </c>
      <c r="AC216" s="2">
        <f t="shared" si="93"/>
        <v>0</v>
      </c>
      <c r="AD216" s="2">
        <f t="shared" si="94"/>
        <v>259.63</v>
      </c>
      <c r="AE216" s="35" t="str">
        <f>VLOOKUP(C216,[7]export!$B$1:$I$388,8,0)</f>
        <v>226.9</v>
      </c>
      <c r="AF216" s="2">
        <f>VLOOKUP(C216,[8]Sheet1!$B$1:$K$500,9,0)</f>
        <v>8.51</v>
      </c>
      <c r="AG216" s="2">
        <f t="shared" si="95"/>
        <v>1.23</v>
      </c>
      <c r="AH216" s="2">
        <f>VLOOKUP(C216,'2021.06'!$C$2:$M$500,9,0)</f>
        <v>424.17</v>
      </c>
      <c r="AI216" s="2">
        <f>VLOOKUP(D216,'2021.07'!$D$2:$M$435,7,0)</f>
        <v>19.859</v>
      </c>
      <c r="AJ216" s="2">
        <f t="shared" si="96"/>
        <v>-2.8588</v>
      </c>
      <c r="AL216" s="2" t="str">
        <f>VLOOKUP(D216,[9]Sheet1!$C$1:$H$500,6,0)</f>
        <v>正常应缴</v>
      </c>
    </row>
    <row r="217" ht="20" customHeight="1" spans="1:38">
      <c r="A217" s="10">
        <f t="shared" si="90"/>
        <v>214</v>
      </c>
      <c r="B217" s="78"/>
      <c r="C217" s="11" t="s">
        <v>416</v>
      </c>
      <c r="D217" s="11" t="s">
        <v>417</v>
      </c>
      <c r="E217" s="11">
        <v>3245.4</v>
      </c>
      <c r="F217" s="11">
        <f>VLOOKUP(C217,'[11]9月'!$B:$Q,16,0)</f>
        <v>3245.4</v>
      </c>
      <c r="G217" s="11">
        <v>3245.4</v>
      </c>
      <c r="H217" s="13">
        <v>5228.42</v>
      </c>
      <c r="I217" s="11">
        <f t="shared" si="83"/>
        <v>58.42</v>
      </c>
      <c r="J217" s="11">
        <f>VLOOKUP(C217,[10]补收!$G$2454:$H$2869,2,0)</f>
        <v>58.96</v>
      </c>
      <c r="K217" s="11">
        <f t="shared" si="84"/>
        <v>519.264</v>
      </c>
      <c r="L217" s="11">
        <f>VLOOKUP(C217,[11]Sheet3!$L$1:$O$352,4,0)</f>
        <v>523.776</v>
      </c>
      <c r="M217" s="11">
        <f t="shared" si="97"/>
        <v>22.7178</v>
      </c>
      <c r="N217" s="13">
        <f t="shared" si="85"/>
        <v>444.42</v>
      </c>
      <c r="O217" s="13"/>
      <c r="P217" s="13">
        <f t="shared" si="91"/>
        <v>1627.5578</v>
      </c>
      <c r="Q217" s="11">
        <v>0</v>
      </c>
      <c r="R217" s="11">
        <f t="shared" si="86"/>
        <v>259.63</v>
      </c>
      <c r="S217" s="11">
        <f>VLOOKUP(C217,[11]Sheet3!$A:$B,2,0)</f>
        <v>261.84</v>
      </c>
      <c r="T217" s="11">
        <f t="shared" si="87"/>
        <v>9.74</v>
      </c>
      <c r="U217" s="13">
        <f t="shared" si="98"/>
        <v>104.57</v>
      </c>
      <c r="V217" s="13"/>
      <c r="W217" s="11">
        <f t="shared" si="88"/>
        <v>635.78</v>
      </c>
      <c r="X217" s="11">
        <f t="shared" si="89"/>
        <v>2263.3378</v>
      </c>
      <c r="Y217" s="11"/>
      <c r="Z217" s="2" t="str">
        <f>VLOOKUP(D217,[3]汇总!I$2:J$326,2,0)</f>
        <v>√</v>
      </c>
      <c r="AA217" s="2">
        <f>VLOOKUP(D217,'[4]2021.05'!$E$5:$F$203,2,0)</f>
        <v>1790</v>
      </c>
      <c r="AB217" s="2">
        <f t="shared" si="92"/>
        <v>519.264</v>
      </c>
      <c r="AC217" s="2">
        <f t="shared" si="93"/>
        <v>0</v>
      </c>
      <c r="AD217" s="2">
        <f t="shared" si="94"/>
        <v>259.63</v>
      </c>
      <c r="AE217" s="35" t="str">
        <f>VLOOKUP(C217,[7]export!$B$1:$I$388,8,0)</f>
        <v>226.9</v>
      </c>
      <c r="AF217" s="2">
        <f>VLOOKUP(C217,[8]Sheet1!$B$1:$K$500,9,0)</f>
        <v>8.51</v>
      </c>
      <c r="AG217" s="2">
        <f t="shared" si="95"/>
        <v>1.23</v>
      </c>
      <c r="AH217" s="2">
        <f>VLOOKUP(C217,'2021.06'!$C$2:$M$500,9,0)</f>
        <v>424.17</v>
      </c>
      <c r="AI217" s="2">
        <f>VLOOKUP(D217,'2021.07'!$D$2:$M$435,7,0)</f>
        <v>19.859</v>
      </c>
      <c r="AJ217" s="2">
        <f t="shared" si="96"/>
        <v>-2.8588</v>
      </c>
      <c r="AL217" s="2" t="str">
        <f>VLOOKUP(D217,[9]Sheet1!$C$1:$H$500,6,0)</f>
        <v>正常应缴</v>
      </c>
    </row>
    <row r="218" ht="20" customHeight="1" spans="1:38">
      <c r="A218" s="10">
        <f t="shared" si="90"/>
        <v>215</v>
      </c>
      <c r="B218" s="78"/>
      <c r="C218" s="11" t="s">
        <v>418</v>
      </c>
      <c r="D218" s="11" t="s">
        <v>419</v>
      </c>
      <c r="E218" s="11">
        <v>3245.4</v>
      </c>
      <c r="F218" s="11">
        <f>VLOOKUP(C218,'[11]9月'!$B:$Q,16,0)</f>
        <v>3245.4</v>
      </c>
      <c r="G218" s="11">
        <v>3245.4</v>
      </c>
      <c r="H218" s="13">
        <v>5228.42</v>
      </c>
      <c r="I218" s="11">
        <f t="shared" si="83"/>
        <v>58.42</v>
      </c>
      <c r="J218" s="11">
        <f>VLOOKUP(C218,[10]补收!$G$2454:$H$2869,2,0)</f>
        <v>58.96</v>
      </c>
      <c r="K218" s="11">
        <f t="shared" si="84"/>
        <v>519.264</v>
      </c>
      <c r="L218" s="11">
        <f>VLOOKUP(C218,[11]Sheet3!$L$1:$O$352,4,0)</f>
        <v>523.776</v>
      </c>
      <c r="M218" s="11">
        <f t="shared" si="97"/>
        <v>22.7178</v>
      </c>
      <c r="N218" s="13">
        <f t="shared" si="85"/>
        <v>444.42</v>
      </c>
      <c r="O218" s="13"/>
      <c r="P218" s="13">
        <f t="shared" si="91"/>
        <v>1627.5578</v>
      </c>
      <c r="Q218" s="11">
        <v>0</v>
      </c>
      <c r="R218" s="11">
        <f t="shared" si="86"/>
        <v>259.63</v>
      </c>
      <c r="S218" s="11">
        <f>VLOOKUP(C218,[11]Sheet3!$A:$B,2,0)</f>
        <v>261.84</v>
      </c>
      <c r="T218" s="11">
        <f t="shared" si="87"/>
        <v>9.74</v>
      </c>
      <c r="U218" s="13">
        <f t="shared" si="98"/>
        <v>104.57</v>
      </c>
      <c r="V218" s="13"/>
      <c r="W218" s="11">
        <f t="shared" si="88"/>
        <v>635.78</v>
      </c>
      <c r="X218" s="11">
        <f t="shared" si="89"/>
        <v>2263.3378</v>
      </c>
      <c r="Y218" s="11"/>
      <c r="Z218" s="2" t="str">
        <f>VLOOKUP(D218,[3]汇总!I$2:J$326,2,0)</f>
        <v>√</v>
      </c>
      <c r="AA218" s="2">
        <f>VLOOKUP(D218,'[4]2021.05'!$E$5:$F$203,2,0)</f>
        <v>1790</v>
      </c>
      <c r="AB218" s="2">
        <f t="shared" si="92"/>
        <v>519.264</v>
      </c>
      <c r="AC218" s="2">
        <f t="shared" si="93"/>
        <v>0</v>
      </c>
      <c r="AD218" s="2">
        <f t="shared" si="94"/>
        <v>259.63</v>
      </c>
      <c r="AE218" s="35" t="str">
        <f>VLOOKUP(C218,[7]export!$B$1:$I$388,8,0)</f>
        <v>226.9</v>
      </c>
      <c r="AF218" s="2">
        <f>VLOOKUP(C218,[8]Sheet1!$B$1:$K$500,9,0)</f>
        <v>8.51</v>
      </c>
      <c r="AG218" s="2">
        <f t="shared" si="95"/>
        <v>1.23</v>
      </c>
      <c r="AH218" s="2">
        <f>VLOOKUP(C218,'2021.06'!$C$2:$M$500,9,0)</f>
        <v>424.17</v>
      </c>
      <c r="AI218" s="2">
        <f>VLOOKUP(D218,'2021.07'!$D$2:$M$435,7,0)</f>
        <v>19.859</v>
      </c>
      <c r="AJ218" s="2">
        <f t="shared" si="96"/>
        <v>-2.8588</v>
      </c>
      <c r="AL218" s="2" t="str">
        <f>VLOOKUP(D218,[9]Sheet1!$C$1:$H$500,6,0)</f>
        <v>正常应缴</v>
      </c>
    </row>
    <row r="219" ht="20" customHeight="1" spans="1:38">
      <c r="A219" s="10">
        <f t="shared" si="90"/>
        <v>216</v>
      </c>
      <c r="B219" s="78"/>
      <c r="C219" s="11" t="s">
        <v>420</v>
      </c>
      <c r="D219" s="11" t="s">
        <v>421</v>
      </c>
      <c r="E219" s="11">
        <v>3245.4</v>
      </c>
      <c r="F219" s="11">
        <f>VLOOKUP(C219,'[11]9月'!$B:$Q,16,0)</f>
        <v>3245.4</v>
      </c>
      <c r="G219" s="11">
        <v>3245.4</v>
      </c>
      <c r="H219" s="13">
        <v>5228.42</v>
      </c>
      <c r="I219" s="11">
        <f t="shared" si="83"/>
        <v>58.42</v>
      </c>
      <c r="J219" s="11">
        <f>VLOOKUP(C219,[10]补收!$G$2454:$H$2869,2,0)</f>
        <v>58.96</v>
      </c>
      <c r="K219" s="11">
        <f t="shared" si="84"/>
        <v>519.264</v>
      </c>
      <c r="L219" s="11">
        <f>VLOOKUP(C219,[11]Sheet3!$L$1:$O$352,4,0)</f>
        <v>523.776</v>
      </c>
      <c r="M219" s="11">
        <f t="shared" si="97"/>
        <v>22.7178</v>
      </c>
      <c r="N219" s="13">
        <f t="shared" si="85"/>
        <v>444.42</v>
      </c>
      <c r="O219" s="13"/>
      <c r="P219" s="13">
        <f t="shared" si="91"/>
        <v>1627.5578</v>
      </c>
      <c r="Q219" s="11">
        <v>0</v>
      </c>
      <c r="R219" s="11">
        <f t="shared" si="86"/>
        <v>259.63</v>
      </c>
      <c r="S219" s="11">
        <f>VLOOKUP(C219,[11]Sheet3!$A:$B,2,0)</f>
        <v>261.84</v>
      </c>
      <c r="T219" s="11">
        <f t="shared" si="87"/>
        <v>9.74</v>
      </c>
      <c r="U219" s="13">
        <f t="shared" si="98"/>
        <v>104.57</v>
      </c>
      <c r="V219" s="13"/>
      <c r="W219" s="11">
        <f t="shared" si="88"/>
        <v>635.78</v>
      </c>
      <c r="X219" s="11">
        <f t="shared" si="89"/>
        <v>2263.3378</v>
      </c>
      <c r="Y219" s="11"/>
      <c r="Z219" s="2" t="str">
        <f>VLOOKUP(D219,[3]汇总!I$2:J$326,2,0)</f>
        <v>√</v>
      </c>
      <c r="AA219" s="2">
        <f>VLOOKUP(D219,'[4]2021.05'!$E$5:$F$203,2,0)</f>
        <v>1790</v>
      </c>
      <c r="AB219" s="2">
        <f t="shared" si="92"/>
        <v>519.264</v>
      </c>
      <c r="AC219" s="2">
        <f t="shared" si="93"/>
        <v>0</v>
      </c>
      <c r="AD219" s="2">
        <f t="shared" si="94"/>
        <v>259.63</v>
      </c>
      <c r="AE219" s="35" t="str">
        <f>VLOOKUP(C219,[7]export!$B$1:$I$388,8,0)</f>
        <v>226.9</v>
      </c>
      <c r="AF219" s="2">
        <f>VLOOKUP(C219,[8]Sheet1!$B$1:$K$500,9,0)</f>
        <v>8.51</v>
      </c>
      <c r="AG219" s="2">
        <f t="shared" si="95"/>
        <v>1.23</v>
      </c>
      <c r="AH219" s="2">
        <f>VLOOKUP(C219,'2021.06'!$C$2:$M$500,9,0)</f>
        <v>424.17</v>
      </c>
      <c r="AI219" s="2">
        <f>VLOOKUP(D219,'2021.07'!$D$2:$M$435,7,0)</f>
        <v>19.859</v>
      </c>
      <c r="AJ219" s="2">
        <f t="shared" si="96"/>
        <v>-2.8588</v>
      </c>
      <c r="AL219" s="2" t="str">
        <f>VLOOKUP(D219,[9]Sheet1!$C$1:$H$500,6,0)</f>
        <v>正常应缴</v>
      </c>
    </row>
    <row r="220" ht="20" customHeight="1" spans="1:38">
      <c r="A220" s="10">
        <f t="shared" si="90"/>
        <v>217</v>
      </c>
      <c r="B220" s="78"/>
      <c r="C220" s="11" t="s">
        <v>422</v>
      </c>
      <c r="D220" s="11" t="s">
        <v>423</v>
      </c>
      <c r="E220" s="11">
        <v>3245.4</v>
      </c>
      <c r="F220" s="11">
        <f>VLOOKUP(C220,'[11]9月'!$B:$Q,16,0)</f>
        <v>3245.4</v>
      </c>
      <c r="G220" s="11">
        <v>3245.4</v>
      </c>
      <c r="H220" s="13">
        <v>5228.42</v>
      </c>
      <c r="I220" s="11">
        <f t="shared" si="83"/>
        <v>58.42</v>
      </c>
      <c r="J220" s="11">
        <f>VLOOKUP(C220,[10]补收!$G$2454:$H$2869,2,0)</f>
        <v>58.96</v>
      </c>
      <c r="K220" s="11">
        <f t="shared" si="84"/>
        <v>519.264</v>
      </c>
      <c r="L220" s="11">
        <f>VLOOKUP(C220,[11]Sheet3!$L$1:$O$352,4,0)</f>
        <v>523.776</v>
      </c>
      <c r="M220" s="11">
        <f t="shared" si="97"/>
        <v>22.7178</v>
      </c>
      <c r="N220" s="13">
        <f t="shared" si="85"/>
        <v>444.42</v>
      </c>
      <c r="O220" s="13"/>
      <c r="P220" s="13">
        <f t="shared" si="91"/>
        <v>1627.5578</v>
      </c>
      <c r="Q220" s="11">
        <v>0</v>
      </c>
      <c r="R220" s="11">
        <f t="shared" si="86"/>
        <v>259.63</v>
      </c>
      <c r="S220" s="11">
        <f>VLOOKUP(C220,[11]Sheet3!$A:$B,2,0)</f>
        <v>261.84</v>
      </c>
      <c r="T220" s="11">
        <f t="shared" si="87"/>
        <v>9.74</v>
      </c>
      <c r="U220" s="13">
        <f t="shared" si="98"/>
        <v>104.57</v>
      </c>
      <c r="V220" s="13"/>
      <c r="W220" s="11">
        <f t="shared" si="88"/>
        <v>635.78</v>
      </c>
      <c r="X220" s="11">
        <f t="shared" si="89"/>
        <v>2263.3378</v>
      </c>
      <c r="Y220" s="11"/>
      <c r="Z220" s="2" t="str">
        <f>VLOOKUP(D220,[3]汇总!I$2:J$326,2,0)</f>
        <v>√</v>
      </c>
      <c r="AA220" s="2" t="e">
        <f>VLOOKUP(D220,'[4]2021.05'!$E$5:$F$203,2,0)</f>
        <v>#N/A</v>
      </c>
      <c r="AB220" s="2">
        <f t="shared" si="92"/>
        <v>519.264</v>
      </c>
      <c r="AC220" s="2">
        <f t="shared" si="93"/>
        <v>0</v>
      </c>
      <c r="AD220" s="2">
        <f t="shared" si="94"/>
        <v>259.63</v>
      </c>
      <c r="AE220" s="35" t="str">
        <f>VLOOKUP(C220,[7]export!$B$1:$I$388,8,0)</f>
        <v>226.9</v>
      </c>
      <c r="AF220" s="2">
        <f>VLOOKUP(C220,[8]Sheet1!$B$1:$K$500,9,0)</f>
        <v>8.51</v>
      </c>
      <c r="AG220" s="2">
        <f t="shared" si="95"/>
        <v>1.23</v>
      </c>
      <c r="AH220" s="2">
        <f>VLOOKUP(C220,'2021.06'!$C$2:$M$500,9,0)</f>
        <v>424.17</v>
      </c>
      <c r="AI220" s="2">
        <f>VLOOKUP(D220,'2021.07'!$D$2:$M$435,7,0)</f>
        <v>19.859</v>
      </c>
      <c r="AJ220" s="2">
        <f t="shared" si="96"/>
        <v>-2.8588</v>
      </c>
      <c r="AL220" s="2" t="str">
        <f>VLOOKUP(D220,[9]Sheet1!$C$1:$H$500,6,0)</f>
        <v>正常应缴</v>
      </c>
    </row>
    <row r="221" ht="20" customHeight="1" spans="1:38">
      <c r="A221" s="10">
        <f t="shared" si="90"/>
        <v>218</v>
      </c>
      <c r="B221" s="78"/>
      <c r="C221" s="11" t="s">
        <v>424</v>
      </c>
      <c r="D221" s="11" t="s">
        <v>425</v>
      </c>
      <c r="E221" s="11">
        <v>3245.4</v>
      </c>
      <c r="F221" s="11">
        <f>VLOOKUP(C221,'[11]9月'!$B:$Q,16,0)</f>
        <v>3245.4</v>
      </c>
      <c r="G221" s="11">
        <v>3245.4</v>
      </c>
      <c r="H221" s="13">
        <v>5228.42</v>
      </c>
      <c r="I221" s="11">
        <f t="shared" si="83"/>
        <v>58.42</v>
      </c>
      <c r="J221" s="11">
        <f>VLOOKUP(C221,[10]补收!$G$2454:$H$2869,2,0)</f>
        <v>58.96</v>
      </c>
      <c r="K221" s="11">
        <f t="shared" si="84"/>
        <v>519.264</v>
      </c>
      <c r="L221" s="11">
        <f>VLOOKUP(C221,[11]Sheet3!$L$1:$O$352,4,0)</f>
        <v>523.776</v>
      </c>
      <c r="M221" s="11">
        <f t="shared" si="97"/>
        <v>22.7178</v>
      </c>
      <c r="N221" s="13">
        <f t="shared" si="85"/>
        <v>444.42</v>
      </c>
      <c r="O221" s="13"/>
      <c r="P221" s="13">
        <f t="shared" si="91"/>
        <v>1627.5578</v>
      </c>
      <c r="Q221" s="11">
        <v>0</v>
      </c>
      <c r="R221" s="11">
        <f t="shared" si="86"/>
        <v>259.63</v>
      </c>
      <c r="S221" s="11">
        <f>VLOOKUP(C221,[11]Sheet3!$A:$B,2,0)</f>
        <v>261.84</v>
      </c>
      <c r="T221" s="11">
        <f t="shared" si="87"/>
        <v>9.74</v>
      </c>
      <c r="U221" s="13">
        <f t="shared" si="98"/>
        <v>104.57</v>
      </c>
      <c r="V221" s="13"/>
      <c r="W221" s="11">
        <f t="shared" si="88"/>
        <v>635.78</v>
      </c>
      <c r="X221" s="11">
        <f t="shared" si="89"/>
        <v>2263.3378</v>
      </c>
      <c r="Y221" s="11"/>
      <c r="Z221" s="2" t="str">
        <f>VLOOKUP(D221,[3]汇总!I$2:J$326,2,0)</f>
        <v>√</v>
      </c>
      <c r="AA221" s="2" t="e">
        <f>VLOOKUP(D221,'[4]2021.05'!$E$5:$F$203,2,0)</f>
        <v>#N/A</v>
      </c>
      <c r="AB221" s="2">
        <f t="shared" si="92"/>
        <v>519.264</v>
      </c>
      <c r="AC221" s="2">
        <f t="shared" si="93"/>
        <v>0</v>
      </c>
      <c r="AD221" s="2">
        <f t="shared" si="94"/>
        <v>259.63</v>
      </c>
      <c r="AE221" s="35" t="str">
        <f>VLOOKUP(C221,[7]export!$B$1:$I$388,8,0)</f>
        <v>226.9</v>
      </c>
      <c r="AF221" s="2">
        <f>VLOOKUP(C221,[8]Sheet1!$B$1:$K$500,9,0)</f>
        <v>8.51</v>
      </c>
      <c r="AG221" s="2">
        <f t="shared" si="95"/>
        <v>1.23</v>
      </c>
      <c r="AH221" s="2">
        <f>VLOOKUP(C221,'2021.06'!$C$2:$M$500,9,0)</f>
        <v>424.17</v>
      </c>
      <c r="AI221" s="2">
        <f>VLOOKUP(D221,'2021.07'!$D$2:$M$435,7,0)</f>
        <v>19.859</v>
      </c>
      <c r="AJ221" s="2">
        <f t="shared" si="96"/>
        <v>-2.8588</v>
      </c>
      <c r="AL221" s="2" t="str">
        <f>VLOOKUP(D221,[9]Sheet1!$C$1:$H$500,6,0)</f>
        <v>正常应缴</v>
      </c>
    </row>
    <row r="222" ht="20" customHeight="1" spans="1:38">
      <c r="A222" s="10">
        <f t="shared" si="90"/>
        <v>219</v>
      </c>
      <c r="B222" s="78"/>
      <c r="C222" s="11" t="s">
        <v>809</v>
      </c>
      <c r="D222" s="11" t="s">
        <v>810</v>
      </c>
      <c r="E222" s="11">
        <v>3245.4</v>
      </c>
      <c r="F222" s="11">
        <f>VLOOKUP(C222,'[11]9月'!$B:$Q,16,0)</f>
        <v>3245.4</v>
      </c>
      <c r="G222" s="11">
        <v>3245.4</v>
      </c>
      <c r="H222" s="13">
        <v>5228.42</v>
      </c>
      <c r="I222" s="11">
        <f t="shared" si="83"/>
        <v>58.42</v>
      </c>
      <c r="J222" s="11">
        <f>VLOOKUP(C222,[10]补收!$G$2454:$H$2869,2,0)</f>
        <v>18.3</v>
      </c>
      <c r="K222" s="11">
        <f t="shared" si="84"/>
        <v>519.264</v>
      </c>
      <c r="L222" s="11">
        <f>VLOOKUP(C222,[11]Sheet3!$L$1:$O$352,4,0)</f>
        <v>162.68</v>
      </c>
      <c r="M222" s="11">
        <f t="shared" si="97"/>
        <v>22.7178</v>
      </c>
      <c r="N222" s="13">
        <f t="shared" si="85"/>
        <v>444.42</v>
      </c>
      <c r="O222" s="13"/>
      <c r="P222" s="13">
        <f t="shared" si="91"/>
        <v>1225.8018</v>
      </c>
      <c r="Q222" s="11">
        <v>0</v>
      </c>
      <c r="R222" s="11">
        <f t="shared" si="86"/>
        <v>259.63</v>
      </c>
      <c r="S222" s="11">
        <f>VLOOKUP(C222,[11]Sheet3!$A:$B,2,0)</f>
        <v>81.35</v>
      </c>
      <c r="T222" s="11">
        <f t="shared" si="87"/>
        <v>9.74</v>
      </c>
      <c r="U222" s="13">
        <f t="shared" si="98"/>
        <v>104.57</v>
      </c>
      <c r="V222" s="13"/>
      <c r="W222" s="11">
        <f t="shared" si="88"/>
        <v>455.29</v>
      </c>
      <c r="X222" s="11">
        <f t="shared" si="89"/>
        <v>1681.0918</v>
      </c>
      <c r="Y222" s="11"/>
      <c r="Z222" s="2" t="str">
        <f>VLOOKUP(D222,[3]汇总!I$2:J$326,2,0)</f>
        <v>√</v>
      </c>
      <c r="AA222" s="2" t="e">
        <f>VLOOKUP(D222,'[4]2021.05'!$E$5:$F$203,2,0)</f>
        <v>#N/A</v>
      </c>
      <c r="AB222" s="2">
        <f t="shared" si="92"/>
        <v>519.264</v>
      </c>
      <c r="AC222" s="2">
        <f t="shared" si="93"/>
        <v>0</v>
      </c>
      <c r="AD222" s="2">
        <f t="shared" si="94"/>
        <v>259.63</v>
      </c>
      <c r="AE222" s="35" t="str">
        <f>VLOOKUP(C222,[7]export!$B$1:$I$388,8,0)</f>
        <v>243.36</v>
      </c>
      <c r="AF222" s="2">
        <f>VLOOKUP(C222,[8]Sheet1!$B$1:$K$500,9,0)</f>
        <v>9.13</v>
      </c>
      <c r="AG222" s="2">
        <f t="shared" si="95"/>
        <v>0.609999999999999</v>
      </c>
      <c r="AH222" s="2">
        <f>VLOOKUP(C222,'2021.06'!$C$2:$M$500,9,0)</f>
        <v>424.17</v>
      </c>
      <c r="AI222" s="2">
        <f>VLOOKUP(D222,'2021.07'!$D$2:$M$435,7,0)</f>
        <v>21.301</v>
      </c>
      <c r="AJ222" s="2">
        <f t="shared" si="96"/>
        <v>-1.4168</v>
      </c>
      <c r="AL222" s="2" t="str">
        <f>VLOOKUP(D222,[9]Sheet1!$C$1:$H$500,6,0)</f>
        <v>正常应缴</v>
      </c>
    </row>
    <row r="223" ht="20" customHeight="1" spans="1:38">
      <c r="A223" s="10">
        <f t="shared" si="90"/>
        <v>220</v>
      </c>
      <c r="B223" s="78"/>
      <c r="C223" s="11" t="s">
        <v>881</v>
      </c>
      <c r="D223" s="11" t="s">
        <v>882</v>
      </c>
      <c r="E223" s="11">
        <v>3245.4</v>
      </c>
      <c r="F223" s="11">
        <f>VLOOKUP(C223,'[11]9月'!$B:$Q,16,0)</f>
        <v>3245.4</v>
      </c>
      <c r="G223" s="11">
        <v>3245.4</v>
      </c>
      <c r="H223" s="13">
        <v>5228.42</v>
      </c>
      <c r="I223" s="11">
        <f t="shared" si="83"/>
        <v>58.42</v>
      </c>
      <c r="J223" s="11">
        <f>VLOOKUP(C223,[10]补收!$G$2454:$H$2869,2,0)</f>
        <v>14.64</v>
      </c>
      <c r="K223" s="11">
        <f t="shared" si="84"/>
        <v>519.264</v>
      </c>
      <c r="L223" s="11">
        <f>VLOOKUP(C223,[11]Sheet3!$L$1:$O$352,4,0)</f>
        <v>130.144</v>
      </c>
      <c r="M223" s="11">
        <f t="shared" si="97"/>
        <v>22.7178</v>
      </c>
      <c r="N223" s="13">
        <f t="shared" si="85"/>
        <v>444.42</v>
      </c>
      <c r="O223" s="13"/>
      <c r="P223" s="13">
        <f t="shared" si="91"/>
        <v>1189.6058</v>
      </c>
      <c r="Q223" s="11">
        <v>0</v>
      </c>
      <c r="R223" s="11">
        <f t="shared" si="86"/>
        <v>259.63</v>
      </c>
      <c r="S223" s="11">
        <f>VLOOKUP(C223,[11]Sheet3!$A:$B,2,0)</f>
        <v>65.08</v>
      </c>
      <c r="T223" s="11">
        <f t="shared" si="87"/>
        <v>9.74</v>
      </c>
      <c r="U223" s="13">
        <f t="shared" si="98"/>
        <v>104.57</v>
      </c>
      <c r="V223" s="13"/>
      <c r="W223" s="11">
        <f t="shared" si="88"/>
        <v>439.02</v>
      </c>
      <c r="X223" s="11">
        <f t="shared" si="89"/>
        <v>1628.6258</v>
      </c>
      <c r="Y223" s="11"/>
      <c r="AA223" s="2" t="e">
        <f>VLOOKUP(D223,'[4]2021.05'!$E$5:$F$203,2,0)</f>
        <v>#N/A</v>
      </c>
      <c r="AB223" s="2">
        <f t="shared" si="92"/>
        <v>519.264</v>
      </c>
      <c r="AC223" s="2">
        <f t="shared" si="93"/>
        <v>0</v>
      </c>
      <c r="AD223" s="2">
        <f t="shared" si="94"/>
        <v>259.63</v>
      </c>
      <c r="AE223" s="35" t="str">
        <f>VLOOKUP(C223,[7]export!$B$1:$I$388,8,0)</f>
        <v>243.36</v>
      </c>
      <c r="AF223" s="2">
        <f>VLOOKUP(C223,[8]Sheet1!$B$1:$K$500,9,0)</f>
        <v>9.13</v>
      </c>
      <c r="AG223" s="2">
        <f t="shared" si="95"/>
        <v>0.609999999999999</v>
      </c>
      <c r="AH223" s="2">
        <f>VLOOKUP(C223,'2021.06'!$C$2:$M$500,9,0)</f>
        <v>424.17</v>
      </c>
      <c r="AI223" s="2">
        <f>VLOOKUP(D223,'2021.07'!$D$2:$M$435,7,0)</f>
        <v>21.301</v>
      </c>
      <c r="AJ223" s="2">
        <f t="shared" si="96"/>
        <v>-1.4168</v>
      </c>
      <c r="AL223" s="2" t="str">
        <f>VLOOKUP(D223,[9]Sheet1!$C$1:$H$500,6,0)</f>
        <v>正常应缴</v>
      </c>
    </row>
    <row r="224" ht="20" customHeight="1" spans="1:38">
      <c r="A224" s="10">
        <f t="shared" si="90"/>
        <v>221</v>
      </c>
      <c r="B224" s="78"/>
      <c r="C224" s="11" t="s">
        <v>883</v>
      </c>
      <c r="D224" s="213" t="s">
        <v>884</v>
      </c>
      <c r="E224" s="11">
        <v>3245.4</v>
      </c>
      <c r="F224" s="11">
        <f>VLOOKUP(C224,'[11]9月'!$B:$Q,16,0)</f>
        <v>3245.4</v>
      </c>
      <c r="G224" s="11">
        <v>3245.4</v>
      </c>
      <c r="H224" s="13">
        <v>5228.42</v>
      </c>
      <c r="I224" s="11">
        <f t="shared" si="83"/>
        <v>58.42</v>
      </c>
      <c r="J224" s="11">
        <f>VLOOKUP(C224,[10]补收!$G$2454:$H$2869,2,0)</f>
        <v>14.64</v>
      </c>
      <c r="K224" s="11">
        <f t="shared" si="84"/>
        <v>519.264</v>
      </c>
      <c r="L224" s="11">
        <f>VLOOKUP(C224,[11]Sheet3!$L$1:$O$352,4,0)</f>
        <v>130.144</v>
      </c>
      <c r="M224" s="11">
        <f t="shared" si="97"/>
        <v>22.7178</v>
      </c>
      <c r="N224" s="13">
        <f t="shared" si="85"/>
        <v>444.42</v>
      </c>
      <c r="O224" s="13"/>
      <c r="P224" s="13">
        <f t="shared" si="91"/>
        <v>1189.6058</v>
      </c>
      <c r="Q224" s="11">
        <v>0</v>
      </c>
      <c r="R224" s="11">
        <f t="shared" si="86"/>
        <v>259.63</v>
      </c>
      <c r="S224" s="11">
        <f>VLOOKUP(C224,[11]Sheet3!$A:$B,2,0)</f>
        <v>65.08</v>
      </c>
      <c r="T224" s="11">
        <f t="shared" si="87"/>
        <v>9.74</v>
      </c>
      <c r="U224" s="13">
        <f t="shared" si="98"/>
        <v>104.57</v>
      </c>
      <c r="V224" s="13"/>
      <c r="W224" s="11">
        <f t="shared" si="88"/>
        <v>439.02</v>
      </c>
      <c r="X224" s="11">
        <f t="shared" si="89"/>
        <v>1628.6258</v>
      </c>
      <c r="Y224" s="11"/>
      <c r="AA224" s="2" t="e">
        <f>VLOOKUP(D224,'[4]2021.05'!$E$5:$F$203,2,0)</f>
        <v>#N/A</v>
      </c>
      <c r="AB224" s="2">
        <f t="shared" si="92"/>
        <v>519.264</v>
      </c>
      <c r="AC224" s="2">
        <f t="shared" si="93"/>
        <v>0</v>
      </c>
      <c r="AD224" s="2">
        <f t="shared" si="94"/>
        <v>259.63</v>
      </c>
      <c r="AE224" s="35" t="str">
        <f>VLOOKUP(C224,[7]export!$B$1:$I$388,8,0)</f>
        <v>243.36</v>
      </c>
      <c r="AF224" s="2">
        <f>VLOOKUP(C224,[8]Sheet1!$B$1:$K$500,9,0)</f>
        <v>9.13</v>
      </c>
      <c r="AG224" s="2">
        <f t="shared" si="95"/>
        <v>0.609999999999999</v>
      </c>
      <c r="AH224" s="2">
        <f>VLOOKUP(C224,'2021.06'!$C$2:$M$500,9,0)</f>
        <v>424.17</v>
      </c>
      <c r="AI224" s="2">
        <f>VLOOKUP(D224,'2021.07'!$D$2:$M$435,7,0)</f>
        <v>21.301</v>
      </c>
      <c r="AJ224" s="2">
        <f t="shared" si="96"/>
        <v>-1.4168</v>
      </c>
      <c r="AL224" s="2" t="str">
        <f>VLOOKUP(D224,[9]Sheet1!$C$1:$H$500,6,0)</f>
        <v>正常应缴</v>
      </c>
    </row>
    <row r="225" ht="20" customHeight="1" spans="1:38">
      <c r="A225" s="10">
        <f t="shared" si="90"/>
        <v>222</v>
      </c>
      <c r="B225" s="78"/>
      <c r="C225" s="11" t="s">
        <v>885</v>
      </c>
      <c r="D225" s="11" t="s">
        <v>886</v>
      </c>
      <c r="E225" s="11">
        <v>3245.4</v>
      </c>
      <c r="F225" s="11">
        <f>VLOOKUP(C225,'[11]9月'!$B:$Q,16,0)</f>
        <v>3245.4</v>
      </c>
      <c r="G225" s="11">
        <v>3245.4</v>
      </c>
      <c r="H225" s="13">
        <v>0</v>
      </c>
      <c r="I225" s="11">
        <f t="shared" si="83"/>
        <v>58.42</v>
      </c>
      <c r="J225" s="11">
        <f>VLOOKUP(C225,[10]补收!$G$2454:$H$2869,2,0)</f>
        <v>14.64</v>
      </c>
      <c r="K225" s="11">
        <f t="shared" si="84"/>
        <v>519.264</v>
      </c>
      <c r="L225" s="11">
        <f>VLOOKUP(C225,[11]Sheet3!$L$1:$O$352,4,0)</f>
        <v>130.144</v>
      </c>
      <c r="M225" s="11">
        <f t="shared" si="97"/>
        <v>22.7178</v>
      </c>
      <c r="N225" s="13">
        <f t="shared" si="85"/>
        <v>0</v>
      </c>
      <c r="O225" s="13"/>
      <c r="P225" s="13">
        <f t="shared" si="91"/>
        <v>745.1858</v>
      </c>
      <c r="Q225" s="11">
        <v>0</v>
      </c>
      <c r="R225" s="11">
        <f t="shared" si="86"/>
        <v>259.63</v>
      </c>
      <c r="S225" s="11">
        <f>VLOOKUP(C225,[11]Sheet3!$A:$B,2,0)</f>
        <v>65.08</v>
      </c>
      <c r="T225" s="11">
        <f t="shared" si="87"/>
        <v>9.74</v>
      </c>
      <c r="U225" s="13">
        <f t="shared" si="98"/>
        <v>0</v>
      </c>
      <c r="V225" s="13"/>
      <c r="W225" s="11">
        <f t="shared" si="88"/>
        <v>334.45</v>
      </c>
      <c r="X225" s="11">
        <f t="shared" si="89"/>
        <v>1079.6358</v>
      </c>
      <c r="Y225" s="11"/>
      <c r="AA225" s="2" t="e">
        <f>VLOOKUP(D225,'[4]2021.05'!$E$5:$F$203,2,0)</f>
        <v>#N/A</v>
      </c>
      <c r="AB225" s="2">
        <f t="shared" si="92"/>
        <v>519.264</v>
      </c>
      <c r="AC225" s="2">
        <f t="shared" si="93"/>
        <v>0</v>
      </c>
      <c r="AD225" s="2">
        <f t="shared" si="94"/>
        <v>259.63</v>
      </c>
      <c r="AE225" s="35" t="str">
        <f>VLOOKUP(C225,[7]export!$B$1:$I$388,8,0)</f>
        <v>243.36</v>
      </c>
      <c r="AF225" s="2">
        <f>VLOOKUP(C225,[8]Sheet1!$B$1:$K$500,9,0)</f>
        <v>9.13</v>
      </c>
      <c r="AG225" s="2">
        <f t="shared" si="95"/>
        <v>0.609999999999999</v>
      </c>
      <c r="AH225" s="2">
        <f>VLOOKUP(C225,'2021.06'!$C$2:$M$500,9,0)</f>
        <v>0</v>
      </c>
      <c r="AI225" s="2">
        <f>VLOOKUP(D225,'2021.07'!$D$2:$M$435,7,0)</f>
        <v>21.301</v>
      </c>
      <c r="AJ225" s="2">
        <f t="shared" si="96"/>
        <v>-1.4168</v>
      </c>
      <c r="AL225" s="2" t="str">
        <f>VLOOKUP(D225,[9]Sheet1!$C$1:$H$500,6,0)</f>
        <v>正常应缴</v>
      </c>
    </row>
    <row r="226" ht="20" customHeight="1" spans="1:38">
      <c r="A226" s="10">
        <f t="shared" si="90"/>
        <v>223</v>
      </c>
      <c r="B226" s="78"/>
      <c r="C226" s="84" t="s">
        <v>965</v>
      </c>
      <c r="D226" s="84" t="s">
        <v>966</v>
      </c>
      <c r="E226" s="11">
        <v>3245.4</v>
      </c>
      <c r="F226" s="11">
        <f>VLOOKUP(C226,'[11]9月'!$B:$Q,16,0)</f>
        <v>3245.4</v>
      </c>
      <c r="G226" s="11">
        <v>3245.4</v>
      </c>
      <c r="H226" s="13">
        <v>5228.42</v>
      </c>
      <c r="I226" s="11">
        <f t="shared" si="83"/>
        <v>58.42</v>
      </c>
      <c r="J226" s="11">
        <f>VLOOKUP(C226,[10]补收!$G$2454:$H$2869,2,0)</f>
        <v>10.98</v>
      </c>
      <c r="K226" s="11">
        <f t="shared" si="84"/>
        <v>519.264</v>
      </c>
      <c r="L226" s="11">
        <f>VLOOKUP(C226,[11]Sheet3!$L$1:$O$352,4,0)</f>
        <v>97.608</v>
      </c>
      <c r="M226" s="11">
        <f t="shared" si="97"/>
        <v>22.7178</v>
      </c>
      <c r="N226" s="13">
        <f t="shared" si="85"/>
        <v>444.42</v>
      </c>
      <c r="O226" s="13"/>
      <c r="P226" s="13">
        <f t="shared" si="91"/>
        <v>1153.4098</v>
      </c>
      <c r="Q226" s="11">
        <v>0</v>
      </c>
      <c r="R226" s="11">
        <f t="shared" si="86"/>
        <v>259.63</v>
      </c>
      <c r="S226" s="11">
        <f>VLOOKUP(C226,[11]Sheet3!$A:$B,2,0)</f>
        <v>48.81</v>
      </c>
      <c r="T226" s="11">
        <f t="shared" si="87"/>
        <v>9.74</v>
      </c>
      <c r="U226" s="13">
        <f t="shared" si="98"/>
        <v>104.57</v>
      </c>
      <c r="V226" s="13"/>
      <c r="W226" s="11">
        <f t="shared" si="88"/>
        <v>422.75</v>
      </c>
      <c r="X226" s="11">
        <f t="shared" si="89"/>
        <v>1576.1598</v>
      </c>
      <c r="Y226" s="72"/>
      <c r="AB226" s="2">
        <f t="shared" si="92"/>
        <v>519.264</v>
      </c>
      <c r="AC226" s="2">
        <f t="shared" si="93"/>
        <v>0</v>
      </c>
      <c r="AD226" s="2">
        <f t="shared" si="94"/>
        <v>259.63</v>
      </c>
      <c r="AE226" s="35" t="str">
        <f>VLOOKUP(C226,[7]export!$B$1:$I$388,8,0)</f>
        <v>243.36</v>
      </c>
      <c r="AF226" s="2">
        <f>VLOOKUP(C226,[8]Sheet1!$B$1:$K$500,9,0)</f>
        <v>9.13</v>
      </c>
      <c r="AG226" s="2">
        <f t="shared" si="95"/>
        <v>0.609999999999999</v>
      </c>
      <c r="AH226" s="2">
        <f>VLOOKUP(C226,'2021.06'!$C$2:$M$500,9,0)</f>
        <v>424.17</v>
      </c>
      <c r="AI226" s="2">
        <f>VLOOKUP(D226,'2021.07'!$D$2:$M$435,7,0)</f>
        <v>21.301</v>
      </c>
      <c r="AJ226" s="2">
        <f t="shared" si="96"/>
        <v>-1.4168</v>
      </c>
      <c r="AL226" s="2" t="str">
        <f>VLOOKUP(D226,[9]Sheet1!$C$1:$H$500,6,0)</f>
        <v>正常应缴</v>
      </c>
    </row>
    <row r="227" ht="20" customHeight="1" spans="1:38">
      <c r="A227" s="10">
        <f t="shared" si="90"/>
        <v>224</v>
      </c>
      <c r="B227" s="78"/>
      <c r="C227" s="84" t="s">
        <v>967</v>
      </c>
      <c r="D227" s="84" t="s">
        <v>968</v>
      </c>
      <c r="E227" s="11">
        <v>3245.4</v>
      </c>
      <c r="F227" s="11">
        <f>VLOOKUP(C227,'[11]9月'!$B:$Q,16,0)</f>
        <v>3245.4</v>
      </c>
      <c r="G227" s="11">
        <v>3245.4</v>
      </c>
      <c r="H227" s="13">
        <v>5228.42</v>
      </c>
      <c r="I227" s="11">
        <f t="shared" si="83"/>
        <v>58.42</v>
      </c>
      <c r="J227" s="11">
        <f>VLOOKUP(C227,[10]补收!$G$2454:$H$2869,2,0)</f>
        <v>10.98</v>
      </c>
      <c r="K227" s="11">
        <f t="shared" si="84"/>
        <v>519.264</v>
      </c>
      <c r="L227" s="11">
        <f>VLOOKUP(C227,[11]Sheet3!$L$1:$O$352,4,0)</f>
        <v>97.608</v>
      </c>
      <c r="M227" s="11">
        <f t="shared" si="97"/>
        <v>22.7178</v>
      </c>
      <c r="N227" s="13">
        <f t="shared" si="85"/>
        <v>444.42</v>
      </c>
      <c r="O227" s="13"/>
      <c r="P227" s="13">
        <f t="shared" si="91"/>
        <v>1153.4098</v>
      </c>
      <c r="Q227" s="11">
        <v>0</v>
      </c>
      <c r="R227" s="11">
        <f t="shared" si="86"/>
        <v>259.63</v>
      </c>
      <c r="S227" s="11">
        <f>VLOOKUP(C227,[11]Sheet3!$A:$B,2,0)</f>
        <v>48.81</v>
      </c>
      <c r="T227" s="11">
        <f t="shared" si="87"/>
        <v>9.74</v>
      </c>
      <c r="U227" s="13">
        <f t="shared" si="98"/>
        <v>104.57</v>
      </c>
      <c r="V227" s="13"/>
      <c r="W227" s="11">
        <f t="shared" si="88"/>
        <v>422.75</v>
      </c>
      <c r="X227" s="11">
        <f t="shared" si="89"/>
        <v>1576.1598</v>
      </c>
      <c r="Y227" s="72"/>
      <c r="AB227" s="2">
        <f t="shared" si="92"/>
        <v>519.264</v>
      </c>
      <c r="AC227" s="2">
        <f t="shared" si="93"/>
        <v>0</v>
      </c>
      <c r="AD227" s="2">
        <f t="shared" si="94"/>
        <v>259.63</v>
      </c>
      <c r="AE227" s="35" t="str">
        <f>VLOOKUP(C227,[7]export!$B$1:$I$388,8,0)</f>
        <v>243.36</v>
      </c>
      <c r="AF227" s="2">
        <f>VLOOKUP(C227,[8]Sheet1!$B$1:$K$500,9,0)</f>
        <v>9.13</v>
      </c>
      <c r="AG227" s="2">
        <f t="shared" si="95"/>
        <v>0.609999999999999</v>
      </c>
      <c r="AH227" s="2">
        <f>VLOOKUP(C227,'2021.06'!$C$2:$M$500,9,0)</f>
        <v>424.17</v>
      </c>
      <c r="AI227" s="2">
        <f>VLOOKUP(D227,'2021.07'!$D$2:$M$435,7,0)</f>
        <v>21.301</v>
      </c>
      <c r="AJ227" s="2">
        <f t="shared" si="96"/>
        <v>-1.4168</v>
      </c>
      <c r="AL227" s="2" t="str">
        <f>VLOOKUP(D227,[9]Sheet1!$C$1:$H$500,6,0)</f>
        <v>正常应缴</v>
      </c>
    </row>
    <row r="228" ht="20" customHeight="1" spans="1:38">
      <c r="A228" s="10">
        <f t="shared" si="90"/>
        <v>225</v>
      </c>
      <c r="B228" s="78"/>
      <c r="C228" s="84" t="s">
        <v>977</v>
      </c>
      <c r="D228" s="84" t="s">
        <v>978</v>
      </c>
      <c r="E228" s="11">
        <v>3245.4</v>
      </c>
      <c r="F228" s="11">
        <v>0</v>
      </c>
      <c r="G228" s="11">
        <v>0</v>
      </c>
      <c r="H228" s="13">
        <v>0</v>
      </c>
      <c r="I228" s="11">
        <f t="shared" si="83"/>
        <v>58.42</v>
      </c>
      <c r="J228" s="11">
        <f>VLOOKUP(C228,[10]补收!$G$2454:$H$2869,2,0)</f>
        <v>10.98</v>
      </c>
      <c r="K228" s="11">
        <f t="shared" si="84"/>
        <v>0</v>
      </c>
      <c r="L228" s="11">
        <v>0</v>
      </c>
      <c r="M228" s="11">
        <f t="shared" si="97"/>
        <v>0</v>
      </c>
      <c r="N228" s="13">
        <f t="shared" si="85"/>
        <v>0</v>
      </c>
      <c r="O228" s="11"/>
      <c r="P228" s="13">
        <f t="shared" si="91"/>
        <v>69.4</v>
      </c>
      <c r="Q228" s="11">
        <v>0</v>
      </c>
      <c r="R228" s="11">
        <f t="shared" si="86"/>
        <v>0</v>
      </c>
      <c r="S228" s="11">
        <v>0</v>
      </c>
      <c r="T228" s="11">
        <f t="shared" si="87"/>
        <v>0</v>
      </c>
      <c r="U228" s="13">
        <f t="shared" si="98"/>
        <v>0</v>
      </c>
      <c r="V228" s="11"/>
      <c r="W228" s="11">
        <f t="shared" si="88"/>
        <v>0</v>
      </c>
      <c r="X228" s="11">
        <f t="shared" si="89"/>
        <v>69.4</v>
      </c>
      <c r="Y228" s="72"/>
      <c r="AC228" s="2" t="e">
        <f>VLOOKUP(C228,'[5]6月养老保险明细导'!$B$1:$R$500,17,0)</f>
        <v>#N/A</v>
      </c>
      <c r="AD228" s="2" t="e">
        <f t="shared" si="94"/>
        <v>#N/A</v>
      </c>
      <c r="AE228" s="35" t="e">
        <f>VLOOKUP(C228,[7]export!$B$1:$I$388,8,0)</f>
        <v>#N/A</v>
      </c>
      <c r="AF228" s="2" t="e">
        <f>VLOOKUP(C228,[8]Sheet1!$B$1:$K$500,9,0)</f>
        <v>#N/A</v>
      </c>
      <c r="AG228" s="2" t="e">
        <f t="shared" si="95"/>
        <v>#N/A</v>
      </c>
      <c r="AH228" s="2">
        <f>VLOOKUP(C228,'2021.06'!$C$2:$M$500,9,0)</f>
        <v>0</v>
      </c>
      <c r="AI228" s="2">
        <f>VLOOKUP(D228,'2021.07'!$D$2:$M$435,7,0)</f>
        <v>0</v>
      </c>
      <c r="AJ228" s="2">
        <f t="shared" si="96"/>
        <v>0</v>
      </c>
      <c r="AL228" s="2" t="e">
        <f>VLOOKUP(D228,[9]Sheet1!$C$1:$H$500,6,0)</f>
        <v>#N/A</v>
      </c>
    </row>
    <row r="229" ht="20" customHeight="1" spans="1:38">
      <c r="A229" s="10">
        <f t="shared" si="90"/>
        <v>226</v>
      </c>
      <c r="B229" s="78"/>
      <c r="C229" s="84" t="s">
        <v>979</v>
      </c>
      <c r="D229" s="84" t="s">
        <v>980</v>
      </c>
      <c r="E229" s="11">
        <v>3245.4</v>
      </c>
      <c r="F229" s="11">
        <v>0</v>
      </c>
      <c r="G229" s="11">
        <v>0</v>
      </c>
      <c r="H229" s="13">
        <v>0</v>
      </c>
      <c r="I229" s="11">
        <f t="shared" si="83"/>
        <v>58.42</v>
      </c>
      <c r="J229" s="11">
        <f>VLOOKUP(C229,[10]补收!$G$2454:$H$2869,2,0)</f>
        <v>10.98</v>
      </c>
      <c r="K229" s="11">
        <f t="shared" si="84"/>
        <v>0</v>
      </c>
      <c r="L229" s="11">
        <v>0</v>
      </c>
      <c r="M229" s="11">
        <f t="shared" si="97"/>
        <v>0</v>
      </c>
      <c r="N229" s="13">
        <f t="shared" si="85"/>
        <v>0</v>
      </c>
      <c r="O229" s="11"/>
      <c r="P229" s="13">
        <f t="shared" si="91"/>
        <v>69.4</v>
      </c>
      <c r="Q229" s="11">
        <v>0</v>
      </c>
      <c r="R229" s="11">
        <f t="shared" si="86"/>
        <v>0</v>
      </c>
      <c r="S229" s="11">
        <v>0</v>
      </c>
      <c r="T229" s="11">
        <f t="shared" si="87"/>
        <v>0</v>
      </c>
      <c r="U229" s="13">
        <f t="shared" si="98"/>
        <v>0</v>
      </c>
      <c r="V229" s="11"/>
      <c r="W229" s="11">
        <f t="shared" si="88"/>
        <v>0</v>
      </c>
      <c r="X229" s="11">
        <f t="shared" si="89"/>
        <v>69.4</v>
      </c>
      <c r="Y229" s="72"/>
      <c r="AC229" s="2" t="e">
        <f>VLOOKUP(C229,'[5]6月养老保险明细导'!$B$1:$R$500,17,0)</f>
        <v>#N/A</v>
      </c>
      <c r="AD229" s="2" t="e">
        <f t="shared" si="94"/>
        <v>#N/A</v>
      </c>
      <c r="AE229" s="35" t="e">
        <f>VLOOKUP(C229,[7]export!$B$1:$I$388,8,0)</f>
        <v>#N/A</v>
      </c>
      <c r="AF229" s="2" t="e">
        <f>VLOOKUP(C229,[8]Sheet1!$B$1:$K$500,9,0)</f>
        <v>#N/A</v>
      </c>
      <c r="AG229" s="2" t="e">
        <f t="shared" si="95"/>
        <v>#N/A</v>
      </c>
      <c r="AH229" s="2">
        <f>VLOOKUP(C229,'2021.06'!$C$2:$M$500,9,0)</f>
        <v>0</v>
      </c>
      <c r="AI229" s="2">
        <f>VLOOKUP(D229,'2021.07'!$D$2:$M$435,7,0)</f>
        <v>0</v>
      </c>
      <c r="AJ229" s="2">
        <f t="shared" si="96"/>
        <v>0</v>
      </c>
      <c r="AL229" s="2" t="e">
        <f>VLOOKUP(D229,[9]Sheet1!$C$1:$H$500,6,0)</f>
        <v>#N/A</v>
      </c>
    </row>
    <row r="230" ht="20" customHeight="1" spans="1:38">
      <c r="A230" s="10">
        <f t="shared" si="90"/>
        <v>227</v>
      </c>
      <c r="B230" s="78"/>
      <c r="C230" s="84" t="s">
        <v>981</v>
      </c>
      <c r="D230" s="84" t="s">
        <v>982</v>
      </c>
      <c r="E230" s="11">
        <v>3245.4</v>
      </c>
      <c r="F230" s="11">
        <v>0</v>
      </c>
      <c r="G230" s="11">
        <v>0</v>
      </c>
      <c r="H230" s="13">
        <v>0</v>
      </c>
      <c r="I230" s="11">
        <f t="shared" si="83"/>
        <v>58.42</v>
      </c>
      <c r="J230" s="11">
        <f>VLOOKUP(C230,[10]补收!$G$2454:$H$2869,2,0)</f>
        <v>10.98</v>
      </c>
      <c r="K230" s="11">
        <f t="shared" si="84"/>
        <v>0</v>
      </c>
      <c r="L230" s="11">
        <v>0</v>
      </c>
      <c r="M230" s="11">
        <f t="shared" si="97"/>
        <v>0</v>
      </c>
      <c r="N230" s="13">
        <f t="shared" si="85"/>
        <v>0</v>
      </c>
      <c r="O230" s="11"/>
      <c r="P230" s="13">
        <f t="shared" si="91"/>
        <v>69.4</v>
      </c>
      <c r="Q230" s="11">
        <v>0</v>
      </c>
      <c r="R230" s="11">
        <f t="shared" si="86"/>
        <v>0</v>
      </c>
      <c r="S230" s="11">
        <v>0</v>
      </c>
      <c r="T230" s="11">
        <f t="shared" si="87"/>
        <v>0</v>
      </c>
      <c r="U230" s="13">
        <f t="shared" si="98"/>
        <v>0</v>
      </c>
      <c r="V230" s="11"/>
      <c r="W230" s="11">
        <f t="shared" si="88"/>
        <v>0</v>
      </c>
      <c r="X230" s="11">
        <f t="shared" si="89"/>
        <v>69.4</v>
      </c>
      <c r="Y230" s="72"/>
      <c r="AC230" s="2" t="e">
        <f>VLOOKUP(C230,'[5]6月养老保险明细导'!$B$1:$R$500,17,0)</f>
        <v>#N/A</v>
      </c>
      <c r="AD230" s="2" t="e">
        <f t="shared" si="94"/>
        <v>#N/A</v>
      </c>
      <c r="AE230" s="35" t="e">
        <f>VLOOKUP(C230,[7]export!$B$1:$I$388,8,0)</f>
        <v>#N/A</v>
      </c>
      <c r="AF230" s="2" t="e">
        <f>VLOOKUP(C230,[8]Sheet1!$B$1:$K$500,9,0)</f>
        <v>#N/A</v>
      </c>
      <c r="AG230" s="2" t="e">
        <f t="shared" si="95"/>
        <v>#N/A</v>
      </c>
      <c r="AH230" s="2">
        <f>VLOOKUP(C230,'2021.06'!$C$2:$M$500,9,0)</f>
        <v>0</v>
      </c>
      <c r="AI230" s="2">
        <f>VLOOKUP(D230,'2021.07'!$D$2:$M$435,7,0)</f>
        <v>0</v>
      </c>
      <c r="AJ230" s="2">
        <f t="shared" si="96"/>
        <v>0</v>
      </c>
      <c r="AL230" s="2" t="e">
        <f>VLOOKUP(D230,[9]Sheet1!$C$1:$H$500,6,0)</f>
        <v>#N/A</v>
      </c>
    </row>
    <row r="231" ht="20" customHeight="1" spans="1:38">
      <c r="A231" s="10">
        <f t="shared" si="90"/>
        <v>228</v>
      </c>
      <c r="B231" s="78"/>
      <c r="C231" s="84" t="s">
        <v>985</v>
      </c>
      <c r="D231" s="84" t="s">
        <v>986</v>
      </c>
      <c r="E231" s="11">
        <v>3245.4</v>
      </c>
      <c r="F231" s="11">
        <v>0</v>
      </c>
      <c r="G231" s="11">
        <v>0</v>
      </c>
      <c r="H231" s="13">
        <v>0</v>
      </c>
      <c r="I231" s="11">
        <f t="shared" si="83"/>
        <v>58.42</v>
      </c>
      <c r="J231" s="11">
        <f>VLOOKUP(C231,[10]补收!$G$2454:$H$2869,2,0)</f>
        <v>10.98</v>
      </c>
      <c r="K231" s="11">
        <f t="shared" si="84"/>
        <v>0</v>
      </c>
      <c r="L231" s="11">
        <v>0</v>
      </c>
      <c r="M231" s="11">
        <f t="shared" si="97"/>
        <v>0</v>
      </c>
      <c r="N231" s="13">
        <f t="shared" si="85"/>
        <v>0</v>
      </c>
      <c r="O231" s="11"/>
      <c r="P231" s="13">
        <f t="shared" si="91"/>
        <v>69.4</v>
      </c>
      <c r="Q231" s="11">
        <v>0</v>
      </c>
      <c r="R231" s="11">
        <f t="shared" si="86"/>
        <v>0</v>
      </c>
      <c r="S231" s="11">
        <v>0</v>
      </c>
      <c r="T231" s="11">
        <f t="shared" si="87"/>
        <v>0</v>
      </c>
      <c r="U231" s="13">
        <f t="shared" si="98"/>
        <v>0</v>
      </c>
      <c r="V231" s="11"/>
      <c r="W231" s="11">
        <f t="shared" si="88"/>
        <v>0</v>
      </c>
      <c r="X231" s="11">
        <f t="shared" si="89"/>
        <v>69.4</v>
      </c>
      <c r="Y231" s="72"/>
      <c r="AC231" s="2" t="e">
        <f>VLOOKUP(C231,'[5]6月养老保险明细导'!$B$1:$R$500,17,0)</f>
        <v>#N/A</v>
      </c>
      <c r="AD231" s="2" t="e">
        <f t="shared" si="94"/>
        <v>#N/A</v>
      </c>
      <c r="AE231" s="35" t="e">
        <f>VLOOKUP(C231,[7]export!$B$1:$I$388,8,0)</f>
        <v>#N/A</v>
      </c>
      <c r="AF231" s="2" t="e">
        <f>VLOOKUP(C231,[8]Sheet1!$B$1:$K$500,9,0)</f>
        <v>#N/A</v>
      </c>
      <c r="AG231" s="2" t="e">
        <f t="shared" si="95"/>
        <v>#N/A</v>
      </c>
      <c r="AH231" s="2">
        <f>VLOOKUP(C231,'2021.06'!$C$2:$M$500,9,0)</f>
        <v>0</v>
      </c>
      <c r="AI231" s="2">
        <f>VLOOKUP(D231,'2021.07'!$D$2:$M$435,7,0)</f>
        <v>0</v>
      </c>
      <c r="AJ231" s="2">
        <f t="shared" si="96"/>
        <v>0</v>
      </c>
      <c r="AL231" s="2" t="e">
        <f>VLOOKUP(D231,[9]Sheet1!$C$1:$H$500,6,0)</f>
        <v>#N/A</v>
      </c>
    </row>
    <row r="232" ht="20" customHeight="1" spans="1:38">
      <c r="A232" s="10">
        <f t="shared" si="90"/>
        <v>229</v>
      </c>
      <c r="B232" s="78"/>
      <c r="C232" s="84" t="s">
        <v>1121</v>
      </c>
      <c r="D232" s="84" t="s">
        <v>1122</v>
      </c>
      <c r="E232" s="11">
        <v>3245.4</v>
      </c>
      <c r="F232" s="11">
        <f>VLOOKUP(C232,'[11]9月'!$B:$Q,16,0)</f>
        <v>3245.4</v>
      </c>
      <c r="G232" s="11">
        <v>3245.4</v>
      </c>
      <c r="H232" s="13">
        <v>5228.42</v>
      </c>
      <c r="I232" s="11">
        <f t="shared" si="83"/>
        <v>58.42</v>
      </c>
      <c r="J232" s="11">
        <f>VLOOKUP(C232,[10]补收!$G$2454:$H$2869,2,0)</f>
        <v>7.32</v>
      </c>
      <c r="K232" s="11">
        <f t="shared" si="84"/>
        <v>519.264</v>
      </c>
      <c r="L232" s="11">
        <f>VLOOKUP(C232,[11]Sheet3!$L$1:$O$352,4,0)</f>
        <v>65.072</v>
      </c>
      <c r="M232" s="11">
        <f t="shared" si="97"/>
        <v>22.7178</v>
      </c>
      <c r="N232" s="13">
        <f t="shared" si="85"/>
        <v>444.42</v>
      </c>
      <c r="O232" s="13"/>
      <c r="P232" s="13">
        <f t="shared" si="91"/>
        <v>1117.2138</v>
      </c>
      <c r="Q232" s="11">
        <v>0</v>
      </c>
      <c r="R232" s="11">
        <f t="shared" si="86"/>
        <v>259.63</v>
      </c>
      <c r="S232" s="11">
        <f>VLOOKUP(C232,[11]Sheet3!$A:$B,2,0)</f>
        <v>32.54</v>
      </c>
      <c r="T232" s="11">
        <f t="shared" si="87"/>
        <v>9.74</v>
      </c>
      <c r="U232" s="13">
        <f t="shared" si="98"/>
        <v>104.57</v>
      </c>
      <c r="V232" s="13"/>
      <c r="W232" s="11">
        <f t="shared" si="88"/>
        <v>406.48</v>
      </c>
      <c r="X232" s="11">
        <f t="shared" si="89"/>
        <v>1523.6938</v>
      </c>
      <c r="Y232" s="72"/>
      <c r="AB232" s="2">
        <f>K232*1</f>
        <v>519.264</v>
      </c>
      <c r="AC232" s="2">
        <f>K232-AB232</f>
        <v>0</v>
      </c>
      <c r="AE232" s="35" t="str">
        <f>VLOOKUP(C232,[7]export!$B$1:$I$388,8,0)</f>
        <v>243.36</v>
      </c>
      <c r="AF232" s="2">
        <f>VLOOKUP(C232,[8]Sheet1!$B$1:$K$500,9,0)</f>
        <v>9.13</v>
      </c>
      <c r="AG232" s="2">
        <f t="shared" si="95"/>
        <v>0.609999999999999</v>
      </c>
      <c r="AH232" s="2" t="e">
        <f>VLOOKUP(C232,'2021.06'!$C$2:$M$500,9,0)</f>
        <v>#N/A</v>
      </c>
      <c r="AI232" s="2">
        <f>VLOOKUP(D232,'2021.07'!$D$2:$M$435,7,0)</f>
        <v>21.301</v>
      </c>
      <c r="AJ232" s="2">
        <f t="shared" si="96"/>
        <v>-1.4168</v>
      </c>
      <c r="AL232" s="2" t="str">
        <f>VLOOKUP(D232,[9]Sheet1!$C$1:$H$500,6,0)</f>
        <v>正常应缴</v>
      </c>
    </row>
    <row r="233" s="1" customFormat="1" ht="20" customHeight="1" spans="1:31">
      <c r="A233" s="18"/>
      <c r="B233" s="80"/>
      <c r="C233" s="23" t="s">
        <v>1248</v>
      </c>
      <c r="D233" s="20" t="s">
        <v>1249</v>
      </c>
      <c r="E233" s="12">
        <v>3245.4</v>
      </c>
      <c r="F233" s="12">
        <f>VLOOKUP(C233,'[11]9月'!$B:$Q,16,0)</f>
        <v>3245.4</v>
      </c>
      <c r="G233" s="12">
        <v>3245.4</v>
      </c>
      <c r="H233" s="22">
        <v>5228.42</v>
      </c>
      <c r="I233" s="12">
        <f t="shared" si="83"/>
        <v>58.42</v>
      </c>
      <c r="J233" s="12">
        <v>0</v>
      </c>
      <c r="K233" s="12">
        <f t="shared" si="84"/>
        <v>519.264</v>
      </c>
      <c r="L233" s="12">
        <v>0</v>
      </c>
      <c r="M233" s="12">
        <f t="shared" si="97"/>
        <v>22.7178</v>
      </c>
      <c r="N233" s="22">
        <f t="shared" si="85"/>
        <v>444.42</v>
      </c>
      <c r="O233" s="22">
        <v>54</v>
      </c>
      <c r="P233" s="22">
        <f t="shared" si="91"/>
        <v>1098.8218</v>
      </c>
      <c r="Q233" s="12">
        <v>0</v>
      </c>
      <c r="R233" s="12">
        <f t="shared" si="86"/>
        <v>259.63</v>
      </c>
      <c r="S233" s="12">
        <v>0</v>
      </c>
      <c r="T233" s="12">
        <f t="shared" si="87"/>
        <v>9.74</v>
      </c>
      <c r="U233" s="22">
        <f t="shared" si="98"/>
        <v>104.57</v>
      </c>
      <c r="V233" s="22">
        <v>54</v>
      </c>
      <c r="W233" s="12">
        <f t="shared" si="88"/>
        <v>427.94</v>
      </c>
      <c r="X233" s="12">
        <f t="shared" si="89"/>
        <v>1526.7618</v>
      </c>
      <c r="Y233" s="85" t="s">
        <v>50</v>
      </c>
      <c r="AE233" s="36"/>
    </row>
    <row r="234" s="1" customFormat="1" ht="20" customHeight="1" spans="1:31">
      <c r="A234" s="18"/>
      <c r="B234" s="80"/>
      <c r="C234" s="23" t="s">
        <v>1250</v>
      </c>
      <c r="D234" s="20" t="s">
        <v>1251</v>
      </c>
      <c r="E234" s="12">
        <v>3245.4</v>
      </c>
      <c r="F234" s="12">
        <f>VLOOKUP(C234,'[11]9月'!$B:$Q,16,0)</f>
        <v>3245.4</v>
      </c>
      <c r="G234" s="12">
        <v>3245.4</v>
      </c>
      <c r="H234" s="22">
        <v>5228.42</v>
      </c>
      <c r="I234" s="12">
        <f t="shared" si="83"/>
        <v>58.42</v>
      </c>
      <c r="J234" s="12">
        <v>0</v>
      </c>
      <c r="K234" s="12">
        <f t="shared" si="84"/>
        <v>519.264</v>
      </c>
      <c r="L234" s="12">
        <v>0</v>
      </c>
      <c r="M234" s="12">
        <f t="shared" si="97"/>
        <v>22.7178</v>
      </c>
      <c r="N234" s="22">
        <f t="shared" si="85"/>
        <v>444.42</v>
      </c>
      <c r="O234" s="22">
        <v>54</v>
      </c>
      <c r="P234" s="22">
        <f t="shared" si="91"/>
        <v>1098.8218</v>
      </c>
      <c r="Q234" s="12">
        <v>0</v>
      </c>
      <c r="R234" s="12">
        <f t="shared" si="86"/>
        <v>259.63</v>
      </c>
      <c r="S234" s="12">
        <v>0</v>
      </c>
      <c r="T234" s="12">
        <f t="shared" si="87"/>
        <v>9.74</v>
      </c>
      <c r="U234" s="22">
        <f t="shared" si="98"/>
        <v>104.57</v>
      </c>
      <c r="V234" s="22">
        <v>54</v>
      </c>
      <c r="W234" s="12">
        <f t="shared" si="88"/>
        <v>427.94</v>
      </c>
      <c r="X234" s="12">
        <f t="shared" si="89"/>
        <v>1526.7618</v>
      </c>
      <c r="Y234" s="85" t="s">
        <v>50</v>
      </c>
      <c r="AE234" s="36"/>
    </row>
    <row r="235" s="1" customFormat="1" ht="20" customHeight="1" spans="1:31">
      <c r="A235" s="18"/>
      <c r="B235" s="80"/>
      <c r="C235" s="23" t="s">
        <v>1226</v>
      </c>
      <c r="D235" s="20" t="s">
        <v>1252</v>
      </c>
      <c r="E235" s="12">
        <v>3245.4</v>
      </c>
      <c r="F235" s="12">
        <v>0</v>
      </c>
      <c r="G235" s="12">
        <v>0</v>
      </c>
      <c r="H235" s="22">
        <v>0</v>
      </c>
      <c r="I235" s="12">
        <f t="shared" si="83"/>
        <v>58.42</v>
      </c>
      <c r="J235" s="12">
        <v>0</v>
      </c>
      <c r="K235" s="12">
        <f t="shared" si="84"/>
        <v>0</v>
      </c>
      <c r="L235" s="12">
        <v>0</v>
      </c>
      <c r="M235" s="12">
        <f t="shared" si="97"/>
        <v>0</v>
      </c>
      <c r="N235" s="22">
        <f t="shared" si="85"/>
        <v>0</v>
      </c>
      <c r="O235" s="22"/>
      <c r="P235" s="22">
        <f t="shared" si="91"/>
        <v>58.42</v>
      </c>
      <c r="Q235" s="12">
        <v>0</v>
      </c>
      <c r="R235" s="12">
        <f t="shared" si="86"/>
        <v>0</v>
      </c>
      <c r="S235" s="12">
        <v>0</v>
      </c>
      <c r="T235" s="12">
        <f t="shared" si="87"/>
        <v>0</v>
      </c>
      <c r="U235" s="22">
        <f t="shared" si="98"/>
        <v>0</v>
      </c>
      <c r="V235" s="22"/>
      <c r="W235" s="12">
        <f t="shared" si="88"/>
        <v>0</v>
      </c>
      <c r="X235" s="12">
        <f t="shared" si="89"/>
        <v>58.42</v>
      </c>
      <c r="Y235" s="85" t="s">
        <v>50</v>
      </c>
      <c r="AE235" s="36"/>
    </row>
    <row r="236" ht="20" customHeight="1" spans="1:38">
      <c r="A236" s="10">
        <f t="shared" ref="A236:A248" si="99">ROW()-3</f>
        <v>233</v>
      </c>
      <c r="B236" s="76" t="s">
        <v>426</v>
      </c>
      <c r="C236" s="11" t="s">
        <v>427</v>
      </c>
      <c r="D236" s="11" t="s">
        <v>428</v>
      </c>
      <c r="E236" s="11">
        <v>3245.4</v>
      </c>
      <c r="F236" s="11">
        <f>VLOOKUP(C236,'[11]9月'!$B:$Q,16,0)</f>
        <v>3245.4</v>
      </c>
      <c r="G236" s="11">
        <v>3245.4</v>
      </c>
      <c r="H236" s="13">
        <v>5228.42</v>
      </c>
      <c r="I236" s="11">
        <f t="shared" si="83"/>
        <v>58.42</v>
      </c>
      <c r="J236" s="11">
        <f>VLOOKUP(C236,[10]补收!$G$2454:$H$2869,2,0)</f>
        <v>58.96</v>
      </c>
      <c r="K236" s="11">
        <f t="shared" si="84"/>
        <v>519.264</v>
      </c>
      <c r="L236" s="11">
        <f>VLOOKUP(C236,[11]Sheet3!$L$1:$O$352,4,0)</f>
        <v>523.776</v>
      </c>
      <c r="M236" s="11">
        <f t="shared" si="97"/>
        <v>22.7178</v>
      </c>
      <c r="N236" s="13">
        <f t="shared" si="85"/>
        <v>444.42</v>
      </c>
      <c r="O236" s="13"/>
      <c r="P236" s="13">
        <f t="shared" ref="P236:P255" si="100">SUM(I236:O236)</f>
        <v>1627.5578</v>
      </c>
      <c r="Q236" s="11">
        <v>0</v>
      </c>
      <c r="R236" s="11">
        <f t="shared" si="86"/>
        <v>259.63</v>
      </c>
      <c r="S236" s="11">
        <f>VLOOKUP(C236,[11]Sheet3!$A:$B,2,0)</f>
        <v>261.84</v>
      </c>
      <c r="T236" s="11">
        <f t="shared" si="87"/>
        <v>9.74</v>
      </c>
      <c r="U236" s="13">
        <f t="shared" si="98"/>
        <v>104.57</v>
      </c>
      <c r="V236" s="13"/>
      <c r="W236" s="11">
        <f t="shared" si="88"/>
        <v>635.78</v>
      </c>
      <c r="X236" s="11">
        <f t="shared" si="89"/>
        <v>2263.3378</v>
      </c>
      <c r="Y236" s="11"/>
      <c r="Z236" s="2" t="str">
        <f>VLOOKUP(D236,[3]汇总!I$2:J$326,2,0)</f>
        <v>√</v>
      </c>
      <c r="AA236" s="2">
        <f>VLOOKUP(D236,'[4]2021.05'!$E$5:$F$203,2,0)</f>
        <v>1790</v>
      </c>
      <c r="AB236" s="2">
        <f t="shared" ref="AB236:AB247" si="101">K236*1</f>
        <v>519.264</v>
      </c>
      <c r="AC236" s="2">
        <f t="shared" ref="AC236:AC247" si="102">K236-AB236</f>
        <v>0</v>
      </c>
      <c r="AD236" s="2">
        <f t="shared" ref="AD236:AD248" si="103">R236-AC236</f>
        <v>259.63</v>
      </c>
      <c r="AE236" s="35" t="str">
        <f>VLOOKUP(C236,[7]export!$B$1:$I$388,8,0)</f>
        <v>226.9</v>
      </c>
      <c r="AF236" s="2">
        <f>VLOOKUP(C236,[8]Sheet1!$B$1:$K$500,9,0)</f>
        <v>8.51</v>
      </c>
      <c r="AG236" s="2">
        <f t="shared" ref="AG236:AG249" si="104">T236-AF236</f>
        <v>1.23</v>
      </c>
      <c r="AH236" s="2">
        <f>VLOOKUP(C236,'2021.06'!$C$2:$M$500,9,0)</f>
        <v>424.17</v>
      </c>
      <c r="AI236" s="2">
        <f>VLOOKUP(D236,'2021.07'!$D$2:$M$435,7,0)</f>
        <v>19.859</v>
      </c>
      <c r="AJ236" s="2">
        <f t="shared" ref="AJ236:AJ250" si="105">AI236-M236</f>
        <v>-2.8588</v>
      </c>
      <c r="AL236" s="2" t="str">
        <f>VLOOKUP(D236,[9]Sheet1!$C$1:$H$500,6,0)</f>
        <v>正常应缴</v>
      </c>
    </row>
    <row r="237" ht="20" customHeight="1" spans="1:38">
      <c r="A237" s="10">
        <f t="shared" si="99"/>
        <v>234</v>
      </c>
      <c r="B237" s="76"/>
      <c r="C237" s="11" t="s">
        <v>429</v>
      </c>
      <c r="D237" s="11" t="s">
        <v>430</v>
      </c>
      <c r="E237" s="11">
        <v>3245.4</v>
      </c>
      <c r="F237" s="11">
        <f>VLOOKUP(C237,'[11]9月'!$B:$Q,16,0)</f>
        <v>3245.4</v>
      </c>
      <c r="G237" s="11">
        <v>3245.4</v>
      </c>
      <c r="H237" s="13">
        <v>5228.42</v>
      </c>
      <c r="I237" s="11">
        <f t="shared" si="83"/>
        <v>58.42</v>
      </c>
      <c r="J237" s="11">
        <f>VLOOKUP(C237,[10]补收!$G$2454:$H$2869,2,0)</f>
        <v>58.96</v>
      </c>
      <c r="K237" s="11">
        <f t="shared" si="84"/>
        <v>519.264</v>
      </c>
      <c r="L237" s="11">
        <f>VLOOKUP(C237,[11]Sheet3!$L$1:$O$352,4,0)</f>
        <v>523.776</v>
      </c>
      <c r="M237" s="11">
        <f t="shared" si="97"/>
        <v>22.7178</v>
      </c>
      <c r="N237" s="13">
        <f t="shared" si="85"/>
        <v>444.42</v>
      </c>
      <c r="O237" s="13"/>
      <c r="P237" s="13">
        <f t="shared" si="100"/>
        <v>1627.5578</v>
      </c>
      <c r="Q237" s="11">
        <v>0</v>
      </c>
      <c r="R237" s="11">
        <f t="shared" si="86"/>
        <v>259.63</v>
      </c>
      <c r="S237" s="11">
        <f>VLOOKUP(C237,[11]Sheet3!$A:$B,2,0)</f>
        <v>261.84</v>
      </c>
      <c r="T237" s="11">
        <f t="shared" si="87"/>
        <v>9.74</v>
      </c>
      <c r="U237" s="13">
        <f t="shared" si="98"/>
        <v>104.57</v>
      </c>
      <c r="V237" s="13"/>
      <c r="W237" s="11">
        <f t="shared" si="88"/>
        <v>635.78</v>
      </c>
      <c r="X237" s="11">
        <f t="shared" si="89"/>
        <v>2263.3378</v>
      </c>
      <c r="Y237" s="11"/>
      <c r="Z237" s="2" t="str">
        <f>VLOOKUP(D237,[3]汇总!I$2:J$326,2,0)</f>
        <v>√</v>
      </c>
      <c r="AA237" s="2">
        <f>VLOOKUP(D237,'[4]2021.05'!$E$5:$F$203,2,0)</f>
        <v>1790</v>
      </c>
      <c r="AB237" s="2">
        <f t="shared" si="101"/>
        <v>519.264</v>
      </c>
      <c r="AC237" s="2">
        <f t="shared" si="102"/>
        <v>0</v>
      </c>
      <c r="AD237" s="2">
        <f t="shared" si="103"/>
        <v>259.63</v>
      </c>
      <c r="AE237" s="35" t="str">
        <f>VLOOKUP(C237,[7]export!$B$1:$I$388,8,0)</f>
        <v>226.9</v>
      </c>
      <c r="AF237" s="2">
        <f>VLOOKUP(C237,[8]Sheet1!$B$1:$K$500,9,0)</f>
        <v>8.51</v>
      </c>
      <c r="AG237" s="2">
        <f t="shared" si="104"/>
        <v>1.23</v>
      </c>
      <c r="AH237" s="2">
        <f>VLOOKUP(C237,'2021.06'!$C$2:$M$500,9,0)</f>
        <v>424.17</v>
      </c>
      <c r="AI237" s="2">
        <f>VLOOKUP(D237,'2021.07'!$D$2:$M$435,7,0)</f>
        <v>19.859</v>
      </c>
      <c r="AJ237" s="2">
        <f t="shared" si="105"/>
        <v>-2.8588</v>
      </c>
      <c r="AL237" s="2" t="str">
        <f>VLOOKUP(D237,[9]Sheet1!$C$1:$H$500,6,0)</f>
        <v>正常应缴</v>
      </c>
    </row>
    <row r="238" ht="20" customHeight="1" spans="1:38">
      <c r="A238" s="10">
        <f t="shared" si="99"/>
        <v>235</v>
      </c>
      <c r="B238" s="76"/>
      <c r="C238" s="11" t="s">
        <v>431</v>
      </c>
      <c r="D238" s="11" t="s">
        <v>432</v>
      </c>
      <c r="E238" s="11">
        <v>3245.4</v>
      </c>
      <c r="F238" s="11">
        <f>VLOOKUP(C238,'[11]9月'!$B:$Q,16,0)</f>
        <v>3245.4</v>
      </c>
      <c r="G238" s="11">
        <v>3245.4</v>
      </c>
      <c r="H238" s="13">
        <v>5228.42</v>
      </c>
      <c r="I238" s="11">
        <f t="shared" si="83"/>
        <v>58.42</v>
      </c>
      <c r="J238" s="11">
        <f>VLOOKUP(C238,[10]补收!$G$2454:$H$2869,2,0)</f>
        <v>58.96</v>
      </c>
      <c r="K238" s="11">
        <f t="shared" si="84"/>
        <v>519.264</v>
      </c>
      <c r="L238" s="11">
        <f>VLOOKUP(C238,[11]Sheet3!$L$1:$O$352,4,0)</f>
        <v>523.776</v>
      </c>
      <c r="M238" s="11">
        <f t="shared" si="97"/>
        <v>22.7178</v>
      </c>
      <c r="N238" s="13">
        <f t="shared" si="85"/>
        <v>444.42</v>
      </c>
      <c r="O238" s="13"/>
      <c r="P238" s="13">
        <f t="shared" si="100"/>
        <v>1627.5578</v>
      </c>
      <c r="Q238" s="11">
        <v>0</v>
      </c>
      <c r="R238" s="11">
        <f t="shared" si="86"/>
        <v>259.63</v>
      </c>
      <c r="S238" s="11">
        <f>VLOOKUP(C238,[11]Sheet3!$A:$B,2,0)</f>
        <v>261.84</v>
      </c>
      <c r="T238" s="11">
        <f t="shared" si="87"/>
        <v>9.74</v>
      </c>
      <c r="U238" s="13">
        <f t="shared" si="98"/>
        <v>104.57</v>
      </c>
      <c r="V238" s="13"/>
      <c r="W238" s="11">
        <f t="shared" si="88"/>
        <v>635.78</v>
      </c>
      <c r="X238" s="11">
        <f t="shared" si="89"/>
        <v>2263.3378</v>
      </c>
      <c r="Y238" s="11"/>
      <c r="Z238" s="2" t="str">
        <f>VLOOKUP(D238,[3]汇总!I$2:J$326,2,0)</f>
        <v>√</v>
      </c>
      <c r="AA238" s="2">
        <f>VLOOKUP(D238,'[4]2021.05'!$E$5:$F$203,2,0)</f>
        <v>1790</v>
      </c>
      <c r="AB238" s="2">
        <f t="shared" si="101"/>
        <v>519.264</v>
      </c>
      <c r="AC238" s="2">
        <f t="shared" si="102"/>
        <v>0</v>
      </c>
      <c r="AD238" s="2">
        <f t="shared" si="103"/>
        <v>259.63</v>
      </c>
      <c r="AE238" s="35" t="str">
        <f>VLOOKUP(C238,[7]export!$B$1:$I$388,8,0)</f>
        <v>226.9</v>
      </c>
      <c r="AF238" s="2">
        <f>VLOOKUP(C238,[8]Sheet1!$B$1:$K$500,9,0)</f>
        <v>8.51</v>
      </c>
      <c r="AG238" s="2">
        <f t="shared" si="104"/>
        <v>1.23</v>
      </c>
      <c r="AH238" s="2">
        <f>VLOOKUP(C238,'2021.06'!$C$2:$M$500,9,0)</f>
        <v>424.17</v>
      </c>
      <c r="AI238" s="2">
        <f>VLOOKUP(D238,'2021.07'!$D$2:$M$435,7,0)</f>
        <v>19.859</v>
      </c>
      <c r="AJ238" s="2">
        <f t="shared" si="105"/>
        <v>-2.8588</v>
      </c>
      <c r="AL238" s="2" t="str">
        <f>VLOOKUP(D238,[9]Sheet1!$C$1:$H$500,6,0)</f>
        <v>正常应缴</v>
      </c>
    </row>
    <row r="239" ht="20" customHeight="1" spans="1:38">
      <c r="A239" s="10">
        <f t="shared" si="99"/>
        <v>236</v>
      </c>
      <c r="B239" s="76"/>
      <c r="C239" s="11" t="s">
        <v>433</v>
      </c>
      <c r="D239" s="11" t="s">
        <v>434</v>
      </c>
      <c r="E239" s="11">
        <v>3245.4</v>
      </c>
      <c r="F239" s="11">
        <f>VLOOKUP(C239,'[11]9月'!$B:$Q,16,0)</f>
        <v>3245.4</v>
      </c>
      <c r="G239" s="11">
        <v>3245.4</v>
      </c>
      <c r="H239" s="13">
        <v>5228.42</v>
      </c>
      <c r="I239" s="11">
        <f t="shared" si="83"/>
        <v>58.42</v>
      </c>
      <c r="J239" s="11">
        <f>VLOOKUP(C239,[10]补收!$G$2454:$H$2869,2,0)</f>
        <v>58.96</v>
      </c>
      <c r="K239" s="11">
        <f t="shared" si="84"/>
        <v>519.264</v>
      </c>
      <c r="L239" s="11">
        <f>VLOOKUP(C239,[11]Sheet3!$L$1:$O$352,4,0)</f>
        <v>523.776</v>
      </c>
      <c r="M239" s="11">
        <f t="shared" si="97"/>
        <v>22.7178</v>
      </c>
      <c r="N239" s="13">
        <f t="shared" si="85"/>
        <v>444.42</v>
      </c>
      <c r="O239" s="13"/>
      <c r="P239" s="13">
        <f t="shared" si="100"/>
        <v>1627.5578</v>
      </c>
      <c r="Q239" s="11">
        <v>0</v>
      </c>
      <c r="R239" s="11">
        <f t="shared" si="86"/>
        <v>259.63</v>
      </c>
      <c r="S239" s="11">
        <f>VLOOKUP(C239,[11]Sheet3!$A:$B,2,0)</f>
        <v>261.84</v>
      </c>
      <c r="T239" s="11">
        <f t="shared" si="87"/>
        <v>9.74</v>
      </c>
      <c r="U239" s="13">
        <f t="shared" si="98"/>
        <v>104.57</v>
      </c>
      <c r="V239" s="13"/>
      <c r="W239" s="11">
        <f t="shared" si="88"/>
        <v>635.78</v>
      </c>
      <c r="X239" s="11">
        <f t="shared" si="89"/>
        <v>2263.3378</v>
      </c>
      <c r="Y239" s="11"/>
      <c r="Z239" s="2" t="str">
        <f>VLOOKUP(D239,[3]汇总!I$2:J$326,2,0)</f>
        <v>√</v>
      </c>
      <c r="AA239" s="2">
        <f>VLOOKUP(D239,'[4]2021.05'!$E$5:$F$203,2,0)</f>
        <v>1790</v>
      </c>
      <c r="AB239" s="2">
        <f t="shared" si="101"/>
        <v>519.264</v>
      </c>
      <c r="AC239" s="2">
        <f t="shared" si="102"/>
        <v>0</v>
      </c>
      <c r="AD239" s="2">
        <f t="shared" si="103"/>
        <v>259.63</v>
      </c>
      <c r="AE239" s="35" t="str">
        <f>VLOOKUP(C239,[7]export!$B$1:$I$388,8,0)</f>
        <v>226.9</v>
      </c>
      <c r="AF239" s="2">
        <f>VLOOKUP(C239,[8]Sheet1!$B$1:$K$500,9,0)</f>
        <v>8.51</v>
      </c>
      <c r="AG239" s="2">
        <f t="shared" si="104"/>
        <v>1.23</v>
      </c>
      <c r="AH239" s="2">
        <f>VLOOKUP(C239,'2021.06'!$C$2:$M$500,9,0)</f>
        <v>424.17</v>
      </c>
      <c r="AI239" s="2">
        <f>VLOOKUP(D239,'2021.07'!$D$2:$M$435,7,0)</f>
        <v>19.859</v>
      </c>
      <c r="AJ239" s="2">
        <f t="shared" si="105"/>
        <v>-2.8588</v>
      </c>
      <c r="AL239" s="2" t="str">
        <f>VLOOKUP(D239,[9]Sheet1!$C$1:$H$500,6,0)</f>
        <v>正常应缴</v>
      </c>
    </row>
    <row r="240" ht="20" customHeight="1" spans="1:38">
      <c r="A240" s="10">
        <f t="shared" si="99"/>
        <v>237</v>
      </c>
      <c r="B240" s="76"/>
      <c r="C240" s="11" t="s">
        <v>435</v>
      </c>
      <c r="D240" s="11" t="s">
        <v>436</v>
      </c>
      <c r="E240" s="11">
        <v>3245.4</v>
      </c>
      <c r="F240" s="11">
        <f>VLOOKUP(C240,'[11]9月'!$B:$Q,16,0)</f>
        <v>3245.4</v>
      </c>
      <c r="G240" s="11">
        <v>3245.4</v>
      </c>
      <c r="H240" s="13">
        <v>5228.42</v>
      </c>
      <c r="I240" s="11">
        <f t="shared" si="83"/>
        <v>58.42</v>
      </c>
      <c r="J240" s="11">
        <f>VLOOKUP(C240,[10]补收!$G$2454:$H$2869,2,0)</f>
        <v>58.96</v>
      </c>
      <c r="K240" s="11">
        <f t="shared" si="84"/>
        <v>519.264</v>
      </c>
      <c r="L240" s="11">
        <f>VLOOKUP(C240,[11]Sheet3!$L$1:$O$352,4,0)</f>
        <v>523.776</v>
      </c>
      <c r="M240" s="11">
        <f t="shared" si="97"/>
        <v>22.7178</v>
      </c>
      <c r="N240" s="13">
        <f t="shared" si="85"/>
        <v>444.42</v>
      </c>
      <c r="O240" s="13"/>
      <c r="P240" s="13">
        <f t="shared" si="100"/>
        <v>1627.5578</v>
      </c>
      <c r="Q240" s="11">
        <v>0</v>
      </c>
      <c r="R240" s="11">
        <f t="shared" si="86"/>
        <v>259.63</v>
      </c>
      <c r="S240" s="11">
        <f>VLOOKUP(C240,[11]Sheet3!$A:$B,2,0)</f>
        <v>261.84</v>
      </c>
      <c r="T240" s="11">
        <f t="shared" si="87"/>
        <v>9.74</v>
      </c>
      <c r="U240" s="13">
        <f t="shared" si="98"/>
        <v>104.57</v>
      </c>
      <c r="V240" s="13"/>
      <c r="W240" s="11">
        <f t="shared" si="88"/>
        <v>635.78</v>
      </c>
      <c r="X240" s="11">
        <f t="shared" si="89"/>
        <v>2263.3378</v>
      </c>
      <c r="Y240" s="11"/>
      <c r="Z240" s="2" t="str">
        <f>VLOOKUP(D240,[3]汇总!I$2:J$326,2,0)</f>
        <v>√</v>
      </c>
      <c r="AA240" s="2">
        <f>VLOOKUP(D240,'[4]2021.05'!$E$5:$F$203,2,0)</f>
        <v>1790</v>
      </c>
      <c r="AB240" s="2">
        <f t="shared" si="101"/>
        <v>519.264</v>
      </c>
      <c r="AC240" s="2">
        <f t="shared" si="102"/>
        <v>0</v>
      </c>
      <c r="AD240" s="2">
        <f t="shared" si="103"/>
        <v>259.63</v>
      </c>
      <c r="AE240" s="35" t="str">
        <f>VLOOKUP(C240,[7]export!$B$1:$I$388,8,0)</f>
        <v>226.9</v>
      </c>
      <c r="AF240" s="2">
        <f>VLOOKUP(C240,[8]Sheet1!$B$1:$K$500,9,0)</f>
        <v>8.51</v>
      </c>
      <c r="AG240" s="2">
        <f t="shared" si="104"/>
        <v>1.23</v>
      </c>
      <c r="AH240" s="2">
        <f>VLOOKUP(C240,'2021.06'!$C$2:$M$500,9,0)</f>
        <v>424.17</v>
      </c>
      <c r="AI240" s="2">
        <f>VLOOKUP(D240,'2021.07'!$D$2:$M$435,7,0)</f>
        <v>19.859</v>
      </c>
      <c r="AJ240" s="2">
        <f t="shared" si="105"/>
        <v>-2.8588</v>
      </c>
      <c r="AL240" s="2" t="str">
        <f>VLOOKUP(D240,[9]Sheet1!$C$1:$H$500,6,0)</f>
        <v>正常应缴</v>
      </c>
    </row>
    <row r="241" ht="20" customHeight="1" spans="1:38">
      <c r="A241" s="10">
        <f t="shared" si="99"/>
        <v>238</v>
      </c>
      <c r="B241" s="76"/>
      <c r="C241" s="11" t="s">
        <v>811</v>
      </c>
      <c r="D241" s="11" t="s">
        <v>812</v>
      </c>
      <c r="E241" s="11">
        <v>3245.4</v>
      </c>
      <c r="F241" s="11">
        <f>VLOOKUP(C241,'[11]9月'!$B:$Q,16,0)</f>
        <v>3245.4</v>
      </c>
      <c r="G241" s="11">
        <v>3245.4</v>
      </c>
      <c r="H241" s="13">
        <v>5228.42</v>
      </c>
      <c r="I241" s="11">
        <f t="shared" si="83"/>
        <v>58.42</v>
      </c>
      <c r="J241" s="11">
        <f>VLOOKUP(C241,[10]补收!$G$2454:$H$2869,2,0)</f>
        <v>18.3</v>
      </c>
      <c r="K241" s="11">
        <f t="shared" si="84"/>
        <v>519.264</v>
      </c>
      <c r="L241" s="11">
        <f>VLOOKUP(C241,[11]Sheet3!$L$1:$O$352,4,0)</f>
        <v>162.68</v>
      </c>
      <c r="M241" s="11">
        <f t="shared" si="97"/>
        <v>22.7178</v>
      </c>
      <c r="N241" s="13">
        <f t="shared" si="85"/>
        <v>444.42</v>
      </c>
      <c r="O241" s="13"/>
      <c r="P241" s="13">
        <f t="shared" si="100"/>
        <v>1225.8018</v>
      </c>
      <c r="Q241" s="11">
        <v>0</v>
      </c>
      <c r="R241" s="11">
        <f t="shared" si="86"/>
        <v>259.63</v>
      </c>
      <c r="S241" s="11">
        <f>VLOOKUP(C241,[11]Sheet3!$A:$B,2,0)</f>
        <v>81.35</v>
      </c>
      <c r="T241" s="11">
        <f t="shared" si="87"/>
        <v>9.74</v>
      </c>
      <c r="U241" s="13">
        <f t="shared" si="98"/>
        <v>104.57</v>
      </c>
      <c r="V241" s="13"/>
      <c r="W241" s="11">
        <f t="shared" si="88"/>
        <v>455.29</v>
      </c>
      <c r="X241" s="11">
        <f t="shared" si="89"/>
        <v>1681.0918</v>
      </c>
      <c r="Y241" s="11"/>
      <c r="Z241" s="2" t="str">
        <f>VLOOKUP(D241,[3]汇总!I$2:J$326,2,0)</f>
        <v>√</v>
      </c>
      <c r="AA241" s="2" t="e">
        <f>VLOOKUP(D241,'[4]2021.05'!$E$5:$F$203,2,0)</f>
        <v>#N/A</v>
      </c>
      <c r="AB241" s="2">
        <f t="shared" si="101"/>
        <v>519.264</v>
      </c>
      <c r="AC241" s="2">
        <f t="shared" si="102"/>
        <v>0</v>
      </c>
      <c r="AD241" s="2">
        <f t="shared" si="103"/>
        <v>259.63</v>
      </c>
      <c r="AE241" s="35" t="str">
        <f>VLOOKUP(C241,[7]export!$B$1:$I$388,8,0)</f>
        <v>243.36</v>
      </c>
      <c r="AF241" s="2">
        <f>VLOOKUP(C241,[8]Sheet1!$B$1:$K$500,9,0)</f>
        <v>9.13</v>
      </c>
      <c r="AG241" s="2">
        <f t="shared" si="104"/>
        <v>0.609999999999999</v>
      </c>
      <c r="AH241" s="2">
        <f>VLOOKUP(C241,'2021.06'!$C$2:$M$500,9,0)</f>
        <v>424.17</v>
      </c>
      <c r="AI241" s="2">
        <f>VLOOKUP(D241,'2021.07'!$D$2:$M$435,7,0)</f>
        <v>21.301</v>
      </c>
      <c r="AJ241" s="2">
        <f t="shared" si="105"/>
        <v>-1.4168</v>
      </c>
      <c r="AL241" s="2" t="str">
        <f>VLOOKUP(D241,[9]Sheet1!$C$1:$H$500,6,0)</f>
        <v>正常应缴</v>
      </c>
    </row>
    <row r="242" ht="20" customHeight="1" spans="1:38">
      <c r="A242" s="38">
        <f t="shared" si="99"/>
        <v>239</v>
      </c>
      <c r="B242" s="39" t="s">
        <v>439</v>
      </c>
      <c r="C242" s="11" t="s">
        <v>440</v>
      </c>
      <c r="D242" s="11" t="s">
        <v>441</v>
      </c>
      <c r="E242" s="11">
        <v>3245.4</v>
      </c>
      <c r="F242" s="11">
        <f>VLOOKUP(C242,'[11]9月'!$B:$Q,16,0)</f>
        <v>3245.4</v>
      </c>
      <c r="G242" s="11">
        <v>3245.4</v>
      </c>
      <c r="H242" s="13">
        <v>5228.42</v>
      </c>
      <c r="I242" s="11">
        <f t="shared" si="83"/>
        <v>58.42</v>
      </c>
      <c r="J242" s="11">
        <f>VLOOKUP(C242,[10]补收!$G$2454:$H$2869,2,0)</f>
        <v>58.96</v>
      </c>
      <c r="K242" s="11">
        <f t="shared" si="84"/>
        <v>519.264</v>
      </c>
      <c r="L242" s="11">
        <f>VLOOKUP(C242,[11]Sheet3!$L$1:$O$352,4,0)</f>
        <v>523.776</v>
      </c>
      <c r="M242" s="11">
        <f t="shared" si="97"/>
        <v>22.7178</v>
      </c>
      <c r="N242" s="13">
        <f t="shared" si="85"/>
        <v>444.42</v>
      </c>
      <c r="O242" s="13"/>
      <c r="P242" s="13">
        <f t="shared" si="100"/>
        <v>1627.5578</v>
      </c>
      <c r="Q242" s="11">
        <v>0</v>
      </c>
      <c r="R242" s="11">
        <f t="shared" si="86"/>
        <v>259.63</v>
      </c>
      <c r="S242" s="11">
        <f>VLOOKUP(C242,[11]Sheet3!$A:$B,2,0)</f>
        <v>261.84</v>
      </c>
      <c r="T242" s="11">
        <f t="shared" si="87"/>
        <v>9.74</v>
      </c>
      <c r="U242" s="13">
        <f t="shared" si="98"/>
        <v>104.57</v>
      </c>
      <c r="V242" s="13"/>
      <c r="W242" s="11">
        <f t="shared" si="88"/>
        <v>635.78</v>
      </c>
      <c r="X242" s="11">
        <f t="shared" si="89"/>
        <v>2263.3378</v>
      </c>
      <c r="Y242" s="11"/>
      <c r="Z242" s="2" t="str">
        <f>VLOOKUP(D242,[3]汇总!I$2:J$326,2,0)</f>
        <v>√</v>
      </c>
      <c r="AA242" s="2">
        <f>VLOOKUP(D242,'[4]2021.05'!$E$5:$F$203,2,0)</f>
        <v>1790</v>
      </c>
      <c r="AB242" s="2">
        <f t="shared" si="101"/>
        <v>519.264</v>
      </c>
      <c r="AC242" s="2">
        <f t="shared" si="102"/>
        <v>0</v>
      </c>
      <c r="AD242" s="2">
        <f t="shared" si="103"/>
        <v>259.63</v>
      </c>
      <c r="AE242" s="35" t="str">
        <f>VLOOKUP(C242,[7]export!$B$1:$I$388,8,0)</f>
        <v>226.9</v>
      </c>
      <c r="AF242" s="2">
        <f>VLOOKUP(C242,[8]Sheet1!$B$1:$K$500,9,0)</f>
        <v>8.51</v>
      </c>
      <c r="AG242" s="2">
        <f t="shared" si="104"/>
        <v>1.23</v>
      </c>
      <c r="AH242" s="2">
        <f>VLOOKUP(C242,'2021.06'!$C$2:$M$500,9,0)</f>
        <v>424.17</v>
      </c>
      <c r="AI242" s="2">
        <f>VLOOKUP(D242,'2021.07'!$D$2:$M$435,7,0)</f>
        <v>19.859</v>
      </c>
      <c r="AJ242" s="2">
        <f t="shared" si="105"/>
        <v>-2.8588</v>
      </c>
      <c r="AL242" s="2" t="str">
        <f>VLOOKUP(D242,[9]Sheet1!$C$1:$H$500,6,0)</f>
        <v>正常应缴</v>
      </c>
    </row>
    <row r="243" ht="20" customHeight="1" spans="1:38">
      <c r="A243" s="38">
        <f t="shared" si="99"/>
        <v>240</v>
      </c>
      <c r="B243" s="41"/>
      <c r="C243" s="11" t="s">
        <v>442</v>
      </c>
      <c r="D243" s="11" t="s">
        <v>443</v>
      </c>
      <c r="E243" s="11">
        <v>3245.4</v>
      </c>
      <c r="F243" s="11">
        <f>VLOOKUP(C243,'[11]9月'!$B:$Q,16,0)</f>
        <v>3245.4</v>
      </c>
      <c r="G243" s="11">
        <v>3245.4</v>
      </c>
      <c r="H243" s="13">
        <v>5228.42</v>
      </c>
      <c r="I243" s="11">
        <f t="shared" si="83"/>
        <v>58.42</v>
      </c>
      <c r="J243" s="11">
        <f>VLOOKUP(C243,[10]补收!$G$2454:$H$2869,2,0)</f>
        <v>58.96</v>
      </c>
      <c r="K243" s="11">
        <f t="shared" si="84"/>
        <v>519.264</v>
      </c>
      <c r="L243" s="11">
        <f>VLOOKUP(C243,[11]Sheet3!$L$1:$O$352,4,0)</f>
        <v>523.776</v>
      </c>
      <c r="M243" s="11">
        <f t="shared" si="97"/>
        <v>22.7178</v>
      </c>
      <c r="N243" s="13">
        <f t="shared" si="85"/>
        <v>444.42</v>
      </c>
      <c r="O243" s="13"/>
      <c r="P243" s="13">
        <f t="shared" si="100"/>
        <v>1627.5578</v>
      </c>
      <c r="Q243" s="11">
        <v>0</v>
      </c>
      <c r="R243" s="11">
        <f t="shared" si="86"/>
        <v>259.63</v>
      </c>
      <c r="S243" s="11">
        <f>VLOOKUP(C243,[11]Sheet3!$A:$B,2,0)</f>
        <v>261.84</v>
      </c>
      <c r="T243" s="11">
        <f t="shared" si="87"/>
        <v>9.74</v>
      </c>
      <c r="U243" s="13">
        <f t="shared" si="98"/>
        <v>104.57</v>
      </c>
      <c r="V243" s="13"/>
      <c r="W243" s="11">
        <f t="shared" si="88"/>
        <v>635.78</v>
      </c>
      <c r="X243" s="11">
        <f t="shared" si="89"/>
        <v>2263.3378</v>
      </c>
      <c r="Y243" s="11"/>
      <c r="Z243" s="2" t="str">
        <f>VLOOKUP(D243,[3]汇总!I$2:J$326,2,0)</f>
        <v>√</v>
      </c>
      <c r="AA243" s="2">
        <f>VLOOKUP(D243,'[4]2021.05'!$E$5:$F$203,2,0)</f>
        <v>1790</v>
      </c>
      <c r="AB243" s="2">
        <f t="shared" si="101"/>
        <v>519.264</v>
      </c>
      <c r="AC243" s="2">
        <f t="shared" si="102"/>
        <v>0</v>
      </c>
      <c r="AD243" s="2">
        <f t="shared" si="103"/>
        <v>259.63</v>
      </c>
      <c r="AE243" s="35" t="str">
        <f>VLOOKUP(C243,[7]export!$B$1:$I$388,8,0)</f>
        <v>226.9</v>
      </c>
      <c r="AF243" s="2">
        <f>VLOOKUP(C243,[8]Sheet1!$B$1:$K$500,9,0)</f>
        <v>8.51</v>
      </c>
      <c r="AG243" s="2">
        <f t="shared" si="104"/>
        <v>1.23</v>
      </c>
      <c r="AH243" s="2">
        <f>VLOOKUP(C243,'2021.06'!$C$2:$M$500,9,0)</f>
        <v>424.17</v>
      </c>
      <c r="AI243" s="2">
        <f>VLOOKUP(D243,'2021.07'!$D$2:$M$435,7,0)</f>
        <v>19.859</v>
      </c>
      <c r="AJ243" s="2">
        <f t="shared" si="105"/>
        <v>-2.8588</v>
      </c>
      <c r="AL243" s="2" t="str">
        <f>VLOOKUP(D243,[9]Sheet1!$C$1:$H$500,6,0)</f>
        <v>正常应缴</v>
      </c>
    </row>
    <row r="244" ht="20" customHeight="1" spans="1:38">
      <c r="A244" s="38">
        <f t="shared" si="99"/>
        <v>241</v>
      </c>
      <c r="B244" s="41"/>
      <c r="C244" s="11" t="s">
        <v>444</v>
      </c>
      <c r="D244" s="11" t="s">
        <v>445</v>
      </c>
      <c r="E244" s="11">
        <v>3245.4</v>
      </c>
      <c r="F244" s="11">
        <f>VLOOKUP(C244,'[11]9月'!$B:$Q,16,0)</f>
        <v>3245.4</v>
      </c>
      <c r="G244" s="11">
        <v>3245.4</v>
      </c>
      <c r="H244" s="13">
        <v>5228.42</v>
      </c>
      <c r="I244" s="11">
        <f t="shared" si="83"/>
        <v>58.42</v>
      </c>
      <c r="J244" s="11">
        <f>VLOOKUP(C244,[10]补收!$G$2454:$H$2869,2,0)</f>
        <v>58.96</v>
      </c>
      <c r="K244" s="11">
        <f t="shared" si="84"/>
        <v>519.264</v>
      </c>
      <c r="L244" s="11">
        <f>VLOOKUP(C244,[11]Sheet3!$L$1:$O$352,4,0)</f>
        <v>523.776</v>
      </c>
      <c r="M244" s="11">
        <f t="shared" si="97"/>
        <v>22.7178</v>
      </c>
      <c r="N244" s="13">
        <f t="shared" si="85"/>
        <v>444.42</v>
      </c>
      <c r="O244" s="13"/>
      <c r="P244" s="13">
        <f t="shared" si="100"/>
        <v>1627.5578</v>
      </c>
      <c r="Q244" s="11">
        <v>0</v>
      </c>
      <c r="R244" s="11">
        <f t="shared" si="86"/>
        <v>259.63</v>
      </c>
      <c r="S244" s="11">
        <f>VLOOKUP(C244,[11]Sheet3!$A:$B,2,0)</f>
        <v>261.84</v>
      </c>
      <c r="T244" s="11">
        <f t="shared" si="87"/>
        <v>9.74</v>
      </c>
      <c r="U244" s="13">
        <f t="shared" si="98"/>
        <v>104.57</v>
      </c>
      <c r="V244" s="13"/>
      <c r="W244" s="11">
        <f t="shared" si="88"/>
        <v>635.78</v>
      </c>
      <c r="X244" s="11">
        <f t="shared" si="89"/>
        <v>2263.3378</v>
      </c>
      <c r="Y244" s="11"/>
      <c r="Z244" s="2" t="str">
        <f>VLOOKUP(D244,[3]汇总!I$2:J$326,2,0)</f>
        <v>√</v>
      </c>
      <c r="AA244" s="2">
        <f>VLOOKUP(D244,'[4]2021.05'!$E$5:$F$203,2,0)</f>
        <v>1790</v>
      </c>
      <c r="AB244" s="2">
        <f t="shared" si="101"/>
        <v>519.264</v>
      </c>
      <c r="AC244" s="2">
        <f t="shared" si="102"/>
        <v>0</v>
      </c>
      <c r="AD244" s="2">
        <f t="shared" si="103"/>
        <v>259.63</v>
      </c>
      <c r="AE244" s="35" t="str">
        <f>VLOOKUP(C244,[7]export!$B$1:$I$388,8,0)</f>
        <v>226.9</v>
      </c>
      <c r="AF244" s="2">
        <f>VLOOKUP(C244,[8]Sheet1!$B$1:$K$500,9,0)</f>
        <v>8.51</v>
      </c>
      <c r="AG244" s="2">
        <f t="shared" si="104"/>
        <v>1.23</v>
      </c>
      <c r="AH244" s="2">
        <f>VLOOKUP(C244,'2021.06'!$C$2:$M$500,9,0)</f>
        <v>424.17</v>
      </c>
      <c r="AI244" s="2">
        <f>VLOOKUP(D244,'2021.07'!$D$2:$M$435,7,0)</f>
        <v>19.859</v>
      </c>
      <c r="AJ244" s="2">
        <f t="shared" si="105"/>
        <v>-2.8588</v>
      </c>
      <c r="AL244" s="2" t="str">
        <f>VLOOKUP(D244,[9]Sheet1!$C$1:$H$500,6,0)</f>
        <v>正常应缴</v>
      </c>
    </row>
    <row r="245" ht="20" customHeight="1" spans="1:38">
      <c r="A245" s="38">
        <f t="shared" si="99"/>
        <v>242</v>
      </c>
      <c r="B245" s="41"/>
      <c r="C245" s="11" t="s">
        <v>446</v>
      </c>
      <c r="D245" s="11" t="s">
        <v>447</v>
      </c>
      <c r="E245" s="11">
        <v>3245.4</v>
      </c>
      <c r="F245" s="11">
        <f>VLOOKUP(C245,'[11]9月'!$B:$Q,16,0)</f>
        <v>3245.4</v>
      </c>
      <c r="G245" s="11">
        <v>3245.4</v>
      </c>
      <c r="H245" s="13">
        <v>5228.42</v>
      </c>
      <c r="I245" s="11">
        <f t="shared" si="83"/>
        <v>58.42</v>
      </c>
      <c r="J245" s="11">
        <f>VLOOKUP(C245,[10]补收!$G$2454:$H$2869,2,0)</f>
        <v>58.96</v>
      </c>
      <c r="K245" s="11">
        <f t="shared" si="84"/>
        <v>519.264</v>
      </c>
      <c r="L245" s="11">
        <f>VLOOKUP(C245,[11]Sheet3!$L$1:$O$352,4,0)</f>
        <v>523.776</v>
      </c>
      <c r="M245" s="11">
        <f t="shared" si="97"/>
        <v>22.7178</v>
      </c>
      <c r="N245" s="13">
        <f t="shared" si="85"/>
        <v>444.42</v>
      </c>
      <c r="O245" s="13"/>
      <c r="P245" s="13">
        <f t="shared" si="100"/>
        <v>1627.5578</v>
      </c>
      <c r="Q245" s="11">
        <v>0</v>
      </c>
      <c r="R245" s="11">
        <f t="shared" si="86"/>
        <v>259.63</v>
      </c>
      <c r="S245" s="11">
        <f>VLOOKUP(C245,[11]Sheet3!$A:$B,2,0)</f>
        <v>261.84</v>
      </c>
      <c r="T245" s="11">
        <f t="shared" si="87"/>
        <v>9.74</v>
      </c>
      <c r="U245" s="13">
        <f t="shared" si="98"/>
        <v>104.57</v>
      </c>
      <c r="V245" s="13"/>
      <c r="W245" s="11">
        <f t="shared" si="88"/>
        <v>635.78</v>
      </c>
      <c r="X245" s="11">
        <f t="shared" si="89"/>
        <v>2263.3378</v>
      </c>
      <c r="Y245" s="11"/>
      <c r="Z245" s="2" t="str">
        <f>VLOOKUP(D245,[3]汇总!I$2:J$326,2,0)</f>
        <v>√</v>
      </c>
      <c r="AA245" s="2">
        <f>VLOOKUP(D245,'[4]2021.05'!$E$5:$F$203,2,0)</f>
        <v>1790</v>
      </c>
      <c r="AB245" s="2">
        <f t="shared" si="101"/>
        <v>519.264</v>
      </c>
      <c r="AC245" s="2">
        <f t="shared" si="102"/>
        <v>0</v>
      </c>
      <c r="AD245" s="2">
        <f t="shared" si="103"/>
        <v>259.63</v>
      </c>
      <c r="AE245" s="35" t="str">
        <f>VLOOKUP(C245,[7]export!$B$1:$I$388,8,0)</f>
        <v>226.9</v>
      </c>
      <c r="AF245" s="2">
        <f>VLOOKUP(C245,[8]Sheet1!$B$1:$K$500,9,0)</f>
        <v>8.51</v>
      </c>
      <c r="AG245" s="2">
        <f t="shared" si="104"/>
        <v>1.23</v>
      </c>
      <c r="AH245" s="2">
        <f>VLOOKUP(C245,'2021.06'!$C$2:$M$500,9,0)</f>
        <v>424.17</v>
      </c>
      <c r="AI245" s="2">
        <f>VLOOKUP(D245,'2021.07'!$D$2:$M$435,7,0)</f>
        <v>19.859</v>
      </c>
      <c r="AJ245" s="2">
        <f t="shared" si="105"/>
        <v>-2.8588</v>
      </c>
      <c r="AL245" s="2" t="str">
        <f>VLOOKUP(D245,[9]Sheet1!$C$1:$H$500,6,0)</f>
        <v>正常应缴</v>
      </c>
    </row>
    <row r="246" ht="20" customHeight="1" spans="1:38">
      <c r="A246" s="38">
        <f t="shared" si="99"/>
        <v>243</v>
      </c>
      <c r="B246" s="41"/>
      <c r="C246" s="11" t="s">
        <v>450</v>
      </c>
      <c r="D246" s="11" t="s">
        <v>451</v>
      </c>
      <c r="E246" s="11">
        <v>3245.4</v>
      </c>
      <c r="F246" s="11">
        <f>VLOOKUP(C246,'[11]9月'!$B:$Q,16,0)</f>
        <v>3245.4</v>
      </c>
      <c r="G246" s="11">
        <v>3245.4</v>
      </c>
      <c r="H246" s="13">
        <v>5228.42</v>
      </c>
      <c r="I246" s="11">
        <f t="shared" si="83"/>
        <v>58.42</v>
      </c>
      <c r="J246" s="11">
        <f>VLOOKUP(C246,[10]补收!$G$2454:$H$2869,2,0)</f>
        <v>58.96</v>
      </c>
      <c r="K246" s="11">
        <f t="shared" si="84"/>
        <v>519.264</v>
      </c>
      <c r="L246" s="11">
        <f>VLOOKUP(C246,[11]Sheet3!$L$1:$O$352,4,0)</f>
        <v>523.776</v>
      </c>
      <c r="M246" s="11">
        <f t="shared" si="97"/>
        <v>22.7178</v>
      </c>
      <c r="N246" s="13">
        <f t="shared" si="85"/>
        <v>444.42</v>
      </c>
      <c r="O246" s="13"/>
      <c r="P246" s="13">
        <f t="shared" si="100"/>
        <v>1627.5578</v>
      </c>
      <c r="Q246" s="11">
        <v>0</v>
      </c>
      <c r="R246" s="11">
        <f t="shared" si="86"/>
        <v>259.63</v>
      </c>
      <c r="S246" s="11">
        <f>VLOOKUP(C246,[11]Sheet3!$A:$B,2,0)</f>
        <v>261.84</v>
      </c>
      <c r="T246" s="11">
        <f t="shared" si="87"/>
        <v>9.74</v>
      </c>
      <c r="U246" s="13">
        <f t="shared" si="98"/>
        <v>104.57</v>
      </c>
      <c r="V246" s="13"/>
      <c r="W246" s="11">
        <f t="shared" si="88"/>
        <v>635.78</v>
      </c>
      <c r="X246" s="11">
        <f t="shared" si="89"/>
        <v>2263.3378</v>
      </c>
      <c r="Y246" s="11"/>
      <c r="Z246" s="2" t="str">
        <f>VLOOKUP(D246,[3]汇总!I$2:J$326,2,0)</f>
        <v>√</v>
      </c>
      <c r="AA246" s="2">
        <f>VLOOKUP(D246,'[4]2021.05'!$E$5:$F$203,2,0)</f>
        <v>1790</v>
      </c>
      <c r="AB246" s="2">
        <f t="shared" si="101"/>
        <v>519.264</v>
      </c>
      <c r="AC246" s="2">
        <f t="shared" si="102"/>
        <v>0</v>
      </c>
      <c r="AD246" s="2">
        <f t="shared" si="103"/>
        <v>259.63</v>
      </c>
      <c r="AE246" s="35" t="str">
        <f>VLOOKUP(C246,[7]export!$B$1:$I$388,8,0)</f>
        <v>226.9</v>
      </c>
      <c r="AF246" s="2">
        <f>VLOOKUP(C246,[8]Sheet1!$B$1:$K$500,9,0)</f>
        <v>8.51</v>
      </c>
      <c r="AG246" s="2">
        <f t="shared" si="104"/>
        <v>1.23</v>
      </c>
      <c r="AH246" s="2">
        <f>VLOOKUP(C246,'2021.06'!$C$2:$M$500,9,0)</f>
        <v>424.17</v>
      </c>
      <c r="AI246" s="2">
        <f>VLOOKUP(D246,'2021.07'!$D$2:$M$435,7,0)</f>
        <v>19.859</v>
      </c>
      <c r="AJ246" s="2">
        <f t="shared" si="105"/>
        <v>-2.8588</v>
      </c>
      <c r="AL246" s="2" t="str">
        <f>VLOOKUP(D246,[9]Sheet1!$C$1:$H$500,6,0)</f>
        <v>正常应缴</v>
      </c>
    </row>
    <row r="247" ht="20" customHeight="1" spans="1:38">
      <c r="A247" s="38">
        <f t="shared" si="99"/>
        <v>244</v>
      </c>
      <c r="B247" s="41"/>
      <c r="C247" s="84" t="s">
        <v>987</v>
      </c>
      <c r="D247" s="221" t="s">
        <v>988</v>
      </c>
      <c r="E247" s="11">
        <v>3245.4</v>
      </c>
      <c r="F247" s="11">
        <f>VLOOKUP(C247,'[11]9月'!$B:$Q,16,0)</f>
        <v>3245.4</v>
      </c>
      <c r="G247" s="11">
        <v>3245.4</v>
      </c>
      <c r="H247" s="13">
        <v>0</v>
      </c>
      <c r="I247" s="11">
        <f t="shared" si="83"/>
        <v>58.42</v>
      </c>
      <c r="J247" s="11">
        <f>VLOOKUP(C247,[10]补收!$G$2454:$H$2869,2,0)</f>
        <v>10.98</v>
      </c>
      <c r="K247" s="11">
        <f t="shared" si="84"/>
        <v>519.264</v>
      </c>
      <c r="L247" s="11">
        <f>VLOOKUP(C247,[11]Sheet3!$L$1:$O$352,4,0)</f>
        <v>97.608</v>
      </c>
      <c r="M247" s="11">
        <f t="shared" si="97"/>
        <v>22.7178</v>
      </c>
      <c r="N247" s="13">
        <f t="shared" si="85"/>
        <v>0</v>
      </c>
      <c r="O247" s="13"/>
      <c r="P247" s="13">
        <f t="shared" si="100"/>
        <v>708.9898</v>
      </c>
      <c r="Q247" s="11">
        <v>0</v>
      </c>
      <c r="R247" s="11">
        <f t="shared" si="86"/>
        <v>259.63</v>
      </c>
      <c r="S247" s="11">
        <f>VLOOKUP(C247,[11]Sheet3!$A:$B,2,0)</f>
        <v>48.81</v>
      </c>
      <c r="T247" s="11">
        <f t="shared" si="87"/>
        <v>9.74</v>
      </c>
      <c r="U247" s="13">
        <f t="shared" si="98"/>
        <v>0</v>
      </c>
      <c r="V247" s="13"/>
      <c r="W247" s="11">
        <f t="shared" si="88"/>
        <v>318.18</v>
      </c>
      <c r="X247" s="11">
        <f t="shared" si="89"/>
        <v>1027.1698</v>
      </c>
      <c r="Y247" s="11"/>
      <c r="AB247" s="2">
        <f t="shared" si="101"/>
        <v>519.264</v>
      </c>
      <c r="AC247" s="2">
        <f t="shared" si="102"/>
        <v>0</v>
      </c>
      <c r="AD247" s="2">
        <f t="shared" si="103"/>
        <v>259.63</v>
      </c>
      <c r="AE247" s="35" t="str">
        <f>VLOOKUP(C247,[7]export!$B$1:$I$388,8,0)</f>
        <v>243.36</v>
      </c>
      <c r="AF247" s="2">
        <f>VLOOKUP(C247,[8]Sheet1!$B$1:$K$500,9,0)</f>
        <v>9.13</v>
      </c>
      <c r="AG247" s="2">
        <f t="shared" si="104"/>
        <v>0.609999999999999</v>
      </c>
      <c r="AH247" s="2">
        <f>VLOOKUP(C247,'2021.06'!$C$2:$M$500,9,0)</f>
        <v>0</v>
      </c>
      <c r="AI247" s="2">
        <f>VLOOKUP(D247,'2021.07'!$D$2:$M$435,7,0)</f>
        <v>21.301</v>
      </c>
      <c r="AJ247" s="2">
        <f t="shared" si="105"/>
        <v>-1.4168</v>
      </c>
      <c r="AL247" s="2" t="str">
        <f>VLOOKUP(D247,[9]Sheet1!$C$1:$H$500,6,0)</f>
        <v>正常应缴</v>
      </c>
    </row>
    <row r="248" ht="20" customHeight="1" spans="1:38">
      <c r="A248" s="38">
        <f t="shared" si="99"/>
        <v>245</v>
      </c>
      <c r="B248" s="41"/>
      <c r="C248" s="84" t="s">
        <v>991</v>
      </c>
      <c r="D248" s="84" t="s">
        <v>992</v>
      </c>
      <c r="E248" s="11">
        <v>3245.4</v>
      </c>
      <c r="F248" s="11">
        <v>0</v>
      </c>
      <c r="G248" s="11">
        <v>0</v>
      </c>
      <c r="H248" s="13">
        <v>0</v>
      </c>
      <c r="I248" s="11">
        <f t="shared" si="83"/>
        <v>58.42</v>
      </c>
      <c r="J248" s="11">
        <f>VLOOKUP(C248,[10]补收!$G$2454:$H$2869,2,0)</f>
        <v>10.98</v>
      </c>
      <c r="K248" s="11">
        <f t="shared" si="84"/>
        <v>0</v>
      </c>
      <c r="L248" s="11">
        <v>0</v>
      </c>
      <c r="M248" s="11">
        <f t="shared" si="97"/>
        <v>0</v>
      </c>
      <c r="N248" s="13">
        <f t="shared" si="85"/>
        <v>0</v>
      </c>
      <c r="O248" s="13"/>
      <c r="P248" s="13">
        <f t="shared" si="100"/>
        <v>69.4</v>
      </c>
      <c r="Q248" s="11">
        <v>0</v>
      </c>
      <c r="R248" s="11">
        <f t="shared" si="86"/>
        <v>0</v>
      </c>
      <c r="S248" s="11">
        <v>0</v>
      </c>
      <c r="T248" s="11">
        <f t="shared" si="87"/>
        <v>0</v>
      </c>
      <c r="U248" s="13">
        <f t="shared" si="98"/>
        <v>0</v>
      </c>
      <c r="V248" s="13"/>
      <c r="W248" s="11">
        <f t="shared" si="88"/>
        <v>0</v>
      </c>
      <c r="X248" s="11">
        <f t="shared" si="89"/>
        <v>69.4</v>
      </c>
      <c r="Y248" s="11"/>
      <c r="AC248" s="2" t="e">
        <f>VLOOKUP(C248,'[5]6月养老保险明细导'!$B$1:$R$500,17,0)</f>
        <v>#N/A</v>
      </c>
      <c r="AD248" s="2" t="e">
        <f t="shared" si="103"/>
        <v>#N/A</v>
      </c>
      <c r="AE248" s="35" t="e">
        <f>VLOOKUP(C248,[7]export!$B$1:$I$388,8,0)</f>
        <v>#N/A</v>
      </c>
      <c r="AF248" s="2" t="e">
        <f>VLOOKUP(C248,[8]Sheet1!$B$1:$K$500,9,0)</f>
        <v>#N/A</v>
      </c>
      <c r="AG248" s="2" t="e">
        <f t="shared" si="104"/>
        <v>#N/A</v>
      </c>
      <c r="AH248" s="2">
        <f>VLOOKUP(C248,'2021.06'!$C$2:$M$500,9,0)</f>
        <v>0</v>
      </c>
      <c r="AI248" s="2">
        <f>VLOOKUP(D248,'2021.07'!$D$2:$M$435,7,0)</f>
        <v>0</v>
      </c>
      <c r="AJ248" s="2">
        <f t="shared" si="105"/>
        <v>0</v>
      </c>
      <c r="AL248" s="2" t="e">
        <f>VLOOKUP(D248,[9]Sheet1!$C$1:$H$500,6,0)</f>
        <v>#N/A</v>
      </c>
    </row>
    <row r="249" ht="20" customHeight="1" spans="1:38">
      <c r="A249" s="38">
        <v>248</v>
      </c>
      <c r="B249" s="41"/>
      <c r="C249" s="84" t="s">
        <v>989</v>
      </c>
      <c r="D249" s="221" t="s">
        <v>990</v>
      </c>
      <c r="E249" s="11">
        <v>3245.4</v>
      </c>
      <c r="F249" s="11">
        <v>0</v>
      </c>
      <c r="G249" s="11">
        <v>0</v>
      </c>
      <c r="H249" s="13">
        <v>0</v>
      </c>
      <c r="I249" s="11">
        <f t="shared" si="83"/>
        <v>58.42</v>
      </c>
      <c r="J249" s="11">
        <f>VLOOKUP(C249,[10]补收!$G$2454:$H$2869,2,0)</f>
        <v>10.98</v>
      </c>
      <c r="K249" s="11">
        <f t="shared" si="84"/>
        <v>0</v>
      </c>
      <c r="L249" s="11">
        <v>0</v>
      </c>
      <c r="M249" s="11">
        <f t="shared" si="97"/>
        <v>0</v>
      </c>
      <c r="N249" s="13">
        <f t="shared" si="85"/>
        <v>0</v>
      </c>
      <c r="O249" s="13"/>
      <c r="P249" s="13">
        <f t="shared" si="100"/>
        <v>69.4</v>
      </c>
      <c r="Q249" s="11">
        <v>0</v>
      </c>
      <c r="R249" s="11">
        <f t="shared" si="86"/>
        <v>0</v>
      </c>
      <c r="S249" s="11">
        <v>0</v>
      </c>
      <c r="T249" s="11">
        <f t="shared" si="87"/>
        <v>0</v>
      </c>
      <c r="U249" s="13">
        <f t="shared" si="98"/>
        <v>0</v>
      </c>
      <c r="V249" s="13"/>
      <c r="W249" s="11">
        <f t="shared" si="88"/>
        <v>0</v>
      </c>
      <c r="X249" s="11">
        <f t="shared" si="89"/>
        <v>69.4</v>
      </c>
      <c r="Y249" s="11"/>
      <c r="AC249" s="2">
        <v>0</v>
      </c>
      <c r="AD249" s="2">
        <v>243.36</v>
      </c>
      <c r="AE249" s="35" t="e">
        <f>VLOOKUP(C249,[7]export!$B$1:$I$388,8,0)</f>
        <v>#N/A</v>
      </c>
      <c r="AF249" s="2" t="e">
        <f>VLOOKUP(C249,[8]Sheet1!$B$1:$K$500,9,0)</f>
        <v>#N/A</v>
      </c>
      <c r="AG249" s="2" t="e">
        <f t="shared" si="104"/>
        <v>#N/A</v>
      </c>
      <c r="AH249" s="2">
        <f>VLOOKUP(C249,'2021.06'!$C$2:$M$500,9,0)</f>
        <v>0</v>
      </c>
      <c r="AI249" s="2">
        <f>VLOOKUP(D249,'2021.07'!$D$2:$M$435,7,0)</f>
        <v>0</v>
      </c>
      <c r="AJ249" s="2">
        <f t="shared" si="105"/>
        <v>0</v>
      </c>
      <c r="AL249" s="2" t="e">
        <f>VLOOKUP(D249,[9]Sheet1!$C$1:$H$500,6,0)</f>
        <v>#N/A</v>
      </c>
    </row>
    <row r="250" s="2" customFormat="1" ht="20" customHeight="1" spans="1:38">
      <c r="A250" s="38"/>
      <c r="B250" s="41"/>
      <c r="C250" s="84" t="s">
        <v>1198</v>
      </c>
      <c r="D250" s="84" t="s">
        <v>1199</v>
      </c>
      <c r="E250" s="11">
        <v>3245.4</v>
      </c>
      <c r="F250" s="11">
        <f>VLOOKUP(C250,'[11]9月'!$B:$Q,16,0)</f>
        <v>3245.4</v>
      </c>
      <c r="G250" s="11">
        <v>3245.4</v>
      </c>
      <c r="H250" s="13">
        <v>5228.42</v>
      </c>
      <c r="I250" s="11">
        <f t="shared" si="83"/>
        <v>58.42</v>
      </c>
      <c r="J250" s="11">
        <f>VLOOKUP(C250,[10]补收!$G$2454:$H$2869,2,0)</f>
        <v>3.66</v>
      </c>
      <c r="K250" s="11">
        <f t="shared" si="84"/>
        <v>519.264</v>
      </c>
      <c r="L250" s="11">
        <f>VLOOKUP(C250,[11]Sheet3!$L$1:$O$352,4,0)</f>
        <v>32.536</v>
      </c>
      <c r="M250" s="11">
        <f t="shared" si="97"/>
        <v>22.7178</v>
      </c>
      <c r="N250" s="13">
        <f t="shared" si="85"/>
        <v>444.42</v>
      </c>
      <c r="O250" s="13"/>
      <c r="P250" s="13">
        <f t="shared" si="100"/>
        <v>1081.0178</v>
      </c>
      <c r="Q250" s="11">
        <v>0</v>
      </c>
      <c r="R250" s="11">
        <f t="shared" si="86"/>
        <v>259.63</v>
      </c>
      <c r="S250" s="11">
        <f>VLOOKUP(C250,[11]Sheet3!$A:$B,2,0)</f>
        <v>16.27</v>
      </c>
      <c r="T250" s="11">
        <f t="shared" si="87"/>
        <v>9.74</v>
      </c>
      <c r="U250" s="13">
        <f t="shared" si="98"/>
        <v>104.57</v>
      </c>
      <c r="V250" s="11"/>
      <c r="W250" s="11">
        <f t="shared" si="88"/>
        <v>390.21</v>
      </c>
      <c r="X250" s="11">
        <f t="shared" si="89"/>
        <v>1471.2278</v>
      </c>
      <c r="Y250" s="11"/>
      <c r="Z250" s="2" t="s">
        <v>50</v>
      </c>
      <c r="AE250" s="35"/>
      <c r="AI250" s="2" t="e">
        <f>VLOOKUP(D250,'2021.07'!$D$2:$M$435,7,0)</f>
        <v>#N/A</v>
      </c>
      <c r="AJ250" s="2" t="e">
        <f t="shared" si="105"/>
        <v>#N/A</v>
      </c>
      <c r="AL250" s="2" t="str">
        <f>VLOOKUP(D250,[9]Sheet1!$C$1:$H$500,6,0)</f>
        <v>正常应缴</v>
      </c>
    </row>
    <row r="251" s="2" customFormat="1" spans="1:26">
      <c r="A251" s="4"/>
      <c r="B251" s="41"/>
      <c r="C251" s="84" t="s">
        <v>1202</v>
      </c>
      <c r="D251" s="84" t="s">
        <v>1203</v>
      </c>
      <c r="E251" s="11">
        <v>3245.4</v>
      </c>
      <c r="F251" s="11">
        <f>VLOOKUP(C251,'[11]9月'!$B:$Q,16,0)</f>
        <v>3245.4</v>
      </c>
      <c r="G251" s="11">
        <v>3245.4</v>
      </c>
      <c r="H251" s="13">
        <v>5228.42</v>
      </c>
      <c r="I251" s="11">
        <f t="shared" si="83"/>
        <v>58.42</v>
      </c>
      <c r="J251" s="11">
        <f>VLOOKUP(C251,[10]补收!$G$2454:$H$2869,2,0)</f>
        <v>3.66</v>
      </c>
      <c r="K251" s="11">
        <f t="shared" si="84"/>
        <v>519.264</v>
      </c>
      <c r="L251" s="11">
        <f>VLOOKUP(C251,[11]Sheet3!$L$1:$O$352,4,0)</f>
        <v>32.536</v>
      </c>
      <c r="M251" s="11">
        <f t="shared" si="97"/>
        <v>22.7178</v>
      </c>
      <c r="N251" s="13">
        <f t="shared" si="85"/>
        <v>444.42</v>
      </c>
      <c r="O251" s="72"/>
      <c r="P251" s="13">
        <f t="shared" si="100"/>
        <v>1081.0178</v>
      </c>
      <c r="Q251" s="11">
        <v>0</v>
      </c>
      <c r="R251" s="11">
        <f t="shared" si="86"/>
        <v>259.63</v>
      </c>
      <c r="S251" s="11">
        <f>VLOOKUP(C251,[11]Sheet3!$A:$B,2,0)</f>
        <v>16.27</v>
      </c>
      <c r="T251" s="11">
        <f t="shared" si="87"/>
        <v>9.74</v>
      </c>
      <c r="U251" s="13">
        <f t="shared" si="98"/>
        <v>104.57</v>
      </c>
      <c r="V251" s="72"/>
      <c r="W251" s="11">
        <f t="shared" si="88"/>
        <v>390.21</v>
      </c>
      <c r="X251" s="11">
        <f t="shared" si="89"/>
        <v>1471.2278</v>
      </c>
      <c r="Y251" s="72"/>
      <c r="Z251" s="2" t="s">
        <v>50</v>
      </c>
    </row>
    <row r="252" s="1" customFormat="1" spans="1:25">
      <c r="A252" s="5"/>
      <c r="B252" s="45"/>
      <c r="C252" s="23" t="s">
        <v>1253</v>
      </c>
      <c r="D252" s="20" t="s">
        <v>1254</v>
      </c>
      <c r="E252" s="12">
        <v>3245.4</v>
      </c>
      <c r="F252" s="12">
        <f>VLOOKUP(C252,'[11]9月'!$B:$Q,16,0)</f>
        <v>3245.4</v>
      </c>
      <c r="G252" s="12">
        <v>3245.4</v>
      </c>
      <c r="H252" s="22">
        <v>5228.42</v>
      </c>
      <c r="I252" s="12">
        <f t="shared" si="83"/>
        <v>58.42</v>
      </c>
      <c r="J252" s="12">
        <v>0</v>
      </c>
      <c r="K252" s="12">
        <f t="shared" si="84"/>
        <v>519.264</v>
      </c>
      <c r="L252" s="12">
        <v>0</v>
      </c>
      <c r="M252" s="12">
        <f t="shared" si="97"/>
        <v>22.7178</v>
      </c>
      <c r="N252" s="22">
        <f t="shared" si="85"/>
        <v>444.42</v>
      </c>
      <c r="O252" s="85">
        <v>54</v>
      </c>
      <c r="P252" s="22">
        <f t="shared" si="100"/>
        <v>1098.8218</v>
      </c>
      <c r="Q252" s="12">
        <v>0</v>
      </c>
      <c r="R252" s="12">
        <f t="shared" si="86"/>
        <v>259.63</v>
      </c>
      <c r="S252" s="12">
        <v>0</v>
      </c>
      <c r="T252" s="12">
        <f t="shared" si="87"/>
        <v>9.74</v>
      </c>
      <c r="U252" s="22">
        <f t="shared" si="98"/>
        <v>104.57</v>
      </c>
      <c r="V252" s="85">
        <v>54</v>
      </c>
      <c r="W252" s="12">
        <f t="shared" si="88"/>
        <v>427.94</v>
      </c>
      <c r="X252" s="12">
        <f t="shared" si="89"/>
        <v>1526.7618</v>
      </c>
      <c r="Y252" s="85" t="s">
        <v>50</v>
      </c>
    </row>
    <row r="253" s="1" customFormat="1" spans="1:25">
      <c r="A253" s="5"/>
      <c r="B253" s="45"/>
      <c r="C253" s="23" t="s">
        <v>1255</v>
      </c>
      <c r="D253" s="20" t="s">
        <v>1256</v>
      </c>
      <c r="E253" s="12">
        <v>3245.4</v>
      </c>
      <c r="F253" s="12">
        <f>VLOOKUP(C253,'[11]9月'!$B:$Q,16,0)</f>
        <v>3245.4</v>
      </c>
      <c r="G253" s="12">
        <v>3245.4</v>
      </c>
      <c r="H253" s="22">
        <v>5228.42</v>
      </c>
      <c r="I253" s="12">
        <f t="shared" si="83"/>
        <v>58.42</v>
      </c>
      <c r="J253" s="12">
        <v>0</v>
      </c>
      <c r="K253" s="12">
        <f t="shared" si="84"/>
        <v>519.264</v>
      </c>
      <c r="L253" s="12">
        <v>0</v>
      </c>
      <c r="M253" s="12">
        <f t="shared" si="97"/>
        <v>22.7178</v>
      </c>
      <c r="N253" s="22">
        <f t="shared" si="85"/>
        <v>444.42</v>
      </c>
      <c r="O253" s="85">
        <v>54</v>
      </c>
      <c r="P253" s="22">
        <f t="shared" si="100"/>
        <v>1098.8218</v>
      </c>
      <c r="Q253" s="12">
        <v>0</v>
      </c>
      <c r="R253" s="12">
        <f t="shared" si="86"/>
        <v>259.63</v>
      </c>
      <c r="S253" s="12">
        <v>0</v>
      </c>
      <c r="T253" s="12">
        <f t="shared" si="87"/>
        <v>9.74</v>
      </c>
      <c r="U253" s="22">
        <f t="shared" si="98"/>
        <v>104.57</v>
      </c>
      <c r="V253" s="85">
        <v>54</v>
      </c>
      <c r="W253" s="12">
        <f t="shared" si="88"/>
        <v>427.94</v>
      </c>
      <c r="X253" s="12">
        <f t="shared" si="89"/>
        <v>1526.7618</v>
      </c>
      <c r="Y253" s="85" t="s">
        <v>50</v>
      </c>
    </row>
    <row r="254" s="1" customFormat="1" spans="1:25">
      <c r="A254" s="5"/>
      <c r="B254" s="45"/>
      <c r="C254" s="23" t="s">
        <v>1257</v>
      </c>
      <c r="D254" s="20" t="s">
        <v>1258</v>
      </c>
      <c r="E254" s="12">
        <v>3245.4</v>
      </c>
      <c r="F254" s="12">
        <f>VLOOKUP(C254,'[11]9月'!$B:$Q,16,0)</f>
        <v>3245.4</v>
      </c>
      <c r="G254" s="12">
        <v>3245.4</v>
      </c>
      <c r="H254" s="22">
        <v>5228.42</v>
      </c>
      <c r="I254" s="12">
        <f t="shared" si="83"/>
        <v>58.42</v>
      </c>
      <c r="J254" s="12">
        <v>0</v>
      </c>
      <c r="K254" s="12">
        <f t="shared" si="84"/>
        <v>519.264</v>
      </c>
      <c r="L254" s="12">
        <v>0</v>
      </c>
      <c r="M254" s="12">
        <f t="shared" si="97"/>
        <v>22.7178</v>
      </c>
      <c r="N254" s="22">
        <f t="shared" si="85"/>
        <v>444.42</v>
      </c>
      <c r="O254" s="85">
        <v>54</v>
      </c>
      <c r="P254" s="22">
        <f t="shared" si="100"/>
        <v>1098.8218</v>
      </c>
      <c r="Q254" s="12">
        <v>0</v>
      </c>
      <c r="R254" s="12">
        <f t="shared" si="86"/>
        <v>259.63</v>
      </c>
      <c r="S254" s="12">
        <v>0</v>
      </c>
      <c r="T254" s="12">
        <f t="shared" si="87"/>
        <v>9.74</v>
      </c>
      <c r="U254" s="22">
        <f t="shared" si="98"/>
        <v>104.57</v>
      </c>
      <c r="V254" s="85">
        <v>54</v>
      </c>
      <c r="W254" s="12">
        <f t="shared" si="88"/>
        <v>427.94</v>
      </c>
      <c r="X254" s="12">
        <f t="shared" si="89"/>
        <v>1526.7618</v>
      </c>
      <c r="Y254" s="85" t="s">
        <v>50</v>
      </c>
    </row>
    <row r="255" s="1" customFormat="1" spans="1:25">
      <c r="A255" s="5"/>
      <c r="B255" s="45"/>
      <c r="C255" s="23" t="s">
        <v>1227</v>
      </c>
      <c r="D255" s="20" t="s">
        <v>1259</v>
      </c>
      <c r="E255" s="12">
        <v>3245.4</v>
      </c>
      <c r="F255" s="12">
        <v>0</v>
      </c>
      <c r="G255" s="12">
        <v>0</v>
      </c>
      <c r="H255" s="85">
        <v>0</v>
      </c>
      <c r="I255" s="12">
        <f t="shared" si="83"/>
        <v>58.42</v>
      </c>
      <c r="J255" s="12">
        <v>0</v>
      </c>
      <c r="K255" s="12">
        <f t="shared" si="84"/>
        <v>0</v>
      </c>
      <c r="L255" s="12">
        <v>0</v>
      </c>
      <c r="M255" s="12">
        <f t="shared" si="97"/>
        <v>0</v>
      </c>
      <c r="N255" s="22">
        <f t="shared" si="85"/>
        <v>0</v>
      </c>
      <c r="O255" s="85"/>
      <c r="P255" s="22">
        <f t="shared" si="100"/>
        <v>58.42</v>
      </c>
      <c r="Q255" s="12">
        <v>0</v>
      </c>
      <c r="R255" s="12">
        <f t="shared" si="86"/>
        <v>0</v>
      </c>
      <c r="S255" s="12">
        <v>0</v>
      </c>
      <c r="T255" s="12">
        <f t="shared" si="87"/>
        <v>0</v>
      </c>
      <c r="U255" s="22">
        <f t="shared" si="98"/>
        <v>0</v>
      </c>
      <c r="V255" s="85"/>
      <c r="W255" s="12">
        <f t="shared" si="88"/>
        <v>0</v>
      </c>
      <c r="X255" s="12">
        <f t="shared" si="89"/>
        <v>58.42</v>
      </c>
      <c r="Y255" s="85" t="s">
        <v>50</v>
      </c>
    </row>
    <row r="256" ht="20" customHeight="1" spans="1:38">
      <c r="A256" s="38">
        <f>ROW()-3</f>
        <v>253</v>
      </c>
      <c r="B256" s="39" t="s">
        <v>456</v>
      </c>
      <c r="C256" s="11" t="s">
        <v>457</v>
      </c>
      <c r="D256" s="11" t="s">
        <v>458</v>
      </c>
      <c r="E256" s="11">
        <v>3245.4</v>
      </c>
      <c r="F256" s="11">
        <f>VLOOKUP(C256,'[11]9月'!$B:$Q,16,0)</f>
        <v>3245.4</v>
      </c>
      <c r="G256" s="11">
        <v>3245.4</v>
      </c>
      <c r="H256" s="13">
        <v>5228.42</v>
      </c>
      <c r="I256" s="11">
        <f t="shared" si="83"/>
        <v>58.42</v>
      </c>
      <c r="J256" s="11">
        <f>VLOOKUP(C256,[10]补收!$G$2454:$H$2869,2,0)</f>
        <v>58.96</v>
      </c>
      <c r="K256" s="11">
        <f t="shared" si="84"/>
        <v>519.264</v>
      </c>
      <c r="L256" s="11">
        <f>VLOOKUP(C256,[11]Sheet3!$L$1:$O$352,4,0)</f>
        <v>523.776</v>
      </c>
      <c r="M256" s="11">
        <f t="shared" si="97"/>
        <v>22.7178</v>
      </c>
      <c r="N256" s="13">
        <f t="shared" si="85"/>
        <v>444.42</v>
      </c>
      <c r="O256" s="13"/>
      <c r="P256" s="13">
        <f t="shared" ref="P256:P287" si="106">SUM(I256:O256)</f>
        <v>1627.5578</v>
      </c>
      <c r="Q256" s="11">
        <v>0</v>
      </c>
      <c r="R256" s="11">
        <f t="shared" si="86"/>
        <v>259.63</v>
      </c>
      <c r="S256" s="11">
        <f>VLOOKUP(C256,[11]Sheet3!$A:$B,2,0)</f>
        <v>261.84</v>
      </c>
      <c r="T256" s="11">
        <f t="shared" si="87"/>
        <v>9.74</v>
      </c>
      <c r="U256" s="13">
        <f t="shared" si="98"/>
        <v>104.57</v>
      </c>
      <c r="V256" s="13"/>
      <c r="W256" s="11">
        <f t="shared" si="88"/>
        <v>635.78</v>
      </c>
      <c r="X256" s="11">
        <f t="shared" si="89"/>
        <v>2263.3378</v>
      </c>
      <c r="Y256" s="11"/>
      <c r="Z256" s="2" t="str">
        <f>VLOOKUP(D256,[3]汇总!I$2:J$326,2,0)</f>
        <v>√</v>
      </c>
      <c r="AA256" s="2">
        <f>VLOOKUP(D256,'[4]2021.05'!$E$5:$F$203,2,0)</f>
        <v>1790</v>
      </c>
      <c r="AB256" s="2">
        <f t="shared" ref="AB256:AB283" si="107">K256*1</f>
        <v>519.264</v>
      </c>
      <c r="AC256" s="2">
        <f t="shared" ref="AC256:AC283" si="108">K256-AB256</f>
        <v>0</v>
      </c>
      <c r="AD256" s="2">
        <f>R256-AC256</f>
        <v>259.63</v>
      </c>
      <c r="AE256" s="35" t="str">
        <f>VLOOKUP(C256,[7]export!$B$1:$I$388,8,0)</f>
        <v>226.9</v>
      </c>
      <c r="AF256" s="2">
        <f>VLOOKUP(C256,[8]Sheet1!$B$1:$K$500,9,0)</f>
        <v>8.51</v>
      </c>
      <c r="AG256" s="2">
        <f t="shared" ref="AG256:AG283" si="109">T256-AF256</f>
        <v>1.23</v>
      </c>
      <c r="AH256" s="2">
        <f>VLOOKUP(C256,'2021.06'!$C$2:$M$500,9,0)</f>
        <v>424.17</v>
      </c>
      <c r="AI256" s="2">
        <f>VLOOKUP(D256,'2021.07'!$D$2:$M$435,7,0)</f>
        <v>19.859</v>
      </c>
      <c r="AJ256" s="2">
        <f t="shared" ref="AJ256:AJ283" si="110">AI256-M256</f>
        <v>-2.8588</v>
      </c>
      <c r="AL256" s="2" t="str">
        <f>VLOOKUP(D256,[9]Sheet1!$C$1:$H$500,6,0)</f>
        <v>正常应缴</v>
      </c>
    </row>
    <row r="257" ht="20" customHeight="1" spans="1:38">
      <c r="A257" s="38">
        <f t="shared" ref="A257:A283" si="111">ROW()-3</f>
        <v>254</v>
      </c>
      <c r="B257" s="41"/>
      <c r="C257" s="11" t="s">
        <v>461</v>
      </c>
      <c r="D257" s="11" t="s">
        <v>462</v>
      </c>
      <c r="E257" s="11">
        <v>3245.4</v>
      </c>
      <c r="F257" s="11">
        <f>VLOOKUP(C257,'[11]9月'!$B:$Q,16,0)</f>
        <v>3245.4</v>
      </c>
      <c r="G257" s="11">
        <v>3245.4</v>
      </c>
      <c r="H257" s="13">
        <v>5228.42</v>
      </c>
      <c r="I257" s="11">
        <f t="shared" si="83"/>
        <v>58.42</v>
      </c>
      <c r="J257" s="11">
        <f>VLOOKUP(C257,[10]补收!$G$2454:$H$2869,2,0)</f>
        <v>58.96</v>
      </c>
      <c r="K257" s="11">
        <f t="shared" si="84"/>
        <v>519.264</v>
      </c>
      <c r="L257" s="11">
        <f>VLOOKUP(C257,[11]Sheet3!$L$1:$O$352,4,0)</f>
        <v>523.776</v>
      </c>
      <c r="M257" s="11">
        <f t="shared" si="97"/>
        <v>22.7178</v>
      </c>
      <c r="N257" s="13">
        <f t="shared" si="85"/>
        <v>444.42</v>
      </c>
      <c r="O257" s="13"/>
      <c r="P257" s="13">
        <f t="shared" si="106"/>
        <v>1627.5578</v>
      </c>
      <c r="Q257" s="11">
        <v>0</v>
      </c>
      <c r="R257" s="11">
        <f t="shared" si="86"/>
        <v>259.63</v>
      </c>
      <c r="S257" s="11">
        <f>VLOOKUP(C257,[11]Sheet3!$A:$B,2,0)</f>
        <v>261.84</v>
      </c>
      <c r="T257" s="11">
        <f t="shared" si="87"/>
        <v>9.74</v>
      </c>
      <c r="U257" s="13">
        <f t="shared" si="98"/>
        <v>104.57</v>
      </c>
      <c r="V257" s="13"/>
      <c r="W257" s="11">
        <f t="shared" si="88"/>
        <v>635.78</v>
      </c>
      <c r="X257" s="11">
        <f t="shared" si="89"/>
        <v>2263.3378</v>
      </c>
      <c r="Y257" s="11"/>
      <c r="Z257" s="2" t="str">
        <f>VLOOKUP(D257,[3]汇总!I$2:J$326,2,0)</f>
        <v>√</v>
      </c>
      <c r="AA257" s="2">
        <f>VLOOKUP(D257,'[4]2021.05'!$E$5:$F$203,2,0)</f>
        <v>1790</v>
      </c>
      <c r="AB257" s="2">
        <f t="shared" si="107"/>
        <v>519.264</v>
      </c>
      <c r="AC257" s="2">
        <f t="shared" si="108"/>
        <v>0</v>
      </c>
      <c r="AD257" s="2">
        <f t="shared" ref="AD257:AD283" si="112">R257-AC257</f>
        <v>259.63</v>
      </c>
      <c r="AE257" s="35" t="str">
        <f>VLOOKUP(C257,[7]export!$B$1:$I$388,8,0)</f>
        <v>226.9</v>
      </c>
      <c r="AF257" s="2">
        <f>VLOOKUP(C257,[8]Sheet1!$B$1:$K$500,9,0)</f>
        <v>8.51</v>
      </c>
      <c r="AG257" s="2">
        <f t="shared" si="109"/>
        <v>1.23</v>
      </c>
      <c r="AH257" s="2">
        <f>VLOOKUP(C257,'2021.06'!$C$2:$M$500,9,0)</f>
        <v>424.17</v>
      </c>
      <c r="AI257" s="2">
        <f>VLOOKUP(D257,'2021.07'!$D$2:$M$435,7,0)</f>
        <v>19.859</v>
      </c>
      <c r="AJ257" s="2">
        <f t="shared" si="110"/>
        <v>-2.8588</v>
      </c>
      <c r="AL257" s="2" t="str">
        <f>VLOOKUP(D257,[9]Sheet1!$C$1:$H$500,6,0)</f>
        <v>正常应缴</v>
      </c>
    </row>
    <row r="258" ht="20" customHeight="1" spans="1:38">
      <c r="A258" s="38">
        <f t="shared" si="111"/>
        <v>255</v>
      </c>
      <c r="B258" s="41"/>
      <c r="C258" s="11" t="s">
        <v>463</v>
      </c>
      <c r="D258" s="11" t="s">
        <v>464</v>
      </c>
      <c r="E258" s="11">
        <v>3245.4</v>
      </c>
      <c r="F258" s="11">
        <f>VLOOKUP(C258,'[11]9月'!$B:$Q,16,0)</f>
        <v>3245.4</v>
      </c>
      <c r="G258" s="11">
        <v>3245.4</v>
      </c>
      <c r="H258" s="13">
        <v>5228.42</v>
      </c>
      <c r="I258" s="11">
        <f t="shared" si="83"/>
        <v>58.42</v>
      </c>
      <c r="J258" s="11">
        <f>VLOOKUP(C258,[10]补收!$G$2454:$H$2869,2,0)</f>
        <v>58.96</v>
      </c>
      <c r="K258" s="11">
        <f t="shared" si="84"/>
        <v>519.264</v>
      </c>
      <c r="L258" s="11">
        <f>VLOOKUP(C258,[11]Sheet3!$L$1:$O$352,4,0)</f>
        <v>523.776</v>
      </c>
      <c r="M258" s="11">
        <f t="shared" si="97"/>
        <v>22.7178</v>
      </c>
      <c r="N258" s="13">
        <f t="shared" si="85"/>
        <v>444.42</v>
      </c>
      <c r="O258" s="13"/>
      <c r="P258" s="13">
        <f t="shared" si="106"/>
        <v>1627.5578</v>
      </c>
      <c r="Q258" s="11">
        <v>0</v>
      </c>
      <c r="R258" s="11">
        <f t="shared" si="86"/>
        <v>259.63</v>
      </c>
      <c r="S258" s="11">
        <f>VLOOKUP(C258,[11]Sheet3!$A:$B,2,0)</f>
        <v>261.84</v>
      </c>
      <c r="T258" s="11">
        <f t="shared" si="87"/>
        <v>9.74</v>
      </c>
      <c r="U258" s="13">
        <f t="shared" si="98"/>
        <v>104.57</v>
      </c>
      <c r="V258" s="13"/>
      <c r="W258" s="11">
        <f t="shared" si="88"/>
        <v>635.78</v>
      </c>
      <c r="X258" s="11">
        <f t="shared" si="89"/>
        <v>2263.3378</v>
      </c>
      <c r="Y258" s="11"/>
      <c r="Z258" s="2" t="str">
        <f>VLOOKUP(D258,[3]汇总!I$2:J$326,2,0)</f>
        <v>√</v>
      </c>
      <c r="AA258" s="2">
        <f>VLOOKUP(D258,'[4]2021.05'!$E$5:$F$203,2,0)</f>
        <v>1790</v>
      </c>
      <c r="AB258" s="2">
        <f t="shared" si="107"/>
        <v>519.264</v>
      </c>
      <c r="AC258" s="2">
        <f t="shared" si="108"/>
        <v>0</v>
      </c>
      <c r="AD258" s="2">
        <f t="shared" si="112"/>
        <v>259.63</v>
      </c>
      <c r="AE258" s="35" t="str">
        <f>VLOOKUP(C258,[7]export!$B$1:$I$388,8,0)</f>
        <v>226.9</v>
      </c>
      <c r="AF258" s="2">
        <f>VLOOKUP(C258,[8]Sheet1!$B$1:$K$500,9,0)</f>
        <v>8.51</v>
      </c>
      <c r="AG258" s="2">
        <f t="shared" si="109"/>
        <v>1.23</v>
      </c>
      <c r="AH258" s="2">
        <f>VLOOKUP(C258,'2021.06'!$C$2:$M$500,9,0)</f>
        <v>424.17</v>
      </c>
      <c r="AI258" s="2">
        <f>VLOOKUP(D258,'2021.07'!$D$2:$M$435,7,0)</f>
        <v>19.859</v>
      </c>
      <c r="AJ258" s="2">
        <f t="shared" si="110"/>
        <v>-2.8588</v>
      </c>
      <c r="AL258" s="2" t="str">
        <f>VLOOKUP(D258,[9]Sheet1!$C$1:$H$500,6,0)</f>
        <v>正常应缴</v>
      </c>
    </row>
    <row r="259" ht="20" customHeight="1" spans="1:38">
      <c r="A259" s="38">
        <f t="shared" si="111"/>
        <v>256</v>
      </c>
      <c r="B259" s="41"/>
      <c r="C259" s="11" t="s">
        <v>465</v>
      </c>
      <c r="D259" s="11" t="s">
        <v>466</v>
      </c>
      <c r="E259" s="11">
        <v>3245.4</v>
      </c>
      <c r="F259" s="11">
        <f>VLOOKUP(C259,'[11]9月'!$B:$Q,16,0)</f>
        <v>3245.4</v>
      </c>
      <c r="G259" s="11">
        <v>3245.4</v>
      </c>
      <c r="H259" s="13">
        <v>5228.42</v>
      </c>
      <c r="I259" s="11">
        <f t="shared" si="83"/>
        <v>58.42</v>
      </c>
      <c r="J259" s="11">
        <f>VLOOKUP(C259,[10]补收!$G$2454:$H$2869,2,0)</f>
        <v>58.96</v>
      </c>
      <c r="K259" s="11">
        <f t="shared" si="84"/>
        <v>519.264</v>
      </c>
      <c r="L259" s="11">
        <f>VLOOKUP(C259,[11]Sheet3!$L$1:$O$352,4,0)</f>
        <v>523.776</v>
      </c>
      <c r="M259" s="11">
        <f t="shared" si="97"/>
        <v>22.7178</v>
      </c>
      <c r="N259" s="13">
        <f t="shared" si="85"/>
        <v>444.42</v>
      </c>
      <c r="O259" s="13"/>
      <c r="P259" s="13">
        <f t="shared" si="106"/>
        <v>1627.5578</v>
      </c>
      <c r="Q259" s="11">
        <v>0</v>
      </c>
      <c r="R259" s="11">
        <f t="shared" si="86"/>
        <v>259.63</v>
      </c>
      <c r="S259" s="11">
        <f>VLOOKUP(C259,[11]Sheet3!$A:$B,2,0)</f>
        <v>261.84</v>
      </c>
      <c r="T259" s="11">
        <f t="shared" si="87"/>
        <v>9.74</v>
      </c>
      <c r="U259" s="13">
        <f t="shared" si="98"/>
        <v>104.57</v>
      </c>
      <c r="V259" s="13"/>
      <c r="W259" s="11">
        <f t="shared" si="88"/>
        <v>635.78</v>
      </c>
      <c r="X259" s="11">
        <f t="shared" si="89"/>
        <v>2263.3378</v>
      </c>
      <c r="Y259" s="11"/>
      <c r="Z259" s="2" t="str">
        <f>VLOOKUP(D259,[3]汇总!I$2:J$326,2,0)</f>
        <v>√</v>
      </c>
      <c r="AA259" s="2">
        <f>VLOOKUP(D259,'[4]2021.05'!$E$5:$F$203,2,0)</f>
        <v>1790</v>
      </c>
      <c r="AB259" s="2">
        <f t="shared" si="107"/>
        <v>519.264</v>
      </c>
      <c r="AC259" s="2">
        <f t="shared" si="108"/>
        <v>0</v>
      </c>
      <c r="AD259" s="2">
        <f t="shared" si="112"/>
        <v>259.63</v>
      </c>
      <c r="AE259" s="35" t="str">
        <f>VLOOKUP(C259,[7]export!$B$1:$I$388,8,0)</f>
        <v>226.9</v>
      </c>
      <c r="AF259" s="2">
        <f>VLOOKUP(C259,[8]Sheet1!$B$1:$K$500,9,0)</f>
        <v>8.51</v>
      </c>
      <c r="AG259" s="2">
        <f t="shared" si="109"/>
        <v>1.23</v>
      </c>
      <c r="AH259" s="2">
        <f>VLOOKUP(C259,'2021.06'!$C$2:$M$500,9,0)</f>
        <v>424.17</v>
      </c>
      <c r="AI259" s="2">
        <f>VLOOKUP(D259,'2021.07'!$D$2:$M$435,7,0)</f>
        <v>19.859</v>
      </c>
      <c r="AJ259" s="2">
        <f t="shared" si="110"/>
        <v>-2.8588</v>
      </c>
      <c r="AL259" s="2" t="str">
        <f>VLOOKUP(D259,[9]Sheet1!$C$1:$H$500,6,0)</f>
        <v>正常应缴</v>
      </c>
    </row>
    <row r="260" ht="20" customHeight="1" spans="1:38">
      <c r="A260" s="38">
        <f t="shared" si="111"/>
        <v>257</v>
      </c>
      <c r="B260" s="41"/>
      <c r="C260" s="11" t="s">
        <v>467</v>
      </c>
      <c r="D260" s="11" t="s">
        <v>468</v>
      </c>
      <c r="E260" s="11">
        <v>3245.4</v>
      </c>
      <c r="F260" s="11">
        <f>VLOOKUP(C260,'[11]9月'!$B:$Q,16,0)</f>
        <v>3245.4</v>
      </c>
      <c r="G260" s="11">
        <v>3245.4</v>
      </c>
      <c r="H260" s="13">
        <v>5228.42</v>
      </c>
      <c r="I260" s="11">
        <f t="shared" si="83"/>
        <v>58.42</v>
      </c>
      <c r="J260" s="11">
        <f>VLOOKUP(C260,[10]补收!$G$2454:$H$2869,2,0)</f>
        <v>58.96</v>
      </c>
      <c r="K260" s="11">
        <f t="shared" si="84"/>
        <v>519.264</v>
      </c>
      <c r="L260" s="11">
        <f>VLOOKUP(C260,[11]Sheet3!$L$1:$O$352,4,0)</f>
        <v>523.776</v>
      </c>
      <c r="M260" s="11">
        <f t="shared" si="97"/>
        <v>22.7178</v>
      </c>
      <c r="N260" s="13">
        <f t="shared" si="85"/>
        <v>444.42</v>
      </c>
      <c r="O260" s="13"/>
      <c r="P260" s="13">
        <f t="shared" si="106"/>
        <v>1627.5578</v>
      </c>
      <c r="Q260" s="11">
        <v>0</v>
      </c>
      <c r="R260" s="11">
        <f t="shared" si="86"/>
        <v>259.63</v>
      </c>
      <c r="S260" s="11">
        <f>VLOOKUP(C260,[11]Sheet3!$A:$B,2,0)</f>
        <v>261.84</v>
      </c>
      <c r="T260" s="11">
        <f t="shared" si="87"/>
        <v>9.74</v>
      </c>
      <c r="U260" s="13">
        <f t="shared" si="98"/>
        <v>104.57</v>
      </c>
      <c r="V260" s="13"/>
      <c r="W260" s="11">
        <f t="shared" si="88"/>
        <v>635.78</v>
      </c>
      <c r="X260" s="11">
        <f t="shared" si="89"/>
        <v>2263.3378</v>
      </c>
      <c r="Y260" s="11"/>
      <c r="Z260" s="2" t="str">
        <f>VLOOKUP(D260,[3]汇总!I$2:J$326,2,0)</f>
        <v>√</v>
      </c>
      <c r="AA260" s="2">
        <f>VLOOKUP(D260,'[4]2021.05'!$E$5:$F$203,2,0)</f>
        <v>1790</v>
      </c>
      <c r="AB260" s="2">
        <f t="shared" si="107"/>
        <v>519.264</v>
      </c>
      <c r="AC260" s="2">
        <f t="shared" si="108"/>
        <v>0</v>
      </c>
      <c r="AD260" s="2">
        <f t="shared" si="112"/>
        <v>259.63</v>
      </c>
      <c r="AE260" s="35" t="str">
        <f>VLOOKUP(C260,[7]export!$B$1:$I$388,8,0)</f>
        <v>226.9</v>
      </c>
      <c r="AF260" s="2">
        <f>VLOOKUP(C260,[8]Sheet1!$B$1:$K$500,9,0)</f>
        <v>8.51</v>
      </c>
      <c r="AG260" s="2">
        <f t="shared" si="109"/>
        <v>1.23</v>
      </c>
      <c r="AH260" s="2">
        <f>VLOOKUP(C260,'2021.06'!$C$2:$M$500,9,0)</f>
        <v>424.17</v>
      </c>
      <c r="AI260" s="2">
        <f>VLOOKUP(D260,'2021.07'!$D$2:$M$435,7,0)</f>
        <v>19.859</v>
      </c>
      <c r="AJ260" s="2">
        <f t="shared" si="110"/>
        <v>-2.8588</v>
      </c>
      <c r="AL260" s="2" t="str">
        <f>VLOOKUP(D260,[9]Sheet1!$C$1:$H$500,6,0)</f>
        <v>正常应缴</v>
      </c>
    </row>
    <row r="261" ht="20" customHeight="1" spans="1:38">
      <c r="A261" s="38">
        <f t="shared" si="111"/>
        <v>258</v>
      </c>
      <c r="B261" s="41"/>
      <c r="C261" s="11" t="s">
        <v>469</v>
      </c>
      <c r="D261" s="11" t="s">
        <v>470</v>
      </c>
      <c r="E261" s="11">
        <v>3245.4</v>
      </c>
      <c r="F261" s="11">
        <f>VLOOKUP(C261,'[11]9月'!$B:$Q,16,0)</f>
        <v>3245.4</v>
      </c>
      <c r="G261" s="11">
        <v>3245.4</v>
      </c>
      <c r="H261" s="13">
        <v>5228.42</v>
      </c>
      <c r="I261" s="11">
        <f t="shared" ref="I261:I324" si="113">ROUND(E261*0.018,2)</f>
        <v>58.42</v>
      </c>
      <c r="J261" s="11">
        <f>VLOOKUP(C261,[10]补收!$G$2454:$H$2869,2,0)</f>
        <v>58.96</v>
      </c>
      <c r="K261" s="11">
        <f t="shared" ref="K261:K324" si="114">F261*0.16</f>
        <v>519.264</v>
      </c>
      <c r="L261" s="11">
        <f>VLOOKUP(C261,[11]Sheet3!$L$1:$O$352,4,0)</f>
        <v>523.776</v>
      </c>
      <c r="M261" s="11">
        <f t="shared" si="97"/>
        <v>22.7178</v>
      </c>
      <c r="N261" s="13">
        <f t="shared" ref="N261:N324" si="115">ROUND(H261*0.085,2)</f>
        <v>444.42</v>
      </c>
      <c r="O261" s="13"/>
      <c r="P261" s="13">
        <f t="shared" si="106"/>
        <v>1627.5578</v>
      </c>
      <c r="Q261" s="11">
        <v>0</v>
      </c>
      <c r="R261" s="11">
        <f t="shared" ref="R261:R324" si="116">ROUND(F261*0.08,2)</f>
        <v>259.63</v>
      </c>
      <c r="S261" s="11">
        <f>VLOOKUP(C261,[11]Sheet3!$A:$B,2,0)</f>
        <v>261.84</v>
      </c>
      <c r="T261" s="11">
        <f t="shared" ref="T261:T324" si="117">ROUND(G261*0.003,2)</f>
        <v>9.74</v>
      </c>
      <c r="U261" s="13">
        <f t="shared" si="98"/>
        <v>104.57</v>
      </c>
      <c r="V261" s="13"/>
      <c r="W261" s="11">
        <f t="shared" ref="W261:W324" si="118">SUM(Q261:V261)</f>
        <v>635.78</v>
      </c>
      <c r="X261" s="11">
        <f t="shared" ref="X261:X324" si="119">P261+W261</f>
        <v>2263.3378</v>
      </c>
      <c r="Y261" s="11"/>
      <c r="Z261" s="2" t="str">
        <f>VLOOKUP(D261,[3]汇总!I$2:J$326,2,0)</f>
        <v>√</v>
      </c>
      <c r="AA261" s="2">
        <f>VLOOKUP(D261,'[4]2021.05'!$E$5:$F$203,2,0)</f>
        <v>1790</v>
      </c>
      <c r="AB261" s="2">
        <f t="shared" si="107"/>
        <v>519.264</v>
      </c>
      <c r="AC261" s="2">
        <f t="shared" si="108"/>
        <v>0</v>
      </c>
      <c r="AD261" s="2">
        <f t="shared" si="112"/>
        <v>259.63</v>
      </c>
      <c r="AE261" s="35" t="str">
        <f>VLOOKUP(C261,[7]export!$B$1:$I$388,8,0)</f>
        <v>226.9</v>
      </c>
      <c r="AF261" s="2">
        <f>VLOOKUP(C261,[8]Sheet1!$B$1:$K$500,9,0)</f>
        <v>8.51</v>
      </c>
      <c r="AG261" s="2">
        <f t="shared" si="109"/>
        <v>1.23</v>
      </c>
      <c r="AH261" s="2">
        <f>VLOOKUP(C261,'2021.06'!$C$2:$M$500,9,0)</f>
        <v>424.17</v>
      </c>
      <c r="AI261" s="2">
        <f>VLOOKUP(D261,'2021.07'!$D$2:$M$435,7,0)</f>
        <v>19.859</v>
      </c>
      <c r="AJ261" s="2">
        <f t="shared" si="110"/>
        <v>-2.8588</v>
      </c>
      <c r="AL261" s="2" t="str">
        <f>VLOOKUP(D261,[9]Sheet1!$C$1:$H$500,6,0)</f>
        <v>正常应缴</v>
      </c>
    </row>
    <row r="262" ht="20" customHeight="1" spans="1:38">
      <c r="A262" s="38">
        <f t="shared" si="111"/>
        <v>259</v>
      </c>
      <c r="B262" s="41"/>
      <c r="C262" s="11" t="s">
        <v>471</v>
      </c>
      <c r="D262" s="11" t="s">
        <v>472</v>
      </c>
      <c r="E262" s="11">
        <v>3245.4</v>
      </c>
      <c r="F262" s="11">
        <f>VLOOKUP(C262,'[11]9月'!$B:$Q,16,0)</f>
        <v>3245.4</v>
      </c>
      <c r="G262" s="11">
        <v>3245.4</v>
      </c>
      <c r="H262" s="13">
        <v>5228.42</v>
      </c>
      <c r="I262" s="11">
        <f t="shared" si="113"/>
        <v>58.42</v>
      </c>
      <c r="J262" s="11">
        <f>VLOOKUP(C262,[10]补收!$G$2454:$H$2869,2,0)</f>
        <v>58.96</v>
      </c>
      <c r="K262" s="11">
        <f t="shared" si="114"/>
        <v>519.264</v>
      </c>
      <c r="L262" s="11">
        <f>VLOOKUP(C262,[11]Sheet3!$L$1:$O$352,4,0)</f>
        <v>523.776</v>
      </c>
      <c r="M262" s="11">
        <f t="shared" si="97"/>
        <v>22.7178</v>
      </c>
      <c r="N262" s="13">
        <f t="shared" si="115"/>
        <v>444.42</v>
      </c>
      <c r="O262" s="13"/>
      <c r="P262" s="13">
        <f t="shared" si="106"/>
        <v>1627.5578</v>
      </c>
      <c r="Q262" s="11">
        <v>0</v>
      </c>
      <c r="R262" s="11">
        <f t="shared" si="116"/>
        <v>259.63</v>
      </c>
      <c r="S262" s="11">
        <f>VLOOKUP(C262,[11]Sheet3!$A:$B,2,0)</f>
        <v>261.84</v>
      </c>
      <c r="T262" s="11">
        <f t="shared" si="117"/>
        <v>9.74</v>
      </c>
      <c r="U262" s="13">
        <f t="shared" si="98"/>
        <v>104.57</v>
      </c>
      <c r="V262" s="13"/>
      <c r="W262" s="11">
        <f t="shared" si="118"/>
        <v>635.78</v>
      </c>
      <c r="X262" s="11">
        <f t="shared" si="119"/>
        <v>2263.3378</v>
      </c>
      <c r="Y262" s="11"/>
      <c r="Z262" s="2" t="str">
        <f>VLOOKUP(D262,[3]汇总!I$2:J$326,2,0)</f>
        <v>√</v>
      </c>
      <c r="AA262" s="2">
        <f>VLOOKUP(D262,'[4]2021.05'!$E$5:$F$203,2,0)</f>
        <v>1790</v>
      </c>
      <c r="AB262" s="2">
        <f t="shared" si="107"/>
        <v>519.264</v>
      </c>
      <c r="AC262" s="2">
        <f t="shared" si="108"/>
        <v>0</v>
      </c>
      <c r="AD262" s="2">
        <f t="shared" si="112"/>
        <v>259.63</v>
      </c>
      <c r="AE262" s="35" t="str">
        <f>VLOOKUP(C262,[7]export!$B$1:$I$388,8,0)</f>
        <v>226.9</v>
      </c>
      <c r="AF262" s="2">
        <f>VLOOKUP(C262,[8]Sheet1!$B$1:$K$500,9,0)</f>
        <v>8.51</v>
      </c>
      <c r="AG262" s="2">
        <f t="shared" si="109"/>
        <v>1.23</v>
      </c>
      <c r="AH262" s="2">
        <f>VLOOKUP(C262,'2021.06'!$C$2:$M$500,9,0)</f>
        <v>424.17</v>
      </c>
      <c r="AI262" s="2">
        <f>VLOOKUP(D262,'2021.07'!$D$2:$M$435,7,0)</f>
        <v>19.859</v>
      </c>
      <c r="AJ262" s="2">
        <f t="shared" si="110"/>
        <v>-2.8588</v>
      </c>
      <c r="AL262" s="2" t="str">
        <f>VLOOKUP(D262,[9]Sheet1!$C$1:$H$500,6,0)</f>
        <v>正常应缴</v>
      </c>
    </row>
    <row r="263" ht="20" customHeight="1" spans="1:38">
      <c r="A263" s="38">
        <f t="shared" si="111"/>
        <v>260</v>
      </c>
      <c r="B263" s="41"/>
      <c r="C263" s="11" t="s">
        <v>473</v>
      </c>
      <c r="D263" s="11" t="s">
        <v>474</v>
      </c>
      <c r="E263" s="11">
        <v>3245.4</v>
      </c>
      <c r="F263" s="11">
        <f>VLOOKUP(C263,'[11]9月'!$B:$Q,16,0)</f>
        <v>3245.4</v>
      </c>
      <c r="G263" s="11">
        <v>3245.4</v>
      </c>
      <c r="H263" s="13">
        <v>5228.42</v>
      </c>
      <c r="I263" s="11">
        <f t="shared" si="113"/>
        <v>58.42</v>
      </c>
      <c r="J263" s="11">
        <f>VLOOKUP(C263,[10]补收!$G$2454:$H$2869,2,0)</f>
        <v>58.96</v>
      </c>
      <c r="K263" s="11">
        <f t="shared" si="114"/>
        <v>519.264</v>
      </c>
      <c r="L263" s="11">
        <f>VLOOKUP(C263,[11]Sheet3!$L$1:$O$352,4,0)</f>
        <v>523.776</v>
      </c>
      <c r="M263" s="11">
        <f t="shared" si="97"/>
        <v>22.7178</v>
      </c>
      <c r="N263" s="13">
        <f t="shared" si="115"/>
        <v>444.42</v>
      </c>
      <c r="O263" s="13"/>
      <c r="P263" s="13">
        <f t="shared" si="106"/>
        <v>1627.5578</v>
      </c>
      <c r="Q263" s="11">
        <v>0</v>
      </c>
      <c r="R263" s="11">
        <f t="shared" si="116"/>
        <v>259.63</v>
      </c>
      <c r="S263" s="11">
        <f>VLOOKUP(C263,[11]Sheet3!$A:$B,2,0)</f>
        <v>261.84</v>
      </c>
      <c r="T263" s="11">
        <f t="shared" si="117"/>
        <v>9.74</v>
      </c>
      <c r="U263" s="13">
        <f t="shared" si="98"/>
        <v>104.57</v>
      </c>
      <c r="V263" s="13"/>
      <c r="W263" s="11">
        <f t="shared" si="118"/>
        <v>635.78</v>
      </c>
      <c r="X263" s="11">
        <f t="shared" si="119"/>
        <v>2263.3378</v>
      </c>
      <c r="Y263" s="11"/>
      <c r="Z263" s="2" t="str">
        <f>VLOOKUP(D263,[3]汇总!I$2:J$326,2,0)</f>
        <v>√</v>
      </c>
      <c r="AA263" s="2">
        <f>VLOOKUP(D263,'[4]2021.05'!$E$5:$F$203,2,0)</f>
        <v>1790</v>
      </c>
      <c r="AB263" s="2">
        <f t="shared" si="107"/>
        <v>519.264</v>
      </c>
      <c r="AC263" s="2">
        <f t="shared" si="108"/>
        <v>0</v>
      </c>
      <c r="AD263" s="2">
        <f t="shared" si="112"/>
        <v>259.63</v>
      </c>
      <c r="AE263" s="35" t="str">
        <f>VLOOKUP(C263,[7]export!$B$1:$I$388,8,0)</f>
        <v>226.9</v>
      </c>
      <c r="AF263" s="2">
        <f>VLOOKUP(C263,[8]Sheet1!$B$1:$K$500,9,0)</f>
        <v>8.51</v>
      </c>
      <c r="AG263" s="2">
        <f t="shared" si="109"/>
        <v>1.23</v>
      </c>
      <c r="AH263" s="2">
        <f>VLOOKUP(C263,'2021.06'!$C$2:$M$500,9,0)</f>
        <v>424.17</v>
      </c>
      <c r="AI263" s="2">
        <f>VLOOKUP(D263,'2021.07'!$D$2:$M$435,7,0)</f>
        <v>19.859</v>
      </c>
      <c r="AJ263" s="2">
        <f t="shared" si="110"/>
        <v>-2.8588</v>
      </c>
      <c r="AL263" s="2" t="str">
        <f>VLOOKUP(D263,[9]Sheet1!$C$1:$H$500,6,0)</f>
        <v>正常应缴</v>
      </c>
    </row>
    <row r="264" ht="20" customHeight="1" spans="1:38">
      <c r="A264" s="38">
        <f t="shared" si="111"/>
        <v>261</v>
      </c>
      <c r="B264" s="41"/>
      <c r="C264" s="11" t="s">
        <v>475</v>
      </c>
      <c r="D264" s="11" t="s">
        <v>476</v>
      </c>
      <c r="E264" s="11">
        <v>3245.4</v>
      </c>
      <c r="F264" s="11">
        <f>VLOOKUP(C264,'[11]9月'!$B:$Q,16,0)</f>
        <v>3245.4</v>
      </c>
      <c r="G264" s="11">
        <v>3245.4</v>
      </c>
      <c r="H264" s="13">
        <v>5228.42</v>
      </c>
      <c r="I264" s="11">
        <f t="shared" si="113"/>
        <v>58.42</v>
      </c>
      <c r="J264" s="11">
        <f>VLOOKUP(C264,[10]补收!$G$2454:$H$2869,2,0)</f>
        <v>58.96</v>
      </c>
      <c r="K264" s="11">
        <f t="shared" si="114"/>
        <v>519.264</v>
      </c>
      <c r="L264" s="11">
        <f>VLOOKUP(C264,[11]Sheet3!$L$1:$O$352,4,0)</f>
        <v>523.776</v>
      </c>
      <c r="M264" s="11">
        <f t="shared" si="97"/>
        <v>22.7178</v>
      </c>
      <c r="N264" s="13">
        <f t="shared" si="115"/>
        <v>444.42</v>
      </c>
      <c r="O264" s="13"/>
      <c r="P264" s="13">
        <f t="shared" si="106"/>
        <v>1627.5578</v>
      </c>
      <c r="Q264" s="11">
        <v>0</v>
      </c>
      <c r="R264" s="11">
        <f t="shared" si="116"/>
        <v>259.63</v>
      </c>
      <c r="S264" s="11">
        <f>VLOOKUP(C264,[11]Sheet3!$A:$B,2,0)</f>
        <v>261.84</v>
      </c>
      <c r="T264" s="11">
        <f t="shared" si="117"/>
        <v>9.74</v>
      </c>
      <c r="U264" s="13">
        <f t="shared" si="98"/>
        <v>104.57</v>
      </c>
      <c r="V264" s="13"/>
      <c r="W264" s="11">
        <f t="shared" si="118"/>
        <v>635.78</v>
      </c>
      <c r="X264" s="11">
        <f t="shared" si="119"/>
        <v>2263.3378</v>
      </c>
      <c r="Y264" s="11"/>
      <c r="Z264" s="2" t="str">
        <f>VLOOKUP(D264,[3]汇总!I$2:J$326,2,0)</f>
        <v>√</v>
      </c>
      <c r="AA264" s="2">
        <f>VLOOKUP(D264,'[4]2021.05'!$E$5:$F$203,2,0)</f>
        <v>1790</v>
      </c>
      <c r="AB264" s="2">
        <f t="shared" si="107"/>
        <v>519.264</v>
      </c>
      <c r="AC264" s="2">
        <f t="shared" si="108"/>
        <v>0</v>
      </c>
      <c r="AD264" s="2">
        <f t="shared" si="112"/>
        <v>259.63</v>
      </c>
      <c r="AE264" s="35" t="str">
        <f>VLOOKUP(C264,[7]export!$B$1:$I$388,8,0)</f>
        <v>226.9</v>
      </c>
      <c r="AF264" s="2">
        <f>VLOOKUP(C264,[8]Sheet1!$B$1:$K$500,9,0)</f>
        <v>8.51</v>
      </c>
      <c r="AG264" s="2">
        <f t="shared" si="109"/>
        <v>1.23</v>
      </c>
      <c r="AH264" s="2">
        <f>VLOOKUP(C264,'2021.06'!$C$2:$M$500,9,0)</f>
        <v>424.17</v>
      </c>
      <c r="AI264" s="2">
        <f>VLOOKUP(D264,'2021.07'!$D$2:$M$435,7,0)</f>
        <v>19.859</v>
      </c>
      <c r="AJ264" s="2">
        <f t="shared" si="110"/>
        <v>-2.8588</v>
      </c>
      <c r="AL264" s="2" t="str">
        <f>VLOOKUP(D264,[9]Sheet1!$C$1:$H$500,6,0)</f>
        <v>正常应缴</v>
      </c>
    </row>
    <row r="265" ht="20" customHeight="1" spans="1:38">
      <c r="A265" s="38">
        <f t="shared" si="111"/>
        <v>262</v>
      </c>
      <c r="B265" s="41"/>
      <c r="C265" s="11" t="s">
        <v>477</v>
      </c>
      <c r="D265" s="11" t="s">
        <v>478</v>
      </c>
      <c r="E265" s="11">
        <v>3245.4</v>
      </c>
      <c r="F265" s="11">
        <f>VLOOKUP(C265,'[11]9月'!$B:$Q,16,0)</f>
        <v>3245.4</v>
      </c>
      <c r="G265" s="11">
        <v>3245.4</v>
      </c>
      <c r="H265" s="13">
        <v>5228.42</v>
      </c>
      <c r="I265" s="11">
        <f t="shared" si="113"/>
        <v>58.42</v>
      </c>
      <c r="J265" s="11">
        <f>VLOOKUP(C265,[10]补收!$G$2454:$H$2869,2,0)</f>
        <v>58.96</v>
      </c>
      <c r="K265" s="11">
        <f t="shared" si="114"/>
        <v>519.264</v>
      </c>
      <c r="L265" s="11">
        <f>VLOOKUP(C265,[11]Sheet3!$L$1:$O$352,4,0)</f>
        <v>523.776</v>
      </c>
      <c r="M265" s="11">
        <f t="shared" si="97"/>
        <v>22.7178</v>
      </c>
      <c r="N265" s="13">
        <f t="shared" si="115"/>
        <v>444.42</v>
      </c>
      <c r="O265" s="13"/>
      <c r="P265" s="13">
        <f t="shared" si="106"/>
        <v>1627.5578</v>
      </c>
      <c r="Q265" s="11">
        <v>0</v>
      </c>
      <c r="R265" s="11">
        <f t="shared" si="116"/>
        <v>259.63</v>
      </c>
      <c r="S265" s="11">
        <f>VLOOKUP(C265,[11]Sheet3!$A:$B,2,0)</f>
        <v>261.84</v>
      </c>
      <c r="T265" s="11">
        <f t="shared" si="117"/>
        <v>9.74</v>
      </c>
      <c r="U265" s="13">
        <f t="shared" si="98"/>
        <v>104.57</v>
      </c>
      <c r="V265" s="13"/>
      <c r="W265" s="11">
        <f t="shared" si="118"/>
        <v>635.78</v>
      </c>
      <c r="X265" s="11">
        <f t="shared" si="119"/>
        <v>2263.3378</v>
      </c>
      <c r="Y265" s="11"/>
      <c r="Z265" s="2" t="str">
        <f>VLOOKUP(D265,[3]汇总!I$2:J$326,2,0)</f>
        <v>√</v>
      </c>
      <c r="AA265" s="2">
        <f>VLOOKUP(D265,'[4]2021.05'!$E$5:$F$203,2,0)</f>
        <v>1790</v>
      </c>
      <c r="AB265" s="2">
        <f t="shared" si="107"/>
        <v>519.264</v>
      </c>
      <c r="AC265" s="2">
        <f t="shared" si="108"/>
        <v>0</v>
      </c>
      <c r="AD265" s="2">
        <f t="shared" si="112"/>
        <v>259.63</v>
      </c>
      <c r="AE265" s="35" t="str">
        <f>VLOOKUP(C265,[7]export!$B$1:$I$388,8,0)</f>
        <v>226.9</v>
      </c>
      <c r="AF265" s="2">
        <f>VLOOKUP(C265,[8]Sheet1!$B$1:$K$500,9,0)</f>
        <v>8.51</v>
      </c>
      <c r="AG265" s="2">
        <f t="shared" si="109"/>
        <v>1.23</v>
      </c>
      <c r="AH265" s="2">
        <f>VLOOKUP(C265,'2021.06'!$C$2:$M$500,9,0)</f>
        <v>424.17</v>
      </c>
      <c r="AI265" s="2">
        <f>VLOOKUP(D265,'2021.07'!$D$2:$M$435,7,0)</f>
        <v>19.859</v>
      </c>
      <c r="AJ265" s="2">
        <f t="shared" si="110"/>
        <v>-2.8588</v>
      </c>
      <c r="AL265" s="2" t="str">
        <f>VLOOKUP(D265,[9]Sheet1!$C$1:$H$500,6,0)</f>
        <v>正常应缴</v>
      </c>
    </row>
    <row r="266" ht="20" customHeight="1" spans="1:38">
      <c r="A266" s="38">
        <f t="shared" si="111"/>
        <v>263</v>
      </c>
      <c r="B266" s="41"/>
      <c r="C266" s="11" t="s">
        <v>479</v>
      </c>
      <c r="D266" s="11" t="s">
        <v>480</v>
      </c>
      <c r="E266" s="11">
        <v>3245.4</v>
      </c>
      <c r="F266" s="11">
        <f>VLOOKUP(C266,'[11]9月'!$B:$Q,16,0)</f>
        <v>3245.4</v>
      </c>
      <c r="G266" s="11">
        <v>3245.4</v>
      </c>
      <c r="H266" s="13">
        <v>5228.42</v>
      </c>
      <c r="I266" s="11">
        <f t="shared" si="113"/>
        <v>58.42</v>
      </c>
      <c r="J266" s="11">
        <f>VLOOKUP(C266,[10]补收!$G$2454:$H$2869,2,0)</f>
        <v>58.96</v>
      </c>
      <c r="K266" s="11">
        <f t="shared" si="114"/>
        <v>519.264</v>
      </c>
      <c r="L266" s="11">
        <f>VLOOKUP(C266,[11]Sheet3!$L$1:$O$352,4,0)</f>
        <v>523.776</v>
      </c>
      <c r="M266" s="11">
        <f t="shared" si="97"/>
        <v>22.7178</v>
      </c>
      <c r="N266" s="13">
        <f t="shared" si="115"/>
        <v>444.42</v>
      </c>
      <c r="O266" s="13"/>
      <c r="P266" s="13">
        <f t="shared" si="106"/>
        <v>1627.5578</v>
      </c>
      <c r="Q266" s="11">
        <v>0</v>
      </c>
      <c r="R266" s="11">
        <f t="shared" si="116"/>
        <v>259.63</v>
      </c>
      <c r="S266" s="11">
        <f>VLOOKUP(C266,[11]Sheet3!$A:$B,2,0)</f>
        <v>261.84</v>
      </c>
      <c r="T266" s="11">
        <f t="shared" si="117"/>
        <v>9.74</v>
      </c>
      <c r="U266" s="13">
        <f t="shared" si="98"/>
        <v>104.57</v>
      </c>
      <c r="V266" s="13"/>
      <c r="W266" s="11">
        <f t="shared" si="118"/>
        <v>635.78</v>
      </c>
      <c r="X266" s="11">
        <f t="shared" si="119"/>
        <v>2263.3378</v>
      </c>
      <c r="Y266" s="11"/>
      <c r="Z266" s="2" t="str">
        <f>VLOOKUP(D266,[3]汇总!I$2:J$326,2,0)</f>
        <v>√</v>
      </c>
      <c r="AA266" s="2">
        <f>VLOOKUP(D266,'[4]2021.05'!$E$5:$F$203,2,0)</f>
        <v>1790</v>
      </c>
      <c r="AB266" s="2">
        <f t="shared" si="107"/>
        <v>519.264</v>
      </c>
      <c r="AC266" s="2">
        <f t="shared" si="108"/>
        <v>0</v>
      </c>
      <c r="AD266" s="2">
        <f t="shared" si="112"/>
        <v>259.63</v>
      </c>
      <c r="AE266" s="35" t="str">
        <f>VLOOKUP(C266,[7]export!$B$1:$I$388,8,0)</f>
        <v>226.9</v>
      </c>
      <c r="AF266" s="2">
        <f>VLOOKUP(C266,[8]Sheet1!$B$1:$K$500,9,0)</f>
        <v>8.51</v>
      </c>
      <c r="AG266" s="2">
        <f t="shared" si="109"/>
        <v>1.23</v>
      </c>
      <c r="AH266" s="2">
        <f>VLOOKUP(C266,'2021.06'!$C$2:$M$500,9,0)</f>
        <v>424.17</v>
      </c>
      <c r="AI266" s="2">
        <f>VLOOKUP(D266,'2021.07'!$D$2:$M$435,7,0)</f>
        <v>19.859</v>
      </c>
      <c r="AJ266" s="2">
        <f t="shared" si="110"/>
        <v>-2.8588</v>
      </c>
      <c r="AL266" s="2" t="str">
        <f>VLOOKUP(D266,[9]Sheet1!$C$1:$H$500,6,0)</f>
        <v>正常应缴</v>
      </c>
    </row>
    <row r="267" ht="20" customHeight="1" spans="1:38">
      <c r="A267" s="38">
        <f t="shared" si="111"/>
        <v>264</v>
      </c>
      <c r="B267" s="41"/>
      <c r="C267" s="11" t="s">
        <v>481</v>
      </c>
      <c r="D267" s="11" t="s">
        <v>482</v>
      </c>
      <c r="E267" s="11">
        <v>3245.4</v>
      </c>
      <c r="F267" s="11">
        <f>VLOOKUP(C267,'[11]9月'!$B:$Q,16,0)</f>
        <v>3245.4</v>
      </c>
      <c r="G267" s="11">
        <v>3245.4</v>
      </c>
      <c r="H267" s="13">
        <v>5228.42</v>
      </c>
      <c r="I267" s="11">
        <f t="shared" si="113"/>
        <v>58.42</v>
      </c>
      <c r="J267" s="11">
        <f>VLOOKUP(C267,[10]补收!$G$2454:$H$2869,2,0)</f>
        <v>58.96</v>
      </c>
      <c r="K267" s="11">
        <f t="shared" si="114"/>
        <v>519.264</v>
      </c>
      <c r="L267" s="11">
        <f>VLOOKUP(C267,[11]Sheet3!$L$1:$O$352,4,0)</f>
        <v>523.776</v>
      </c>
      <c r="M267" s="11">
        <f t="shared" si="97"/>
        <v>22.7178</v>
      </c>
      <c r="N267" s="13">
        <f t="shared" si="115"/>
        <v>444.42</v>
      </c>
      <c r="O267" s="13"/>
      <c r="P267" s="13">
        <f t="shared" si="106"/>
        <v>1627.5578</v>
      </c>
      <c r="Q267" s="11">
        <v>0</v>
      </c>
      <c r="R267" s="11">
        <f t="shared" si="116"/>
        <v>259.63</v>
      </c>
      <c r="S267" s="11">
        <f>VLOOKUP(C267,[11]Sheet3!$A:$B,2,0)</f>
        <v>261.84</v>
      </c>
      <c r="T267" s="11">
        <f t="shared" si="117"/>
        <v>9.74</v>
      </c>
      <c r="U267" s="13">
        <f t="shared" si="98"/>
        <v>104.57</v>
      </c>
      <c r="V267" s="13"/>
      <c r="W267" s="11">
        <f t="shared" si="118"/>
        <v>635.78</v>
      </c>
      <c r="X267" s="11">
        <f t="shared" si="119"/>
        <v>2263.3378</v>
      </c>
      <c r="Y267" s="11"/>
      <c r="Z267" s="2" t="str">
        <f>VLOOKUP(D267,[3]汇总!I$2:J$326,2,0)</f>
        <v>√</v>
      </c>
      <c r="AA267" s="2">
        <f>VLOOKUP(D267,'[4]2021.05'!$E$5:$F$203,2,0)</f>
        <v>1790</v>
      </c>
      <c r="AB267" s="2">
        <f t="shared" si="107"/>
        <v>519.264</v>
      </c>
      <c r="AC267" s="2">
        <f t="shared" si="108"/>
        <v>0</v>
      </c>
      <c r="AD267" s="2">
        <f t="shared" si="112"/>
        <v>259.63</v>
      </c>
      <c r="AE267" s="35" t="str">
        <f>VLOOKUP(C267,[7]export!$B$1:$I$388,8,0)</f>
        <v>226.9</v>
      </c>
      <c r="AF267" s="2">
        <f>VLOOKUP(C267,[8]Sheet1!$B$1:$K$500,9,0)</f>
        <v>8.51</v>
      </c>
      <c r="AG267" s="2">
        <f t="shared" si="109"/>
        <v>1.23</v>
      </c>
      <c r="AH267" s="2">
        <f>VLOOKUP(C267,'2021.06'!$C$2:$M$500,9,0)</f>
        <v>424.17</v>
      </c>
      <c r="AI267" s="2">
        <f>VLOOKUP(D267,'2021.07'!$D$2:$M$435,7,0)</f>
        <v>19.859</v>
      </c>
      <c r="AJ267" s="2">
        <f t="shared" si="110"/>
        <v>-2.8588</v>
      </c>
      <c r="AL267" s="2" t="str">
        <f>VLOOKUP(D267,[9]Sheet1!$C$1:$H$500,6,0)</f>
        <v>正常应缴</v>
      </c>
    </row>
    <row r="268" ht="20" customHeight="1" spans="1:38">
      <c r="A268" s="38">
        <f t="shared" si="111"/>
        <v>265</v>
      </c>
      <c r="B268" s="41"/>
      <c r="C268" s="11" t="s">
        <v>483</v>
      </c>
      <c r="D268" s="11" t="s">
        <v>484</v>
      </c>
      <c r="E268" s="11">
        <v>3245.4</v>
      </c>
      <c r="F268" s="11">
        <f>VLOOKUP(C268,'[11]9月'!$B:$Q,16,0)</f>
        <v>3245.4</v>
      </c>
      <c r="G268" s="11">
        <v>3245.4</v>
      </c>
      <c r="H268" s="13">
        <v>5228.42</v>
      </c>
      <c r="I268" s="11">
        <f t="shared" si="113"/>
        <v>58.42</v>
      </c>
      <c r="J268" s="11">
        <f>VLOOKUP(C268,[10]补收!$G$2454:$H$2869,2,0)</f>
        <v>58.96</v>
      </c>
      <c r="K268" s="11">
        <f t="shared" si="114"/>
        <v>519.264</v>
      </c>
      <c r="L268" s="11">
        <f>VLOOKUP(C268,[11]Sheet3!$L$1:$O$352,4,0)</f>
        <v>523.776</v>
      </c>
      <c r="M268" s="11">
        <f t="shared" si="97"/>
        <v>22.7178</v>
      </c>
      <c r="N268" s="13">
        <f t="shared" si="115"/>
        <v>444.42</v>
      </c>
      <c r="O268" s="13"/>
      <c r="P268" s="13">
        <f t="shared" si="106"/>
        <v>1627.5578</v>
      </c>
      <c r="Q268" s="11">
        <v>0</v>
      </c>
      <c r="R268" s="11">
        <f t="shared" si="116"/>
        <v>259.63</v>
      </c>
      <c r="S268" s="11">
        <f>VLOOKUP(C268,[11]Sheet3!$A:$B,2,0)</f>
        <v>261.84</v>
      </c>
      <c r="T268" s="11">
        <f t="shared" si="117"/>
        <v>9.74</v>
      </c>
      <c r="U268" s="13">
        <f t="shared" si="98"/>
        <v>104.57</v>
      </c>
      <c r="V268" s="13"/>
      <c r="W268" s="11">
        <f t="shared" si="118"/>
        <v>635.78</v>
      </c>
      <c r="X268" s="11">
        <f t="shared" si="119"/>
        <v>2263.3378</v>
      </c>
      <c r="Y268" s="11"/>
      <c r="Z268" s="2" t="str">
        <f>VLOOKUP(D268,[3]汇总!I$2:J$326,2,0)</f>
        <v>√</v>
      </c>
      <c r="AA268" s="2">
        <f>VLOOKUP(D268,'[4]2021.05'!$E$5:$F$203,2,0)</f>
        <v>1790</v>
      </c>
      <c r="AB268" s="2">
        <f t="shared" si="107"/>
        <v>519.264</v>
      </c>
      <c r="AC268" s="2">
        <f t="shared" si="108"/>
        <v>0</v>
      </c>
      <c r="AD268" s="2">
        <f t="shared" si="112"/>
        <v>259.63</v>
      </c>
      <c r="AE268" s="35" t="str">
        <f>VLOOKUP(C268,[7]export!$B$1:$I$388,8,0)</f>
        <v>226.9</v>
      </c>
      <c r="AF268" s="2">
        <f>VLOOKUP(C268,[8]Sheet1!$B$1:$K$500,9,0)</f>
        <v>8.51</v>
      </c>
      <c r="AG268" s="2">
        <f t="shared" si="109"/>
        <v>1.23</v>
      </c>
      <c r="AH268" s="2">
        <f>VLOOKUP(C268,'2021.06'!$C$2:$M$500,9,0)</f>
        <v>424.17</v>
      </c>
      <c r="AI268" s="2">
        <f>VLOOKUP(D268,'2021.07'!$D$2:$M$435,7,0)</f>
        <v>19.859</v>
      </c>
      <c r="AJ268" s="2">
        <f t="shared" si="110"/>
        <v>-2.8588</v>
      </c>
      <c r="AL268" s="2" t="str">
        <f>VLOOKUP(D268,[9]Sheet1!$C$1:$H$500,6,0)</f>
        <v>正常应缴</v>
      </c>
    </row>
    <row r="269" ht="20" customHeight="1" spans="1:38">
      <c r="A269" s="38">
        <f t="shared" si="111"/>
        <v>266</v>
      </c>
      <c r="B269" s="41"/>
      <c r="C269" s="11" t="s">
        <v>487</v>
      </c>
      <c r="D269" s="11" t="s">
        <v>488</v>
      </c>
      <c r="E269" s="11">
        <v>3245.4</v>
      </c>
      <c r="F269" s="11">
        <f>VLOOKUP(C269,'[11]9月'!$B:$Q,16,0)</f>
        <v>3245.4</v>
      </c>
      <c r="G269" s="11">
        <v>3245.4</v>
      </c>
      <c r="H269" s="13">
        <v>5228.42</v>
      </c>
      <c r="I269" s="11">
        <f t="shared" si="113"/>
        <v>58.42</v>
      </c>
      <c r="J269" s="11">
        <f>VLOOKUP(C269,[10]补收!$G$2454:$H$2869,2,0)</f>
        <v>58.96</v>
      </c>
      <c r="K269" s="11">
        <f t="shared" si="114"/>
        <v>519.264</v>
      </c>
      <c r="L269" s="11">
        <f>VLOOKUP(C269,[11]Sheet3!$L$1:$O$352,4,0)</f>
        <v>523.776</v>
      </c>
      <c r="M269" s="11">
        <f t="shared" si="97"/>
        <v>22.7178</v>
      </c>
      <c r="N269" s="13">
        <f t="shared" si="115"/>
        <v>444.42</v>
      </c>
      <c r="O269" s="13"/>
      <c r="P269" s="13">
        <f t="shared" si="106"/>
        <v>1627.5578</v>
      </c>
      <c r="Q269" s="11">
        <v>0</v>
      </c>
      <c r="R269" s="11">
        <f t="shared" si="116"/>
        <v>259.63</v>
      </c>
      <c r="S269" s="11">
        <f>VLOOKUP(C269,[11]Sheet3!$A:$B,2,0)</f>
        <v>261.84</v>
      </c>
      <c r="T269" s="11">
        <f t="shared" si="117"/>
        <v>9.74</v>
      </c>
      <c r="U269" s="13">
        <f t="shared" si="98"/>
        <v>104.57</v>
      </c>
      <c r="V269" s="13"/>
      <c r="W269" s="11">
        <f t="shared" si="118"/>
        <v>635.78</v>
      </c>
      <c r="X269" s="11">
        <f t="shared" si="119"/>
        <v>2263.3378</v>
      </c>
      <c r="Y269" s="11"/>
      <c r="Z269" s="2" t="str">
        <f>VLOOKUP(D269,[3]汇总!I$2:J$326,2,0)</f>
        <v>√</v>
      </c>
      <c r="AA269" s="2">
        <f>VLOOKUP(D269,'[4]2021.05'!$E$5:$F$203,2,0)</f>
        <v>1790</v>
      </c>
      <c r="AB269" s="2">
        <f t="shared" si="107"/>
        <v>519.264</v>
      </c>
      <c r="AC269" s="2">
        <f t="shared" si="108"/>
        <v>0</v>
      </c>
      <c r="AD269" s="2">
        <f t="shared" si="112"/>
        <v>259.63</v>
      </c>
      <c r="AE269" s="35" t="str">
        <f>VLOOKUP(C269,[7]export!$B$1:$I$388,8,0)</f>
        <v>226.9</v>
      </c>
      <c r="AF269" s="2">
        <f>VLOOKUP(C269,[8]Sheet1!$B$1:$K$500,9,0)</f>
        <v>8.51</v>
      </c>
      <c r="AG269" s="2">
        <f t="shared" si="109"/>
        <v>1.23</v>
      </c>
      <c r="AH269" s="2">
        <f>VLOOKUP(C269,'2021.06'!$C$2:$M$500,9,0)</f>
        <v>424.17</v>
      </c>
      <c r="AI269" s="2">
        <f>VLOOKUP(D269,'2021.07'!$D$2:$M$435,7,0)</f>
        <v>19.859</v>
      </c>
      <c r="AJ269" s="2">
        <f t="shared" si="110"/>
        <v>-2.8588</v>
      </c>
      <c r="AL269" s="2" t="str">
        <f>VLOOKUP(D269,[9]Sheet1!$C$1:$H$500,6,0)</f>
        <v>正常应缴</v>
      </c>
    </row>
    <row r="270" ht="20" customHeight="1" spans="1:38">
      <c r="A270" s="38">
        <f t="shared" si="111"/>
        <v>267</v>
      </c>
      <c r="B270" s="41"/>
      <c r="C270" s="11" t="s">
        <v>489</v>
      </c>
      <c r="D270" s="11" t="s">
        <v>490</v>
      </c>
      <c r="E270" s="11">
        <v>3245.4</v>
      </c>
      <c r="F270" s="11">
        <f>VLOOKUP(C270,'[11]9月'!$B:$Q,16,0)</f>
        <v>3245.4</v>
      </c>
      <c r="G270" s="11">
        <v>3245.4</v>
      </c>
      <c r="H270" s="13">
        <v>5228.42</v>
      </c>
      <c r="I270" s="11">
        <f t="shared" si="113"/>
        <v>58.42</v>
      </c>
      <c r="J270" s="11">
        <f>VLOOKUP(C270,[10]补收!$G$2454:$H$2869,2,0)</f>
        <v>58.96</v>
      </c>
      <c r="K270" s="11">
        <f t="shared" si="114"/>
        <v>519.264</v>
      </c>
      <c r="L270" s="11">
        <f>VLOOKUP(C270,[11]Sheet3!$L$1:$O$352,4,0)</f>
        <v>523.776</v>
      </c>
      <c r="M270" s="11">
        <f t="shared" si="97"/>
        <v>22.7178</v>
      </c>
      <c r="N270" s="13">
        <f t="shared" si="115"/>
        <v>444.42</v>
      </c>
      <c r="O270" s="13"/>
      <c r="P270" s="13">
        <f t="shared" si="106"/>
        <v>1627.5578</v>
      </c>
      <c r="Q270" s="11">
        <v>0</v>
      </c>
      <c r="R270" s="11">
        <f t="shared" si="116"/>
        <v>259.63</v>
      </c>
      <c r="S270" s="11">
        <f>VLOOKUP(C270,[11]Sheet3!$A:$B,2,0)</f>
        <v>261.84</v>
      </c>
      <c r="T270" s="11">
        <f t="shared" si="117"/>
        <v>9.74</v>
      </c>
      <c r="U270" s="13">
        <f t="shared" si="98"/>
        <v>104.57</v>
      </c>
      <c r="V270" s="13"/>
      <c r="W270" s="11">
        <f t="shared" si="118"/>
        <v>635.78</v>
      </c>
      <c r="X270" s="11">
        <f t="shared" si="119"/>
        <v>2263.3378</v>
      </c>
      <c r="Y270" s="11"/>
      <c r="Z270" s="2" t="str">
        <f>VLOOKUP(D270,[3]汇总!I$2:J$326,2,0)</f>
        <v>√</v>
      </c>
      <c r="AA270" s="2">
        <f>VLOOKUP(D270,'[4]2021.05'!$E$5:$F$203,2,0)</f>
        <v>1790</v>
      </c>
      <c r="AB270" s="2">
        <f t="shared" si="107"/>
        <v>519.264</v>
      </c>
      <c r="AC270" s="2">
        <f t="shared" si="108"/>
        <v>0</v>
      </c>
      <c r="AD270" s="2">
        <f t="shared" si="112"/>
        <v>259.63</v>
      </c>
      <c r="AE270" s="35" t="str">
        <f>VLOOKUP(C270,[7]export!$B$1:$I$388,8,0)</f>
        <v>226.9</v>
      </c>
      <c r="AF270" s="2">
        <f>VLOOKUP(C270,[8]Sheet1!$B$1:$K$500,9,0)</f>
        <v>8.51</v>
      </c>
      <c r="AG270" s="2">
        <f t="shared" si="109"/>
        <v>1.23</v>
      </c>
      <c r="AH270" s="2">
        <f>VLOOKUP(C270,'2021.06'!$C$2:$M$500,9,0)</f>
        <v>424.17</v>
      </c>
      <c r="AI270" s="2">
        <f>VLOOKUP(D270,'2021.07'!$D$2:$M$435,7,0)</f>
        <v>19.859</v>
      </c>
      <c r="AJ270" s="2">
        <f t="shared" si="110"/>
        <v>-2.8588</v>
      </c>
      <c r="AL270" s="2" t="str">
        <f>VLOOKUP(D270,[9]Sheet1!$C$1:$H$500,6,0)</f>
        <v>正常应缴</v>
      </c>
    </row>
    <row r="271" ht="20" customHeight="1" spans="1:38">
      <c r="A271" s="38">
        <f t="shared" si="111"/>
        <v>268</v>
      </c>
      <c r="B271" s="41"/>
      <c r="C271" s="11" t="s">
        <v>491</v>
      </c>
      <c r="D271" s="11" t="s">
        <v>492</v>
      </c>
      <c r="E271" s="11">
        <v>3245.4</v>
      </c>
      <c r="F271" s="11">
        <f>VLOOKUP(C271,'[11]9月'!$B:$Q,16,0)</f>
        <v>3245.4</v>
      </c>
      <c r="G271" s="11">
        <v>3245.4</v>
      </c>
      <c r="H271" s="13">
        <v>5228.42</v>
      </c>
      <c r="I271" s="11">
        <f t="shared" si="113"/>
        <v>58.42</v>
      </c>
      <c r="J271" s="11">
        <f>VLOOKUP(C271,[10]补收!$G$2454:$H$2869,2,0)</f>
        <v>58.96</v>
      </c>
      <c r="K271" s="11">
        <f t="shared" si="114"/>
        <v>519.264</v>
      </c>
      <c r="L271" s="11">
        <f>VLOOKUP(C271,[11]Sheet3!$L$1:$O$352,4,0)</f>
        <v>523.776</v>
      </c>
      <c r="M271" s="11">
        <f t="shared" si="97"/>
        <v>22.7178</v>
      </c>
      <c r="N271" s="13">
        <f t="shared" si="115"/>
        <v>444.42</v>
      </c>
      <c r="O271" s="13"/>
      <c r="P271" s="13">
        <f t="shared" si="106"/>
        <v>1627.5578</v>
      </c>
      <c r="Q271" s="11">
        <v>0</v>
      </c>
      <c r="R271" s="11">
        <f t="shared" si="116"/>
        <v>259.63</v>
      </c>
      <c r="S271" s="11">
        <f>VLOOKUP(C271,[11]Sheet3!$A:$B,2,0)</f>
        <v>261.84</v>
      </c>
      <c r="T271" s="11">
        <f t="shared" si="117"/>
        <v>9.74</v>
      </c>
      <c r="U271" s="13">
        <f t="shared" si="98"/>
        <v>104.57</v>
      </c>
      <c r="V271" s="13"/>
      <c r="W271" s="11">
        <f t="shared" si="118"/>
        <v>635.78</v>
      </c>
      <c r="X271" s="11">
        <f t="shared" si="119"/>
        <v>2263.3378</v>
      </c>
      <c r="Y271" s="11"/>
      <c r="Z271" s="2" t="str">
        <f>VLOOKUP(D271,[3]汇总!I$2:J$326,2,0)</f>
        <v>√</v>
      </c>
      <c r="AA271" s="2">
        <f>VLOOKUP(D271,'[4]2021.05'!$E$5:$F$203,2,0)</f>
        <v>1790</v>
      </c>
      <c r="AB271" s="2">
        <f t="shared" si="107"/>
        <v>519.264</v>
      </c>
      <c r="AC271" s="2">
        <f t="shared" si="108"/>
        <v>0</v>
      </c>
      <c r="AD271" s="2">
        <f t="shared" si="112"/>
        <v>259.63</v>
      </c>
      <c r="AE271" s="35" t="str">
        <f>VLOOKUP(C271,[7]export!$B$1:$I$388,8,0)</f>
        <v>226.9</v>
      </c>
      <c r="AF271" s="2">
        <f>VLOOKUP(C271,[8]Sheet1!$B$1:$K$500,9,0)</f>
        <v>8.51</v>
      </c>
      <c r="AG271" s="2">
        <f t="shared" si="109"/>
        <v>1.23</v>
      </c>
      <c r="AH271" s="2">
        <f>VLOOKUP(C271,'2021.06'!$C$2:$M$500,9,0)</f>
        <v>424.17</v>
      </c>
      <c r="AI271" s="2">
        <f>VLOOKUP(D271,'2021.07'!$D$2:$M$435,7,0)</f>
        <v>19.859</v>
      </c>
      <c r="AJ271" s="2">
        <f t="shared" si="110"/>
        <v>-2.8588</v>
      </c>
      <c r="AL271" s="2" t="str">
        <f>VLOOKUP(D271,[9]Sheet1!$C$1:$H$500,6,0)</f>
        <v>正常应缴</v>
      </c>
    </row>
    <row r="272" ht="20" customHeight="1" spans="1:38">
      <c r="A272" s="38">
        <f t="shared" si="111"/>
        <v>269</v>
      </c>
      <c r="B272" s="41"/>
      <c r="C272" s="11" t="s">
        <v>493</v>
      </c>
      <c r="D272" s="11" t="s">
        <v>494</v>
      </c>
      <c r="E272" s="11">
        <v>3245.4</v>
      </c>
      <c r="F272" s="11">
        <f>VLOOKUP(C272,'[11]9月'!$B:$Q,16,0)</f>
        <v>3245.4</v>
      </c>
      <c r="G272" s="11">
        <v>3245.4</v>
      </c>
      <c r="H272" s="13">
        <v>5228.42</v>
      </c>
      <c r="I272" s="11">
        <f t="shared" si="113"/>
        <v>58.42</v>
      </c>
      <c r="J272" s="11">
        <f>VLOOKUP(C272,[10]补收!$G$2454:$H$2869,2,0)</f>
        <v>58.96</v>
      </c>
      <c r="K272" s="11">
        <f t="shared" si="114"/>
        <v>519.264</v>
      </c>
      <c r="L272" s="11">
        <f>VLOOKUP(C272,[11]Sheet3!$L$1:$O$352,4,0)</f>
        <v>523.776</v>
      </c>
      <c r="M272" s="11">
        <f t="shared" si="97"/>
        <v>22.7178</v>
      </c>
      <c r="N272" s="13">
        <f t="shared" si="115"/>
        <v>444.42</v>
      </c>
      <c r="O272" s="13"/>
      <c r="P272" s="13">
        <f t="shared" si="106"/>
        <v>1627.5578</v>
      </c>
      <c r="Q272" s="11">
        <v>0</v>
      </c>
      <c r="R272" s="11">
        <f t="shared" si="116"/>
        <v>259.63</v>
      </c>
      <c r="S272" s="11">
        <f>VLOOKUP(C272,[11]Sheet3!$A:$B,2,0)</f>
        <v>261.84</v>
      </c>
      <c r="T272" s="11">
        <f t="shared" si="117"/>
        <v>9.74</v>
      </c>
      <c r="U272" s="13">
        <f t="shared" si="98"/>
        <v>104.57</v>
      </c>
      <c r="V272" s="13"/>
      <c r="W272" s="11">
        <f t="shared" si="118"/>
        <v>635.78</v>
      </c>
      <c r="X272" s="11">
        <f t="shared" si="119"/>
        <v>2263.3378</v>
      </c>
      <c r="Y272" s="11"/>
      <c r="Z272" s="2" t="str">
        <f>VLOOKUP(D272,[3]汇总!I$2:J$326,2,0)</f>
        <v>√</v>
      </c>
      <c r="AA272" s="2">
        <f>VLOOKUP(D272,'[4]2021.05'!$E$5:$F$203,2,0)</f>
        <v>1790</v>
      </c>
      <c r="AB272" s="2">
        <f t="shared" si="107"/>
        <v>519.264</v>
      </c>
      <c r="AC272" s="2">
        <f t="shared" si="108"/>
        <v>0</v>
      </c>
      <c r="AD272" s="2">
        <f t="shared" si="112"/>
        <v>259.63</v>
      </c>
      <c r="AE272" s="35" t="str">
        <f>VLOOKUP(C272,[7]export!$B$1:$I$388,8,0)</f>
        <v>226.9</v>
      </c>
      <c r="AF272" s="2">
        <f>VLOOKUP(C272,[8]Sheet1!$B$1:$K$500,9,0)</f>
        <v>8.51</v>
      </c>
      <c r="AG272" s="2">
        <f t="shared" si="109"/>
        <v>1.23</v>
      </c>
      <c r="AH272" s="2">
        <f>VLOOKUP(C272,'2021.06'!$C$2:$M$500,9,0)</f>
        <v>424.17</v>
      </c>
      <c r="AI272" s="2">
        <f>VLOOKUP(D272,'2021.07'!$D$2:$M$435,7,0)</f>
        <v>19.859</v>
      </c>
      <c r="AJ272" s="2">
        <f t="shared" si="110"/>
        <v>-2.8588</v>
      </c>
      <c r="AL272" s="2" t="str">
        <f>VLOOKUP(D272,[9]Sheet1!$C$1:$H$500,6,0)</f>
        <v>正常应缴</v>
      </c>
    </row>
    <row r="273" ht="20" customHeight="1" spans="1:38">
      <c r="A273" s="38">
        <f t="shared" si="111"/>
        <v>270</v>
      </c>
      <c r="B273" s="41"/>
      <c r="C273" s="11" t="s">
        <v>495</v>
      </c>
      <c r="D273" s="11" t="s">
        <v>496</v>
      </c>
      <c r="E273" s="11">
        <v>3245.4</v>
      </c>
      <c r="F273" s="11">
        <f>VLOOKUP(C273,'[11]9月'!$B:$Q,16,0)</f>
        <v>3245.4</v>
      </c>
      <c r="G273" s="11">
        <v>3245.4</v>
      </c>
      <c r="H273" s="13">
        <v>5228.42</v>
      </c>
      <c r="I273" s="11">
        <f t="shared" si="113"/>
        <v>58.42</v>
      </c>
      <c r="J273" s="11">
        <f>VLOOKUP(C273,[10]补收!$G$2454:$H$2869,2,0)</f>
        <v>58.96</v>
      </c>
      <c r="K273" s="11">
        <f t="shared" si="114"/>
        <v>519.264</v>
      </c>
      <c r="L273" s="11">
        <f>VLOOKUP(C273,[11]Sheet3!$L$1:$O$352,4,0)</f>
        <v>523.776</v>
      </c>
      <c r="M273" s="11">
        <f t="shared" si="97"/>
        <v>22.7178</v>
      </c>
      <c r="N273" s="13">
        <f t="shared" si="115"/>
        <v>444.42</v>
      </c>
      <c r="O273" s="13"/>
      <c r="P273" s="13">
        <f t="shared" si="106"/>
        <v>1627.5578</v>
      </c>
      <c r="Q273" s="11">
        <v>0</v>
      </c>
      <c r="R273" s="11">
        <f t="shared" si="116"/>
        <v>259.63</v>
      </c>
      <c r="S273" s="11">
        <f>VLOOKUP(C273,[11]Sheet3!$A:$B,2,0)</f>
        <v>261.84</v>
      </c>
      <c r="T273" s="11">
        <f t="shared" si="117"/>
        <v>9.74</v>
      </c>
      <c r="U273" s="13">
        <f t="shared" si="98"/>
        <v>104.57</v>
      </c>
      <c r="V273" s="13"/>
      <c r="W273" s="11">
        <f t="shared" si="118"/>
        <v>635.78</v>
      </c>
      <c r="X273" s="11">
        <f t="shared" si="119"/>
        <v>2263.3378</v>
      </c>
      <c r="Y273" s="11"/>
      <c r="Z273" s="2" t="str">
        <f>VLOOKUP(D273,[3]汇总!I$2:J$326,2,0)</f>
        <v>√</v>
      </c>
      <c r="AA273" s="2">
        <f>VLOOKUP(D273,'[4]2021.05'!$E$5:$F$203,2,0)</f>
        <v>1790</v>
      </c>
      <c r="AB273" s="2">
        <f t="shared" si="107"/>
        <v>519.264</v>
      </c>
      <c r="AC273" s="2">
        <f t="shared" si="108"/>
        <v>0</v>
      </c>
      <c r="AD273" s="2">
        <f t="shared" si="112"/>
        <v>259.63</v>
      </c>
      <c r="AE273" s="35" t="str">
        <f>VLOOKUP(C273,[7]export!$B$1:$I$388,8,0)</f>
        <v>226.9</v>
      </c>
      <c r="AF273" s="2">
        <f>VLOOKUP(C273,[8]Sheet1!$B$1:$K$500,9,0)</f>
        <v>8.51</v>
      </c>
      <c r="AG273" s="2">
        <f t="shared" si="109"/>
        <v>1.23</v>
      </c>
      <c r="AH273" s="2">
        <f>VLOOKUP(C273,'2021.06'!$C$2:$M$500,9,0)</f>
        <v>424.17</v>
      </c>
      <c r="AI273" s="2">
        <f>VLOOKUP(D273,'2021.07'!$D$2:$M$435,7,0)</f>
        <v>19.859</v>
      </c>
      <c r="AJ273" s="2">
        <f t="shared" si="110"/>
        <v>-2.8588</v>
      </c>
      <c r="AL273" s="2" t="str">
        <f>VLOOKUP(D273,[9]Sheet1!$C$1:$H$500,6,0)</f>
        <v>正常应缴</v>
      </c>
    </row>
    <row r="274" ht="20" customHeight="1" spans="1:38">
      <c r="A274" s="38">
        <f t="shared" si="111"/>
        <v>271</v>
      </c>
      <c r="B274" s="41"/>
      <c r="C274" s="11" t="s">
        <v>497</v>
      </c>
      <c r="D274" s="11" t="s">
        <v>498</v>
      </c>
      <c r="E274" s="11">
        <v>3245.4</v>
      </c>
      <c r="F274" s="11">
        <f>VLOOKUP(C274,'[11]9月'!$B:$Q,16,0)</f>
        <v>3245.4</v>
      </c>
      <c r="G274" s="11">
        <v>3245.4</v>
      </c>
      <c r="H274" s="13">
        <v>5228.42</v>
      </c>
      <c r="I274" s="11">
        <f t="shared" si="113"/>
        <v>58.42</v>
      </c>
      <c r="J274" s="11">
        <f>VLOOKUP(C274,[10]补收!$G$2454:$H$2869,2,0)</f>
        <v>58.96</v>
      </c>
      <c r="K274" s="11">
        <f t="shared" si="114"/>
        <v>519.264</v>
      </c>
      <c r="L274" s="11">
        <f>VLOOKUP(C274,[11]Sheet3!$L$1:$O$352,4,0)</f>
        <v>523.776</v>
      </c>
      <c r="M274" s="11">
        <f t="shared" si="97"/>
        <v>22.7178</v>
      </c>
      <c r="N274" s="13">
        <f t="shared" si="115"/>
        <v>444.42</v>
      </c>
      <c r="O274" s="13"/>
      <c r="P274" s="13">
        <f t="shared" si="106"/>
        <v>1627.5578</v>
      </c>
      <c r="Q274" s="11">
        <v>0</v>
      </c>
      <c r="R274" s="11">
        <f t="shared" si="116"/>
        <v>259.63</v>
      </c>
      <c r="S274" s="11">
        <f>VLOOKUP(C274,[11]Sheet3!$A:$B,2,0)</f>
        <v>261.84</v>
      </c>
      <c r="T274" s="11">
        <f t="shared" si="117"/>
        <v>9.74</v>
      </c>
      <c r="U274" s="13">
        <f t="shared" si="98"/>
        <v>104.57</v>
      </c>
      <c r="V274" s="13"/>
      <c r="W274" s="11">
        <f t="shared" si="118"/>
        <v>635.78</v>
      </c>
      <c r="X274" s="11">
        <f t="shared" si="119"/>
        <v>2263.3378</v>
      </c>
      <c r="Y274" s="11"/>
      <c r="Z274" s="2" t="str">
        <f>VLOOKUP(D274,[3]汇总!I$2:J$326,2,0)</f>
        <v>√</v>
      </c>
      <c r="AA274" s="2">
        <f>VLOOKUP(D274,'[4]2021.05'!$E$5:$F$203,2,0)</f>
        <v>1790</v>
      </c>
      <c r="AB274" s="2">
        <f t="shared" si="107"/>
        <v>519.264</v>
      </c>
      <c r="AC274" s="2">
        <f t="shared" si="108"/>
        <v>0</v>
      </c>
      <c r="AD274" s="2">
        <f t="shared" si="112"/>
        <v>259.63</v>
      </c>
      <c r="AE274" s="35" t="str">
        <f>VLOOKUP(C274,[7]export!$B$1:$I$388,8,0)</f>
        <v>226.9</v>
      </c>
      <c r="AF274" s="2">
        <f>VLOOKUP(C274,[8]Sheet1!$B$1:$K$500,9,0)</f>
        <v>8.51</v>
      </c>
      <c r="AG274" s="2">
        <f t="shared" si="109"/>
        <v>1.23</v>
      </c>
      <c r="AH274" s="2">
        <f>VLOOKUP(C274,'2021.06'!$C$2:$M$500,9,0)</f>
        <v>424.17</v>
      </c>
      <c r="AI274" s="2">
        <f>VLOOKUP(D274,'2021.07'!$D$2:$M$435,7,0)</f>
        <v>19.859</v>
      </c>
      <c r="AJ274" s="2">
        <f t="shared" si="110"/>
        <v>-2.8588</v>
      </c>
      <c r="AL274" s="2" t="str">
        <f>VLOOKUP(D274,[9]Sheet1!$C$1:$H$500,6,0)</f>
        <v>正常应缴</v>
      </c>
    </row>
    <row r="275" ht="20" customHeight="1" spans="1:38">
      <c r="A275" s="38">
        <f t="shared" si="111"/>
        <v>272</v>
      </c>
      <c r="B275" s="41"/>
      <c r="C275" s="11" t="s">
        <v>499</v>
      </c>
      <c r="D275" s="11" t="s">
        <v>500</v>
      </c>
      <c r="E275" s="11">
        <v>3245.4</v>
      </c>
      <c r="F275" s="11">
        <f>VLOOKUP(C275,'[11]9月'!$B:$Q,16,0)</f>
        <v>3245.4</v>
      </c>
      <c r="G275" s="11">
        <v>3245.4</v>
      </c>
      <c r="H275" s="13">
        <v>5228.42</v>
      </c>
      <c r="I275" s="11">
        <f t="shared" si="113"/>
        <v>58.42</v>
      </c>
      <c r="J275" s="11">
        <f>VLOOKUP(C275,[10]补收!$G$2454:$H$2869,2,0)</f>
        <v>57.44</v>
      </c>
      <c r="K275" s="11">
        <f t="shared" si="114"/>
        <v>519.264</v>
      </c>
      <c r="L275" s="11">
        <f>VLOOKUP(C275,[11]Sheet3!$L$1:$O$352,4,0)</f>
        <v>510.592</v>
      </c>
      <c r="M275" s="11">
        <f t="shared" si="97"/>
        <v>22.7178</v>
      </c>
      <c r="N275" s="13">
        <f t="shared" si="115"/>
        <v>444.42</v>
      </c>
      <c r="O275" s="13"/>
      <c r="P275" s="13">
        <f t="shared" si="106"/>
        <v>1612.8538</v>
      </c>
      <c r="Q275" s="11">
        <v>0</v>
      </c>
      <c r="R275" s="11">
        <f t="shared" si="116"/>
        <v>259.63</v>
      </c>
      <c r="S275" s="11">
        <f>VLOOKUP(C275,[11]Sheet3!$A:$B,2,0)</f>
        <v>255.28</v>
      </c>
      <c r="T275" s="11">
        <f t="shared" si="117"/>
        <v>9.74</v>
      </c>
      <c r="U275" s="13">
        <f t="shared" si="98"/>
        <v>104.57</v>
      </c>
      <c r="V275" s="13"/>
      <c r="W275" s="11">
        <f t="shared" si="118"/>
        <v>629.22</v>
      </c>
      <c r="X275" s="11">
        <f t="shared" si="119"/>
        <v>2242.0738</v>
      </c>
      <c r="Y275" s="11"/>
      <c r="Z275" s="2" t="str">
        <f>VLOOKUP(D275,[3]汇总!I$2:J$326,2,0)</f>
        <v>√</v>
      </c>
      <c r="AA275" s="2">
        <f>VLOOKUP(D275,'[4]2021.05'!$E$5:$F$203,2,0)</f>
        <v>1790</v>
      </c>
      <c r="AB275" s="2">
        <f t="shared" si="107"/>
        <v>519.264</v>
      </c>
      <c r="AC275" s="2">
        <f t="shared" si="108"/>
        <v>0</v>
      </c>
      <c r="AD275" s="2">
        <f t="shared" si="112"/>
        <v>259.63</v>
      </c>
      <c r="AE275" s="35" t="str">
        <f>VLOOKUP(C275,[7]export!$B$1:$I$388,8,0)</f>
        <v>227.72</v>
      </c>
      <c r="AF275" s="2">
        <f>VLOOKUP(C275,[8]Sheet1!$B$1:$K$500,9,0)</f>
        <v>8.54</v>
      </c>
      <c r="AG275" s="2">
        <f t="shared" si="109"/>
        <v>1.2</v>
      </c>
      <c r="AH275" s="2">
        <f>VLOOKUP(C275,'2021.06'!$C$2:$M$500,9,0)</f>
        <v>424.17</v>
      </c>
      <c r="AI275" s="2">
        <f>VLOOKUP(D275,'2021.07'!$D$2:$M$435,7,0)</f>
        <v>19.9255</v>
      </c>
      <c r="AJ275" s="2">
        <f t="shared" si="110"/>
        <v>-2.7923</v>
      </c>
      <c r="AL275" s="2" t="str">
        <f>VLOOKUP(D275,[9]Sheet1!$C$1:$H$500,6,0)</f>
        <v>正常应缴</v>
      </c>
    </row>
    <row r="276" ht="20" customHeight="1" spans="1:38">
      <c r="A276" s="38">
        <f t="shared" si="111"/>
        <v>273</v>
      </c>
      <c r="B276" s="41"/>
      <c r="C276" s="11" t="s">
        <v>501</v>
      </c>
      <c r="D276" s="11" t="s">
        <v>502</v>
      </c>
      <c r="E276" s="11">
        <v>3245.4</v>
      </c>
      <c r="F276" s="11">
        <f>VLOOKUP(C276,'[11]9月'!$B:$Q,16,0)</f>
        <v>3245.4</v>
      </c>
      <c r="G276" s="11">
        <v>3245.4</v>
      </c>
      <c r="H276" s="13">
        <v>5228.42</v>
      </c>
      <c r="I276" s="11">
        <f t="shared" si="113"/>
        <v>58.42</v>
      </c>
      <c r="J276" s="11">
        <f>VLOOKUP(C276,[10]补收!$G$2454:$H$2869,2,0)</f>
        <v>58.96</v>
      </c>
      <c r="K276" s="11">
        <f t="shared" si="114"/>
        <v>519.264</v>
      </c>
      <c r="L276" s="11">
        <f>VLOOKUP(C276,[11]Sheet3!$L$1:$O$352,4,0)</f>
        <v>523.776</v>
      </c>
      <c r="M276" s="11">
        <f t="shared" ref="M276:M339" si="120">G276*0.007</f>
        <v>22.7178</v>
      </c>
      <c r="N276" s="13">
        <f t="shared" si="115"/>
        <v>444.42</v>
      </c>
      <c r="O276" s="13"/>
      <c r="P276" s="13">
        <f t="shared" si="106"/>
        <v>1627.5578</v>
      </c>
      <c r="Q276" s="11">
        <v>0</v>
      </c>
      <c r="R276" s="11">
        <f t="shared" si="116"/>
        <v>259.63</v>
      </c>
      <c r="S276" s="11">
        <f>VLOOKUP(C276,[11]Sheet3!$A:$B,2,0)</f>
        <v>261.84</v>
      </c>
      <c r="T276" s="11">
        <f t="shared" si="117"/>
        <v>9.74</v>
      </c>
      <c r="U276" s="13">
        <f t="shared" ref="U276:U339" si="121">ROUND(H276*0.02,2)</f>
        <v>104.57</v>
      </c>
      <c r="V276" s="13"/>
      <c r="W276" s="11">
        <f t="shared" si="118"/>
        <v>635.78</v>
      </c>
      <c r="X276" s="11">
        <f t="shared" si="119"/>
        <v>2263.3378</v>
      </c>
      <c r="Y276" s="11"/>
      <c r="Z276" s="2" t="str">
        <f>VLOOKUP(D276,[3]汇总!I$2:J$326,2,0)</f>
        <v>√</v>
      </c>
      <c r="AA276" s="2">
        <f>VLOOKUP(D276,'[4]2021.05'!$E$5:$F$203,2,0)</f>
        <v>1790</v>
      </c>
      <c r="AB276" s="2">
        <f t="shared" si="107"/>
        <v>519.264</v>
      </c>
      <c r="AC276" s="2">
        <f t="shared" si="108"/>
        <v>0</v>
      </c>
      <c r="AD276" s="2">
        <f t="shared" si="112"/>
        <v>259.63</v>
      </c>
      <c r="AE276" s="35" t="str">
        <f>VLOOKUP(C276,[7]export!$B$1:$I$388,8,0)</f>
        <v>226.9</v>
      </c>
      <c r="AF276" s="2">
        <f>VLOOKUP(C276,[8]Sheet1!$B$1:$K$500,9,0)</f>
        <v>8.51</v>
      </c>
      <c r="AG276" s="2">
        <f t="shared" si="109"/>
        <v>1.23</v>
      </c>
      <c r="AH276" s="2">
        <f>VLOOKUP(C276,'2021.06'!$C$2:$M$500,9,0)</f>
        <v>424.17</v>
      </c>
      <c r="AI276" s="2">
        <f>VLOOKUP(D276,'2021.07'!$D$2:$M$435,7,0)</f>
        <v>19.859</v>
      </c>
      <c r="AJ276" s="2">
        <f t="shared" si="110"/>
        <v>-2.8588</v>
      </c>
      <c r="AL276" s="2" t="str">
        <f>VLOOKUP(D276,[9]Sheet1!$C$1:$H$500,6,0)</f>
        <v>正常应缴</v>
      </c>
    </row>
    <row r="277" ht="20" customHeight="1" spans="1:38">
      <c r="A277" s="38">
        <f t="shared" si="111"/>
        <v>274</v>
      </c>
      <c r="B277" s="41"/>
      <c r="C277" s="11" t="s">
        <v>503</v>
      </c>
      <c r="D277" s="11" t="s">
        <v>504</v>
      </c>
      <c r="E277" s="11">
        <v>3245.4</v>
      </c>
      <c r="F277" s="11">
        <f>VLOOKUP(C277,'[11]9月'!$B:$Q,16,0)</f>
        <v>3245.4</v>
      </c>
      <c r="G277" s="11">
        <v>3245.4</v>
      </c>
      <c r="H277" s="13">
        <v>5228.42</v>
      </c>
      <c r="I277" s="11">
        <f t="shared" si="113"/>
        <v>58.42</v>
      </c>
      <c r="J277" s="11">
        <f>VLOOKUP(C277,[10]补收!$G$2454:$H$2869,2,0)</f>
        <v>58.96</v>
      </c>
      <c r="K277" s="11">
        <f t="shared" si="114"/>
        <v>519.264</v>
      </c>
      <c r="L277" s="11">
        <f>VLOOKUP(C277,[11]Sheet3!$L$1:$O$352,4,0)</f>
        <v>523.776</v>
      </c>
      <c r="M277" s="11">
        <f t="shared" si="120"/>
        <v>22.7178</v>
      </c>
      <c r="N277" s="13">
        <f t="shared" si="115"/>
        <v>444.42</v>
      </c>
      <c r="O277" s="13"/>
      <c r="P277" s="13">
        <f t="shared" si="106"/>
        <v>1627.5578</v>
      </c>
      <c r="Q277" s="11">
        <v>0</v>
      </c>
      <c r="R277" s="11">
        <f t="shared" si="116"/>
        <v>259.63</v>
      </c>
      <c r="S277" s="11">
        <f>VLOOKUP(C277,[11]Sheet3!$A:$B,2,0)</f>
        <v>261.84</v>
      </c>
      <c r="T277" s="11">
        <f t="shared" si="117"/>
        <v>9.74</v>
      </c>
      <c r="U277" s="13">
        <f t="shared" si="121"/>
        <v>104.57</v>
      </c>
      <c r="V277" s="13"/>
      <c r="W277" s="11">
        <f t="shared" si="118"/>
        <v>635.78</v>
      </c>
      <c r="X277" s="11">
        <f t="shared" si="119"/>
        <v>2263.3378</v>
      </c>
      <c r="Y277" s="11"/>
      <c r="Z277" s="2" t="str">
        <f>VLOOKUP(D277,[3]汇总!I$2:J$326,2,0)</f>
        <v>√</v>
      </c>
      <c r="AA277" s="2">
        <f>VLOOKUP(D277,'[4]2021.05'!$E$5:$F$203,2,0)</f>
        <v>1790</v>
      </c>
      <c r="AB277" s="2">
        <f t="shared" si="107"/>
        <v>519.264</v>
      </c>
      <c r="AC277" s="2">
        <f t="shared" si="108"/>
        <v>0</v>
      </c>
      <c r="AD277" s="2">
        <f t="shared" si="112"/>
        <v>259.63</v>
      </c>
      <c r="AE277" s="35" t="str">
        <f>VLOOKUP(C277,[7]export!$B$1:$I$388,8,0)</f>
        <v>226.9</v>
      </c>
      <c r="AF277" s="2">
        <f>VLOOKUP(C277,[8]Sheet1!$B$1:$K$500,9,0)</f>
        <v>8.51</v>
      </c>
      <c r="AG277" s="2">
        <f t="shared" si="109"/>
        <v>1.23</v>
      </c>
      <c r="AH277" s="2">
        <f>VLOOKUP(C277,'2021.06'!$C$2:$M$500,9,0)</f>
        <v>424.17</v>
      </c>
      <c r="AI277" s="2">
        <f>VLOOKUP(D277,'2021.07'!$D$2:$M$435,7,0)</f>
        <v>19.859</v>
      </c>
      <c r="AJ277" s="2">
        <f t="shared" si="110"/>
        <v>-2.8588</v>
      </c>
      <c r="AL277" s="2" t="str">
        <f>VLOOKUP(D277,[9]Sheet1!$C$1:$H$500,6,0)</f>
        <v>正常应缴</v>
      </c>
    </row>
    <row r="278" ht="20" customHeight="1" spans="1:38">
      <c r="A278" s="38">
        <f t="shared" si="111"/>
        <v>275</v>
      </c>
      <c r="B278" s="41"/>
      <c r="C278" s="11" t="s">
        <v>505</v>
      </c>
      <c r="D278" s="11" t="s">
        <v>506</v>
      </c>
      <c r="E278" s="11">
        <v>3245.4</v>
      </c>
      <c r="F278" s="11">
        <f>VLOOKUP(C278,'[11]9月'!$B:$Q,16,0)</f>
        <v>3245.4</v>
      </c>
      <c r="G278" s="11">
        <v>3245.4</v>
      </c>
      <c r="H278" s="13">
        <v>5228.42</v>
      </c>
      <c r="I278" s="11">
        <f t="shared" si="113"/>
        <v>58.42</v>
      </c>
      <c r="J278" s="11">
        <f>VLOOKUP(C278,[10]补收!$G$2454:$H$2869,2,0)</f>
        <v>58.96</v>
      </c>
      <c r="K278" s="11">
        <f t="shared" si="114"/>
        <v>519.264</v>
      </c>
      <c r="L278" s="11">
        <f>VLOOKUP(C278,[11]Sheet3!$L$1:$O$352,4,0)</f>
        <v>523.776</v>
      </c>
      <c r="M278" s="11">
        <f t="shared" si="120"/>
        <v>22.7178</v>
      </c>
      <c r="N278" s="13">
        <f t="shared" si="115"/>
        <v>444.42</v>
      </c>
      <c r="O278" s="13"/>
      <c r="P278" s="13">
        <f t="shared" si="106"/>
        <v>1627.5578</v>
      </c>
      <c r="Q278" s="11">
        <v>0</v>
      </c>
      <c r="R278" s="11">
        <f t="shared" si="116"/>
        <v>259.63</v>
      </c>
      <c r="S278" s="11">
        <f>VLOOKUP(C278,[11]Sheet3!$A:$B,2,0)</f>
        <v>261.84</v>
      </c>
      <c r="T278" s="11">
        <f t="shared" si="117"/>
        <v>9.74</v>
      </c>
      <c r="U278" s="13">
        <f t="shared" si="121"/>
        <v>104.57</v>
      </c>
      <c r="V278" s="13"/>
      <c r="W278" s="11">
        <f t="shared" si="118"/>
        <v>635.78</v>
      </c>
      <c r="X278" s="11">
        <f t="shared" si="119"/>
        <v>2263.3378</v>
      </c>
      <c r="Y278" s="11"/>
      <c r="Z278" s="2" t="str">
        <f>VLOOKUP(D278,[3]汇总!I$2:J$326,2,0)</f>
        <v>√</v>
      </c>
      <c r="AA278" s="2">
        <f>VLOOKUP(D278,'[4]2021.05'!$E$5:$F$203,2,0)</f>
        <v>1790</v>
      </c>
      <c r="AB278" s="2">
        <f t="shared" si="107"/>
        <v>519.264</v>
      </c>
      <c r="AC278" s="2">
        <f t="shared" si="108"/>
        <v>0</v>
      </c>
      <c r="AD278" s="2">
        <f t="shared" si="112"/>
        <v>259.63</v>
      </c>
      <c r="AE278" s="35" t="str">
        <f>VLOOKUP(C278,[7]export!$B$1:$I$388,8,0)</f>
        <v>226.9</v>
      </c>
      <c r="AF278" s="2">
        <f>VLOOKUP(C278,[8]Sheet1!$B$1:$K$500,9,0)</f>
        <v>8.51</v>
      </c>
      <c r="AG278" s="2">
        <f t="shared" si="109"/>
        <v>1.23</v>
      </c>
      <c r="AH278" s="2">
        <f>VLOOKUP(C278,'2021.06'!$C$2:$M$500,9,0)</f>
        <v>424.17</v>
      </c>
      <c r="AI278" s="2">
        <f>VLOOKUP(D278,'2021.07'!$D$2:$M$435,7,0)</f>
        <v>19.859</v>
      </c>
      <c r="AJ278" s="2">
        <f t="shared" si="110"/>
        <v>-2.8588</v>
      </c>
      <c r="AL278" s="2" t="str">
        <f>VLOOKUP(D278,[9]Sheet1!$C$1:$H$500,6,0)</f>
        <v>正常应缴</v>
      </c>
    </row>
    <row r="279" ht="20" customHeight="1" spans="1:38">
      <c r="A279" s="38">
        <f t="shared" si="111"/>
        <v>276</v>
      </c>
      <c r="B279" s="41"/>
      <c r="C279" s="11" t="s">
        <v>507</v>
      </c>
      <c r="D279" s="11" t="s">
        <v>508</v>
      </c>
      <c r="E279" s="11">
        <v>3245.4</v>
      </c>
      <c r="F279" s="11">
        <f>VLOOKUP(C279,'[11]9月'!$B:$Q,16,0)</f>
        <v>3245.4</v>
      </c>
      <c r="G279" s="11">
        <v>3245.4</v>
      </c>
      <c r="H279" s="13">
        <v>5228.42</v>
      </c>
      <c r="I279" s="11">
        <f t="shared" si="113"/>
        <v>58.42</v>
      </c>
      <c r="J279" s="11">
        <f>VLOOKUP(C279,[10]补收!$G$2454:$H$2869,2,0)</f>
        <v>58.96</v>
      </c>
      <c r="K279" s="11">
        <f t="shared" si="114"/>
        <v>519.264</v>
      </c>
      <c r="L279" s="11">
        <f>VLOOKUP(C279,[11]Sheet3!$L$1:$O$352,4,0)</f>
        <v>523.776</v>
      </c>
      <c r="M279" s="11">
        <f t="shared" si="120"/>
        <v>22.7178</v>
      </c>
      <c r="N279" s="13">
        <f t="shared" si="115"/>
        <v>444.42</v>
      </c>
      <c r="O279" s="13"/>
      <c r="P279" s="13">
        <f t="shared" si="106"/>
        <v>1627.5578</v>
      </c>
      <c r="Q279" s="11">
        <v>0</v>
      </c>
      <c r="R279" s="11">
        <f t="shared" si="116"/>
        <v>259.63</v>
      </c>
      <c r="S279" s="11">
        <f>VLOOKUP(C279,[11]Sheet3!$A:$B,2,0)</f>
        <v>261.84</v>
      </c>
      <c r="T279" s="11">
        <f t="shared" si="117"/>
        <v>9.74</v>
      </c>
      <c r="U279" s="13">
        <f t="shared" si="121"/>
        <v>104.57</v>
      </c>
      <c r="V279" s="13"/>
      <c r="W279" s="11">
        <f t="shared" si="118"/>
        <v>635.78</v>
      </c>
      <c r="X279" s="11">
        <f t="shared" si="119"/>
        <v>2263.3378</v>
      </c>
      <c r="Y279" s="11"/>
      <c r="Z279" s="2" t="str">
        <f>VLOOKUP(D279,[3]汇总!I$2:J$326,2,0)</f>
        <v>√</v>
      </c>
      <c r="AA279" s="2">
        <f>VLOOKUP(D279,'[4]2021.05'!$E$5:$F$203,2,0)</f>
        <v>1790</v>
      </c>
      <c r="AB279" s="2">
        <f t="shared" si="107"/>
        <v>519.264</v>
      </c>
      <c r="AC279" s="2">
        <f t="shared" si="108"/>
        <v>0</v>
      </c>
      <c r="AD279" s="2">
        <f t="shared" si="112"/>
        <v>259.63</v>
      </c>
      <c r="AE279" s="35" t="str">
        <f>VLOOKUP(C279,[7]export!$B$1:$I$388,8,0)</f>
        <v>226.9</v>
      </c>
      <c r="AF279" s="2">
        <f>VLOOKUP(C279,[8]Sheet1!$B$1:$K$500,9,0)</f>
        <v>8.51</v>
      </c>
      <c r="AG279" s="2">
        <f t="shared" si="109"/>
        <v>1.23</v>
      </c>
      <c r="AH279" s="2">
        <f>VLOOKUP(C279,'2021.06'!$C$2:$M$500,9,0)</f>
        <v>424.17</v>
      </c>
      <c r="AI279" s="2">
        <f>VLOOKUP(D279,'2021.07'!$D$2:$M$435,7,0)</f>
        <v>19.859</v>
      </c>
      <c r="AJ279" s="2">
        <f t="shared" si="110"/>
        <v>-2.8588</v>
      </c>
      <c r="AL279" s="2" t="str">
        <f>VLOOKUP(D279,[9]Sheet1!$C$1:$H$500,6,0)</f>
        <v>正常应缴</v>
      </c>
    </row>
    <row r="280" ht="20" customHeight="1" spans="1:38">
      <c r="A280" s="38">
        <f t="shared" si="111"/>
        <v>277</v>
      </c>
      <c r="B280" s="41"/>
      <c r="C280" s="11" t="s">
        <v>887</v>
      </c>
      <c r="D280" s="11" t="s">
        <v>888</v>
      </c>
      <c r="E280" s="11">
        <v>3245.4</v>
      </c>
      <c r="F280" s="11">
        <f>VLOOKUP(C280,'[11]9月'!$B:$Q,16,0)</f>
        <v>3245.4</v>
      </c>
      <c r="G280" s="11">
        <v>3245.4</v>
      </c>
      <c r="H280" s="13">
        <v>5228.42</v>
      </c>
      <c r="I280" s="11">
        <f t="shared" si="113"/>
        <v>58.42</v>
      </c>
      <c r="J280" s="11">
        <f>VLOOKUP(C280,[10]补收!$G$2454:$H$2869,2,0)</f>
        <v>14.64</v>
      </c>
      <c r="K280" s="11">
        <f t="shared" si="114"/>
        <v>519.264</v>
      </c>
      <c r="L280" s="11">
        <f>VLOOKUP(C280,[11]Sheet3!$L$1:$O$352,4,0)</f>
        <v>130.144</v>
      </c>
      <c r="M280" s="11">
        <f t="shared" si="120"/>
        <v>22.7178</v>
      </c>
      <c r="N280" s="13">
        <f t="shared" si="115"/>
        <v>444.42</v>
      </c>
      <c r="O280" s="13"/>
      <c r="P280" s="13">
        <f t="shared" si="106"/>
        <v>1189.6058</v>
      </c>
      <c r="Q280" s="11">
        <v>0</v>
      </c>
      <c r="R280" s="11">
        <f t="shared" si="116"/>
        <v>259.63</v>
      </c>
      <c r="S280" s="11">
        <f>VLOOKUP(C280,[11]Sheet3!$A:$B,2,0)</f>
        <v>65.08</v>
      </c>
      <c r="T280" s="11">
        <f t="shared" si="117"/>
        <v>9.74</v>
      </c>
      <c r="U280" s="13">
        <f t="shared" si="121"/>
        <v>104.57</v>
      </c>
      <c r="V280" s="13"/>
      <c r="W280" s="11">
        <f t="shared" si="118"/>
        <v>439.02</v>
      </c>
      <c r="X280" s="11">
        <f t="shared" si="119"/>
        <v>1628.6258</v>
      </c>
      <c r="Y280" s="11"/>
      <c r="AA280" s="2" t="e">
        <f>VLOOKUP(D280,'[4]2021.05'!$E$5:$F$203,2,0)</f>
        <v>#N/A</v>
      </c>
      <c r="AB280" s="2">
        <f t="shared" si="107"/>
        <v>519.264</v>
      </c>
      <c r="AC280" s="2">
        <f t="shared" si="108"/>
        <v>0</v>
      </c>
      <c r="AD280" s="2">
        <f t="shared" si="112"/>
        <v>259.63</v>
      </c>
      <c r="AE280" s="35" t="str">
        <f>VLOOKUP(C280,[7]export!$B$1:$I$388,8,0)</f>
        <v>243.36</v>
      </c>
      <c r="AF280" s="2">
        <f>VLOOKUP(C280,[8]Sheet1!$B$1:$K$500,9,0)</f>
        <v>9.13</v>
      </c>
      <c r="AG280" s="2">
        <f t="shared" si="109"/>
        <v>0.609999999999999</v>
      </c>
      <c r="AH280" s="2">
        <f>VLOOKUP(C280,'2021.06'!$C$2:$M$500,9,0)</f>
        <v>424.17</v>
      </c>
      <c r="AI280" s="2">
        <f>VLOOKUP(D280,'2021.07'!$D$2:$M$435,7,0)</f>
        <v>21.301</v>
      </c>
      <c r="AJ280" s="2">
        <f t="shared" si="110"/>
        <v>-1.4168</v>
      </c>
      <c r="AL280" s="2" t="str">
        <f>VLOOKUP(D280,[9]Sheet1!$C$1:$H$500,6,0)</f>
        <v>正常应缴</v>
      </c>
    </row>
    <row r="281" ht="20" customHeight="1" spans="1:38">
      <c r="A281" s="38">
        <f t="shared" si="111"/>
        <v>278</v>
      </c>
      <c r="B281" s="41"/>
      <c r="C281" s="11" t="s">
        <v>889</v>
      </c>
      <c r="D281" s="11" t="s">
        <v>890</v>
      </c>
      <c r="E281" s="11">
        <v>3245.4</v>
      </c>
      <c r="F281" s="11">
        <f>VLOOKUP(C281,'[11]9月'!$B:$Q,16,0)</f>
        <v>3245.4</v>
      </c>
      <c r="G281" s="11">
        <v>3245.4</v>
      </c>
      <c r="H281" s="13">
        <v>5228.42</v>
      </c>
      <c r="I281" s="11">
        <f t="shared" si="113"/>
        <v>58.42</v>
      </c>
      <c r="J281" s="11">
        <f>VLOOKUP(C281,[10]补收!$G$2454:$H$2869,2,0)</f>
        <v>14.64</v>
      </c>
      <c r="K281" s="11">
        <f t="shared" si="114"/>
        <v>519.264</v>
      </c>
      <c r="L281" s="11">
        <f>VLOOKUP(C281,[11]Sheet3!$L$1:$O$352,4,0)</f>
        <v>130.144</v>
      </c>
      <c r="M281" s="11">
        <f t="shared" si="120"/>
        <v>22.7178</v>
      </c>
      <c r="N281" s="13">
        <f t="shared" si="115"/>
        <v>444.42</v>
      </c>
      <c r="O281" s="13"/>
      <c r="P281" s="13">
        <f t="shared" si="106"/>
        <v>1189.6058</v>
      </c>
      <c r="Q281" s="11">
        <v>0</v>
      </c>
      <c r="R281" s="11">
        <f t="shared" si="116"/>
        <v>259.63</v>
      </c>
      <c r="S281" s="11">
        <f>VLOOKUP(C281,[11]Sheet3!$A:$B,2,0)</f>
        <v>65.08</v>
      </c>
      <c r="T281" s="11">
        <f t="shared" si="117"/>
        <v>9.74</v>
      </c>
      <c r="U281" s="13">
        <f t="shared" si="121"/>
        <v>104.57</v>
      </c>
      <c r="V281" s="13"/>
      <c r="W281" s="11">
        <f t="shared" si="118"/>
        <v>439.02</v>
      </c>
      <c r="X281" s="11">
        <f t="shared" si="119"/>
        <v>1628.6258</v>
      </c>
      <c r="Y281" s="11"/>
      <c r="AA281" s="2" t="e">
        <f>VLOOKUP(D281,'[4]2021.05'!$E$5:$F$203,2,0)</f>
        <v>#N/A</v>
      </c>
      <c r="AB281" s="2">
        <f t="shared" si="107"/>
        <v>519.264</v>
      </c>
      <c r="AC281" s="2">
        <f t="shared" si="108"/>
        <v>0</v>
      </c>
      <c r="AD281" s="2">
        <f t="shared" si="112"/>
        <v>259.63</v>
      </c>
      <c r="AE281" s="35" t="str">
        <f>VLOOKUP(C281,[7]export!$B$1:$I$388,8,0)</f>
        <v>243.36</v>
      </c>
      <c r="AF281" s="2">
        <f>VLOOKUP(C281,[8]Sheet1!$B$1:$K$500,9,0)</f>
        <v>9.13</v>
      </c>
      <c r="AG281" s="2">
        <f t="shared" si="109"/>
        <v>0.609999999999999</v>
      </c>
      <c r="AH281" s="2">
        <f>VLOOKUP(C281,'2021.06'!$C$2:$M$500,9,0)</f>
        <v>424.17</v>
      </c>
      <c r="AI281" s="2">
        <f>VLOOKUP(D281,'2021.07'!$D$2:$M$435,7,0)</f>
        <v>21.301</v>
      </c>
      <c r="AJ281" s="2">
        <f t="shared" si="110"/>
        <v>-1.4168</v>
      </c>
      <c r="AL281" s="2" t="str">
        <f>VLOOKUP(D281,[9]Sheet1!$C$1:$H$500,6,0)</f>
        <v>正常应缴</v>
      </c>
    </row>
    <row r="282" ht="20" customHeight="1" spans="1:38">
      <c r="A282" s="38">
        <f t="shared" si="111"/>
        <v>279</v>
      </c>
      <c r="B282" s="41"/>
      <c r="C282" s="11" t="s">
        <v>891</v>
      </c>
      <c r="D282" s="11" t="s">
        <v>892</v>
      </c>
      <c r="E282" s="11">
        <v>3245.4</v>
      </c>
      <c r="F282" s="11">
        <f>VLOOKUP(C282,'[11]9月'!$B:$Q,16,0)</f>
        <v>3245.4</v>
      </c>
      <c r="G282" s="11">
        <v>3245.4</v>
      </c>
      <c r="H282" s="13">
        <v>5228.42</v>
      </c>
      <c r="I282" s="11">
        <f t="shared" si="113"/>
        <v>58.42</v>
      </c>
      <c r="J282" s="11">
        <f>VLOOKUP(C282,[10]补收!$G$2454:$H$2869,2,0)</f>
        <v>14.64</v>
      </c>
      <c r="K282" s="11">
        <f t="shared" si="114"/>
        <v>519.264</v>
      </c>
      <c r="L282" s="11">
        <f>VLOOKUP(C282,[11]Sheet3!$L$1:$O$352,4,0)</f>
        <v>130.144</v>
      </c>
      <c r="M282" s="11">
        <f t="shared" si="120"/>
        <v>22.7178</v>
      </c>
      <c r="N282" s="13">
        <f t="shared" si="115"/>
        <v>444.42</v>
      </c>
      <c r="O282" s="13"/>
      <c r="P282" s="13">
        <f t="shared" si="106"/>
        <v>1189.6058</v>
      </c>
      <c r="Q282" s="11">
        <v>0</v>
      </c>
      <c r="R282" s="11">
        <f t="shared" si="116"/>
        <v>259.63</v>
      </c>
      <c r="S282" s="11">
        <f>VLOOKUP(C282,[11]Sheet3!$A:$B,2,0)</f>
        <v>65.08</v>
      </c>
      <c r="T282" s="11">
        <f t="shared" si="117"/>
        <v>9.74</v>
      </c>
      <c r="U282" s="13">
        <f t="shared" si="121"/>
        <v>104.57</v>
      </c>
      <c r="V282" s="13"/>
      <c r="W282" s="11">
        <f t="shared" si="118"/>
        <v>439.02</v>
      </c>
      <c r="X282" s="11">
        <f t="shared" si="119"/>
        <v>1628.6258</v>
      </c>
      <c r="Y282" s="11"/>
      <c r="AA282" s="2" t="e">
        <f>VLOOKUP(D282,'[4]2021.05'!$E$5:$F$203,2,0)</f>
        <v>#N/A</v>
      </c>
      <c r="AB282" s="2">
        <f t="shared" si="107"/>
        <v>519.264</v>
      </c>
      <c r="AC282" s="2">
        <f t="shared" si="108"/>
        <v>0</v>
      </c>
      <c r="AD282" s="2">
        <f t="shared" si="112"/>
        <v>259.63</v>
      </c>
      <c r="AE282" s="35" t="str">
        <f>VLOOKUP(C282,[7]export!$B$1:$I$388,8,0)</f>
        <v>243.36</v>
      </c>
      <c r="AF282" s="2">
        <f>VLOOKUP(C282,[8]Sheet1!$B$1:$K$500,9,0)</f>
        <v>9.13</v>
      </c>
      <c r="AG282" s="2">
        <f t="shared" si="109"/>
        <v>0.609999999999999</v>
      </c>
      <c r="AH282" s="2">
        <f>VLOOKUP(C282,'2021.06'!$C$2:$M$500,9,0)</f>
        <v>424.17</v>
      </c>
      <c r="AI282" s="2">
        <f>VLOOKUP(D282,'2021.07'!$D$2:$M$435,7,0)</f>
        <v>21.301</v>
      </c>
      <c r="AJ282" s="2">
        <f t="shared" si="110"/>
        <v>-1.4168</v>
      </c>
      <c r="AL282" s="2" t="str">
        <f>VLOOKUP(D282,[9]Sheet1!$C$1:$H$500,6,0)</f>
        <v>正常应缴</v>
      </c>
    </row>
    <row r="283" ht="20" customHeight="1" spans="1:38">
      <c r="A283" s="38"/>
      <c r="B283" s="41"/>
      <c r="C283" s="11" t="s">
        <v>1131</v>
      </c>
      <c r="D283" s="11" t="s">
        <v>1132</v>
      </c>
      <c r="E283" s="11">
        <v>3245.4</v>
      </c>
      <c r="F283" s="11">
        <f>VLOOKUP(C283,'[11]9月'!$B:$Q,16,0)</f>
        <v>3245.4</v>
      </c>
      <c r="G283" s="11">
        <v>3245.4</v>
      </c>
      <c r="H283" s="13">
        <v>5228.42</v>
      </c>
      <c r="I283" s="11">
        <f t="shared" si="113"/>
        <v>58.42</v>
      </c>
      <c r="J283" s="11">
        <f>VLOOKUP(C283,[10]补收!$G$2454:$H$2869,2,0)</f>
        <v>7.32</v>
      </c>
      <c r="K283" s="11">
        <f t="shared" si="114"/>
        <v>519.264</v>
      </c>
      <c r="L283" s="11">
        <f>VLOOKUP(C283,[11]Sheet3!$L$1:$O$352,4,0)</f>
        <v>65.072</v>
      </c>
      <c r="M283" s="11">
        <f t="shared" si="120"/>
        <v>22.7178</v>
      </c>
      <c r="N283" s="13">
        <f t="shared" si="115"/>
        <v>444.42</v>
      </c>
      <c r="O283" s="13"/>
      <c r="P283" s="13">
        <f t="shared" si="106"/>
        <v>1117.2138</v>
      </c>
      <c r="Q283" s="11">
        <v>0</v>
      </c>
      <c r="R283" s="11">
        <f t="shared" si="116"/>
        <v>259.63</v>
      </c>
      <c r="S283" s="11">
        <f>VLOOKUP(C283,[11]Sheet3!$A:$B,2,0)</f>
        <v>32.54</v>
      </c>
      <c r="T283" s="11">
        <f t="shared" si="117"/>
        <v>9.74</v>
      </c>
      <c r="U283" s="13">
        <f t="shared" si="121"/>
        <v>104.57</v>
      </c>
      <c r="V283" s="13"/>
      <c r="W283" s="11">
        <f t="shared" si="118"/>
        <v>406.48</v>
      </c>
      <c r="X283" s="11">
        <f t="shared" si="119"/>
        <v>1523.6938</v>
      </c>
      <c r="Y283" s="11"/>
      <c r="AB283" s="2">
        <f t="shared" si="107"/>
        <v>519.264</v>
      </c>
      <c r="AC283" s="2">
        <f t="shared" si="108"/>
        <v>0</v>
      </c>
      <c r="AE283" s="35" t="str">
        <f>VLOOKUP(C283,[7]export!$B$1:$I$388,8,0)</f>
        <v>243.36</v>
      </c>
      <c r="AF283" s="2">
        <f>VLOOKUP(C283,[8]Sheet1!$B$1:$K$500,9,0)</f>
        <v>9.13</v>
      </c>
      <c r="AG283" s="2">
        <f t="shared" si="109"/>
        <v>0.609999999999999</v>
      </c>
      <c r="AH283" s="2" t="e">
        <f>VLOOKUP(C283,'2021.06'!$C$2:$M$500,9,0)</f>
        <v>#N/A</v>
      </c>
      <c r="AI283" s="2">
        <f>VLOOKUP(D283,'2021.07'!$D$2:$M$435,7,0)</f>
        <v>21.301</v>
      </c>
      <c r="AJ283" s="2">
        <f t="shared" si="110"/>
        <v>-1.4168</v>
      </c>
      <c r="AL283" s="2" t="str">
        <f>VLOOKUP(D283,[9]Sheet1!$C$1:$H$500,6,0)</f>
        <v>正常应缴</v>
      </c>
    </row>
    <row r="284" s="1" customFormat="1" ht="20" customHeight="1" spans="1:31">
      <c r="A284" s="46"/>
      <c r="B284" s="45"/>
      <c r="C284" s="23" t="s">
        <v>1260</v>
      </c>
      <c r="D284" s="20" t="s">
        <v>1261</v>
      </c>
      <c r="E284" s="12">
        <v>3245.4</v>
      </c>
      <c r="F284" s="12">
        <f>VLOOKUP(C284,'[11]9月'!$B:$Q,16,0)</f>
        <v>3245.4</v>
      </c>
      <c r="G284" s="12">
        <v>3245.4</v>
      </c>
      <c r="H284" s="22">
        <v>5228.42</v>
      </c>
      <c r="I284" s="12">
        <f t="shared" si="113"/>
        <v>58.42</v>
      </c>
      <c r="J284" s="12">
        <v>0</v>
      </c>
      <c r="K284" s="12">
        <f t="shared" si="114"/>
        <v>519.264</v>
      </c>
      <c r="L284" s="12">
        <v>0</v>
      </c>
      <c r="M284" s="12">
        <f t="shared" si="120"/>
        <v>22.7178</v>
      </c>
      <c r="N284" s="22">
        <f t="shared" si="115"/>
        <v>444.42</v>
      </c>
      <c r="O284" s="22">
        <v>54</v>
      </c>
      <c r="P284" s="22">
        <f t="shared" si="106"/>
        <v>1098.8218</v>
      </c>
      <c r="Q284" s="12">
        <v>0</v>
      </c>
      <c r="R284" s="12">
        <f t="shared" si="116"/>
        <v>259.63</v>
      </c>
      <c r="S284" s="12">
        <v>0</v>
      </c>
      <c r="T284" s="12">
        <f t="shared" si="117"/>
        <v>9.74</v>
      </c>
      <c r="U284" s="22">
        <f t="shared" si="121"/>
        <v>104.57</v>
      </c>
      <c r="V284" s="22">
        <v>54</v>
      </c>
      <c r="W284" s="12">
        <f t="shared" si="118"/>
        <v>427.94</v>
      </c>
      <c r="X284" s="12">
        <f t="shared" si="119"/>
        <v>1526.7618</v>
      </c>
      <c r="Y284" s="12" t="s">
        <v>50</v>
      </c>
      <c r="AE284" s="36"/>
    </row>
    <row r="285" ht="20" customHeight="1" spans="1:38">
      <c r="A285" s="38">
        <f t="shared" ref="A285:A323" si="122">ROW()-3</f>
        <v>282</v>
      </c>
      <c r="B285" s="39" t="s">
        <v>509</v>
      </c>
      <c r="C285" s="11" t="s">
        <v>510</v>
      </c>
      <c r="D285" s="11" t="s">
        <v>511</v>
      </c>
      <c r="E285" s="11">
        <v>3245.4</v>
      </c>
      <c r="F285" s="11">
        <f>VLOOKUP(C285,'[11]9月'!$B:$Q,16,0)</f>
        <v>3245.4</v>
      </c>
      <c r="G285" s="11">
        <v>3245.4</v>
      </c>
      <c r="H285" s="13">
        <v>5228.42</v>
      </c>
      <c r="I285" s="11">
        <f t="shared" si="113"/>
        <v>58.42</v>
      </c>
      <c r="J285" s="11">
        <f>VLOOKUP(C285,[10]补收!$G$2454:$H$2869,2,0)</f>
        <v>58.96</v>
      </c>
      <c r="K285" s="11">
        <f t="shared" si="114"/>
        <v>519.264</v>
      </c>
      <c r="L285" s="11">
        <f>VLOOKUP(C285,[11]Sheet3!$L$1:$O$352,4,0)</f>
        <v>523.776</v>
      </c>
      <c r="M285" s="11">
        <f t="shared" si="120"/>
        <v>22.7178</v>
      </c>
      <c r="N285" s="13">
        <f t="shared" si="115"/>
        <v>444.42</v>
      </c>
      <c r="O285" s="13"/>
      <c r="P285" s="13">
        <f t="shared" si="106"/>
        <v>1627.5578</v>
      </c>
      <c r="Q285" s="11">
        <v>0</v>
      </c>
      <c r="R285" s="11">
        <f t="shared" si="116"/>
        <v>259.63</v>
      </c>
      <c r="S285" s="11">
        <f>VLOOKUP(C285,[11]Sheet3!$A:$B,2,0)</f>
        <v>261.84</v>
      </c>
      <c r="T285" s="11">
        <f t="shared" si="117"/>
        <v>9.74</v>
      </c>
      <c r="U285" s="13">
        <f t="shared" si="121"/>
        <v>104.57</v>
      </c>
      <c r="V285" s="13"/>
      <c r="W285" s="11">
        <f t="shared" si="118"/>
        <v>635.78</v>
      </c>
      <c r="X285" s="11">
        <f t="shared" si="119"/>
        <v>2263.3378</v>
      </c>
      <c r="Y285" s="11"/>
      <c r="Z285" s="2" t="str">
        <f>VLOOKUP(D285,[3]汇总!I$2:J$326,2,0)</f>
        <v>√</v>
      </c>
      <c r="AA285" s="2">
        <f>VLOOKUP(D285,'[4]2021.05'!$E$5:$F$203,2,0)</f>
        <v>1790</v>
      </c>
      <c r="AB285" s="2">
        <f>K285*1</f>
        <v>519.264</v>
      </c>
      <c r="AC285" s="2">
        <f>K285-AB285</f>
        <v>0</v>
      </c>
      <c r="AD285" s="2">
        <f>R285-AC285</f>
        <v>259.63</v>
      </c>
      <c r="AE285" s="35" t="str">
        <f>VLOOKUP(C285,[7]export!$B$1:$I$388,8,0)</f>
        <v>226.9</v>
      </c>
      <c r="AF285" s="2">
        <f>VLOOKUP(C285,[8]Sheet1!$B$1:$K$500,9,0)</f>
        <v>8.51</v>
      </c>
      <c r="AG285" s="2">
        <f>T285-AF285</f>
        <v>1.23</v>
      </c>
      <c r="AH285" s="2">
        <f>VLOOKUP(C285,'2021.06'!$C$2:$M$500,9,0)</f>
        <v>424.17</v>
      </c>
      <c r="AI285" s="2">
        <f>VLOOKUP(D285,'2021.07'!$D$2:$M$435,7,0)</f>
        <v>19.859</v>
      </c>
      <c r="AJ285" s="2">
        <f>AI285-M285</f>
        <v>-2.8588</v>
      </c>
      <c r="AL285" s="2" t="str">
        <f>VLOOKUP(D285,[9]Sheet1!$C$1:$H$500,6,0)</f>
        <v>正常应缴</v>
      </c>
    </row>
    <row r="286" ht="20" customHeight="1" spans="1:38">
      <c r="A286" s="38">
        <f t="shared" si="122"/>
        <v>283</v>
      </c>
      <c r="B286" s="41"/>
      <c r="C286" s="11" t="s">
        <v>512</v>
      </c>
      <c r="D286" s="11" t="s">
        <v>513</v>
      </c>
      <c r="E286" s="11">
        <v>3245.4</v>
      </c>
      <c r="F286" s="11">
        <f>VLOOKUP(C286,'[11]9月'!$B:$Q,16,0)</f>
        <v>3245.4</v>
      </c>
      <c r="G286" s="11">
        <v>3245.4</v>
      </c>
      <c r="H286" s="13">
        <v>5228.42</v>
      </c>
      <c r="I286" s="11">
        <f t="shared" si="113"/>
        <v>58.42</v>
      </c>
      <c r="J286" s="11">
        <f>VLOOKUP(C286,[10]补收!$G$2454:$H$2869,2,0)</f>
        <v>58.96</v>
      </c>
      <c r="K286" s="11">
        <f t="shared" si="114"/>
        <v>519.264</v>
      </c>
      <c r="L286" s="11">
        <f>VLOOKUP(C286,[11]Sheet3!$L$1:$O$352,4,0)</f>
        <v>523.776</v>
      </c>
      <c r="M286" s="11">
        <f t="shared" si="120"/>
        <v>22.7178</v>
      </c>
      <c r="N286" s="13">
        <f t="shared" si="115"/>
        <v>444.42</v>
      </c>
      <c r="O286" s="13"/>
      <c r="P286" s="13">
        <f t="shared" si="106"/>
        <v>1627.5578</v>
      </c>
      <c r="Q286" s="11">
        <v>0</v>
      </c>
      <c r="R286" s="11">
        <f t="shared" si="116"/>
        <v>259.63</v>
      </c>
      <c r="S286" s="11">
        <f>VLOOKUP(C286,[11]Sheet3!$A:$B,2,0)</f>
        <v>261.84</v>
      </c>
      <c r="T286" s="11">
        <f t="shared" si="117"/>
        <v>9.74</v>
      </c>
      <c r="U286" s="13">
        <f t="shared" si="121"/>
        <v>104.57</v>
      </c>
      <c r="V286" s="13"/>
      <c r="W286" s="11">
        <f t="shared" si="118"/>
        <v>635.78</v>
      </c>
      <c r="X286" s="11">
        <f t="shared" si="119"/>
        <v>2263.3378</v>
      </c>
      <c r="Y286" s="11"/>
      <c r="Z286" s="2" t="str">
        <f>VLOOKUP(D286,[3]汇总!I$2:J$326,2,0)</f>
        <v>√</v>
      </c>
      <c r="AA286" s="2">
        <f>VLOOKUP(D286,'[4]2021.05'!$E$5:$F$203,2,0)</f>
        <v>1790</v>
      </c>
      <c r="AB286" s="2">
        <f>K286*1</f>
        <v>519.264</v>
      </c>
      <c r="AC286" s="2">
        <f>K286-AB286</f>
        <v>0</v>
      </c>
      <c r="AD286" s="2">
        <f>R286-AC286</f>
        <v>259.63</v>
      </c>
      <c r="AE286" s="35" t="str">
        <f>VLOOKUP(C286,[7]export!$B$1:$I$388,8,0)</f>
        <v>226.9</v>
      </c>
      <c r="AF286" s="2">
        <f>VLOOKUP(C286,[8]Sheet1!$B$1:$K$500,9,0)</f>
        <v>8.51</v>
      </c>
      <c r="AG286" s="2">
        <f>T286-AF286</f>
        <v>1.23</v>
      </c>
      <c r="AH286" s="2">
        <f>VLOOKUP(C286,'2021.06'!$C$2:$M$500,9,0)</f>
        <v>424.17</v>
      </c>
      <c r="AI286" s="2">
        <f>VLOOKUP(D286,'2021.07'!$D$2:$M$435,7,0)</f>
        <v>19.859</v>
      </c>
      <c r="AJ286" s="2">
        <f>AI286-M286</f>
        <v>-2.8588</v>
      </c>
      <c r="AL286" s="2" t="str">
        <f>VLOOKUP(D286,[9]Sheet1!$C$1:$H$500,6,0)</f>
        <v>正常应缴</v>
      </c>
    </row>
    <row r="287" ht="20" customHeight="1" spans="1:38">
      <c r="A287" s="38">
        <f t="shared" si="122"/>
        <v>284</v>
      </c>
      <c r="B287" s="41"/>
      <c r="C287" s="11" t="s">
        <v>514</v>
      </c>
      <c r="D287" s="11" t="s">
        <v>515</v>
      </c>
      <c r="E287" s="11">
        <v>3245.4</v>
      </c>
      <c r="F287" s="11">
        <f>VLOOKUP(C287,'[11]9月'!$B:$Q,16,0)</f>
        <v>3245.4</v>
      </c>
      <c r="G287" s="11">
        <v>3245.4</v>
      </c>
      <c r="H287" s="13">
        <v>5228.42</v>
      </c>
      <c r="I287" s="11">
        <f t="shared" si="113"/>
        <v>58.42</v>
      </c>
      <c r="J287" s="11">
        <f>VLOOKUP(C287,[10]补收!$G$2454:$H$2869,2,0)</f>
        <v>58.96</v>
      </c>
      <c r="K287" s="11">
        <f t="shared" si="114"/>
        <v>519.264</v>
      </c>
      <c r="L287" s="11">
        <f>VLOOKUP(C287,[11]Sheet3!$L$1:$O$352,4,0)</f>
        <v>523.776</v>
      </c>
      <c r="M287" s="11">
        <f t="shared" si="120"/>
        <v>22.7178</v>
      </c>
      <c r="N287" s="13">
        <f t="shared" si="115"/>
        <v>444.42</v>
      </c>
      <c r="O287" s="13"/>
      <c r="P287" s="13">
        <f t="shared" si="106"/>
        <v>1627.5578</v>
      </c>
      <c r="Q287" s="11">
        <v>0</v>
      </c>
      <c r="R287" s="11">
        <f t="shared" si="116"/>
        <v>259.63</v>
      </c>
      <c r="S287" s="11">
        <f>VLOOKUP(C287,[11]Sheet3!$A:$B,2,0)</f>
        <v>261.84</v>
      </c>
      <c r="T287" s="11">
        <f t="shared" si="117"/>
        <v>9.74</v>
      </c>
      <c r="U287" s="13">
        <f t="shared" si="121"/>
        <v>104.57</v>
      </c>
      <c r="V287" s="13"/>
      <c r="W287" s="11">
        <f t="shared" si="118"/>
        <v>635.78</v>
      </c>
      <c r="X287" s="11">
        <f t="shared" si="119"/>
        <v>2263.3378</v>
      </c>
      <c r="Y287" s="11"/>
      <c r="Z287" s="2" t="str">
        <f>VLOOKUP(D287,[3]汇总!I$2:J$326,2,0)</f>
        <v>√</v>
      </c>
      <c r="AA287" s="2">
        <f>VLOOKUP(D287,'[4]2021.05'!$E$5:$F$203,2,0)</f>
        <v>1790</v>
      </c>
      <c r="AB287" s="2">
        <f>K287*1</f>
        <v>519.264</v>
      </c>
      <c r="AC287" s="2">
        <f>K287-AB287</f>
        <v>0</v>
      </c>
      <c r="AD287" s="2">
        <f>R287-AC287</f>
        <v>259.63</v>
      </c>
      <c r="AE287" s="35" t="str">
        <f>VLOOKUP(C287,[7]export!$B$1:$I$388,8,0)</f>
        <v>226.9</v>
      </c>
      <c r="AF287" s="2">
        <f>VLOOKUP(C287,[8]Sheet1!$B$1:$K$500,9,0)</f>
        <v>8.51</v>
      </c>
      <c r="AG287" s="2">
        <f>T287-AF287</f>
        <v>1.23</v>
      </c>
      <c r="AH287" s="2">
        <f>VLOOKUP(C287,'2021.06'!$C$2:$M$500,9,0)</f>
        <v>424.17</v>
      </c>
      <c r="AI287" s="2">
        <f>VLOOKUP(D287,'2021.07'!$D$2:$M$435,7,0)</f>
        <v>19.859</v>
      </c>
      <c r="AJ287" s="2">
        <f>AI287-M287</f>
        <v>-2.8588</v>
      </c>
      <c r="AL287" s="2" t="str">
        <f>VLOOKUP(D287,[9]Sheet1!$C$1:$H$500,6,0)</f>
        <v>正常应缴</v>
      </c>
    </row>
    <row r="288" ht="20" customHeight="1" spans="1:38">
      <c r="A288" s="38">
        <f t="shared" si="122"/>
        <v>285</v>
      </c>
      <c r="B288" s="41"/>
      <c r="C288" s="11" t="s">
        <v>524</v>
      </c>
      <c r="D288" s="11" t="s">
        <v>525</v>
      </c>
      <c r="E288" s="11">
        <v>3245.4</v>
      </c>
      <c r="F288" s="11">
        <f>VLOOKUP(C288,'[11]9月'!$B:$Q,16,0)</f>
        <v>3245.4</v>
      </c>
      <c r="G288" s="11">
        <v>3245.4</v>
      </c>
      <c r="H288" s="13">
        <v>5228.42</v>
      </c>
      <c r="I288" s="11">
        <f t="shared" si="113"/>
        <v>58.42</v>
      </c>
      <c r="J288" s="11">
        <f>VLOOKUP(C288,[10]补收!$G$2454:$H$2869,2,0)</f>
        <v>58.96</v>
      </c>
      <c r="K288" s="11">
        <f t="shared" si="114"/>
        <v>519.264</v>
      </c>
      <c r="L288" s="11">
        <f>VLOOKUP(C288,[11]Sheet3!$L$1:$O$352,4,0)</f>
        <v>523.776</v>
      </c>
      <c r="M288" s="11">
        <f t="shared" si="120"/>
        <v>22.7178</v>
      </c>
      <c r="N288" s="13">
        <f t="shared" si="115"/>
        <v>444.42</v>
      </c>
      <c r="O288" s="13"/>
      <c r="P288" s="13">
        <f t="shared" ref="P288:P340" si="123">SUM(I288:O288)</f>
        <v>1627.5578</v>
      </c>
      <c r="Q288" s="11">
        <v>0</v>
      </c>
      <c r="R288" s="11">
        <f t="shared" si="116"/>
        <v>259.63</v>
      </c>
      <c r="S288" s="11">
        <f>VLOOKUP(C288,[11]Sheet3!$A:$B,2,0)</f>
        <v>261.84</v>
      </c>
      <c r="T288" s="11">
        <f t="shared" si="117"/>
        <v>9.74</v>
      </c>
      <c r="U288" s="13">
        <f t="shared" si="121"/>
        <v>104.57</v>
      </c>
      <c r="V288" s="13"/>
      <c r="W288" s="11">
        <f t="shared" si="118"/>
        <v>635.78</v>
      </c>
      <c r="X288" s="11">
        <f t="shared" si="119"/>
        <v>2263.3378</v>
      </c>
      <c r="Y288" s="11"/>
      <c r="Z288" s="2" t="str">
        <f>VLOOKUP(D288,[3]汇总!I$2:J$326,2,0)</f>
        <v>√</v>
      </c>
      <c r="AA288" s="2">
        <f>VLOOKUP(D288,'[4]2021.05'!$E$5:$F$203,2,0)</f>
        <v>1790</v>
      </c>
      <c r="AB288" s="2">
        <f t="shared" ref="AB288:AB317" si="124">K288*1</f>
        <v>519.264</v>
      </c>
      <c r="AC288" s="2">
        <f t="shared" ref="AC288:AC317" si="125">K288-AB288</f>
        <v>0</v>
      </c>
      <c r="AD288" s="2">
        <f t="shared" ref="AD288:AD332" si="126">R288-AC288</f>
        <v>259.63</v>
      </c>
      <c r="AE288" s="35" t="str">
        <f>VLOOKUP(C288,[7]export!$B$1:$I$388,8,0)</f>
        <v>226.9</v>
      </c>
      <c r="AF288" s="2">
        <f>VLOOKUP(C288,[8]Sheet1!$B$1:$K$500,9,0)</f>
        <v>8.51</v>
      </c>
      <c r="AG288" s="2">
        <f t="shared" ref="AG288:AG335" si="127">T288-AF288</f>
        <v>1.23</v>
      </c>
      <c r="AH288" s="2">
        <f>VLOOKUP(C288,'2021.06'!$C$2:$M$500,9,0)</f>
        <v>424.17</v>
      </c>
      <c r="AI288" s="2">
        <f>VLOOKUP(D288,'2021.07'!$D$2:$M$435,7,0)</f>
        <v>19.859</v>
      </c>
      <c r="AJ288" s="2">
        <f t="shared" ref="AJ288:AJ338" si="128">AI288-M288</f>
        <v>-2.8588</v>
      </c>
      <c r="AL288" s="2" t="str">
        <f>VLOOKUP(D288,[9]Sheet1!$C$1:$H$500,6,0)</f>
        <v>正常应缴</v>
      </c>
    </row>
    <row r="289" ht="20" customHeight="1" spans="1:38">
      <c r="A289" s="38">
        <f t="shared" si="122"/>
        <v>286</v>
      </c>
      <c r="B289" s="41"/>
      <c r="C289" s="11" t="s">
        <v>530</v>
      </c>
      <c r="D289" s="11" t="s">
        <v>531</v>
      </c>
      <c r="E289" s="11">
        <v>3245.4</v>
      </c>
      <c r="F289" s="11">
        <f>VLOOKUP(C289,'[11]9月'!$B:$Q,16,0)</f>
        <v>3245.4</v>
      </c>
      <c r="G289" s="11">
        <v>3245.4</v>
      </c>
      <c r="H289" s="13">
        <v>5228.42</v>
      </c>
      <c r="I289" s="11">
        <f t="shared" si="113"/>
        <v>58.42</v>
      </c>
      <c r="J289" s="11">
        <f>VLOOKUP(C289,[10]补收!$G$2454:$H$2869,2,0)</f>
        <v>58.96</v>
      </c>
      <c r="K289" s="11">
        <f t="shared" si="114"/>
        <v>519.264</v>
      </c>
      <c r="L289" s="11">
        <f>VLOOKUP(C289,[11]Sheet3!$L$1:$O$352,4,0)</f>
        <v>523.776</v>
      </c>
      <c r="M289" s="11">
        <f t="shared" si="120"/>
        <v>22.7178</v>
      </c>
      <c r="N289" s="13">
        <f t="shared" si="115"/>
        <v>444.42</v>
      </c>
      <c r="O289" s="13"/>
      <c r="P289" s="13">
        <f t="shared" si="123"/>
        <v>1627.5578</v>
      </c>
      <c r="Q289" s="11">
        <v>0</v>
      </c>
      <c r="R289" s="11">
        <f t="shared" si="116"/>
        <v>259.63</v>
      </c>
      <c r="S289" s="11">
        <f>VLOOKUP(C289,[11]Sheet3!$A:$B,2,0)</f>
        <v>261.84</v>
      </c>
      <c r="T289" s="11">
        <f t="shared" si="117"/>
        <v>9.74</v>
      </c>
      <c r="U289" s="13">
        <f t="shared" si="121"/>
        <v>104.57</v>
      </c>
      <c r="V289" s="13"/>
      <c r="W289" s="11">
        <f t="shared" si="118"/>
        <v>635.78</v>
      </c>
      <c r="X289" s="11">
        <f t="shared" si="119"/>
        <v>2263.3378</v>
      </c>
      <c r="Y289" s="11"/>
      <c r="Z289" s="2" t="str">
        <f>VLOOKUP(D289,[3]汇总!I$2:J$326,2,0)</f>
        <v>√</v>
      </c>
      <c r="AA289" s="2">
        <f>VLOOKUP(D289,'[4]2021.05'!$E$5:$F$203,2,0)</f>
        <v>4180</v>
      </c>
      <c r="AB289" s="2">
        <f t="shared" si="124"/>
        <v>519.264</v>
      </c>
      <c r="AC289" s="2">
        <f t="shared" si="125"/>
        <v>0</v>
      </c>
      <c r="AD289" s="2">
        <f t="shared" si="126"/>
        <v>259.63</v>
      </c>
      <c r="AE289" s="35" t="str">
        <f>VLOOKUP(C289,[7]export!$B$1:$I$388,8,0)</f>
        <v>226.9</v>
      </c>
      <c r="AF289" s="2">
        <f>VLOOKUP(C289,[8]Sheet1!$B$1:$K$500,9,0)</f>
        <v>8.51</v>
      </c>
      <c r="AG289" s="2">
        <f t="shared" si="127"/>
        <v>1.23</v>
      </c>
      <c r="AH289" s="2">
        <f>VLOOKUP(C289,'2021.06'!$C$2:$M$500,9,0)</f>
        <v>424.17</v>
      </c>
      <c r="AI289" s="2">
        <f>VLOOKUP(D289,'2021.07'!$D$2:$M$435,7,0)</f>
        <v>19.859</v>
      </c>
      <c r="AJ289" s="2">
        <f t="shared" si="128"/>
        <v>-2.8588</v>
      </c>
      <c r="AL289" s="2" t="str">
        <f>VLOOKUP(D289,[9]Sheet1!$C$1:$H$500,6,0)</f>
        <v>正常应缴</v>
      </c>
    </row>
    <row r="290" ht="20" customHeight="1" spans="1:38">
      <c r="A290" s="38">
        <f t="shared" si="122"/>
        <v>287</v>
      </c>
      <c r="B290" s="41"/>
      <c r="C290" s="11" t="s">
        <v>532</v>
      </c>
      <c r="D290" s="11" t="s">
        <v>533</v>
      </c>
      <c r="E290" s="11">
        <v>3245.4</v>
      </c>
      <c r="F290" s="11">
        <f>VLOOKUP(C290,'[11]9月'!$B:$Q,16,0)</f>
        <v>3245.4</v>
      </c>
      <c r="G290" s="11">
        <v>3245.4</v>
      </c>
      <c r="H290" s="13">
        <v>5228.42</v>
      </c>
      <c r="I290" s="11">
        <f t="shared" si="113"/>
        <v>58.42</v>
      </c>
      <c r="J290" s="11">
        <f>VLOOKUP(C290,[10]补收!$G$2454:$H$2869,2,0)</f>
        <v>58.96</v>
      </c>
      <c r="K290" s="11">
        <f t="shared" si="114"/>
        <v>519.264</v>
      </c>
      <c r="L290" s="11">
        <f>VLOOKUP(C290,[11]Sheet3!$L$1:$O$352,4,0)</f>
        <v>523.776</v>
      </c>
      <c r="M290" s="11">
        <f t="shared" si="120"/>
        <v>22.7178</v>
      </c>
      <c r="N290" s="13">
        <f t="shared" si="115"/>
        <v>444.42</v>
      </c>
      <c r="O290" s="13"/>
      <c r="P290" s="13">
        <f t="shared" si="123"/>
        <v>1627.5578</v>
      </c>
      <c r="Q290" s="11">
        <v>0</v>
      </c>
      <c r="R290" s="11">
        <f t="shared" si="116"/>
        <v>259.63</v>
      </c>
      <c r="S290" s="11">
        <f>VLOOKUP(C290,[11]Sheet3!$A:$B,2,0)</f>
        <v>261.84</v>
      </c>
      <c r="T290" s="11">
        <f t="shared" si="117"/>
        <v>9.74</v>
      </c>
      <c r="U290" s="13">
        <f t="shared" si="121"/>
        <v>104.57</v>
      </c>
      <c r="V290" s="13"/>
      <c r="W290" s="11">
        <f t="shared" si="118"/>
        <v>635.78</v>
      </c>
      <c r="X290" s="11">
        <f t="shared" si="119"/>
        <v>2263.3378</v>
      </c>
      <c r="Y290" s="11"/>
      <c r="Z290" s="2" t="str">
        <f>VLOOKUP(D290,[3]汇总!I$2:J$326,2,0)</f>
        <v>√</v>
      </c>
      <c r="AA290" s="2">
        <f>VLOOKUP(D290,'[4]2021.05'!$E$5:$F$203,2,0)</f>
        <v>4180</v>
      </c>
      <c r="AB290" s="2">
        <f t="shared" si="124"/>
        <v>519.264</v>
      </c>
      <c r="AC290" s="2">
        <f t="shared" si="125"/>
        <v>0</v>
      </c>
      <c r="AD290" s="2">
        <f t="shared" si="126"/>
        <v>259.63</v>
      </c>
      <c r="AE290" s="35" t="str">
        <f>VLOOKUP(C290,[7]export!$B$1:$I$388,8,0)</f>
        <v>226.9</v>
      </c>
      <c r="AF290" s="2">
        <f>VLOOKUP(C290,[8]Sheet1!$B$1:$K$500,9,0)</f>
        <v>8.51</v>
      </c>
      <c r="AG290" s="2">
        <f t="shared" si="127"/>
        <v>1.23</v>
      </c>
      <c r="AH290" s="2">
        <f>VLOOKUP(C290,'2021.06'!$C$2:$M$500,9,0)</f>
        <v>424.17</v>
      </c>
      <c r="AI290" s="2">
        <f>VLOOKUP(D290,'2021.07'!$D$2:$M$435,7,0)</f>
        <v>19.859</v>
      </c>
      <c r="AJ290" s="2">
        <f t="shared" si="128"/>
        <v>-2.8588</v>
      </c>
      <c r="AL290" s="2" t="str">
        <f>VLOOKUP(D290,[9]Sheet1!$C$1:$H$500,6,0)</f>
        <v>正常应缴</v>
      </c>
    </row>
    <row r="291" ht="20" customHeight="1" spans="1:38">
      <c r="A291" s="38">
        <f t="shared" si="122"/>
        <v>288</v>
      </c>
      <c r="B291" s="41"/>
      <c r="C291" s="11" t="s">
        <v>536</v>
      </c>
      <c r="D291" s="11" t="s">
        <v>537</v>
      </c>
      <c r="E291" s="11">
        <v>3245.4</v>
      </c>
      <c r="F291" s="11">
        <f>VLOOKUP(C291,'[11]9月'!$B:$Q,16,0)</f>
        <v>3245.4</v>
      </c>
      <c r="G291" s="11">
        <v>3245.4</v>
      </c>
      <c r="H291" s="13">
        <v>5228.42</v>
      </c>
      <c r="I291" s="11">
        <f t="shared" si="113"/>
        <v>58.42</v>
      </c>
      <c r="J291" s="11">
        <f>VLOOKUP(C291,[10]补收!$G$2454:$H$2869,2,0)</f>
        <v>58.96</v>
      </c>
      <c r="K291" s="11">
        <f t="shared" si="114"/>
        <v>519.264</v>
      </c>
      <c r="L291" s="11">
        <f>VLOOKUP(C291,[11]Sheet3!$L$1:$O$352,4,0)</f>
        <v>523.776</v>
      </c>
      <c r="M291" s="11">
        <f t="shared" si="120"/>
        <v>22.7178</v>
      </c>
      <c r="N291" s="13">
        <f t="shared" si="115"/>
        <v>444.42</v>
      </c>
      <c r="O291" s="13"/>
      <c r="P291" s="13">
        <f t="shared" si="123"/>
        <v>1627.5578</v>
      </c>
      <c r="Q291" s="11">
        <v>0</v>
      </c>
      <c r="R291" s="11">
        <f t="shared" si="116"/>
        <v>259.63</v>
      </c>
      <c r="S291" s="11">
        <f>VLOOKUP(C291,[11]Sheet3!$A:$B,2,0)</f>
        <v>261.84</v>
      </c>
      <c r="T291" s="11">
        <f t="shared" si="117"/>
        <v>9.74</v>
      </c>
      <c r="U291" s="13">
        <f t="shared" si="121"/>
        <v>104.57</v>
      </c>
      <c r="V291" s="13"/>
      <c r="W291" s="11">
        <f t="shared" si="118"/>
        <v>635.78</v>
      </c>
      <c r="X291" s="11">
        <f t="shared" si="119"/>
        <v>2263.3378</v>
      </c>
      <c r="Y291" s="11"/>
      <c r="Z291" s="2" t="str">
        <f>VLOOKUP(D291,[3]汇总!I$2:J$326,2,0)</f>
        <v>√</v>
      </c>
      <c r="AA291" s="2">
        <f>VLOOKUP(D291,'[4]2021.05'!$E$5:$F$203,2,0)</f>
        <v>4180</v>
      </c>
      <c r="AB291" s="2">
        <f t="shared" si="124"/>
        <v>519.264</v>
      </c>
      <c r="AC291" s="2">
        <f t="shared" si="125"/>
        <v>0</v>
      </c>
      <c r="AD291" s="2">
        <f t="shared" si="126"/>
        <v>259.63</v>
      </c>
      <c r="AE291" s="35" t="str">
        <f>VLOOKUP(C291,[7]export!$B$1:$I$388,8,0)</f>
        <v>226.9</v>
      </c>
      <c r="AF291" s="2">
        <f>VLOOKUP(C291,[8]Sheet1!$B$1:$K$500,9,0)</f>
        <v>8.51</v>
      </c>
      <c r="AG291" s="2">
        <f t="shared" si="127"/>
        <v>1.23</v>
      </c>
      <c r="AH291" s="2">
        <f>VLOOKUP(C291,'2021.06'!$C$2:$M$500,9,0)</f>
        <v>424.17</v>
      </c>
      <c r="AI291" s="2">
        <f>VLOOKUP(D291,'2021.07'!$D$2:$M$435,7,0)</f>
        <v>19.859</v>
      </c>
      <c r="AJ291" s="2">
        <f t="shared" si="128"/>
        <v>-2.8588</v>
      </c>
      <c r="AL291" s="2" t="str">
        <f>VLOOKUP(D291,[9]Sheet1!$C$1:$H$500,6,0)</f>
        <v>正常应缴</v>
      </c>
    </row>
    <row r="292" ht="20" customHeight="1" spans="1:38">
      <c r="A292" s="38">
        <f t="shared" si="122"/>
        <v>289</v>
      </c>
      <c r="B292" s="41"/>
      <c r="C292" s="11" t="s">
        <v>540</v>
      </c>
      <c r="D292" s="11" t="s">
        <v>541</v>
      </c>
      <c r="E292" s="11">
        <v>3245.4</v>
      </c>
      <c r="F292" s="11">
        <f>VLOOKUP(C292,'[11]9月'!$B:$Q,16,0)</f>
        <v>3245.4</v>
      </c>
      <c r="G292" s="11">
        <v>3245.4</v>
      </c>
      <c r="H292" s="13">
        <v>5228.42</v>
      </c>
      <c r="I292" s="11">
        <f t="shared" si="113"/>
        <v>58.42</v>
      </c>
      <c r="J292" s="11">
        <f>VLOOKUP(C292,[10]补收!$G$2454:$H$2869,2,0)</f>
        <v>58.96</v>
      </c>
      <c r="K292" s="11">
        <f t="shared" si="114"/>
        <v>519.264</v>
      </c>
      <c r="L292" s="11">
        <f>VLOOKUP(C292,[11]Sheet3!$L$1:$O$352,4,0)</f>
        <v>523.776</v>
      </c>
      <c r="M292" s="11">
        <f t="shared" si="120"/>
        <v>22.7178</v>
      </c>
      <c r="N292" s="13">
        <f t="shared" si="115"/>
        <v>444.42</v>
      </c>
      <c r="O292" s="13"/>
      <c r="P292" s="13">
        <f t="shared" si="123"/>
        <v>1627.5578</v>
      </c>
      <c r="Q292" s="11">
        <v>0</v>
      </c>
      <c r="R292" s="11">
        <f t="shared" si="116"/>
        <v>259.63</v>
      </c>
      <c r="S292" s="11">
        <f>VLOOKUP(C292,[11]Sheet3!$A:$B,2,0)</f>
        <v>261.84</v>
      </c>
      <c r="T292" s="11">
        <f t="shared" si="117"/>
        <v>9.74</v>
      </c>
      <c r="U292" s="13">
        <f t="shared" si="121"/>
        <v>104.57</v>
      </c>
      <c r="V292" s="13"/>
      <c r="W292" s="11">
        <f t="shared" si="118"/>
        <v>635.78</v>
      </c>
      <c r="X292" s="11">
        <f t="shared" si="119"/>
        <v>2263.3378</v>
      </c>
      <c r="Y292" s="11"/>
      <c r="Z292" s="2" t="str">
        <f>VLOOKUP(D292,[3]汇总!I$2:J$326,2,0)</f>
        <v>√</v>
      </c>
      <c r="AA292" s="2">
        <f>VLOOKUP(D292,'[4]2021.05'!$E$5:$F$203,2,0)</f>
        <v>4180</v>
      </c>
      <c r="AB292" s="2">
        <f t="shared" si="124"/>
        <v>519.264</v>
      </c>
      <c r="AC292" s="2">
        <f t="shared" si="125"/>
        <v>0</v>
      </c>
      <c r="AD292" s="2">
        <f t="shared" si="126"/>
        <v>259.63</v>
      </c>
      <c r="AE292" s="35" t="str">
        <f>VLOOKUP(C292,[7]export!$B$1:$I$388,8,0)</f>
        <v>226.9</v>
      </c>
      <c r="AF292" s="2">
        <f>VLOOKUP(C292,[8]Sheet1!$B$1:$K$500,9,0)</f>
        <v>8.51</v>
      </c>
      <c r="AG292" s="2">
        <f t="shared" si="127"/>
        <v>1.23</v>
      </c>
      <c r="AH292" s="2">
        <f>VLOOKUP(C292,'2021.06'!$C$2:$M$500,9,0)</f>
        <v>424.17</v>
      </c>
      <c r="AI292" s="2">
        <f>VLOOKUP(D292,'2021.07'!$D$2:$M$435,7,0)</f>
        <v>19.859</v>
      </c>
      <c r="AJ292" s="2">
        <f t="shared" si="128"/>
        <v>-2.8588</v>
      </c>
      <c r="AL292" s="2" t="str">
        <f>VLOOKUP(D292,[9]Sheet1!$C$1:$H$500,6,0)</f>
        <v>正常应缴</v>
      </c>
    </row>
    <row r="293" ht="20" customHeight="1" spans="1:38">
      <c r="A293" s="38">
        <f t="shared" si="122"/>
        <v>290</v>
      </c>
      <c r="B293" s="41"/>
      <c r="C293" s="11" t="s">
        <v>542</v>
      </c>
      <c r="D293" s="11" t="s">
        <v>543</v>
      </c>
      <c r="E293" s="11">
        <v>3245.4</v>
      </c>
      <c r="F293" s="11">
        <f>VLOOKUP(C293,'[11]9月'!$B:$Q,16,0)</f>
        <v>3245.4</v>
      </c>
      <c r="G293" s="11">
        <v>3245.4</v>
      </c>
      <c r="H293" s="13">
        <v>5228.42</v>
      </c>
      <c r="I293" s="11">
        <f t="shared" si="113"/>
        <v>58.42</v>
      </c>
      <c r="J293" s="11">
        <f>VLOOKUP(C293,[10]补收!$G$2454:$H$2869,2,0)</f>
        <v>58.96</v>
      </c>
      <c r="K293" s="11">
        <f t="shared" si="114"/>
        <v>519.264</v>
      </c>
      <c r="L293" s="11">
        <f>VLOOKUP(C293,[11]Sheet3!$L$1:$O$352,4,0)</f>
        <v>523.776</v>
      </c>
      <c r="M293" s="11">
        <f t="shared" si="120"/>
        <v>22.7178</v>
      </c>
      <c r="N293" s="13">
        <f t="shared" si="115"/>
        <v>444.42</v>
      </c>
      <c r="O293" s="13"/>
      <c r="P293" s="13">
        <f t="shared" si="123"/>
        <v>1627.5578</v>
      </c>
      <c r="Q293" s="11">
        <v>0</v>
      </c>
      <c r="R293" s="11">
        <f t="shared" si="116"/>
        <v>259.63</v>
      </c>
      <c r="S293" s="11">
        <f>VLOOKUP(C293,[11]Sheet3!$A:$B,2,0)</f>
        <v>261.84</v>
      </c>
      <c r="T293" s="11">
        <f t="shared" si="117"/>
        <v>9.74</v>
      </c>
      <c r="U293" s="13">
        <f t="shared" si="121"/>
        <v>104.57</v>
      </c>
      <c r="V293" s="13"/>
      <c r="W293" s="11">
        <f t="shared" si="118"/>
        <v>635.78</v>
      </c>
      <c r="X293" s="11">
        <f t="shared" si="119"/>
        <v>2263.3378</v>
      </c>
      <c r="Y293" s="11"/>
      <c r="Z293" s="2" t="str">
        <f>VLOOKUP(D293,[3]汇总!I$2:J$326,2,0)</f>
        <v>√</v>
      </c>
      <c r="AA293" s="2">
        <f>VLOOKUP(D293,'[4]2021.05'!$E$5:$F$203,2,0)</f>
        <v>4180</v>
      </c>
      <c r="AB293" s="2">
        <f t="shared" si="124"/>
        <v>519.264</v>
      </c>
      <c r="AC293" s="2">
        <f t="shared" si="125"/>
        <v>0</v>
      </c>
      <c r="AD293" s="2">
        <f t="shared" si="126"/>
        <v>259.63</v>
      </c>
      <c r="AE293" s="35" t="str">
        <f>VLOOKUP(C293,[7]export!$B$1:$I$388,8,0)</f>
        <v>226.9</v>
      </c>
      <c r="AF293" s="2">
        <f>VLOOKUP(C293,[8]Sheet1!$B$1:$K$500,9,0)</f>
        <v>8.51</v>
      </c>
      <c r="AG293" s="2">
        <f t="shared" si="127"/>
        <v>1.23</v>
      </c>
      <c r="AH293" s="2">
        <f>VLOOKUP(C293,'2021.06'!$C$2:$M$500,9,0)</f>
        <v>424.17</v>
      </c>
      <c r="AI293" s="2">
        <f>VLOOKUP(D293,'2021.07'!$D$2:$M$435,7,0)</f>
        <v>19.859</v>
      </c>
      <c r="AJ293" s="2">
        <f t="shared" si="128"/>
        <v>-2.8588</v>
      </c>
      <c r="AL293" s="2" t="str">
        <f>VLOOKUP(D293,[9]Sheet1!$C$1:$H$500,6,0)</f>
        <v>正常应缴</v>
      </c>
    </row>
    <row r="294" ht="20" customHeight="1" spans="1:38">
      <c r="A294" s="38">
        <f t="shared" si="122"/>
        <v>291</v>
      </c>
      <c r="B294" s="41"/>
      <c r="C294" s="11" t="s">
        <v>544</v>
      </c>
      <c r="D294" s="11" t="s">
        <v>545</v>
      </c>
      <c r="E294" s="11">
        <v>3245.4</v>
      </c>
      <c r="F294" s="11">
        <f>VLOOKUP(C294,'[11]9月'!$B:$Q,16,0)</f>
        <v>3245.4</v>
      </c>
      <c r="G294" s="11">
        <v>3245.4</v>
      </c>
      <c r="H294" s="13">
        <v>5228.42</v>
      </c>
      <c r="I294" s="11">
        <f t="shared" si="113"/>
        <v>58.42</v>
      </c>
      <c r="J294" s="11">
        <f>VLOOKUP(C294,[10]补收!$G$2454:$H$2869,2,0)</f>
        <v>58.96</v>
      </c>
      <c r="K294" s="11">
        <f t="shared" si="114"/>
        <v>519.264</v>
      </c>
      <c r="L294" s="11">
        <f>VLOOKUP(C294,[11]Sheet3!$L$1:$O$352,4,0)</f>
        <v>523.776</v>
      </c>
      <c r="M294" s="11">
        <f t="shared" si="120"/>
        <v>22.7178</v>
      </c>
      <c r="N294" s="13">
        <f t="shared" si="115"/>
        <v>444.42</v>
      </c>
      <c r="O294" s="13"/>
      <c r="P294" s="13">
        <f t="shared" si="123"/>
        <v>1627.5578</v>
      </c>
      <c r="Q294" s="11">
        <v>0</v>
      </c>
      <c r="R294" s="11">
        <f t="shared" si="116"/>
        <v>259.63</v>
      </c>
      <c r="S294" s="11">
        <f>VLOOKUP(C294,[11]Sheet3!$A:$B,2,0)</f>
        <v>261.84</v>
      </c>
      <c r="T294" s="11">
        <f t="shared" si="117"/>
        <v>9.74</v>
      </c>
      <c r="U294" s="13">
        <f t="shared" si="121"/>
        <v>104.57</v>
      </c>
      <c r="V294" s="13"/>
      <c r="W294" s="11">
        <f t="shared" si="118"/>
        <v>635.78</v>
      </c>
      <c r="X294" s="11">
        <f t="shared" si="119"/>
        <v>2263.3378</v>
      </c>
      <c r="Y294" s="11"/>
      <c r="Z294" s="2" t="str">
        <f>VLOOKUP(D294,[3]汇总!I$2:J$326,2,0)</f>
        <v>√</v>
      </c>
      <c r="AA294" s="2">
        <f>VLOOKUP(D294,'[4]2021.05'!$E$5:$F$203,2,0)</f>
        <v>4180</v>
      </c>
      <c r="AB294" s="2">
        <f t="shared" si="124"/>
        <v>519.264</v>
      </c>
      <c r="AC294" s="2">
        <f t="shared" si="125"/>
        <v>0</v>
      </c>
      <c r="AD294" s="2">
        <f t="shared" si="126"/>
        <v>259.63</v>
      </c>
      <c r="AE294" s="35" t="str">
        <f>VLOOKUP(C294,[7]export!$B$1:$I$388,8,0)</f>
        <v>226.9</v>
      </c>
      <c r="AF294" s="2">
        <f>VLOOKUP(C294,[8]Sheet1!$B$1:$K$500,9,0)</f>
        <v>8.51</v>
      </c>
      <c r="AG294" s="2">
        <f t="shared" si="127"/>
        <v>1.23</v>
      </c>
      <c r="AH294" s="2">
        <f>VLOOKUP(C294,'2021.06'!$C$2:$M$500,9,0)</f>
        <v>424.17</v>
      </c>
      <c r="AI294" s="2">
        <f>VLOOKUP(D294,'2021.07'!$D$2:$M$435,7,0)</f>
        <v>19.859</v>
      </c>
      <c r="AJ294" s="2">
        <f t="shared" si="128"/>
        <v>-2.8588</v>
      </c>
      <c r="AL294" s="2" t="str">
        <f>VLOOKUP(D294,[9]Sheet1!$C$1:$H$500,6,0)</f>
        <v>正常应缴</v>
      </c>
    </row>
    <row r="295" ht="20" customHeight="1" spans="1:38">
      <c r="A295" s="38">
        <f t="shared" si="122"/>
        <v>292</v>
      </c>
      <c r="B295" s="41"/>
      <c r="C295" s="11" t="s">
        <v>546</v>
      </c>
      <c r="D295" s="11" t="s">
        <v>547</v>
      </c>
      <c r="E295" s="11">
        <v>3245.4</v>
      </c>
      <c r="F295" s="11">
        <f>VLOOKUP(C295,'[11]9月'!$B:$Q,16,0)</f>
        <v>3245.4</v>
      </c>
      <c r="G295" s="11">
        <v>3245.4</v>
      </c>
      <c r="H295" s="13">
        <v>5228.42</v>
      </c>
      <c r="I295" s="11">
        <f t="shared" si="113"/>
        <v>58.42</v>
      </c>
      <c r="J295" s="11">
        <f>VLOOKUP(C295,[10]补收!$G$2454:$H$2869,2,0)</f>
        <v>58.96</v>
      </c>
      <c r="K295" s="11">
        <f t="shared" si="114"/>
        <v>519.264</v>
      </c>
      <c r="L295" s="11">
        <f>VLOOKUP(C295,[11]Sheet3!$L$1:$O$352,4,0)</f>
        <v>523.776</v>
      </c>
      <c r="M295" s="11">
        <f t="shared" si="120"/>
        <v>22.7178</v>
      </c>
      <c r="N295" s="13">
        <f t="shared" si="115"/>
        <v>444.42</v>
      </c>
      <c r="O295" s="13"/>
      <c r="P295" s="13">
        <f t="shared" si="123"/>
        <v>1627.5578</v>
      </c>
      <c r="Q295" s="11">
        <v>0</v>
      </c>
      <c r="R295" s="11">
        <f t="shared" si="116"/>
        <v>259.63</v>
      </c>
      <c r="S295" s="11">
        <f>VLOOKUP(C295,[11]Sheet3!$A:$B,2,0)</f>
        <v>261.84</v>
      </c>
      <c r="T295" s="11">
        <f t="shared" si="117"/>
        <v>9.74</v>
      </c>
      <c r="U295" s="13">
        <f t="shared" si="121"/>
        <v>104.57</v>
      </c>
      <c r="V295" s="13"/>
      <c r="W295" s="11">
        <f t="shared" si="118"/>
        <v>635.78</v>
      </c>
      <c r="X295" s="11">
        <f t="shared" si="119"/>
        <v>2263.3378</v>
      </c>
      <c r="Y295" s="11"/>
      <c r="Z295" s="2" t="str">
        <f>VLOOKUP(D295,[3]汇总!I$2:J$326,2,0)</f>
        <v>√</v>
      </c>
      <c r="AA295" s="2">
        <f>VLOOKUP(D295,'[4]2021.05'!$E$5:$F$203,2,0)</f>
        <v>4180</v>
      </c>
      <c r="AB295" s="2">
        <f t="shared" si="124"/>
        <v>519.264</v>
      </c>
      <c r="AC295" s="2">
        <f t="shared" si="125"/>
        <v>0</v>
      </c>
      <c r="AD295" s="2">
        <f t="shared" si="126"/>
        <v>259.63</v>
      </c>
      <c r="AE295" s="35" t="str">
        <f>VLOOKUP(C295,[7]export!$B$1:$I$388,8,0)</f>
        <v>226.9</v>
      </c>
      <c r="AF295" s="2">
        <f>VLOOKUP(C295,[8]Sheet1!$B$1:$K$500,9,0)</f>
        <v>8.51</v>
      </c>
      <c r="AG295" s="2">
        <f t="shared" si="127"/>
        <v>1.23</v>
      </c>
      <c r="AH295" s="2">
        <f>VLOOKUP(C295,'2021.06'!$C$2:$M$500,9,0)</f>
        <v>424.17</v>
      </c>
      <c r="AI295" s="2">
        <f>VLOOKUP(D295,'2021.07'!$D$2:$M$435,7,0)</f>
        <v>19.859</v>
      </c>
      <c r="AJ295" s="2">
        <f t="shared" si="128"/>
        <v>-2.8588</v>
      </c>
      <c r="AL295" s="2" t="str">
        <f>VLOOKUP(D295,[9]Sheet1!$C$1:$H$500,6,0)</f>
        <v>正常应缴</v>
      </c>
    </row>
    <row r="296" ht="20" customHeight="1" spans="1:38">
      <c r="A296" s="38">
        <f t="shared" si="122"/>
        <v>293</v>
      </c>
      <c r="B296" s="41"/>
      <c r="C296" s="11" t="s">
        <v>550</v>
      </c>
      <c r="D296" s="11" t="s">
        <v>551</v>
      </c>
      <c r="E296" s="11">
        <v>3245.4</v>
      </c>
      <c r="F296" s="11">
        <f>VLOOKUP(C296,'[11]9月'!$B:$Q,16,0)</f>
        <v>3245.4</v>
      </c>
      <c r="G296" s="11">
        <v>3245.4</v>
      </c>
      <c r="H296" s="13">
        <v>5228.42</v>
      </c>
      <c r="I296" s="11">
        <f t="shared" si="113"/>
        <v>58.42</v>
      </c>
      <c r="J296" s="11">
        <f>VLOOKUP(C296,[10]补收!$G$2454:$H$2869,2,0)</f>
        <v>58.96</v>
      </c>
      <c r="K296" s="11">
        <f t="shared" si="114"/>
        <v>519.264</v>
      </c>
      <c r="L296" s="11">
        <f>VLOOKUP(C296,[11]Sheet3!$L$1:$O$352,4,0)</f>
        <v>523.776</v>
      </c>
      <c r="M296" s="11">
        <f t="shared" si="120"/>
        <v>22.7178</v>
      </c>
      <c r="N296" s="13">
        <f t="shared" si="115"/>
        <v>444.42</v>
      </c>
      <c r="O296" s="13"/>
      <c r="P296" s="13">
        <f t="shared" si="123"/>
        <v>1627.5578</v>
      </c>
      <c r="Q296" s="11">
        <v>0</v>
      </c>
      <c r="R296" s="11">
        <f t="shared" si="116"/>
        <v>259.63</v>
      </c>
      <c r="S296" s="11">
        <f>VLOOKUP(C296,[11]Sheet3!$A:$B,2,0)</f>
        <v>261.84</v>
      </c>
      <c r="T296" s="11">
        <f t="shared" si="117"/>
        <v>9.74</v>
      </c>
      <c r="U296" s="13">
        <f t="shared" si="121"/>
        <v>104.57</v>
      </c>
      <c r="V296" s="13"/>
      <c r="W296" s="11">
        <f t="shared" si="118"/>
        <v>635.78</v>
      </c>
      <c r="X296" s="11">
        <f t="shared" si="119"/>
        <v>2263.3378</v>
      </c>
      <c r="Y296" s="11"/>
      <c r="Z296" s="2" t="str">
        <f>VLOOKUP(D296,[3]汇总!I$2:J$326,2,0)</f>
        <v>√</v>
      </c>
      <c r="AA296" s="2" t="e">
        <f>VLOOKUP(D296,'[4]2021.05'!$E$5:$F$203,2,0)</f>
        <v>#N/A</v>
      </c>
      <c r="AB296" s="2">
        <f t="shared" si="124"/>
        <v>519.264</v>
      </c>
      <c r="AC296" s="2">
        <f t="shared" si="125"/>
        <v>0</v>
      </c>
      <c r="AD296" s="2">
        <f t="shared" si="126"/>
        <v>259.63</v>
      </c>
      <c r="AE296" s="35" t="str">
        <f>VLOOKUP(C296,[7]export!$B$1:$I$388,8,0)</f>
        <v>226.9</v>
      </c>
      <c r="AF296" s="2">
        <f>VLOOKUP(C296,[8]Sheet1!$B$1:$K$500,9,0)</f>
        <v>8.51</v>
      </c>
      <c r="AG296" s="2">
        <f t="shared" si="127"/>
        <v>1.23</v>
      </c>
      <c r="AH296" s="2">
        <f>VLOOKUP(C296,'2021.06'!$C$2:$M$500,9,0)</f>
        <v>424.17</v>
      </c>
      <c r="AI296" s="2">
        <f>VLOOKUP(D296,'2021.07'!$D$2:$M$435,7,0)</f>
        <v>19.859</v>
      </c>
      <c r="AJ296" s="2">
        <f t="shared" si="128"/>
        <v>-2.8588</v>
      </c>
      <c r="AL296" s="2" t="str">
        <f>VLOOKUP(D296,[9]Sheet1!$C$1:$H$500,6,0)</f>
        <v>正常应缴</v>
      </c>
    </row>
    <row r="297" ht="20" customHeight="1" spans="1:38">
      <c r="A297" s="38">
        <f t="shared" si="122"/>
        <v>294</v>
      </c>
      <c r="B297" s="41"/>
      <c r="C297" s="11" t="s">
        <v>556</v>
      </c>
      <c r="D297" s="11" t="s">
        <v>557</v>
      </c>
      <c r="E297" s="11">
        <v>3245.4</v>
      </c>
      <c r="F297" s="11">
        <f>VLOOKUP(C297,'[11]9月'!$B:$Q,16,0)</f>
        <v>3245.4</v>
      </c>
      <c r="G297" s="11">
        <v>3245.4</v>
      </c>
      <c r="H297" s="13">
        <v>5228.42</v>
      </c>
      <c r="I297" s="11">
        <f t="shared" si="113"/>
        <v>58.42</v>
      </c>
      <c r="J297" s="11">
        <f>VLOOKUP(C297,[10]补收!$G$2454:$H$2869,2,0)</f>
        <v>58.96</v>
      </c>
      <c r="K297" s="11">
        <f t="shared" si="114"/>
        <v>519.264</v>
      </c>
      <c r="L297" s="11">
        <f>VLOOKUP(C297,[11]Sheet3!$L$1:$O$352,4,0)</f>
        <v>523.776</v>
      </c>
      <c r="M297" s="11">
        <f t="shared" si="120"/>
        <v>22.7178</v>
      </c>
      <c r="N297" s="13">
        <f t="shared" si="115"/>
        <v>444.42</v>
      </c>
      <c r="O297" s="13"/>
      <c r="P297" s="13">
        <f t="shared" si="123"/>
        <v>1627.5578</v>
      </c>
      <c r="Q297" s="11">
        <v>0</v>
      </c>
      <c r="R297" s="11">
        <f t="shared" si="116"/>
        <v>259.63</v>
      </c>
      <c r="S297" s="11">
        <f>VLOOKUP(C297,[11]Sheet3!$A:$B,2,0)</f>
        <v>261.84</v>
      </c>
      <c r="T297" s="11">
        <f t="shared" si="117"/>
        <v>9.74</v>
      </c>
      <c r="U297" s="13">
        <f t="shared" si="121"/>
        <v>104.57</v>
      </c>
      <c r="V297" s="13"/>
      <c r="W297" s="11">
        <f t="shared" si="118"/>
        <v>635.78</v>
      </c>
      <c r="X297" s="11">
        <f t="shared" si="119"/>
        <v>2263.3378</v>
      </c>
      <c r="Y297" s="11"/>
      <c r="Z297" s="2" t="str">
        <f>VLOOKUP(D297,[3]汇总!I$2:J$326,2,0)</f>
        <v>√</v>
      </c>
      <c r="AA297" s="2" t="e">
        <f>VLOOKUP(D297,'[4]2021.05'!$E$5:$F$203,2,0)</f>
        <v>#N/A</v>
      </c>
      <c r="AB297" s="2">
        <f t="shared" si="124"/>
        <v>519.264</v>
      </c>
      <c r="AC297" s="2">
        <f t="shared" si="125"/>
        <v>0</v>
      </c>
      <c r="AD297" s="2">
        <f t="shared" si="126"/>
        <v>259.63</v>
      </c>
      <c r="AE297" s="35" t="str">
        <f>VLOOKUP(C297,[7]export!$B$1:$I$388,8,0)</f>
        <v>226.9</v>
      </c>
      <c r="AF297" s="2">
        <f>VLOOKUP(C297,[8]Sheet1!$B$1:$K$500,9,0)</f>
        <v>8.51</v>
      </c>
      <c r="AG297" s="2">
        <f t="shared" si="127"/>
        <v>1.23</v>
      </c>
      <c r="AH297" s="2">
        <f>VLOOKUP(C297,'2021.06'!$C$2:$M$500,9,0)</f>
        <v>424.17</v>
      </c>
      <c r="AI297" s="2">
        <f>VLOOKUP(D297,'2021.07'!$D$2:$M$435,7,0)</f>
        <v>19.859</v>
      </c>
      <c r="AJ297" s="2">
        <f t="shared" si="128"/>
        <v>-2.8588</v>
      </c>
      <c r="AL297" s="2" t="str">
        <f>VLOOKUP(D297,[9]Sheet1!$C$1:$H$500,6,0)</f>
        <v>正常应缴</v>
      </c>
    </row>
    <row r="298" ht="20" customHeight="1" spans="1:38">
      <c r="A298" s="38">
        <f t="shared" si="122"/>
        <v>295</v>
      </c>
      <c r="B298" s="41"/>
      <c r="C298" s="11" t="s">
        <v>558</v>
      </c>
      <c r="D298" s="11" t="s">
        <v>559</v>
      </c>
      <c r="E298" s="11">
        <v>3245.4</v>
      </c>
      <c r="F298" s="11">
        <f>VLOOKUP(C298,'[11]9月'!$B:$Q,16,0)</f>
        <v>3245.4</v>
      </c>
      <c r="G298" s="11">
        <v>3245.4</v>
      </c>
      <c r="H298" s="13">
        <v>5228.42</v>
      </c>
      <c r="I298" s="11">
        <f t="shared" si="113"/>
        <v>58.42</v>
      </c>
      <c r="J298" s="11">
        <f>VLOOKUP(C298,[10]补收!$G$2454:$H$2869,2,0)</f>
        <v>29.28</v>
      </c>
      <c r="K298" s="11">
        <f t="shared" si="114"/>
        <v>519.264</v>
      </c>
      <c r="L298" s="11">
        <f>VLOOKUP(C298,[11]Sheet3!$L$1:$O$352,4,0)</f>
        <v>227.752</v>
      </c>
      <c r="M298" s="11">
        <f t="shared" si="120"/>
        <v>22.7178</v>
      </c>
      <c r="N298" s="13">
        <f t="shared" si="115"/>
        <v>444.42</v>
      </c>
      <c r="O298" s="13"/>
      <c r="P298" s="13">
        <f t="shared" si="123"/>
        <v>1301.8538</v>
      </c>
      <c r="Q298" s="11">
        <v>0</v>
      </c>
      <c r="R298" s="11">
        <f t="shared" si="116"/>
        <v>259.63</v>
      </c>
      <c r="S298" s="11">
        <f>VLOOKUP(C298,[11]Sheet3!$A:$B,2,0)</f>
        <v>113.89</v>
      </c>
      <c r="T298" s="11">
        <f t="shared" si="117"/>
        <v>9.74</v>
      </c>
      <c r="U298" s="13">
        <f t="shared" si="121"/>
        <v>104.57</v>
      </c>
      <c r="V298" s="13"/>
      <c r="W298" s="11">
        <f t="shared" si="118"/>
        <v>487.83</v>
      </c>
      <c r="X298" s="11">
        <f t="shared" si="119"/>
        <v>1789.6838</v>
      </c>
      <c r="Y298" s="47"/>
      <c r="Z298" s="2" t="str">
        <f>VLOOKUP(D298,[3]汇总!I$2:J$326,2,0)</f>
        <v>√</v>
      </c>
      <c r="AA298" s="2" t="e">
        <f>VLOOKUP(D298,'[4]2021.05'!$E$5:$F$203,2,0)</f>
        <v>#N/A</v>
      </c>
      <c r="AB298" s="2">
        <f t="shared" si="124"/>
        <v>519.264</v>
      </c>
      <c r="AC298" s="2">
        <f t="shared" si="125"/>
        <v>0</v>
      </c>
      <c r="AD298" s="2">
        <f t="shared" si="126"/>
        <v>259.63</v>
      </c>
      <c r="AE298" s="35" t="str">
        <f>VLOOKUP(C298,[7]export!$B$1:$I$388,8,0)</f>
        <v>243.36</v>
      </c>
      <c r="AF298" s="2">
        <f>VLOOKUP(C298,[8]Sheet1!$B$1:$K$500,9,0)</f>
        <v>9.13</v>
      </c>
      <c r="AG298" s="2">
        <f t="shared" si="127"/>
        <v>0.609999999999999</v>
      </c>
      <c r="AH298" s="2">
        <f>VLOOKUP(C298,'2021.06'!$C$2:$M$500,9,0)</f>
        <v>424.17</v>
      </c>
      <c r="AI298" s="2">
        <f>VLOOKUP(D298,'2021.07'!$D$2:$M$435,7,0)</f>
        <v>21.301</v>
      </c>
      <c r="AJ298" s="2">
        <f t="shared" si="128"/>
        <v>-1.4168</v>
      </c>
      <c r="AL298" s="2" t="str">
        <f>VLOOKUP(D298,[9]Sheet1!$C$1:$H$500,6,0)</f>
        <v>正常应缴</v>
      </c>
    </row>
    <row r="299" ht="20" customHeight="1" spans="1:38">
      <c r="A299" s="38">
        <f t="shared" si="122"/>
        <v>296</v>
      </c>
      <c r="B299" s="41"/>
      <c r="C299" s="11" t="s">
        <v>567</v>
      </c>
      <c r="D299" s="11" t="s">
        <v>568</v>
      </c>
      <c r="E299" s="11">
        <v>3245.4</v>
      </c>
      <c r="F299" s="11">
        <f>VLOOKUP(C299,'[11]9月'!$B:$Q,16,0)</f>
        <v>3245.4</v>
      </c>
      <c r="G299" s="11">
        <v>3245.4</v>
      </c>
      <c r="H299" s="13">
        <v>5228.42</v>
      </c>
      <c r="I299" s="11">
        <f t="shared" si="113"/>
        <v>58.42</v>
      </c>
      <c r="J299" s="11">
        <f>VLOOKUP(C299,[10]补收!$G$2454:$H$2869,2,0)</f>
        <v>29.28</v>
      </c>
      <c r="K299" s="11">
        <f t="shared" si="114"/>
        <v>519.264</v>
      </c>
      <c r="L299" s="11">
        <f>VLOOKUP(C299,[11]Sheet3!$L$1:$O$352,4,0)</f>
        <v>260.288</v>
      </c>
      <c r="M299" s="11">
        <f t="shared" si="120"/>
        <v>22.7178</v>
      </c>
      <c r="N299" s="13">
        <f t="shared" si="115"/>
        <v>444.42</v>
      </c>
      <c r="O299" s="13"/>
      <c r="P299" s="13">
        <f t="shared" si="123"/>
        <v>1334.3898</v>
      </c>
      <c r="Q299" s="11">
        <v>0</v>
      </c>
      <c r="R299" s="11">
        <f t="shared" si="116"/>
        <v>259.63</v>
      </c>
      <c r="S299" s="11">
        <f>VLOOKUP(C299,[11]Sheet3!$A:$B,2,0)</f>
        <v>130.16</v>
      </c>
      <c r="T299" s="11">
        <f t="shared" si="117"/>
        <v>9.74</v>
      </c>
      <c r="U299" s="13">
        <f t="shared" si="121"/>
        <v>104.57</v>
      </c>
      <c r="V299" s="13"/>
      <c r="W299" s="11">
        <f t="shared" si="118"/>
        <v>504.1</v>
      </c>
      <c r="X299" s="11">
        <f t="shared" si="119"/>
        <v>1838.4898</v>
      </c>
      <c r="Y299" s="11"/>
      <c r="Z299" s="2" t="str">
        <f>VLOOKUP(D299,[3]汇总!I$2:J$326,2,0)</f>
        <v>√</v>
      </c>
      <c r="AA299" s="2" t="e">
        <f>VLOOKUP(D299,'[4]2021.05'!$E$5:$F$203,2,0)</f>
        <v>#N/A</v>
      </c>
      <c r="AB299" s="2">
        <f t="shared" si="124"/>
        <v>519.264</v>
      </c>
      <c r="AC299" s="2">
        <f t="shared" si="125"/>
        <v>0</v>
      </c>
      <c r="AD299" s="2">
        <f t="shared" si="126"/>
        <v>259.63</v>
      </c>
      <c r="AE299" s="35" t="str">
        <f>VLOOKUP(C299,[7]export!$B$1:$I$388,8,0)</f>
        <v>243.36</v>
      </c>
      <c r="AF299" s="2">
        <f>VLOOKUP(C299,[8]Sheet1!$B$1:$K$500,9,0)</f>
        <v>9.13</v>
      </c>
      <c r="AG299" s="2">
        <f t="shared" si="127"/>
        <v>0.609999999999999</v>
      </c>
      <c r="AH299" s="2">
        <f>VLOOKUP(C299,'2021.06'!$C$2:$M$500,9,0)</f>
        <v>424.17</v>
      </c>
      <c r="AI299" s="2">
        <f>VLOOKUP(D299,'2021.07'!$D$2:$M$435,7,0)</f>
        <v>21.301</v>
      </c>
      <c r="AJ299" s="2">
        <f t="shared" si="128"/>
        <v>-1.4168</v>
      </c>
      <c r="AL299" s="2" t="str">
        <f>VLOOKUP(D299,[9]Sheet1!$C$1:$H$500,6,0)</f>
        <v>正常应缴</v>
      </c>
    </row>
    <row r="300" ht="20" customHeight="1" spans="1:38">
      <c r="A300" s="38">
        <f t="shared" si="122"/>
        <v>297</v>
      </c>
      <c r="B300" s="41"/>
      <c r="C300" s="11" t="s">
        <v>569</v>
      </c>
      <c r="D300" s="213" t="s">
        <v>570</v>
      </c>
      <c r="E300" s="11">
        <v>3245.4</v>
      </c>
      <c r="F300" s="11">
        <f>VLOOKUP(C300,'[11]9月'!$B:$Q,16,0)</f>
        <v>3245.4</v>
      </c>
      <c r="G300" s="11">
        <v>3245.4</v>
      </c>
      <c r="H300" s="13">
        <v>5228.42</v>
      </c>
      <c r="I300" s="11">
        <f t="shared" si="113"/>
        <v>58.42</v>
      </c>
      <c r="J300" s="11">
        <f>VLOOKUP(C300,[10]补收!$G$2454:$H$2869,2,0)</f>
        <v>29.28</v>
      </c>
      <c r="K300" s="11">
        <f t="shared" si="114"/>
        <v>519.264</v>
      </c>
      <c r="L300" s="11">
        <f>VLOOKUP(C300,[11]Sheet3!$L$1:$O$352,4,0)</f>
        <v>260.288</v>
      </c>
      <c r="M300" s="11">
        <f t="shared" si="120"/>
        <v>22.7178</v>
      </c>
      <c r="N300" s="13">
        <f t="shared" si="115"/>
        <v>444.42</v>
      </c>
      <c r="O300" s="13"/>
      <c r="P300" s="13">
        <f t="shared" si="123"/>
        <v>1334.3898</v>
      </c>
      <c r="Q300" s="11">
        <v>0</v>
      </c>
      <c r="R300" s="11">
        <f t="shared" si="116"/>
        <v>259.63</v>
      </c>
      <c r="S300" s="11">
        <f>VLOOKUP(C300,[11]Sheet3!$A:$B,2,0)</f>
        <v>130.16</v>
      </c>
      <c r="T300" s="11">
        <f t="shared" si="117"/>
        <v>9.74</v>
      </c>
      <c r="U300" s="13">
        <f t="shared" si="121"/>
        <v>104.57</v>
      </c>
      <c r="V300" s="13"/>
      <c r="W300" s="11">
        <f t="shared" si="118"/>
        <v>504.1</v>
      </c>
      <c r="X300" s="11">
        <f t="shared" si="119"/>
        <v>1838.4898</v>
      </c>
      <c r="Y300" s="11"/>
      <c r="Z300" s="2" t="str">
        <f>VLOOKUP(D300,[3]汇总!I$2:J$326,2,0)</f>
        <v>√</v>
      </c>
      <c r="AA300" s="2" t="e">
        <f>VLOOKUP(D300,'[4]2021.05'!$E$5:$F$203,2,0)</f>
        <v>#N/A</v>
      </c>
      <c r="AB300" s="2">
        <f t="shared" si="124"/>
        <v>519.264</v>
      </c>
      <c r="AC300" s="2">
        <f t="shared" si="125"/>
        <v>0</v>
      </c>
      <c r="AD300" s="2">
        <f t="shared" si="126"/>
        <v>259.63</v>
      </c>
      <c r="AE300" s="35" t="str">
        <f>VLOOKUP(C300,[7]export!$B$1:$I$388,8,0)</f>
        <v>243.36</v>
      </c>
      <c r="AF300" s="2">
        <f>VLOOKUP(C300,[8]Sheet1!$B$1:$K$500,9,0)</f>
        <v>9.13</v>
      </c>
      <c r="AG300" s="2">
        <f t="shared" si="127"/>
        <v>0.609999999999999</v>
      </c>
      <c r="AH300" s="2">
        <f>VLOOKUP(C300,'2021.06'!$C$2:$M$500,9,0)</f>
        <v>424.17</v>
      </c>
      <c r="AI300" s="2">
        <f>VLOOKUP(D300,'2021.07'!$D$2:$M$435,7,0)</f>
        <v>21.301</v>
      </c>
      <c r="AJ300" s="2">
        <f t="shared" si="128"/>
        <v>-1.4168</v>
      </c>
      <c r="AL300" s="2" t="str">
        <f>VLOOKUP(D300,[9]Sheet1!$C$1:$H$500,6,0)</f>
        <v>正常应缴</v>
      </c>
    </row>
    <row r="301" ht="20" customHeight="1" spans="1:38">
      <c r="A301" s="38">
        <f t="shared" si="122"/>
        <v>298</v>
      </c>
      <c r="B301" s="41"/>
      <c r="C301" s="11" t="s">
        <v>754</v>
      </c>
      <c r="D301" s="11" t="s">
        <v>755</v>
      </c>
      <c r="E301" s="11">
        <v>3245.4</v>
      </c>
      <c r="F301" s="11">
        <f>VLOOKUP(C301,'[11]9月'!$B:$Q,16,0)</f>
        <v>3245.4</v>
      </c>
      <c r="G301" s="11">
        <v>3245.4</v>
      </c>
      <c r="H301" s="13">
        <v>5228.42</v>
      </c>
      <c r="I301" s="11">
        <f t="shared" si="113"/>
        <v>58.42</v>
      </c>
      <c r="J301" s="11">
        <f>VLOOKUP(C301,[10]补收!$G$2454:$H$2869,2,0)</f>
        <v>21.96</v>
      </c>
      <c r="K301" s="11">
        <f t="shared" si="114"/>
        <v>519.264</v>
      </c>
      <c r="L301" s="11">
        <f>VLOOKUP(C301,[11]Sheet3!$L$1:$O$352,4,0)</f>
        <v>195.216</v>
      </c>
      <c r="M301" s="11">
        <f t="shared" si="120"/>
        <v>22.7178</v>
      </c>
      <c r="N301" s="13">
        <f t="shared" si="115"/>
        <v>444.42</v>
      </c>
      <c r="O301" s="13"/>
      <c r="P301" s="13">
        <f t="shared" si="123"/>
        <v>1261.9978</v>
      </c>
      <c r="Q301" s="11">
        <v>0</v>
      </c>
      <c r="R301" s="11">
        <f t="shared" si="116"/>
        <v>259.63</v>
      </c>
      <c r="S301" s="11">
        <f>VLOOKUP(C301,[11]Sheet3!$A:$B,2,0)</f>
        <v>97.62</v>
      </c>
      <c r="T301" s="11">
        <f t="shared" si="117"/>
        <v>9.74</v>
      </c>
      <c r="U301" s="13">
        <f t="shared" si="121"/>
        <v>104.57</v>
      </c>
      <c r="V301" s="13"/>
      <c r="W301" s="11">
        <f t="shared" si="118"/>
        <v>471.56</v>
      </c>
      <c r="X301" s="11">
        <f t="shared" si="119"/>
        <v>1733.5578</v>
      </c>
      <c r="Y301" s="11"/>
      <c r="Z301" s="2" t="str">
        <f>VLOOKUP(D301,[3]汇总!I$2:J$326,2,0)</f>
        <v>√</v>
      </c>
      <c r="AA301" s="2" t="e">
        <f>VLOOKUP(D301,'[4]2021.05'!$E$5:$F$203,2,0)</f>
        <v>#N/A</v>
      </c>
      <c r="AB301" s="2">
        <f t="shared" si="124"/>
        <v>519.264</v>
      </c>
      <c r="AC301" s="2">
        <f t="shared" si="125"/>
        <v>0</v>
      </c>
      <c r="AD301" s="2">
        <f t="shared" si="126"/>
        <v>259.63</v>
      </c>
      <c r="AE301" s="35" t="str">
        <f>VLOOKUP(C301,[7]export!$B$1:$I$388,8,0)</f>
        <v>243.36</v>
      </c>
      <c r="AF301" s="2">
        <f>VLOOKUP(C301,[8]Sheet1!$B$1:$K$500,9,0)</f>
        <v>9.13</v>
      </c>
      <c r="AG301" s="2">
        <f t="shared" si="127"/>
        <v>0.609999999999999</v>
      </c>
      <c r="AH301" s="2">
        <f>VLOOKUP(C301,'2021.06'!$C$2:$M$500,9,0)</f>
        <v>424.17</v>
      </c>
      <c r="AI301" s="2">
        <f>VLOOKUP(D301,'2021.07'!$D$2:$M$435,7,0)</f>
        <v>21.301</v>
      </c>
      <c r="AJ301" s="2">
        <f t="shared" si="128"/>
        <v>-1.4168</v>
      </c>
      <c r="AL301" s="2" t="str">
        <f>VLOOKUP(D301,[9]Sheet1!$C$1:$H$500,6,0)</f>
        <v>正常应缴</v>
      </c>
    </row>
    <row r="302" ht="20" customHeight="1" spans="1:38">
      <c r="A302" s="38">
        <f t="shared" si="122"/>
        <v>299</v>
      </c>
      <c r="B302" s="41"/>
      <c r="C302" s="11" t="s">
        <v>756</v>
      </c>
      <c r="D302" s="11" t="s">
        <v>757</v>
      </c>
      <c r="E302" s="11">
        <v>3245.4</v>
      </c>
      <c r="F302" s="11">
        <f>VLOOKUP(C302,'[11]9月'!$B:$Q,16,0)</f>
        <v>3245.4</v>
      </c>
      <c r="G302" s="11">
        <v>3245.4</v>
      </c>
      <c r="H302" s="13">
        <v>5228.42</v>
      </c>
      <c r="I302" s="11">
        <f t="shared" si="113"/>
        <v>58.42</v>
      </c>
      <c r="J302" s="11">
        <f>VLOOKUP(C302,[10]补收!$G$2454:$H$2869,2,0)</f>
        <v>21.96</v>
      </c>
      <c r="K302" s="11">
        <f t="shared" si="114"/>
        <v>519.264</v>
      </c>
      <c r="L302" s="11">
        <f>VLOOKUP(C302,[11]Sheet3!$L$1:$O$352,4,0)</f>
        <v>195.216</v>
      </c>
      <c r="M302" s="11">
        <f t="shared" si="120"/>
        <v>22.7178</v>
      </c>
      <c r="N302" s="13">
        <f t="shared" si="115"/>
        <v>444.42</v>
      </c>
      <c r="O302" s="13"/>
      <c r="P302" s="13">
        <f t="shared" si="123"/>
        <v>1261.9978</v>
      </c>
      <c r="Q302" s="11">
        <v>0</v>
      </c>
      <c r="R302" s="11">
        <f t="shared" si="116"/>
        <v>259.63</v>
      </c>
      <c r="S302" s="11">
        <f>VLOOKUP(C302,[11]Sheet3!$A:$B,2,0)</f>
        <v>97.62</v>
      </c>
      <c r="T302" s="11">
        <f t="shared" si="117"/>
        <v>9.74</v>
      </c>
      <c r="U302" s="13">
        <f t="shared" si="121"/>
        <v>104.57</v>
      </c>
      <c r="V302" s="13"/>
      <c r="W302" s="11">
        <f t="shared" si="118"/>
        <v>471.56</v>
      </c>
      <c r="X302" s="11">
        <f t="shared" si="119"/>
        <v>1733.5578</v>
      </c>
      <c r="Y302" s="11"/>
      <c r="Z302" s="2" t="str">
        <f>VLOOKUP(D302,[3]汇总!I$2:J$326,2,0)</f>
        <v>√</v>
      </c>
      <c r="AA302" s="2" t="e">
        <f>VLOOKUP(D302,'[4]2021.05'!$E$5:$F$203,2,0)</f>
        <v>#N/A</v>
      </c>
      <c r="AB302" s="2">
        <f t="shared" si="124"/>
        <v>519.264</v>
      </c>
      <c r="AC302" s="2">
        <f t="shared" si="125"/>
        <v>0</v>
      </c>
      <c r="AD302" s="2">
        <f t="shared" si="126"/>
        <v>259.63</v>
      </c>
      <c r="AE302" s="35" t="str">
        <f>VLOOKUP(C302,[7]export!$B$1:$I$388,8,0)</f>
        <v>243.36</v>
      </c>
      <c r="AF302" s="2">
        <f>VLOOKUP(C302,[8]Sheet1!$B$1:$K$500,9,0)</f>
        <v>9.13</v>
      </c>
      <c r="AG302" s="2">
        <f t="shared" si="127"/>
        <v>0.609999999999999</v>
      </c>
      <c r="AH302" s="2">
        <f>VLOOKUP(C302,'2021.06'!$C$2:$M$500,9,0)</f>
        <v>424.17</v>
      </c>
      <c r="AI302" s="2">
        <f>VLOOKUP(D302,'2021.07'!$D$2:$M$435,7,0)</f>
        <v>21.301</v>
      </c>
      <c r="AJ302" s="2">
        <f t="shared" si="128"/>
        <v>-1.4168</v>
      </c>
      <c r="AL302" s="2" t="str">
        <f>VLOOKUP(D302,[9]Sheet1!$C$1:$H$500,6,0)</f>
        <v>正常应缴</v>
      </c>
    </row>
    <row r="303" ht="20" customHeight="1" spans="1:38">
      <c r="A303" s="38">
        <f t="shared" si="122"/>
        <v>300</v>
      </c>
      <c r="B303" s="41"/>
      <c r="C303" s="11" t="s">
        <v>815</v>
      </c>
      <c r="D303" s="11" t="s">
        <v>816</v>
      </c>
      <c r="E303" s="11">
        <v>3245.4</v>
      </c>
      <c r="F303" s="11">
        <f>VLOOKUP(C303,'[11]9月'!$B:$Q,16,0)</f>
        <v>3245.4</v>
      </c>
      <c r="G303" s="11">
        <v>3245.4</v>
      </c>
      <c r="H303" s="13">
        <v>5228.42</v>
      </c>
      <c r="I303" s="11">
        <f t="shared" si="113"/>
        <v>58.42</v>
      </c>
      <c r="J303" s="11">
        <f>VLOOKUP(C303,[10]补收!$G$2454:$H$2869,2,0)</f>
        <v>18.3</v>
      </c>
      <c r="K303" s="11">
        <f t="shared" si="114"/>
        <v>519.264</v>
      </c>
      <c r="L303" s="11">
        <f>VLOOKUP(C303,[11]Sheet3!$L$1:$O$352,4,0)</f>
        <v>162.68</v>
      </c>
      <c r="M303" s="11">
        <f t="shared" si="120"/>
        <v>22.7178</v>
      </c>
      <c r="N303" s="13">
        <f t="shared" si="115"/>
        <v>444.42</v>
      </c>
      <c r="O303" s="13"/>
      <c r="P303" s="13">
        <f t="shared" si="123"/>
        <v>1225.8018</v>
      </c>
      <c r="Q303" s="11">
        <v>0</v>
      </c>
      <c r="R303" s="11">
        <f t="shared" si="116"/>
        <v>259.63</v>
      </c>
      <c r="S303" s="11">
        <f>VLOOKUP(C303,[11]Sheet3!$A:$B,2,0)</f>
        <v>81.35</v>
      </c>
      <c r="T303" s="11">
        <f t="shared" si="117"/>
        <v>9.74</v>
      </c>
      <c r="U303" s="13">
        <f t="shared" si="121"/>
        <v>104.57</v>
      </c>
      <c r="V303" s="13"/>
      <c r="W303" s="11">
        <f t="shared" si="118"/>
        <v>455.29</v>
      </c>
      <c r="X303" s="11">
        <f t="shared" si="119"/>
        <v>1681.0918</v>
      </c>
      <c r="Y303" s="11"/>
      <c r="Z303" s="2" t="str">
        <f>VLOOKUP(D303,[3]汇总!I$2:J$326,2,0)</f>
        <v>√</v>
      </c>
      <c r="AA303" s="2" t="e">
        <f>VLOOKUP(D303,'[4]2021.05'!$E$5:$F$203,2,0)</f>
        <v>#N/A</v>
      </c>
      <c r="AB303" s="2">
        <f t="shared" si="124"/>
        <v>519.264</v>
      </c>
      <c r="AC303" s="2">
        <f t="shared" si="125"/>
        <v>0</v>
      </c>
      <c r="AD303" s="2">
        <f t="shared" si="126"/>
        <v>259.63</v>
      </c>
      <c r="AE303" s="35" t="str">
        <f>VLOOKUP(C303,[7]export!$B$1:$I$388,8,0)</f>
        <v>243.36</v>
      </c>
      <c r="AF303" s="2">
        <f>VLOOKUP(C303,[8]Sheet1!$B$1:$K$500,9,0)</f>
        <v>9.13</v>
      </c>
      <c r="AG303" s="2">
        <f t="shared" si="127"/>
        <v>0.609999999999999</v>
      </c>
      <c r="AH303" s="2">
        <f>VLOOKUP(C303,'2021.06'!$C$2:$M$500,9,0)</f>
        <v>424.17</v>
      </c>
      <c r="AI303" s="2">
        <f>VLOOKUP(D303,'2021.07'!$D$2:$M$435,7,0)</f>
        <v>21.301</v>
      </c>
      <c r="AJ303" s="2">
        <f t="shared" si="128"/>
        <v>-1.4168</v>
      </c>
      <c r="AL303" s="2" t="str">
        <f>VLOOKUP(D303,[9]Sheet1!$C$1:$H$500,6,0)</f>
        <v>正常应缴</v>
      </c>
    </row>
    <row r="304" ht="20" customHeight="1" spans="1:38">
      <c r="A304" s="38">
        <f t="shared" si="122"/>
        <v>301</v>
      </c>
      <c r="B304" s="41"/>
      <c r="C304" s="11" t="s">
        <v>819</v>
      </c>
      <c r="D304" s="11" t="s">
        <v>820</v>
      </c>
      <c r="E304" s="11">
        <v>3245.4</v>
      </c>
      <c r="F304" s="11">
        <f>VLOOKUP(C304,'[11]9月'!$B:$Q,16,0)</f>
        <v>3245.4</v>
      </c>
      <c r="G304" s="11">
        <v>3245.4</v>
      </c>
      <c r="H304" s="13">
        <v>5228.42</v>
      </c>
      <c r="I304" s="11">
        <f t="shared" si="113"/>
        <v>58.42</v>
      </c>
      <c r="J304" s="11">
        <f>VLOOKUP(C304,[10]补收!$G$2454:$H$2869,2,0)</f>
        <v>18.3</v>
      </c>
      <c r="K304" s="11">
        <f t="shared" si="114"/>
        <v>519.264</v>
      </c>
      <c r="L304" s="11">
        <f>VLOOKUP(C304,[11]Sheet3!$L$1:$O$352,4,0)</f>
        <v>162.68</v>
      </c>
      <c r="M304" s="11">
        <f t="shared" si="120"/>
        <v>22.7178</v>
      </c>
      <c r="N304" s="13">
        <f t="shared" si="115"/>
        <v>444.42</v>
      </c>
      <c r="O304" s="13"/>
      <c r="P304" s="13">
        <f t="shared" si="123"/>
        <v>1225.8018</v>
      </c>
      <c r="Q304" s="11">
        <v>0</v>
      </c>
      <c r="R304" s="11">
        <f t="shared" si="116"/>
        <v>259.63</v>
      </c>
      <c r="S304" s="11">
        <f>VLOOKUP(C304,[11]Sheet3!$A:$B,2,0)</f>
        <v>81.35</v>
      </c>
      <c r="T304" s="11">
        <f t="shared" si="117"/>
        <v>9.74</v>
      </c>
      <c r="U304" s="13">
        <f t="shared" si="121"/>
        <v>104.57</v>
      </c>
      <c r="V304" s="13"/>
      <c r="W304" s="11">
        <f t="shared" si="118"/>
        <v>455.29</v>
      </c>
      <c r="X304" s="11">
        <f t="shared" si="119"/>
        <v>1681.0918</v>
      </c>
      <c r="Y304" s="11"/>
      <c r="Z304" s="2" t="str">
        <f>VLOOKUP(D304,[3]汇总!I$2:J$326,2,0)</f>
        <v>√</v>
      </c>
      <c r="AA304" s="2" t="e">
        <f>VLOOKUP(D304,'[4]2021.05'!$E$5:$F$203,2,0)</f>
        <v>#N/A</v>
      </c>
      <c r="AB304" s="2">
        <f t="shared" si="124"/>
        <v>519.264</v>
      </c>
      <c r="AC304" s="2">
        <f t="shared" si="125"/>
        <v>0</v>
      </c>
      <c r="AD304" s="2">
        <f t="shared" si="126"/>
        <v>259.63</v>
      </c>
      <c r="AE304" s="35" t="str">
        <f>VLOOKUP(C304,[7]export!$B$1:$I$388,8,0)</f>
        <v>243.36</v>
      </c>
      <c r="AF304" s="2">
        <f>VLOOKUP(C304,[8]Sheet1!$B$1:$K$500,9,0)</f>
        <v>9.13</v>
      </c>
      <c r="AG304" s="2">
        <f t="shared" si="127"/>
        <v>0.609999999999999</v>
      </c>
      <c r="AH304" s="2">
        <f>VLOOKUP(C304,'2021.06'!$C$2:$M$500,9,0)</f>
        <v>424.17</v>
      </c>
      <c r="AI304" s="2">
        <f>VLOOKUP(D304,'2021.07'!$D$2:$M$435,7,0)</f>
        <v>21.301</v>
      </c>
      <c r="AJ304" s="2">
        <f t="shared" si="128"/>
        <v>-1.4168</v>
      </c>
      <c r="AL304" s="2" t="str">
        <f>VLOOKUP(D304,[9]Sheet1!$C$1:$H$500,6,0)</f>
        <v>正常应缴</v>
      </c>
    </row>
    <row r="305" ht="20" customHeight="1" spans="1:38">
      <c r="A305" s="38">
        <f t="shared" si="122"/>
        <v>302</v>
      </c>
      <c r="B305" s="41"/>
      <c r="C305" s="11" t="s">
        <v>821</v>
      </c>
      <c r="D305" s="11" t="s">
        <v>822</v>
      </c>
      <c r="E305" s="11">
        <v>3245.4</v>
      </c>
      <c r="F305" s="11">
        <f>VLOOKUP(C305,'[11]9月'!$B:$Q,16,0)</f>
        <v>3245.4</v>
      </c>
      <c r="G305" s="11">
        <v>3245.4</v>
      </c>
      <c r="H305" s="13">
        <v>5228.42</v>
      </c>
      <c r="I305" s="11">
        <f t="shared" si="113"/>
        <v>58.42</v>
      </c>
      <c r="J305" s="11">
        <f>VLOOKUP(C305,[10]补收!$G$2454:$H$2869,2,0)</f>
        <v>18.3</v>
      </c>
      <c r="K305" s="11">
        <f t="shared" si="114"/>
        <v>519.264</v>
      </c>
      <c r="L305" s="11">
        <f>VLOOKUP(C305,[11]Sheet3!$L$1:$O$352,4,0)</f>
        <v>162.68</v>
      </c>
      <c r="M305" s="11">
        <f t="shared" si="120"/>
        <v>22.7178</v>
      </c>
      <c r="N305" s="13">
        <f t="shared" si="115"/>
        <v>444.42</v>
      </c>
      <c r="O305" s="13"/>
      <c r="P305" s="13">
        <f t="shared" si="123"/>
        <v>1225.8018</v>
      </c>
      <c r="Q305" s="11">
        <v>0</v>
      </c>
      <c r="R305" s="11">
        <f t="shared" si="116"/>
        <v>259.63</v>
      </c>
      <c r="S305" s="11">
        <f>VLOOKUP(C305,[11]Sheet3!$A:$B,2,0)</f>
        <v>81.35</v>
      </c>
      <c r="T305" s="11">
        <f t="shared" si="117"/>
        <v>9.74</v>
      </c>
      <c r="U305" s="13">
        <f t="shared" si="121"/>
        <v>104.57</v>
      </c>
      <c r="V305" s="13"/>
      <c r="W305" s="11">
        <f t="shared" si="118"/>
        <v>455.29</v>
      </c>
      <c r="X305" s="11">
        <f t="shared" si="119"/>
        <v>1681.0918</v>
      </c>
      <c r="Y305" s="11"/>
      <c r="Z305" s="2" t="str">
        <f>VLOOKUP(D305,[3]汇总!I$2:J$326,2,0)</f>
        <v>√</v>
      </c>
      <c r="AA305" s="2" t="e">
        <f>VLOOKUP(D305,'[4]2021.05'!$E$5:$F$203,2,0)</f>
        <v>#N/A</v>
      </c>
      <c r="AB305" s="2">
        <f t="shared" si="124"/>
        <v>519.264</v>
      </c>
      <c r="AC305" s="2">
        <f t="shared" si="125"/>
        <v>0</v>
      </c>
      <c r="AD305" s="2">
        <f t="shared" si="126"/>
        <v>259.63</v>
      </c>
      <c r="AE305" s="35" t="str">
        <f>VLOOKUP(C305,[7]export!$B$1:$I$388,8,0)</f>
        <v>243.36</v>
      </c>
      <c r="AF305" s="2">
        <f>VLOOKUP(C305,[8]Sheet1!$B$1:$K$500,9,0)</f>
        <v>9.13</v>
      </c>
      <c r="AG305" s="2">
        <f t="shared" si="127"/>
        <v>0.609999999999999</v>
      </c>
      <c r="AH305" s="2">
        <f>VLOOKUP(C305,'2021.06'!$C$2:$M$500,9,0)</f>
        <v>424.17</v>
      </c>
      <c r="AI305" s="2">
        <f>VLOOKUP(D305,'2021.07'!$D$2:$M$435,7,0)</f>
        <v>21.301</v>
      </c>
      <c r="AJ305" s="2">
        <f t="shared" si="128"/>
        <v>-1.4168</v>
      </c>
      <c r="AL305" s="2" t="str">
        <f>VLOOKUP(D305,[9]Sheet1!$C$1:$H$500,6,0)</f>
        <v>正常应缴</v>
      </c>
    </row>
    <row r="306" ht="20" customHeight="1" spans="1:38">
      <c r="A306" s="38">
        <f t="shared" si="122"/>
        <v>303</v>
      </c>
      <c r="B306" s="41"/>
      <c r="C306" s="11" t="s">
        <v>823</v>
      </c>
      <c r="D306" s="11" t="s">
        <v>824</v>
      </c>
      <c r="E306" s="11">
        <v>3245.4</v>
      </c>
      <c r="F306" s="11">
        <f>VLOOKUP(C306,'[11]9月'!$B:$Q,16,0)</f>
        <v>3245.4</v>
      </c>
      <c r="G306" s="11">
        <v>3245.4</v>
      </c>
      <c r="H306" s="13">
        <v>5228.42</v>
      </c>
      <c r="I306" s="11">
        <f t="shared" si="113"/>
        <v>58.42</v>
      </c>
      <c r="J306" s="11">
        <f>VLOOKUP(C306,[10]补收!$G$2454:$H$2869,2,0)</f>
        <v>18.3</v>
      </c>
      <c r="K306" s="11">
        <f t="shared" si="114"/>
        <v>519.264</v>
      </c>
      <c r="L306" s="11">
        <f>VLOOKUP(C306,[11]Sheet3!$L$1:$O$352,4,0)</f>
        <v>162.68</v>
      </c>
      <c r="M306" s="11">
        <f t="shared" si="120"/>
        <v>22.7178</v>
      </c>
      <c r="N306" s="13">
        <f t="shared" si="115"/>
        <v>444.42</v>
      </c>
      <c r="O306" s="13"/>
      <c r="P306" s="13">
        <f t="shared" si="123"/>
        <v>1225.8018</v>
      </c>
      <c r="Q306" s="11">
        <v>0</v>
      </c>
      <c r="R306" s="11">
        <f t="shared" si="116"/>
        <v>259.63</v>
      </c>
      <c r="S306" s="11">
        <f>VLOOKUP(C306,[11]Sheet3!$A:$B,2,0)</f>
        <v>81.35</v>
      </c>
      <c r="T306" s="11">
        <f t="shared" si="117"/>
        <v>9.74</v>
      </c>
      <c r="U306" s="13">
        <f t="shared" si="121"/>
        <v>104.57</v>
      </c>
      <c r="V306" s="13"/>
      <c r="W306" s="11">
        <f t="shared" si="118"/>
        <v>455.29</v>
      </c>
      <c r="X306" s="11">
        <f t="shared" si="119"/>
        <v>1681.0918</v>
      </c>
      <c r="Y306" s="11"/>
      <c r="Z306" s="2" t="str">
        <f>VLOOKUP(D306,[3]汇总!I$2:J$326,2,0)</f>
        <v>√</v>
      </c>
      <c r="AA306" s="2" t="e">
        <f>VLOOKUP(D306,'[4]2021.05'!$E$5:$F$203,2,0)</f>
        <v>#N/A</v>
      </c>
      <c r="AB306" s="2">
        <f t="shared" si="124"/>
        <v>519.264</v>
      </c>
      <c r="AC306" s="2">
        <f t="shared" si="125"/>
        <v>0</v>
      </c>
      <c r="AD306" s="2">
        <f t="shared" si="126"/>
        <v>259.63</v>
      </c>
      <c r="AE306" s="35" t="str">
        <f>VLOOKUP(C306,[7]export!$B$1:$I$388,8,0)</f>
        <v>243.36</v>
      </c>
      <c r="AF306" s="2">
        <f>VLOOKUP(C306,[8]Sheet1!$B$1:$K$500,9,0)</f>
        <v>9.13</v>
      </c>
      <c r="AG306" s="2">
        <f t="shared" si="127"/>
        <v>0.609999999999999</v>
      </c>
      <c r="AH306" s="2">
        <f>VLOOKUP(C306,'2021.06'!$C$2:$M$500,9,0)</f>
        <v>424.17</v>
      </c>
      <c r="AI306" s="2">
        <f>VLOOKUP(D306,'2021.07'!$D$2:$M$435,7,0)</f>
        <v>21.301</v>
      </c>
      <c r="AJ306" s="2">
        <f t="shared" si="128"/>
        <v>-1.4168</v>
      </c>
      <c r="AL306" s="2" t="str">
        <f>VLOOKUP(D306,[9]Sheet1!$C$1:$H$500,6,0)</f>
        <v>正常应缴</v>
      </c>
    </row>
    <row r="307" ht="20" customHeight="1" spans="1:38">
      <c r="A307" s="38">
        <f t="shared" si="122"/>
        <v>304</v>
      </c>
      <c r="B307" s="41"/>
      <c r="C307" s="11" t="s">
        <v>825</v>
      </c>
      <c r="D307" s="17" t="s">
        <v>826</v>
      </c>
      <c r="E307" s="11">
        <v>3245.4</v>
      </c>
      <c r="F307" s="11">
        <f>VLOOKUP(C307,'[11]9月'!$B:$Q,16,0)</f>
        <v>3245.4</v>
      </c>
      <c r="G307" s="11">
        <v>3245.4</v>
      </c>
      <c r="H307" s="13">
        <v>5228.42</v>
      </c>
      <c r="I307" s="11">
        <f t="shared" si="113"/>
        <v>58.42</v>
      </c>
      <c r="J307" s="11">
        <f>VLOOKUP(C307,[10]补收!$G$2454:$H$2869,2,0)</f>
        <v>18.3</v>
      </c>
      <c r="K307" s="11">
        <f t="shared" si="114"/>
        <v>519.264</v>
      </c>
      <c r="L307" s="11">
        <f>VLOOKUP(C307,[11]Sheet3!$L$1:$O$352,4,0)</f>
        <v>162.68</v>
      </c>
      <c r="M307" s="11">
        <f t="shared" si="120"/>
        <v>22.7178</v>
      </c>
      <c r="N307" s="13">
        <f t="shared" si="115"/>
        <v>444.42</v>
      </c>
      <c r="O307" s="13"/>
      <c r="P307" s="13">
        <f t="shared" si="123"/>
        <v>1225.8018</v>
      </c>
      <c r="Q307" s="11">
        <v>0</v>
      </c>
      <c r="R307" s="11">
        <f t="shared" si="116"/>
        <v>259.63</v>
      </c>
      <c r="S307" s="11">
        <f>VLOOKUP(C307,[11]Sheet3!$A:$B,2,0)</f>
        <v>81.35</v>
      </c>
      <c r="T307" s="11">
        <f t="shared" si="117"/>
        <v>9.74</v>
      </c>
      <c r="U307" s="13">
        <f t="shared" si="121"/>
        <v>104.57</v>
      </c>
      <c r="V307" s="13"/>
      <c r="W307" s="11">
        <f t="shared" si="118"/>
        <v>455.29</v>
      </c>
      <c r="X307" s="11">
        <f t="shared" si="119"/>
        <v>1681.0918</v>
      </c>
      <c r="Y307" s="11"/>
      <c r="Z307" s="2" t="str">
        <f>VLOOKUP(D307,[3]汇总!I$2:J$326,2,0)</f>
        <v>√</v>
      </c>
      <c r="AA307" s="2" t="e">
        <f>VLOOKUP(D307,'[4]2021.05'!$E$5:$F$203,2,0)</f>
        <v>#N/A</v>
      </c>
      <c r="AB307" s="2">
        <f t="shared" si="124"/>
        <v>519.264</v>
      </c>
      <c r="AC307" s="2">
        <f t="shared" si="125"/>
        <v>0</v>
      </c>
      <c r="AD307" s="2">
        <f t="shared" si="126"/>
        <v>259.63</v>
      </c>
      <c r="AE307" s="35" t="str">
        <f>VLOOKUP(C307,[7]export!$B$1:$I$388,8,0)</f>
        <v>243.36</v>
      </c>
      <c r="AF307" s="2">
        <f>VLOOKUP(C307,[8]Sheet1!$B$1:$K$500,9,0)</f>
        <v>9.13</v>
      </c>
      <c r="AG307" s="2">
        <f t="shared" si="127"/>
        <v>0.609999999999999</v>
      </c>
      <c r="AH307" s="2">
        <f>VLOOKUP(C307,'2021.06'!$C$2:$M$500,9,0)</f>
        <v>424.17</v>
      </c>
      <c r="AI307" s="2">
        <f>VLOOKUP(D307,'2021.07'!$D$2:$M$435,7,0)</f>
        <v>21.301</v>
      </c>
      <c r="AJ307" s="2">
        <f t="shared" si="128"/>
        <v>-1.4168</v>
      </c>
      <c r="AL307" s="2" t="str">
        <f>VLOOKUP(D307,[9]Sheet1!$C$1:$H$500,6,0)</f>
        <v>正常应缴</v>
      </c>
    </row>
    <row r="308" ht="20" customHeight="1" spans="1:38">
      <c r="A308" s="38">
        <f t="shared" si="122"/>
        <v>305</v>
      </c>
      <c r="B308" s="41"/>
      <c r="C308" s="11" t="s">
        <v>895</v>
      </c>
      <c r="D308" s="211" t="s">
        <v>896</v>
      </c>
      <c r="E308" s="11">
        <v>3245.4</v>
      </c>
      <c r="F308" s="11">
        <f>VLOOKUP(C308,'[11]9月'!$B:$Q,16,0)</f>
        <v>3245.4</v>
      </c>
      <c r="G308" s="11">
        <v>3245.4</v>
      </c>
      <c r="H308" s="13">
        <v>5228.42</v>
      </c>
      <c r="I308" s="11">
        <f t="shared" si="113"/>
        <v>58.42</v>
      </c>
      <c r="J308" s="11">
        <f>VLOOKUP(C308,[10]补收!$G$2454:$H$2869,2,0)</f>
        <v>14.64</v>
      </c>
      <c r="K308" s="11">
        <f t="shared" si="114"/>
        <v>519.264</v>
      </c>
      <c r="L308" s="11">
        <f>VLOOKUP(C308,[11]Sheet3!$L$1:$O$352,4,0)</f>
        <v>130.144</v>
      </c>
      <c r="M308" s="11">
        <f t="shared" si="120"/>
        <v>22.7178</v>
      </c>
      <c r="N308" s="13">
        <f t="shared" si="115"/>
        <v>444.42</v>
      </c>
      <c r="O308" s="13"/>
      <c r="P308" s="13">
        <f t="shared" si="123"/>
        <v>1189.6058</v>
      </c>
      <c r="Q308" s="11">
        <v>0</v>
      </c>
      <c r="R308" s="11">
        <f t="shared" si="116"/>
        <v>259.63</v>
      </c>
      <c r="S308" s="11">
        <f>VLOOKUP(C308,[11]Sheet3!$A:$B,2,0)</f>
        <v>65.08</v>
      </c>
      <c r="T308" s="11">
        <f t="shared" si="117"/>
        <v>9.74</v>
      </c>
      <c r="U308" s="13">
        <f t="shared" si="121"/>
        <v>104.57</v>
      </c>
      <c r="V308" s="13"/>
      <c r="W308" s="11">
        <f t="shared" si="118"/>
        <v>439.02</v>
      </c>
      <c r="X308" s="11">
        <f t="shared" si="119"/>
        <v>1628.6258</v>
      </c>
      <c r="Y308" s="11"/>
      <c r="AA308" s="2" t="e">
        <f>VLOOKUP(D308,'[4]2021.05'!$E$5:$F$203,2,0)</f>
        <v>#N/A</v>
      </c>
      <c r="AB308" s="2">
        <f t="shared" si="124"/>
        <v>519.264</v>
      </c>
      <c r="AC308" s="2">
        <f t="shared" si="125"/>
        <v>0</v>
      </c>
      <c r="AD308" s="2">
        <f t="shared" si="126"/>
        <v>259.63</v>
      </c>
      <c r="AE308" s="35" t="str">
        <f>VLOOKUP(C308,[7]export!$B$1:$I$388,8,0)</f>
        <v>243.36</v>
      </c>
      <c r="AF308" s="2">
        <f>VLOOKUP(C308,[8]Sheet1!$B$1:$K$500,9,0)</f>
        <v>9.13</v>
      </c>
      <c r="AG308" s="2">
        <f t="shared" si="127"/>
        <v>0.609999999999999</v>
      </c>
      <c r="AH308" s="2">
        <f>VLOOKUP(C308,'2021.06'!$C$2:$M$500,9,0)</f>
        <v>424.17</v>
      </c>
      <c r="AI308" s="2">
        <f>VLOOKUP(D308,'2021.07'!$D$2:$M$435,7,0)</f>
        <v>21.301</v>
      </c>
      <c r="AJ308" s="2">
        <f t="shared" si="128"/>
        <v>-1.4168</v>
      </c>
      <c r="AL308" s="2" t="str">
        <f>VLOOKUP(D308,[9]Sheet1!$C$1:$H$500,6,0)</f>
        <v>正常应缴</v>
      </c>
    </row>
    <row r="309" ht="20" customHeight="1" spans="1:38">
      <c r="A309" s="38">
        <f t="shared" si="122"/>
        <v>306</v>
      </c>
      <c r="B309" s="41"/>
      <c r="C309" s="11" t="s">
        <v>903</v>
      </c>
      <c r="D309" s="17" t="s">
        <v>904</v>
      </c>
      <c r="E309" s="11">
        <v>3245.4</v>
      </c>
      <c r="F309" s="11">
        <f>VLOOKUP(C309,'[11]9月'!$B:$Q,16,0)</f>
        <v>3245.4</v>
      </c>
      <c r="G309" s="11">
        <v>3245.4</v>
      </c>
      <c r="H309" s="13">
        <v>5228.42</v>
      </c>
      <c r="I309" s="11">
        <f t="shared" si="113"/>
        <v>58.42</v>
      </c>
      <c r="J309" s="11">
        <f>VLOOKUP(C309,[10]补收!$G$2454:$H$2869,2,0)</f>
        <v>14.64</v>
      </c>
      <c r="K309" s="11">
        <f t="shared" si="114"/>
        <v>519.264</v>
      </c>
      <c r="L309" s="11">
        <f>VLOOKUP(C309,[11]Sheet3!$L$1:$O$352,4,0)</f>
        <v>130.144</v>
      </c>
      <c r="M309" s="11">
        <f t="shared" si="120"/>
        <v>22.7178</v>
      </c>
      <c r="N309" s="13">
        <f t="shared" si="115"/>
        <v>444.42</v>
      </c>
      <c r="O309" s="13"/>
      <c r="P309" s="13">
        <f t="shared" si="123"/>
        <v>1189.6058</v>
      </c>
      <c r="Q309" s="11">
        <v>0</v>
      </c>
      <c r="R309" s="11">
        <f t="shared" si="116"/>
        <v>259.63</v>
      </c>
      <c r="S309" s="11">
        <f>VLOOKUP(C309,[11]Sheet3!$A:$B,2,0)</f>
        <v>65.08</v>
      </c>
      <c r="T309" s="11">
        <f t="shared" si="117"/>
        <v>9.74</v>
      </c>
      <c r="U309" s="13">
        <f t="shared" si="121"/>
        <v>104.57</v>
      </c>
      <c r="V309" s="13"/>
      <c r="W309" s="11">
        <f t="shared" si="118"/>
        <v>439.02</v>
      </c>
      <c r="X309" s="11">
        <f t="shared" si="119"/>
        <v>1628.6258</v>
      </c>
      <c r="Y309" s="11"/>
      <c r="AA309" s="2" t="e">
        <f>VLOOKUP(D309,'[4]2021.05'!$E$5:$F$203,2,0)</f>
        <v>#N/A</v>
      </c>
      <c r="AB309" s="2">
        <f t="shared" si="124"/>
        <v>519.264</v>
      </c>
      <c r="AC309" s="2">
        <f t="shared" si="125"/>
        <v>0</v>
      </c>
      <c r="AD309" s="2">
        <f t="shared" si="126"/>
        <v>259.63</v>
      </c>
      <c r="AE309" s="35" t="str">
        <f>VLOOKUP(C309,[7]export!$B$1:$I$388,8,0)</f>
        <v>243.36</v>
      </c>
      <c r="AF309" s="2">
        <f>VLOOKUP(C309,[8]Sheet1!$B$1:$K$500,9,0)</f>
        <v>9.13</v>
      </c>
      <c r="AG309" s="2">
        <f t="shared" si="127"/>
        <v>0.609999999999999</v>
      </c>
      <c r="AH309" s="2">
        <f>VLOOKUP(C309,'2021.06'!$C$2:$M$500,9,0)</f>
        <v>424.17</v>
      </c>
      <c r="AI309" s="2">
        <f>VLOOKUP(D309,'2021.07'!$D$2:$M$435,7,0)</f>
        <v>21.301</v>
      </c>
      <c r="AJ309" s="2">
        <f t="shared" si="128"/>
        <v>-1.4168</v>
      </c>
      <c r="AL309" s="2" t="str">
        <f>VLOOKUP(D309,[9]Sheet1!$C$1:$H$500,6,0)</f>
        <v>正常应缴</v>
      </c>
    </row>
    <row r="310" ht="20" customHeight="1" spans="1:38">
      <c r="A310" s="38">
        <f t="shared" si="122"/>
        <v>307</v>
      </c>
      <c r="B310" s="41"/>
      <c r="C310" s="84" t="s">
        <v>999</v>
      </c>
      <c r="D310" s="84" t="s">
        <v>1000</v>
      </c>
      <c r="E310" s="11">
        <v>3245.4</v>
      </c>
      <c r="F310" s="11">
        <f>VLOOKUP(C310,'[11]9月'!$B:$Q,16,0)</f>
        <v>3245.4</v>
      </c>
      <c r="G310" s="11">
        <v>3245.4</v>
      </c>
      <c r="H310" s="13">
        <v>0</v>
      </c>
      <c r="I310" s="11">
        <f t="shared" si="113"/>
        <v>58.42</v>
      </c>
      <c r="J310" s="11">
        <f>VLOOKUP(C310,[10]补收!$G$2454:$H$2869,2,0)</f>
        <v>10.98</v>
      </c>
      <c r="K310" s="11">
        <f t="shared" si="114"/>
        <v>519.264</v>
      </c>
      <c r="L310" s="11">
        <f>VLOOKUP(C310,[11]Sheet3!$L$1:$O$352,4,0)</f>
        <v>97.608</v>
      </c>
      <c r="M310" s="11">
        <f t="shared" si="120"/>
        <v>22.7178</v>
      </c>
      <c r="N310" s="13">
        <f t="shared" si="115"/>
        <v>0</v>
      </c>
      <c r="O310" s="13"/>
      <c r="P310" s="13">
        <f t="shared" si="123"/>
        <v>708.9898</v>
      </c>
      <c r="Q310" s="11">
        <v>0</v>
      </c>
      <c r="R310" s="11">
        <f t="shared" si="116"/>
        <v>259.63</v>
      </c>
      <c r="S310" s="11">
        <f>VLOOKUP(C310,[11]Sheet3!$A:$B,2,0)</f>
        <v>48.81</v>
      </c>
      <c r="T310" s="11">
        <f t="shared" si="117"/>
        <v>9.74</v>
      </c>
      <c r="U310" s="13">
        <f t="shared" si="121"/>
        <v>0</v>
      </c>
      <c r="V310" s="13"/>
      <c r="W310" s="11">
        <f t="shared" si="118"/>
        <v>318.18</v>
      </c>
      <c r="X310" s="11">
        <f t="shared" si="119"/>
        <v>1027.1698</v>
      </c>
      <c r="Y310" s="11"/>
      <c r="AB310" s="2">
        <f t="shared" si="124"/>
        <v>519.264</v>
      </c>
      <c r="AC310" s="2">
        <f t="shared" si="125"/>
        <v>0</v>
      </c>
      <c r="AD310" s="2">
        <f t="shared" si="126"/>
        <v>259.63</v>
      </c>
      <c r="AE310" s="35" t="str">
        <f>VLOOKUP(C310,[7]export!$B$1:$I$388,8,0)</f>
        <v>243.36</v>
      </c>
      <c r="AF310" s="2">
        <f>VLOOKUP(C310,[8]Sheet1!$B$1:$K$500,9,0)</f>
        <v>9.13</v>
      </c>
      <c r="AG310" s="2">
        <f t="shared" si="127"/>
        <v>0.609999999999999</v>
      </c>
      <c r="AH310" s="2">
        <f>VLOOKUP(C310,'2021.06'!$C$2:$M$500,9,0)</f>
        <v>0</v>
      </c>
      <c r="AI310" s="2">
        <f>VLOOKUP(D310,'2021.07'!$D$2:$M$435,7,0)</f>
        <v>21.301</v>
      </c>
      <c r="AJ310" s="2">
        <f t="shared" si="128"/>
        <v>-1.4168</v>
      </c>
      <c r="AL310" s="2" t="str">
        <f>VLOOKUP(D310,[9]Sheet1!$C$1:$H$500,6,0)</f>
        <v>正常应缴</v>
      </c>
    </row>
    <row r="311" ht="20" customHeight="1" spans="1:38">
      <c r="A311" s="38">
        <f t="shared" si="122"/>
        <v>308</v>
      </c>
      <c r="B311" s="41"/>
      <c r="C311" s="84" t="s">
        <v>1001</v>
      </c>
      <c r="D311" s="84" t="s">
        <v>1002</v>
      </c>
      <c r="E311" s="11">
        <v>3245.4</v>
      </c>
      <c r="F311" s="11">
        <f>VLOOKUP(C311,'[11]9月'!$B:$Q,16,0)</f>
        <v>3245.4</v>
      </c>
      <c r="G311" s="11">
        <v>3245.4</v>
      </c>
      <c r="H311" s="13">
        <v>5228.42</v>
      </c>
      <c r="I311" s="11">
        <f t="shared" si="113"/>
        <v>58.42</v>
      </c>
      <c r="J311" s="11">
        <f>VLOOKUP(C311,[10]补收!$G$2454:$H$2869,2,0)</f>
        <v>10.98</v>
      </c>
      <c r="K311" s="11">
        <f t="shared" si="114"/>
        <v>519.264</v>
      </c>
      <c r="L311" s="11">
        <f>VLOOKUP(C311,[11]Sheet3!$L$1:$O$352,4,0)</f>
        <v>97.608</v>
      </c>
      <c r="M311" s="11">
        <f t="shared" si="120"/>
        <v>22.7178</v>
      </c>
      <c r="N311" s="13">
        <f t="shared" si="115"/>
        <v>444.42</v>
      </c>
      <c r="O311" s="13"/>
      <c r="P311" s="13">
        <f t="shared" si="123"/>
        <v>1153.4098</v>
      </c>
      <c r="Q311" s="11">
        <v>0</v>
      </c>
      <c r="R311" s="11">
        <f t="shared" si="116"/>
        <v>259.63</v>
      </c>
      <c r="S311" s="11">
        <f>VLOOKUP(C311,[11]Sheet3!$A:$B,2,0)</f>
        <v>48.81</v>
      </c>
      <c r="T311" s="11">
        <f t="shared" si="117"/>
        <v>9.74</v>
      </c>
      <c r="U311" s="13">
        <f t="shared" si="121"/>
        <v>104.57</v>
      </c>
      <c r="V311" s="13"/>
      <c r="W311" s="11">
        <f t="shared" si="118"/>
        <v>422.75</v>
      </c>
      <c r="X311" s="11">
        <f t="shared" si="119"/>
        <v>1576.1598</v>
      </c>
      <c r="Y311" s="11"/>
      <c r="AB311" s="2">
        <f t="shared" si="124"/>
        <v>519.264</v>
      </c>
      <c r="AC311" s="2">
        <f t="shared" si="125"/>
        <v>0</v>
      </c>
      <c r="AD311" s="2">
        <f t="shared" si="126"/>
        <v>259.63</v>
      </c>
      <c r="AE311" s="35" t="str">
        <f>VLOOKUP(C311,[7]export!$B$1:$I$388,8,0)</f>
        <v>243.36</v>
      </c>
      <c r="AF311" s="2">
        <f>VLOOKUP(C311,[8]Sheet1!$B$1:$K$500,9,0)</f>
        <v>9.13</v>
      </c>
      <c r="AG311" s="2">
        <f t="shared" si="127"/>
        <v>0.609999999999999</v>
      </c>
      <c r="AH311" s="2">
        <f>VLOOKUP(C311,'2021.06'!$C$2:$M$500,9,0)</f>
        <v>424.17</v>
      </c>
      <c r="AI311" s="2">
        <f>VLOOKUP(D311,'2021.07'!$D$2:$M$435,7,0)</f>
        <v>21.301</v>
      </c>
      <c r="AJ311" s="2">
        <f t="shared" si="128"/>
        <v>-1.4168</v>
      </c>
      <c r="AL311" s="2" t="str">
        <f>VLOOKUP(D311,[9]Sheet1!$C$1:$H$500,6,0)</f>
        <v>正常应缴</v>
      </c>
    </row>
    <row r="312" ht="20" customHeight="1" spans="1:38">
      <c r="A312" s="38">
        <f t="shared" si="122"/>
        <v>309</v>
      </c>
      <c r="B312" s="41"/>
      <c r="C312" s="84" t="s">
        <v>1003</v>
      </c>
      <c r="D312" s="84" t="s">
        <v>1004</v>
      </c>
      <c r="E312" s="11">
        <v>3245.4</v>
      </c>
      <c r="F312" s="11">
        <f>VLOOKUP(C312,'[11]9月'!$B:$Q,16,0)</f>
        <v>3245.4</v>
      </c>
      <c r="G312" s="11">
        <v>3245.4</v>
      </c>
      <c r="H312" s="13">
        <v>5228.42</v>
      </c>
      <c r="I312" s="11">
        <f t="shared" si="113"/>
        <v>58.42</v>
      </c>
      <c r="J312" s="11">
        <f>VLOOKUP(C312,[10]补收!$G$2454:$H$2869,2,0)</f>
        <v>10.98</v>
      </c>
      <c r="K312" s="11">
        <f t="shared" si="114"/>
        <v>519.264</v>
      </c>
      <c r="L312" s="11">
        <f>VLOOKUP(C312,[11]Sheet3!$L$1:$O$352,4,0)</f>
        <v>97.608</v>
      </c>
      <c r="M312" s="11">
        <f t="shared" si="120"/>
        <v>22.7178</v>
      </c>
      <c r="N312" s="13">
        <f t="shared" si="115"/>
        <v>444.42</v>
      </c>
      <c r="O312" s="13"/>
      <c r="P312" s="13">
        <f t="shared" si="123"/>
        <v>1153.4098</v>
      </c>
      <c r="Q312" s="11">
        <v>0</v>
      </c>
      <c r="R312" s="11">
        <f t="shared" si="116"/>
        <v>259.63</v>
      </c>
      <c r="S312" s="11">
        <f>VLOOKUP(C312,[11]Sheet3!$A:$B,2,0)</f>
        <v>48.81</v>
      </c>
      <c r="T312" s="11">
        <f t="shared" si="117"/>
        <v>9.74</v>
      </c>
      <c r="U312" s="13">
        <f t="shared" si="121"/>
        <v>104.57</v>
      </c>
      <c r="V312" s="13"/>
      <c r="W312" s="11">
        <f t="shared" si="118"/>
        <v>422.75</v>
      </c>
      <c r="X312" s="11">
        <f t="shared" si="119"/>
        <v>1576.1598</v>
      </c>
      <c r="Y312" s="11"/>
      <c r="AB312" s="2">
        <f t="shared" si="124"/>
        <v>519.264</v>
      </c>
      <c r="AC312" s="2">
        <f t="shared" si="125"/>
        <v>0</v>
      </c>
      <c r="AD312" s="2">
        <f t="shared" si="126"/>
        <v>259.63</v>
      </c>
      <c r="AE312" s="35" t="str">
        <f>VLOOKUP(C312,[7]export!$B$1:$I$388,8,0)</f>
        <v>243.36</v>
      </c>
      <c r="AF312" s="2">
        <f>VLOOKUP(C312,[8]Sheet1!$B$1:$K$500,9,0)</f>
        <v>9.13</v>
      </c>
      <c r="AG312" s="2">
        <f t="shared" si="127"/>
        <v>0.609999999999999</v>
      </c>
      <c r="AH312" s="2">
        <f>VLOOKUP(C312,'2021.06'!$C$2:$M$500,9,0)</f>
        <v>444.42</v>
      </c>
      <c r="AI312" s="2">
        <f>VLOOKUP(D312,'2021.07'!$D$2:$M$435,7,0)</f>
        <v>21.301</v>
      </c>
      <c r="AJ312" s="2">
        <f t="shared" si="128"/>
        <v>-1.4168</v>
      </c>
      <c r="AL312" s="2" t="str">
        <f>VLOOKUP(D312,[9]Sheet1!$C$1:$H$500,6,0)</f>
        <v>正常应缴</v>
      </c>
    </row>
    <row r="313" ht="20" customHeight="1" spans="1:38">
      <c r="A313" s="38">
        <f t="shared" si="122"/>
        <v>310</v>
      </c>
      <c r="B313" s="41"/>
      <c r="C313" s="84" t="s">
        <v>1005</v>
      </c>
      <c r="D313" s="84" t="s">
        <v>1006</v>
      </c>
      <c r="E313" s="11">
        <v>3245.4</v>
      </c>
      <c r="F313" s="11">
        <f>VLOOKUP(C313,'[11]9月'!$B:$Q,16,0)</f>
        <v>3245.4</v>
      </c>
      <c r="G313" s="11">
        <v>3245.4</v>
      </c>
      <c r="H313" s="13">
        <v>5228.42</v>
      </c>
      <c r="I313" s="11">
        <f t="shared" si="113"/>
        <v>58.42</v>
      </c>
      <c r="J313" s="11">
        <f>VLOOKUP(C313,[10]补收!$G$2454:$H$2869,2,0)</f>
        <v>10.98</v>
      </c>
      <c r="K313" s="11">
        <f t="shared" si="114"/>
        <v>519.264</v>
      </c>
      <c r="L313" s="11">
        <f>VLOOKUP(C313,[11]Sheet3!$L$1:$O$352,4,0)</f>
        <v>97.608</v>
      </c>
      <c r="M313" s="11">
        <f t="shared" si="120"/>
        <v>22.7178</v>
      </c>
      <c r="N313" s="13">
        <f t="shared" si="115"/>
        <v>444.42</v>
      </c>
      <c r="O313" s="13"/>
      <c r="P313" s="13">
        <f t="shared" si="123"/>
        <v>1153.4098</v>
      </c>
      <c r="Q313" s="11">
        <v>0</v>
      </c>
      <c r="R313" s="11">
        <f t="shared" si="116"/>
        <v>259.63</v>
      </c>
      <c r="S313" s="11">
        <f>VLOOKUP(C313,[11]Sheet3!$A:$B,2,0)</f>
        <v>48.81</v>
      </c>
      <c r="T313" s="11">
        <f t="shared" si="117"/>
        <v>9.74</v>
      </c>
      <c r="U313" s="13">
        <f t="shared" si="121"/>
        <v>104.57</v>
      </c>
      <c r="V313" s="13"/>
      <c r="W313" s="11">
        <f t="shared" si="118"/>
        <v>422.75</v>
      </c>
      <c r="X313" s="11">
        <f t="shared" si="119"/>
        <v>1576.1598</v>
      </c>
      <c r="Y313" s="11"/>
      <c r="AB313" s="2">
        <f t="shared" si="124"/>
        <v>519.264</v>
      </c>
      <c r="AC313" s="2">
        <f t="shared" si="125"/>
        <v>0</v>
      </c>
      <c r="AD313" s="2">
        <f t="shared" si="126"/>
        <v>259.63</v>
      </c>
      <c r="AE313" s="35" t="str">
        <f>VLOOKUP(C313,[7]export!$B$1:$I$388,8,0)</f>
        <v>243.36</v>
      </c>
      <c r="AF313" s="2">
        <f>VLOOKUP(C313,[8]Sheet1!$B$1:$K$500,9,0)</f>
        <v>9.13</v>
      </c>
      <c r="AG313" s="2">
        <f t="shared" si="127"/>
        <v>0.609999999999999</v>
      </c>
      <c r="AH313" s="2">
        <f>VLOOKUP(C313,'2021.06'!$C$2:$M$500,9,0)</f>
        <v>424.17</v>
      </c>
      <c r="AI313" s="2">
        <f>VLOOKUP(D313,'2021.07'!$D$2:$M$435,7,0)</f>
        <v>21.301</v>
      </c>
      <c r="AJ313" s="2">
        <f t="shared" si="128"/>
        <v>-1.4168</v>
      </c>
      <c r="AL313" s="2" t="str">
        <f>VLOOKUP(D313,[9]Sheet1!$C$1:$H$500,6,0)</f>
        <v>正常应缴</v>
      </c>
    </row>
    <row r="314" ht="20" customHeight="1" spans="1:38">
      <c r="A314" s="38">
        <f t="shared" si="122"/>
        <v>311</v>
      </c>
      <c r="B314" s="41"/>
      <c r="C314" s="84" t="s">
        <v>1007</v>
      </c>
      <c r="D314" s="84" t="s">
        <v>1008</v>
      </c>
      <c r="E314" s="11">
        <v>3245.4</v>
      </c>
      <c r="F314" s="11">
        <f>VLOOKUP(C314,'[11]9月'!$B:$Q,16,0)</f>
        <v>3245.4</v>
      </c>
      <c r="G314" s="11">
        <v>3245.4</v>
      </c>
      <c r="H314" s="13">
        <v>5228.42</v>
      </c>
      <c r="I314" s="11">
        <f t="shared" si="113"/>
        <v>58.42</v>
      </c>
      <c r="J314" s="11">
        <f>VLOOKUP(C314,[10]补收!$G$2454:$H$2869,2,0)</f>
        <v>10.98</v>
      </c>
      <c r="K314" s="11">
        <f t="shared" si="114"/>
        <v>519.264</v>
      </c>
      <c r="L314" s="11">
        <f>VLOOKUP(C314,[11]Sheet3!$L$1:$O$352,4,0)</f>
        <v>97.608</v>
      </c>
      <c r="M314" s="11">
        <f t="shared" si="120"/>
        <v>22.7178</v>
      </c>
      <c r="N314" s="13">
        <f t="shared" si="115"/>
        <v>444.42</v>
      </c>
      <c r="O314" s="13"/>
      <c r="P314" s="13">
        <f t="shared" si="123"/>
        <v>1153.4098</v>
      </c>
      <c r="Q314" s="11">
        <v>0</v>
      </c>
      <c r="R314" s="11">
        <f t="shared" si="116"/>
        <v>259.63</v>
      </c>
      <c r="S314" s="11">
        <f>VLOOKUP(C314,[11]Sheet3!$A:$B,2,0)</f>
        <v>48.81</v>
      </c>
      <c r="T314" s="11">
        <f t="shared" si="117"/>
        <v>9.74</v>
      </c>
      <c r="U314" s="13">
        <f t="shared" si="121"/>
        <v>104.57</v>
      </c>
      <c r="V314" s="13"/>
      <c r="W314" s="11">
        <f t="shared" si="118"/>
        <v>422.75</v>
      </c>
      <c r="X314" s="11">
        <f t="shared" si="119"/>
        <v>1576.1598</v>
      </c>
      <c r="Y314" s="11"/>
      <c r="AB314" s="2">
        <f t="shared" si="124"/>
        <v>519.264</v>
      </c>
      <c r="AC314" s="2">
        <f t="shared" si="125"/>
        <v>0</v>
      </c>
      <c r="AD314" s="2">
        <f t="shared" si="126"/>
        <v>259.63</v>
      </c>
      <c r="AE314" s="35" t="str">
        <f>VLOOKUP(C314,[7]export!$B$1:$I$388,8,0)</f>
        <v>243.36</v>
      </c>
      <c r="AF314" s="2">
        <f>VLOOKUP(C314,[8]Sheet1!$B$1:$K$500,9,0)</f>
        <v>9.13</v>
      </c>
      <c r="AG314" s="2">
        <f t="shared" si="127"/>
        <v>0.609999999999999</v>
      </c>
      <c r="AH314" s="2">
        <f>VLOOKUP(C314,'2021.06'!$C$2:$M$500,9,0)</f>
        <v>424.17</v>
      </c>
      <c r="AI314" s="2">
        <f>VLOOKUP(D314,'2021.07'!$D$2:$M$435,7,0)</f>
        <v>21.301</v>
      </c>
      <c r="AJ314" s="2">
        <f t="shared" si="128"/>
        <v>-1.4168</v>
      </c>
      <c r="AL314" s="2" t="str">
        <f>VLOOKUP(D314,[9]Sheet1!$C$1:$H$500,6,0)</f>
        <v>正常应缴</v>
      </c>
    </row>
    <row r="315" ht="20" customHeight="1" spans="1:38">
      <c r="A315" s="38">
        <f t="shared" si="122"/>
        <v>312</v>
      </c>
      <c r="B315" s="41"/>
      <c r="C315" s="84" t="s">
        <v>1011</v>
      </c>
      <c r="D315" s="84" t="s">
        <v>1012</v>
      </c>
      <c r="E315" s="11">
        <v>3245.4</v>
      </c>
      <c r="F315" s="11">
        <f>VLOOKUP(C315,'[11]9月'!$B:$Q,16,0)</f>
        <v>3245.4</v>
      </c>
      <c r="G315" s="11">
        <v>3245.4</v>
      </c>
      <c r="H315" s="13">
        <v>5228.42</v>
      </c>
      <c r="I315" s="11">
        <f t="shared" si="113"/>
        <v>58.42</v>
      </c>
      <c r="J315" s="11">
        <f>VLOOKUP(C315,[10]补收!$G$2454:$H$2869,2,0)</f>
        <v>10.98</v>
      </c>
      <c r="K315" s="11">
        <f t="shared" si="114"/>
        <v>519.264</v>
      </c>
      <c r="L315" s="11">
        <f>VLOOKUP(C315,[11]Sheet3!$L$1:$O$352,4,0)</f>
        <v>97.608</v>
      </c>
      <c r="M315" s="11">
        <f t="shared" si="120"/>
        <v>22.7178</v>
      </c>
      <c r="N315" s="13">
        <f t="shared" si="115"/>
        <v>444.42</v>
      </c>
      <c r="O315" s="13"/>
      <c r="P315" s="13">
        <f t="shared" si="123"/>
        <v>1153.4098</v>
      </c>
      <c r="Q315" s="11">
        <v>0</v>
      </c>
      <c r="R315" s="11">
        <f t="shared" si="116"/>
        <v>259.63</v>
      </c>
      <c r="S315" s="11">
        <f>VLOOKUP(C315,[11]Sheet3!$A:$B,2,0)</f>
        <v>48.81</v>
      </c>
      <c r="T315" s="11">
        <f t="shared" si="117"/>
        <v>9.74</v>
      </c>
      <c r="U315" s="13">
        <f t="shared" si="121"/>
        <v>104.57</v>
      </c>
      <c r="V315" s="13"/>
      <c r="W315" s="11">
        <f t="shared" si="118"/>
        <v>422.75</v>
      </c>
      <c r="X315" s="11">
        <f t="shared" si="119"/>
        <v>1576.1598</v>
      </c>
      <c r="Y315" s="11"/>
      <c r="AB315" s="2">
        <f t="shared" si="124"/>
        <v>519.264</v>
      </c>
      <c r="AC315" s="2">
        <f t="shared" si="125"/>
        <v>0</v>
      </c>
      <c r="AD315" s="2">
        <f t="shared" si="126"/>
        <v>259.63</v>
      </c>
      <c r="AE315" s="35" t="str">
        <f>VLOOKUP(C315,[7]export!$B$1:$I$388,8,0)</f>
        <v>243.36</v>
      </c>
      <c r="AF315" s="2">
        <f>VLOOKUP(C315,[8]Sheet1!$B$1:$K$500,9,0)</f>
        <v>9.13</v>
      </c>
      <c r="AG315" s="2">
        <f t="shared" si="127"/>
        <v>0.609999999999999</v>
      </c>
      <c r="AH315" s="2">
        <f>VLOOKUP(C315,'2021.06'!$C$2:$M$500,9,0)</f>
        <v>424.17</v>
      </c>
      <c r="AI315" s="2">
        <f>VLOOKUP(D315,'2021.07'!$D$2:$M$435,7,0)</f>
        <v>21.301</v>
      </c>
      <c r="AJ315" s="2">
        <f t="shared" si="128"/>
        <v>-1.4168</v>
      </c>
      <c r="AL315" s="2" t="str">
        <f>VLOOKUP(D315,[9]Sheet1!$C$1:$H$500,6,0)</f>
        <v>正常应缴</v>
      </c>
    </row>
    <row r="316" ht="20" customHeight="1" spans="1:38">
      <c r="A316" s="38">
        <f t="shared" si="122"/>
        <v>313</v>
      </c>
      <c r="B316" s="41"/>
      <c r="C316" s="84" t="s">
        <v>1013</v>
      </c>
      <c r="D316" s="84" t="s">
        <v>1014</v>
      </c>
      <c r="E316" s="11">
        <v>3245.4</v>
      </c>
      <c r="F316" s="11">
        <f>VLOOKUP(C316,'[11]9月'!$B:$Q,16,0)</f>
        <v>3245.4</v>
      </c>
      <c r="G316" s="11">
        <v>3245.4</v>
      </c>
      <c r="H316" s="13">
        <v>0</v>
      </c>
      <c r="I316" s="11">
        <f t="shared" si="113"/>
        <v>58.42</v>
      </c>
      <c r="J316" s="11">
        <f>VLOOKUP(C316,[10]补收!$G$2454:$H$2869,2,0)</f>
        <v>10.98</v>
      </c>
      <c r="K316" s="11">
        <f t="shared" si="114"/>
        <v>519.264</v>
      </c>
      <c r="L316" s="11">
        <f>VLOOKUP(C316,[11]Sheet3!$L$1:$O$352,4,0)</f>
        <v>65.072</v>
      </c>
      <c r="M316" s="11">
        <f t="shared" si="120"/>
        <v>22.7178</v>
      </c>
      <c r="N316" s="13">
        <f t="shared" si="115"/>
        <v>0</v>
      </c>
      <c r="O316" s="11"/>
      <c r="P316" s="13">
        <f t="shared" si="123"/>
        <v>676.4538</v>
      </c>
      <c r="Q316" s="11">
        <v>0</v>
      </c>
      <c r="R316" s="11">
        <f t="shared" si="116"/>
        <v>259.63</v>
      </c>
      <c r="S316" s="11">
        <f>VLOOKUP(C316,[11]Sheet3!$A:$B,2,0)</f>
        <v>32.54</v>
      </c>
      <c r="T316" s="11">
        <f t="shared" si="117"/>
        <v>9.74</v>
      </c>
      <c r="U316" s="13">
        <f t="shared" si="121"/>
        <v>0</v>
      </c>
      <c r="V316" s="11"/>
      <c r="W316" s="11">
        <f t="shared" si="118"/>
        <v>301.91</v>
      </c>
      <c r="X316" s="11">
        <f t="shared" si="119"/>
        <v>978.3638</v>
      </c>
      <c r="Y316" s="11"/>
      <c r="AB316" s="2">
        <f t="shared" si="124"/>
        <v>519.264</v>
      </c>
      <c r="AC316" s="2">
        <f t="shared" si="125"/>
        <v>0</v>
      </c>
      <c r="AD316" s="2">
        <f t="shared" si="126"/>
        <v>259.63</v>
      </c>
      <c r="AE316" s="35" t="str">
        <f>VLOOKUP(C316,[7]export!$B$1:$I$388,8,0)</f>
        <v>243.36</v>
      </c>
      <c r="AF316" s="2">
        <f>VLOOKUP(C316,[8]Sheet1!$B$1:$K$500,9,0)</f>
        <v>9.13</v>
      </c>
      <c r="AG316" s="2">
        <f t="shared" si="127"/>
        <v>0.609999999999999</v>
      </c>
      <c r="AH316" s="2">
        <f>VLOOKUP(C316,'2021.06'!$C$2:$M$500,9,0)</f>
        <v>0</v>
      </c>
      <c r="AI316" s="2">
        <f>VLOOKUP(D316,'2021.07'!$D$2:$M$435,7,0)</f>
        <v>21.301</v>
      </c>
      <c r="AJ316" s="2">
        <f t="shared" si="128"/>
        <v>-1.4168</v>
      </c>
      <c r="AL316" s="2" t="str">
        <f>VLOOKUP(D316,[9]Sheet1!$C$1:$H$500,6,0)</f>
        <v>正常应缴</v>
      </c>
    </row>
    <row r="317" ht="20" customHeight="1" spans="1:38">
      <c r="A317" s="38">
        <f t="shared" si="122"/>
        <v>314</v>
      </c>
      <c r="B317" s="41"/>
      <c r="C317" s="84" t="s">
        <v>1015</v>
      </c>
      <c r="D317" s="84" t="s">
        <v>1016</v>
      </c>
      <c r="E317" s="11">
        <v>3245.4</v>
      </c>
      <c r="F317" s="11">
        <v>0</v>
      </c>
      <c r="G317" s="11">
        <v>0</v>
      </c>
      <c r="H317" s="13">
        <v>0</v>
      </c>
      <c r="I317" s="11">
        <f t="shared" si="113"/>
        <v>58.42</v>
      </c>
      <c r="J317" s="11">
        <f>VLOOKUP(C317,[10]补收!$G$2454:$H$2869,2,0)</f>
        <v>10.98</v>
      </c>
      <c r="K317" s="11">
        <f t="shared" si="114"/>
        <v>0</v>
      </c>
      <c r="L317" s="11">
        <v>0</v>
      </c>
      <c r="M317" s="11">
        <f t="shared" si="120"/>
        <v>0</v>
      </c>
      <c r="N317" s="13">
        <f t="shared" si="115"/>
        <v>0</v>
      </c>
      <c r="O317" s="11"/>
      <c r="P317" s="13">
        <f t="shared" si="123"/>
        <v>69.4</v>
      </c>
      <c r="Q317" s="11">
        <v>0</v>
      </c>
      <c r="R317" s="11">
        <f t="shared" si="116"/>
        <v>0</v>
      </c>
      <c r="S317" s="11">
        <v>0</v>
      </c>
      <c r="T317" s="11">
        <f t="shared" si="117"/>
        <v>0</v>
      </c>
      <c r="U317" s="13">
        <f t="shared" si="121"/>
        <v>0</v>
      </c>
      <c r="V317" s="11"/>
      <c r="W317" s="11">
        <f t="shared" si="118"/>
        <v>0</v>
      </c>
      <c r="X317" s="11">
        <f t="shared" si="119"/>
        <v>69.4</v>
      </c>
      <c r="Y317" s="11"/>
      <c r="AC317" s="2" t="e">
        <f>VLOOKUP(C317,'[5]6月养老保险明细导'!$B$1:$R$500,17,0)</f>
        <v>#N/A</v>
      </c>
      <c r="AD317" s="2" t="e">
        <f t="shared" si="126"/>
        <v>#N/A</v>
      </c>
      <c r="AE317" s="35" t="e">
        <f>VLOOKUP(C317,[7]export!$B$1:$I$388,8,0)</f>
        <v>#N/A</v>
      </c>
      <c r="AF317" s="2" t="e">
        <f>VLOOKUP(C317,[8]Sheet1!$B$1:$K$500,9,0)</f>
        <v>#N/A</v>
      </c>
      <c r="AG317" s="2" t="e">
        <f t="shared" si="127"/>
        <v>#N/A</v>
      </c>
      <c r="AH317" s="2">
        <f>VLOOKUP(C317,'2021.06'!$C$2:$M$500,9,0)</f>
        <v>0</v>
      </c>
      <c r="AI317" s="2">
        <f>VLOOKUP(D317,'2021.07'!$D$2:$M$435,7,0)</f>
        <v>0</v>
      </c>
      <c r="AJ317" s="2">
        <f t="shared" si="128"/>
        <v>0</v>
      </c>
      <c r="AL317" s="2" t="e">
        <f>VLOOKUP(D317,[9]Sheet1!$C$1:$H$500,6,0)</f>
        <v>#N/A</v>
      </c>
    </row>
    <row r="318" ht="20" customHeight="1" spans="1:38">
      <c r="A318" s="38">
        <f t="shared" si="122"/>
        <v>315</v>
      </c>
      <c r="B318" s="41"/>
      <c r="C318" s="84" t="s">
        <v>1017</v>
      </c>
      <c r="D318" s="84" t="s">
        <v>1018</v>
      </c>
      <c r="E318" s="11">
        <v>3245.4</v>
      </c>
      <c r="F318" s="11">
        <v>0</v>
      </c>
      <c r="G318" s="11">
        <v>0</v>
      </c>
      <c r="H318" s="13">
        <v>0</v>
      </c>
      <c r="I318" s="11">
        <f t="shared" si="113"/>
        <v>58.42</v>
      </c>
      <c r="J318" s="11">
        <f>VLOOKUP(C318,[10]补收!$G$2454:$H$2869,2,0)</f>
        <v>10.98</v>
      </c>
      <c r="K318" s="11">
        <f t="shared" si="114"/>
        <v>0</v>
      </c>
      <c r="L318" s="11">
        <v>0</v>
      </c>
      <c r="M318" s="11">
        <f t="shared" si="120"/>
        <v>0</v>
      </c>
      <c r="N318" s="13">
        <f t="shared" si="115"/>
        <v>0</v>
      </c>
      <c r="O318" s="11"/>
      <c r="P318" s="13">
        <f t="shared" si="123"/>
        <v>69.4</v>
      </c>
      <c r="Q318" s="11">
        <v>0</v>
      </c>
      <c r="R318" s="11">
        <f t="shared" si="116"/>
        <v>0</v>
      </c>
      <c r="S318" s="11">
        <v>0</v>
      </c>
      <c r="T318" s="11">
        <f t="shared" si="117"/>
        <v>0</v>
      </c>
      <c r="U318" s="13">
        <f t="shared" si="121"/>
        <v>0</v>
      </c>
      <c r="V318" s="11"/>
      <c r="W318" s="11">
        <f t="shared" si="118"/>
        <v>0</v>
      </c>
      <c r="X318" s="11">
        <f t="shared" si="119"/>
        <v>69.4</v>
      </c>
      <c r="Y318" s="11"/>
      <c r="AC318" s="2" t="e">
        <f>VLOOKUP(C318,'[5]6月养老保险明细导'!$B$1:$R$500,17,0)</f>
        <v>#N/A</v>
      </c>
      <c r="AD318" s="2" t="e">
        <f t="shared" si="126"/>
        <v>#N/A</v>
      </c>
      <c r="AE318" s="35" t="e">
        <f>VLOOKUP(C318,[7]export!$B$1:$I$388,8,0)</f>
        <v>#N/A</v>
      </c>
      <c r="AF318" s="2" t="e">
        <f>VLOOKUP(C318,[8]Sheet1!$B$1:$K$500,9,0)</f>
        <v>#N/A</v>
      </c>
      <c r="AG318" s="2" t="e">
        <f t="shared" si="127"/>
        <v>#N/A</v>
      </c>
      <c r="AH318" s="2">
        <f>VLOOKUP(C318,'2021.06'!$C$2:$M$500,9,0)</f>
        <v>0</v>
      </c>
      <c r="AI318" s="2">
        <f>VLOOKUP(D318,'2021.07'!$D$2:$M$435,7,0)</f>
        <v>0</v>
      </c>
      <c r="AJ318" s="2">
        <f t="shared" si="128"/>
        <v>0</v>
      </c>
      <c r="AL318" s="2" t="e">
        <f>VLOOKUP(D318,[9]Sheet1!$C$1:$H$500,6,0)</f>
        <v>#N/A</v>
      </c>
    </row>
    <row r="319" ht="20" customHeight="1" spans="1:38">
      <c r="A319" s="38">
        <f t="shared" si="122"/>
        <v>316</v>
      </c>
      <c r="B319" s="41"/>
      <c r="C319" s="84" t="s">
        <v>1019</v>
      </c>
      <c r="D319" s="84" t="s">
        <v>1020</v>
      </c>
      <c r="E319" s="11">
        <v>3245.4</v>
      </c>
      <c r="F319" s="11">
        <v>0</v>
      </c>
      <c r="G319" s="11">
        <v>0</v>
      </c>
      <c r="H319" s="13">
        <v>0</v>
      </c>
      <c r="I319" s="11">
        <f t="shared" si="113"/>
        <v>58.42</v>
      </c>
      <c r="J319" s="11">
        <f>VLOOKUP(C319,[10]补收!$G$2454:$H$2869,2,0)</f>
        <v>10.98</v>
      </c>
      <c r="K319" s="11">
        <f t="shared" si="114"/>
        <v>0</v>
      </c>
      <c r="L319" s="11">
        <v>0</v>
      </c>
      <c r="M319" s="11">
        <f t="shared" si="120"/>
        <v>0</v>
      </c>
      <c r="N319" s="13">
        <f t="shared" si="115"/>
        <v>0</v>
      </c>
      <c r="O319" s="11"/>
      <c r="P319" s="13">
        <f t="shared" si="123"/>
        <v>69.4</v>
      </c>
      <c r="Q319" s="11">
        <v>0</v>
      </c>
      <c r="R319" s="11">
        <f t="shared" si="116"/>
        <v>0</v>
      </c>
      <c r="S319" s="11">
        <v>0</v>
      </c>
      <c r="T319" s="11">
        <f t="shared" si="117"/>
        <v>0</v>
      </c>
      <c r="U319" s="13">
        <f t="shared" si="121"/>
        <v>0</v>
      </c>
      <c r="V319" s="11"/>
      <c r="W319" s="11">
        <f t="shared" si="118"/>
        <v>0</v>
      </c>
      <c r="X319" s="11">
        <f t="shared" si="119"/>
        <v>69.4</v>
      </c>
      <c r="Y319" s="11"/>
      <c r="AC319" s="2" t="e">
        <f>VLOOKUP(C319,'[5]6月养老保险明细导'!$B$1:$R$500,17,0)</f>
        <v>#N/A</v>
      </c>
      <c r="AD319" s="2" t="e">
        <f t="shared" si="126"/>
        <v>#N/A</v>
      </c>
      <c r="AE319" s="35" t="e">
        <f>VLOOKUP(C319,[7]export!$B$1:$I$388,8,0)</f>
        <v>#N/A</v>
      </c>
      <c r="AF319" s="2" t="e">
        <f>VLOOKUP(C319,[8]Sheet1!$B$1:$K$500,9,0)</f>
        <v>#N/A</v>
      </c>
      <c r="AG319" s="2" t="e">
        <f t="shared" si="127"/>
        <v>#N/A</v>
      </c>
      <c r="AH319" s="2">
        <f>VLOOKUP(C319,'2021.06'!$C$2:$M$500,9,0)</f>
        <v>0</v>
      </c>
      <c r="AI319" s="2">
        <f>VLOOKUP(D319,'2021.07'!$D$2:$M$435,7,0)</f>
        <v>0</v>
      </c>
      <c r="AJ319" s="2">
        <f t="shared" si="128"/>
        <v>0</v>
      </c>
      <c r="AL319" s="2" t="e">
        <f>VLOOKUP(D319,[9]Sheet1!$C$1:$H$500,6,0)</f>
        <v>#N/A</v>
      </c>
    </row>
    <row r="320" ht="20" customHeight="1" spans="1:38">
      <c r="A320" s="38">
        <f t="shared" si="122"/>
        <v>317</v>
      </c>
      <c r="B320" s="41"/>
      <c r="C320" s="84" t="s">
        <v>1023</v>
      </c>
      <c r="D320" s="84" t="s">
        <v>1024</v>
      </c>
      <c r="E320" s="11">
        <v>3245.4</v>
      </c>
      <c r="F320" s="11">
        <v>0</v>
      </c>
      <c r="G320" s="11">
        <v>0</v>
      </c>
      <c r="H320" s="13">
        <v>0</v>
      </c>
      <c r="I320" s="11">
        <f t="shared" si="113"/>
        <v>58.42</v>
      </c>
      <c r="J320" s="11">
        <f>VLOOKUP(C320,[10]补收!$G$2454:$H$2869,2,0)</f>
        <v>10.98</v>
      </c>
      <c r="K320" s="11">
        <f t="shared" si="114"/>
        <v>0</v>
      </c>
      <c r="L320" s="11">
        <v>0</v>
      </c>
      <c r="M320" s="11">
        <f t="shared" si="120"/>
        <v>0</v>
      </c>
      <c r="N320" s="13">
        <f t="shared" si="115"/>
        <v>0</v>
      </c>
      <c r="O320" s="11"/>
      <c r="P320" s="13">
        <f t="shared" si="123"/>
        <v>69.4</v>
      </c>
      <c r="Q320" s="11">
        <v>0</v>
      </c>
      <c r="R320" s="11">
        <f t="shared" si="116"/>
        <v>0</v>
      </c>
      <c r="S320" s="11">
        <v>0</v>
      </c>
      <c r="T320" s="11">
        <f t="shared" si="117"/>
        <v>0</v>
      </c>
      <c r="U320" s="13">
        <f t="shared" si="121"/>
        <v>0</v>
      </c>
      <c r="V320" s="11"/>
      <c r="W320" s="11">
        <f t="shared" si="118"/>
        <v>0</v>
      </c>
      <c r="X320" s="11">
        <f t="shared" si="119"/>
        <v>69.4</v>
      </c>
      <c r="Y320" s="11"/>
      <c r="AC320" s="2" t="e">
        <f>VLOOKUP(C320,'[5]6月养老保险明细导'!$B$1:$R$500,17,0)</f>
        <v>#N/A</v>
      </c>
      <c r="AD320" s="2" t="e">
        <f t="shared" si="126"/>
        <v>#N/A</v>
      </c>
      <c r="AE320" s="35" t="e">
        <f>VLOOKUP(C320,[7]export!$B$1:$I$388,8,0)</f>
        <v>#N/A</v>
      </c>
      <c r="AF320" s="2" t="e">
        <f>VLOOKUP(C320,[8]Sheet1!$B$1:$K$500,9,0)</f>
        <v>#N/A</v>
      </c>
      <c r="AG320" s="2" t="e">
        <f t="shared" si="127"/>
        <v>#N/A</v>
      </c>
      <c r="AH320" s="2">
        <f>VLOOKUP(C320,'2021.06'!$C$2:$M$500,9,0)</f>
        <v>0</v>
      </c>
      <c r="AI320" s="2">
        <f>VLOOKUP(D320,'2021.07'!$D$2:$M$435,7,0)</f>
        <v>0</v>
      </c>
      <c r="AJ320" s="2">
        <f t="shared" si="128"/>
        <v>0</v>
      </c>
      <c r="AL320" s="2" t="e">
        <f>VLOOKUP(D320,[9]Sheet1!$C$1:$H$500,6,0)</f>
        <v>#N/A</v>
      </c>
    </row>
    <row r="321" ht="20" customHeight="1" spans="1:38">
      <c r="A321" s="38">
        <f t="shared" si="122"/>
        <v>318</v>
      </c>
      <c r="B321" s="41"/>
      <c r="C321" s="84" t="s">
        <v>1029</v>
      </c>
      <c r="D321" s="84" t="s">
        <v>1030</v>
      </c>
      <c r="E321" s="11">
        <v>3245.4</v>
      </c>
      <c r="F321" s="11">
        <v>0</v>
      </c>
      <c r="G321" s="11">
        <v>0</v>
      </c>
      <c r="H321" s="13">
        <v>0</v>
      </c>
      <c r="I321" s="11">
        <f t="shared" si="113"/>
        <v>58.42</v>
      </c>
      <c r="J321" s="11">
        <f>VLOOKUP(C321,[10]补收!$G$2454:$H$2869,2,0)</f>
        <v>10.98</v>
      </c>
      <c r="K321" s="11">
        <f t="shared" si="114"/>
        <v>0</v>
      </c>
      <c r="L321" s="11">
        <v>0</v>
      </c>
      <c r="M321" s="11">
        <f t="shared" si="120"/>
        <v>0</v>
      </c>
      <c r="N321" s="13">
        <f t="shared" si="115"/>
        <v>0</v>
      </c>
      <c r="O321" s="11"/>
      <c r="P321" s="13">
        <f t="shared" si="123"/>
        <v>69.4</v>
      </c>
      <c r="Q321" s="11">
        <v>0</v>
      </c>
      <c r="R321" s="11">
        <f t="shared" si="116"/>
        <v>0</v>
      </c>
      <c r="S321" s="11">
        <v>0</v>
      </c>
      <c r="T321" s="11">
        <f t="shared" si="117"/>
        <v>0</v>
      </c>
      <c r="U321" s="13">
        <f t="shared" si="121"/>
        <v>0</v>
      </c>
      <c r="V321" s="11"/>
      <c r="W321" s="11">
        <f t="shared" si="118"/>
        <v>0</v>
      </c>
      <c r="X321" s="11">
        <f t="shared" si="119"/>
        <v>69.4</v>
      </c>
      <c r="Y321" s="11"/>
      <c r="AC321" s="2" t="e">
        <f>VLOOKUP(C321,'[5]6月养老保险明细导'!$B$1:$R$500,17,0)</f>
        <v>#N/A</v>
      </c>
      <c r="AD321" s="2" t="e">
        <f t="shared" si="126"/>
        <v>#N/A</v>
      </c>
      <c r="AE321" s="35" t="e">
        <f>VLOOKUP(C321,[7]export!$B$1:$I$388,8,0)</f>
        <v>#N/A</v>
      </c>
      <c r="AF321" s="2" t="e">
        <f>VLOOKUP(C321,[8]Sheet1!$B$1:$K$500,9,0)</f>
        <v>#N/A</v>
      </c>
      <c r="AG321" s="2" t="e">
        <f t="shared" si="127"/>
        <v>#N/A</v>
      </c>
      <c r="AH321" s="2">
        <f>VLOOKUP(C321,'2021.06'!$C$2:$M$500,9,0)</f>
        <v>0</v>
      </c>
      <c r="AI321" s="2">
        <f>VLOOKUP(D321,'2021.07'!$D$2:$M$435,7,0)</f>
        <v>0</v>
      </c>
      <c r="AJ321" s="2">
        <f t="shared" si="128"/>
        <v>0</v>
      </c>
      <c r="AL321" s="2" t="e">
        <f>VLOOKUP(D321,[9]Sheet1!$C$1:$H$500,6,0)</f>
        <v>#N/A</v>
      </c>
    </row>
    <row r="322" ht="20" customHeight="1" spans="1:38">
      <c r="A322" s="38">
        <f t="shared" si="122"/>
        <v>319</v>
      </c>
      <c r="B322" s="41"/>
      <c r="C322" s="84" t="s">
        <v>1033</v>
      </c>
      <c r="D322" s="84" t="s">
        <v>1034</v>
      </c>
      <c r="E322" s="11">
        <v>3245.4</v>
      </c>
      <c r="F322" s="11">
        <v>0</v>
      </c>
      <c r="G322" s="11">
        <v>0</v>
      </c>
      <c r="H322" s="13">
        <v>0</v>
      </c>
      <c r="I322" s="11">
        <f t="shared" si="113"/>
        <v>58.42</v>
      </c>
      <c r="J322" s="11">
        <f>VLOOKUP(C322,[10]补收!$G$2454:$H$2869,2,0)</f>
        <v>10.98</v>
      </c>
      <c r="K322" s="11">
        <f t="shared" si="114"/>
        <v>0</v>
      </c>
      <c r="L322" s="11">
        <v>0</v>
      </c>
      <c r="M322" s="11">
        <f t="shared" si="120"/>
        <v>0</v>
      </c>
      <c r="N322" s="13">
        <f t="shared" si="115"/>
        <v>0</v>
      </c>
      <c r="O322" s="11"/>
      <c r="P322" s="13">
        <f t="shared" si="123"/>
        <v>69.4</v>
      </c>
      <c r="Q322" s="11">
        <v>0</v>
      </c>
      <c r="R322" s="11">
        <f t="shared" si="116"/>
        <v>0</v>
      </c>
      <c r="S322" s="11">
        <v>0</v>
      </c>
      <c r="T322" s="11">
        <f t="shared" si="117"/>
        <v>0</v>
      </c>
      <c r="U322" s="13">
        <f t="shared" si="121"/>
        <v>0</v>
      </c>
      <c r="V322" s="11"/>
      <c r="W322" s="11">
        <f t="shared" si="118"/>
        <v>0</v>
      </c>
      <c r="X322" s="11">
        <f t="shared" si="119"/>
        <v>69.4</v>
      </c>
      <c r="Y322" s="11"/>
      <c r="AC322" s="2" t="e">
        <f>VLOOKUP(C322,'[5]6月养老保险明细导'!$B$1:$R$500,17,0)</f>
        <v>#N/A</v>
      </c>
      <c r="AD322" s="2" t="e">
        <f t="shared" si="126"/>
        <v>#N/A</v>
      </c>
      <c r="AE322" s="35" t="e">
        <f>VLOOKUP(C322,[7]export!$B$1:$I$388,8,0)</f>
        <v>#N/A</v>
      </c>
      <c r="AF322" s="2" t="e">
        <f>VLOOKUP(C322,[8]Sheet1!$B$1:$K$500,9,0)</f>
        <v>#N/A</v>
      </c>
      <c r="AG322" s="2" t="e">
        <f t="shared" si="127"/>
        <v>#N/A</v>
      </c>
      <c r="AH322" s="2">
        <f>VLOOKUP(C322,'2021.06'!$C$2:$M$500,9,0)</f>
        <v>0</v>
      </c>
      <c r="AI322" s="2">
        <f>VLOOKUP(D322,'2021.07'!$D$2:$M$435,7,0)</f>
        <v>0</v>
      </c>
      <c r="AJ322" s="2">
        <f t="shared" si="128"/>
        <v>0</v>
      </c>
      <c r="AL322" s="2" t="e">
        <f>VLOOKUP(D322,[9]Sheet1!$C$1:$H$500,6,0)</f>
        <v>#N/A</v>
      </c>
    </row>
    <row r="323" ht="20" customHeight="1" spans="1:38">
      <c r="A323" s="38">
        <f t="shared" si="122"/>
        <v>320</v>
      </c>
      <c r="B323" s="41"/>
      <c r="C323" s="84" t="s">
        <v>1039</v>
      </c>
      <c r="D323" s="84" t="s">
        <v>1040</v>
      </c>
      <c r="E323" s="11">
        <v>3245.4</v>
      </c>
      <c r="F323" s="11">
        <v>0</v>
      </c>
      <c r="G323" s="11">
        <v>0</v>
      </c>
      <c r="H323" s="13">
        <v>0</v>
      </c>
      <c r="I323" s="11">
        <f t="shared" si="113"/>
        <v>58.42</v>
      </c>
      <c r="J323" s="11">
        <f>VLOOKUP(C323,[10]补收!$G$2454:$H$2869,2,0)</f>
        <v>10.98</v>
      </c>
      <c r="K323" s="11">
        <f t="shared" si="114"/>
        <v>0</v>
      </c>
      <c r="L323" s="11">
        <v>0</v>
      </c>
      <c r="M323" s="11">
        <f t="shared" si="120"/>
        <v>0</v>
      </c>
      <c r="N323" s="13">
        <f t="shared" si="115"/>
        <v>0</v>
      </c>
      <c r="O323" s="11"/>
      <c r="P323" s="13">
        <f t="shared" si="123"/>
        <v>69.4</v>
      </c>
      <c r="Q323" s="11">
        <v>0</v>
      </c>
      <c r="R323" s="11">
        <f t="shared" si="116"/>
        <v>0</v>
      </c>
      <c r="S323" s="11">
        <v>0</v>
      </c>
      <c r="T323" s="11">
        <f t="shared" si="117"/>
        <v>0</v>
      </c>
      <c r="U323" s="13">
        <f t="shared" si="121"/>
        <v>0</v>
      </c>
      <c r="V323" s="11"/>
      <c r="W323" s="11">
        <f t="shared" si="118"/>
        <v>0</v>
      </c>
      <c r="X323" s="11">
        <f t="shared" si="119"/>
        <v>69.4</v>
      </c>
      <c r="Y323" s="11"/>
      <c r="AC323" s="2" t="e">
        <f>VLOOKUP(C323,'[5]6月养老保险明细导'!$B$1:$R$500,17,0)</f>
        <v>#N/A</v>
      </c>
      <c r="AD323" s="2" t="e">
        <f t="shared" si="126"/>
        <v>#N/A</v>
      </c>
      <c r="AE323" s="35" t="e">
        <f>VLOOKUP(C323,[7]export!$B$1:$I$388,8,0)</f>
        <v>#N/A</v>
      </c>
      <c r="AF323" s="2" t="e">
        <f>VLOOKUP(C323,[8]Sheet1!$B$1:$K$500,9,0)</f>
        <v>#N/A</v>
      </c>
      <c r="AG323" s="2" t="e">
        <f t="shared" si="127"/>
        <v>#N/A</v>
      </c>
      <c r="AH323" s="2">
        <f>VLOOKUP(C323,'2021.06'!$C$2:$M$500,9,0)</f>
        <v>0</v>
      </c>
      <c r="AI323" s="2">
        <f>VLOOKUP(D323,'2021.07'!$D$2:$M$435,7,0)</f>
        <v>0</v>
      </c>
      <c r="AJ323" s="2">
        <f t="shared" si="128"/>
        <v>0</v>
      </c>
      <c r="AL323" s="2" t="e">
        <f>VLOOKUP(D323,[9]Sheet1!$C$1:$H$500,6,0)</f>
        <v>#N/A</v>
      </c>
    </row>
    <row r="324" ht="20" customHeight="1" spans="1:38">
      <c r="A324" s="38">
        <f t="shared" ref="A324:A337" si="129">ROW()-3</f>
        <v>321</v>
      </c>
      <c r="B324" s="41"/>
      <c r="C324" s="84" t="s">
        <v>1049</v>
      </c>
      <c r="D324" s="84" t="s">
        <v>1050</v>
      </c>
      <c r="E324" s="11">
        <v>3245.4</v>
      </c>
      <c r="F324" s="11">
        <v>0</v>
      </c>
      <c r="G324" s="11">
        <v>0</v>
      </c>
      <c r="H324" s="13">
        <v>0</v>
      </c>
      <c r="I324" s="11">
        <f t="shared" si="113"/>
        <v>58.42</v>
      </c>
      <c r="J324" s="11">
        <f>VLOOKUP(C324,[10]补收!$G$2454:$H$2869,2,0)</f>
        <v>10.98</v>
      </c>
      <c r="K324" s="11">
        <f t="shared" si="114"/>
        <v>0</v>
      </c>
      <c r="L324" s="11">
        <v>0</v>
      </c>
      <c r="M324" s="11">
        <f t="shared" si="120"/>
        <v>0</v>
      </c>
      <c r="N324" s="13">
        <f t="shared" si="115"/>
        <v>0</v>
      </c>
      <c r="O324" s="11"/>
      <c r="P324" s="13">
        <f t="shared" si="123"/>
        <v>69.4</v>
      </c>
      <c r="Q324" s="11">
        <v>0</v>
      </c>
      <c r="R324" s="11">
        <f t="shared" si="116"/>
        <v>0</v>
      </c>
      <c r="S324" s="11">
        <v>0</v>
      </c>
      <c r="T324" s="11">
        <f t="shared" si="117"/>
        <v>0</v>
      </c>
      <c r="U324" s="13">
        <f t="shared" si="121"/>
        <v>0</v>
      </c>
      <c r="V324" s="11"/>
      <c r="W324" s="11">
        <f t="shared" si="118"/>
        <v>0</v>
      </c>
      <c r="X324" s="11">
        <f t="shared" si="119"/>
        <v>69.4</v>
      </c>
      <c r="Y324" s="11"/>
      <c r="AC324" s="2" t="e">
        <f>VLOOKUP(C324,'[5]6月养老保险明细导'!$B$1:$R$500,17,0)</f>
        <v>#N/A</v>
      </c>
      <c r="AD324" s="2" t="e">
        <f t="shared" si="126"/>
        <v>#N/A</v>
      </c>
      <c r="AE324" s="35" t="e">
        <f>VLOOKUP(C324,[7]export!$B$1:$I$388,8,0)</f>
        <v>#N/A</v>
      </c>
      <c r="AF324" s="2" t="e">
        <f>VLOOKUP(C324,[8]Sheet1!$B$1:$K$500,9,0)</f>
        <v>#N/A</v>
      </c>
      <c r="AG324" s="2" t="e">
        <f t="shared" si="127"/>
        <v>#N/A</v>
      </c>
      <c r="AH324" s="2">
        <f>VLOOKUP(C324,'2021.06'!$C$2:$M$500,9,0)</f>
        <v>0</v>
      </c>
      <c r="AI324" s="2">
        <f>VLOOKUP(D324,'2021.07'!$D$2:$M$435,7,0)</f>
        <v>0</v>
      </c>
      <c r="AJ324" s="2">
        <f t="shared" si="128"/>
        <v>0</v>
      </c>
      <c r="AL324" s="2" t="e">
        <f>VLOOKUP(D324,[9]Sheet1!$C$1:$H$500,6,0)</f>
        <v>#N/A</v>
      </c>
    </row>
    <row r="325" ht="20" customHeight="1" spans="1:38">
      <c r="A325" s="38">
        <f t="shared" si="129"/>
        <v>322</v>
      </c>
      <c r="B325" s="41"/>
      <c r="C325" s="84" t="s">
        <v>1051</v>
      </c>
      <c r="D325" s="84" t="s">
        <v>1052</v>
      </c>
      <c r="E325" s="11">
        <v>3245.4</v>
      </c>
      <c r="F325" s="11">
        <v>0</v>
      </c>
      <c r="G325" s="11">
        <v>0</v>
      </c>
      <c r="H325" s="13">
        <v>0</v>
      </c>
      <c r="I325" s="11">
        <f t="shared" ref="I325:I388" si="130">ROUND(E325*0.018,2)</f>
        <v>58.42</v>
      </c>
      <c r="J325" s="11">
        <f>VLOOKUP(C325,[10]补收!$G$2454:$H$2869,2,0)</f>
        <v>10.98</v>
      </c>
      <c r="K325" s="11">
        <f t="shared" ref="K325:K388" si="131">F325*0.16</f>
        <v>0</v>
      </c>
      <c r="L325" s="11">
        <v>0</v>
      </c>
      <c r="M325" s="11">
        <f t="shared" si="120"/>
        <v>0</v>
      </c>
      <c r="N325" s="13">
        <f t="shared" ref="N325:N388" si="132">ROUND(H325*0.085,2)</f>
        <v>0</v>
      </c>
      <c r="O325" s="11"/>
      <c r="P325" s="13">
        <f t="shared" si="123"/>
        <v>69.4</v>
      </c>
      <c r="Q325" s="11">
        <v>0</v>
      </c>
      <c r="R325" s="11">
        <f t="shared" ref="R325:R388" si="133">ROUND(F325*0.08,2)</f>
        <v>0</v>
      </c>
      <c r="S325" s="11">
        <v>0</v>
      </c>
      <c r="T325" s="11">
        <f t="shared" ref="T325:T388" si="134">ROUND(G325*0.003,2)</f>
        <v>0</v>
      </c>
      <c r="U325" s="13">
        <f t="shared" si="121"/>
        <v>0</v>
      </c>
      <c r="V325" s="11"/>
      <c r="W325" s="11">
        <f t="shared" ref="W325:W388" si="135">SUM(Q325:V325)</f>
        <v>0</v>
      </c>
      <c r="X325" s="11">
        <f t="shared" ref="X325:X388" si="136">P325+W325</f>
        <v>69.4</v>
      </c>
      <c r="Y325" s="11"/>
      <c r="AC325" s="2" t="e">
        <f>VLOOKUP(C325,'[5]6月养老保险明细导'!$B$1:$R$500,17,0)</f>
        <v>#N/A</v>
      </c>
      <c r="AD325" s="2" t="e">
        <f t="shared" si="126"/>
        <v>#N/A</v>
      </c>
      <c r="AE325" s="35" t="e">
        <f>VLOOKUP(C325,[7]export!$B$1:$I$388,8,0)</f>
        <v>#N/A</v>
      </c>
      <c r="AF325" s="2" t="e">
        <f>VLOOKUP(C325,[8]Sheet1!$B$1:$K$500,9,0)</f>
        <v>#N/A</v>
      </c>
      <c r="AG325" s="2" t="e">
        <f t="shared" si="127"/>
        <v>#N/A</v>
      </c>
      <c r="AH325" s="2">
        <f>VLOOKUP(C325,'2021.06'!$C$2:$M$500,9,0)</f>
        <v>0</v>
      </c>
      <c r="AI325" s="2">
        <f>VLOOKUP(D325,'2021.07'!$D$2:$M$435,7,0)</f>
        <v>0</v>
      </c>
      <c r="AJ325" s="2">
        <f t="shared" si="128"/>
        <v>0</v>
      </c>
      <c r="AL325" s="2" t="e">
        <f>VLOOKUP(D325,[9]Sheet1!$C$1:$H$500,6,0)</f>
        <v>#N/A</v>
      </c>
    </row>
    <row r="326" ht="20" customHeight="1" spans="1:38">
      <c r="A326" s="38">
        <f t="shared" si="129"/>
        <v>323</v>
      </c>
      <c r="B326" s="41"/>
      <c r="C326" s="84" t="s">
        <v>1053</v>
      </c>
      <c r="D326" s="84" t="s">
        <v>1054</v>
      </c>
      <c r="E326" s="11">
        <v>3245.4</v>
      </c>
      <c r="F326" s="11">
        <v>0</v>
      </c>
      <c r="G326" s="11">
        <v>0</v>
      </c>
      <c r="H326" s="13">
        <v>0</v>
      </c>
      <c r="I326" s="11">
        <f t="shared" si="130"/>
        <v>58.42</v>
      </c>
      <c r="J326" s="11">
        <f>VLOOKUP(C326,[10]补收!$G$2454:$H$2869,2,0)</f>
        <v>10.98</v>
      </c>
      <c r="K326" s="11">
        <f t="shared" si="131"/>
        <v>0</v>
      </c>
      <c r="L326" s="11">
        <v>0</v>
      </c>
      <c r="M326" s="11">
        <f t="shared" si="120"/>
        <v>0</v>
      </c>
      <c r="N326" s="13">
        <f t="shared" si="132"/>
        <v>0</v>
      </c>
      <c r="O326" s="11"/>
      <c r="P326" s="13">
        <f t="shared" si="123"/>
        <v>69.4</v>
      </c>
      <c r="Q326" s="11">
        <v>0</v>
      </c>
      <c r="R326" s="11">
        <f t="shared" si="133"/>
        <v>0</v>
      </c>
      <c r="S326" s="11">
        <v>0</v>
      </c>
      <c r="T326" s="11">
        <f t="shared" si="134"/>
        <v>0</v>
      </c>
      <c r="U326" s="13">
        <f t="shared" si="121"/>
        <v>0</v>
      </c>
      <c r="V326" s="11"/>
      <c r="W326" s="11">
        <f t="shared" si="135"/>
        <v>0</v>
      </c>
      <c r="X326" s="11">
        <f t="shared" si="136"/>
        <v>69.4</v>
      </c>
      <c r="Y326" s="11"/>
      <c r="AC326" s="2" t="e">
        <f>VLOOKUP(C326,'[5]6月养老保险明细导'!$B$1:$R$500,17,0)</f>
        <v>#N/A</v>
      </c>
      <c r="AD326" s="2" t="e">
        <f t="shared" si="126"/>
        <v>#N/A</v>
      </c>
      <c r="AE326" s="35" t="e">
        <f>VLOOKUP(C326,[7]export!$B$1:$I$388,8,0)</f>
        <v>#N/A</v>
      </c>
      <c r="AF326" s="2" t="e">
        <f>VLOOKUP(C326,[8]Sheet1!$B$1:$K$500,9,0)</f>
        <v>#N/A</v>
      </c>
      <c r="AG326" s="2" t="e">
        <f t="shared" si="127"/>
        <v>#N/A</v>
      </c>
      <c r="AH326" s="2">
        <f>VLOOKUP(C326,'2021.06'!$C$2:$M$500,9,0)</f>
        <v>0</v>
      </c>
      <c r="AI326" s="2">
        <f>VLOOKUP(D326,'2021.07'!$D$2:$M$435,7,0)</f>
        <v>0</v>
      </c>
      <c r="AJ326" s="2">
        <f t="shared" si="128"/>
        <v>0</v>
      </c>
      <c r="AL326" s="2" t="e">
        <f>VLOOKUP(D326,[9]Sheet1!$C$1:$H$500,6,0)</f>
        <v>#N/A</v>
      </c>
    </row>
    <row r="327" ht="20" customHeight="1" spans="1:38">
      <c r="A327" s="38">
        <f t="shared" si="129"/>
        <v>324</v>
      </c>
      <c r="B327" s="41"/>
      <c r="C327" s="84" t="s">
        <v>1055</v>
      </c>
      <c r="D327" s="84" t="s">
        <v>1056</v>
      </c>
      <c r="E327" s="11">
        <v>3245.4</v>
      </c>
      <c r="F327" s="11">
        <v>0</v>
      </c>
      <c r="G327" s="11">
        <v>0</v>
      </c>
      <c r="H327" s="13">
        <v>0</v>
      </c>
      <c r="I327" s="11">
        <f t="shared" si="130"/>
        <v>58.42</v>
      </c>
      <c r="J327" s="11">
        <f>VLOOKUP(C327,[10]补收!$G$2454:$H$2869,2,0)</f>
        <v>10.98</v>
      </c>
      <c r="K327" s="11">
        <f t="shared" si="131"/>
        <v>0</v>
      </c>
      <c r="L327" s="11">
        <v>0</v>
      </c>
      <c r="M327" s="11">
        <f t="shared" si="120"/>
        <v>0</v>
      </c>
      <c r="N327" s="13">
        <f t="shared" si="132"/>
        <v>0</v>
      </c>
      <c r="O327" s="11"/>
      <c r="P327" s="13">
        <f t="shared" si="123"/>
        <v>69.4</v>
      </c>
      <c r="Q327" s="11">
        <v>0</v>
      </c>
      <c r="R327" s="11">
        <f t="shared" si="133"/>
        <v>0</v>
      </c>
      <c r="S327" s="11">
        <v>0</v>
      </c>
      <c r="T327" s="11">
        <f t="shared" si="134"/>
        <v>0</v>
      </c>
      <c r="U327" s="13">
        <f t="shared" si="121"/>
        <v>0</v>
      </c>
      <c r="V327" s="11"/>
      <c r="W327" s="11">
        <f t="shared" si="135"/>
        <v>0</v>
      </c>
      <c r="X327" s="11">
        <f t="shared" si="136"/>
        <v>69.4</v>
      </c>
      <c r="Y327" s="11"/>
      <c r="AC327" s="2" t="e">
        <f>VLOOKUP(C327,'[5]6月养老保险明细导'!$B$1:$R$500,17,0)</f>
        <v>#N/A</v>
      </c>
      <c r="AD327" s="2" t="e">
        <f t="shared" si="126"/>
        <v>#N/A</v>
      </c>
      <c r="AE327" s="35" t="e">
        <f>VLOOKUP(C327,[7]export!$B$1:$I$388,8,0)</f>
        <v>#N/A</v>
      </c>
      <c r="AF327" s="2" t="e">
        <f>VLOOKUP(C327,[8]Sheet1!$B$1:$K$500,9,0)</f>
        <v>#N/A</v>
      </c>
      <c r="AG327" s="2" t="e">
        <f t="shared" si="127"/>
        <v>#N/A</v>
      </c>
      <c r="AH327" s="2">
        <f>VLOOKUP(C327,'2021.06'!$C$2:$M$500,9,0)</f>
        <v>0</v>
      </c>
      <c r="AI327" s="2">
        <f>VLOOKUP(D327,'2021.07'!$D$2:$M$435,7,0)</f>
        <v>0</v>
      </c>
      <c r="AJ327" s="2">
        <f t="shared" si="128"/>
        <v>0</v>
      </c>
      <c r="AL327" s="2" t="e">
        <f>VLOOKUP(D327,[9]Sheet1!$C$1:$H$500,6,0)</f>
        <v>#N/A</v>
      </c>
    </row>
    <row r="328" ht="20" customHeight="1" spans="1:38">
      <c r="A328" s="38">
        <f t="shared" si="129"/>
        <v>325</v>
      </c>
      <c r="B328" s="41"/>
      <c r="C328" s="84" t="s">
        <v>1135</v>
      </c>
      <c r="D328" s="84" t="s">
        <v>1136</v>
      </c>
      <c r="E328" s="11">
        <v>3245.4</v>
      </c>
      <c r="F328" s="11">
        <f>VLOOKUP(C328,'[11]9月'!$B:$Q,16,0)</f>
        <v>3245.4</v>
      </c>
      <c r="G328" s="11">
        <v>3245.4</v>
      </c>
      <c r="H328" s="13">
        <v>5228.42</v>
      </c>
      <c r="I328" s="11">
        <f t="shared" si="130"/>
        <v>58.42</v>
      </c>
      <c r="J328" s="11">
        <f>VLOOKUP(C328,[10]补收!$G$2454:$H$2869,2,0)</f>
        <v>7.32</v>
      </c>
      <c r="K328" s="11">
        <f t="shared" si="131"/>
        <v>519.264</v>
      </c>
      <c r="L328" s="11">
        <f>VLOOKUP(C328,[11]Sheet3!$L$1:$O$352,4,0)</f>
        <v>65.072</v>
      </c>
      <c r="M328" s="11">
        <f t="shared" si="120"/>
        <v>22.7178</v>
      </c>
      <c r="N328" s="13">
        <f t="shared" si="132"/>
        <v>444.42</v>
      </c>
      <c r="O328" s="13"/>
      <c r="P328" s="13">
        <f t="shared" si="123"/>
        <v>1117.2138</v>
      </c>
      <c r="Q328" s="11">
        <v>0</v>
      </c>
      <c r="R328" s="11">
        <f t="shared" si="133"/>
        <v>259.63</v>
      </c>
      <c r="S328" s="11">
        <f>VLOOKUP(C328,[11]Sheet3!$A:$B,2,0)</f>
        <v>32.54</v>
      </c>
      <c r="T328" s="11">
        <f t="shared" si="134"/>
        <v>9.74</v>
      </c>
      <c r="U328" s="13">
        <f t="shared" si="121"/>
        <v>104.57</v>
      </c>
      <c r="V328" s="13"/>
      <c r="W328" s="11">
        <f t="shared" si="135"/>
        <v>406.48</v>
      </c>
      <c r="X328" s="11">
        <f t="shared" si="136"/>
        <v>1523.6938</v>
      </c>
      <c r="Y328" s="11"/>
      <c r="AB328" s="2">
        <f t="shared" ref="AB328:AB335" si="137">K328*1</f>
        <v>519.264</v>
      </c>
      <c r="AC328" s="2">
        <f t="shared" ref="AC328:AC335" si="138">K328-AB328</f>
        <v>0</v>
      </c>
      <c r="AE328" s="35" t="str">
        <f>VLOOKUP(C328,[7]export!$B$1:$I$388,8,0)</f>
        <v>243.36</v>
      </c>
      <c r="AF328" s="2">
        <f>VLOOKUP(C328,[8]Sheet1!$B$1:$K$500,9,0)</f>
        <v>9.13</v>
      </c>
      <c r="AG328" s="2">
        <f t="shared" si="127"/>
        <v>0.609999999999999</v>
      </c>
      <c r="AH328" s="2" t="e">
        <f>VLOOKUP(C328,'2021.06'!$C$2:$M$500,9,0)</f>
        <v>#N/A</v>
      </c>
      <c r="AI328" s="2">
        <f>VLOOKUP(D328,'2021.07'!$D$2:$M$435,7,0)</f>
        <v>21.301</v>
      </c>
      <c r="AJ328" s="2">
        <f t="shared" si="128"/>
        <v>-1.4168</v>
      </c>
      <c r="AL328" s="2" t="str">
        <f>VLOOKUP(D328,[9]Sheet1!$C$1:$H$500,6,0)</f>
        <v>正常应缴</v>
      </c>
    </row>
    <row r="329" ht="20" customHeight="1" spans="1:38">
      <c r="A329" s="38">
        <f t="shared" si="129"/>
        <v>326</v>
      </c>
      <c r="B329" s="41"/>
      <c r="C329" s="84" t="s">
        <v>1137</v>
      </c>
      <c r="D329" s="84" t="s">
        <v>1138</v>
      </c>
      <c r="E329" s="11">
        <v>3245.4</v>
      </c>
      <c r="F329" s="11">
        <f>VLOOKUP(C329,'[11]9月'!$B:$Q,16,0)</f>
        <v>3245.4</v>
      </c>
      <c r="G329" s="11">
        <v>3245.4</v>
      </c>
      <c r="H329" s="13">
        <v>5228.42</v>
      </c>
      <c r="I329" s="11">
        <f t="shared" si="130"/>
        <v>58.42</v>
      </c>
      <c r="J329" s="11">
        <f>VLOOKUP(C329,[10]补收!$G$2454:$H$2869,2,0)</f>
        <v>7.32</v>
      </c>
      <c r="K329" s="11">
        <f t="shared" si="131"/>
        <v>519.264</v>
      </c>
      <c r="L329" s="11">
        <f>VLOOKUP(C329,[11]Sheet3!$L$1:$O$352,4,0)</f>
        <v>65.072</v>
      </c>
      <c r="M329" s="11">
        <f t="shared" si="120"/>
        <v>22.7178</v>
      </c>
      <c r="N329" s="13">
        <f t="shared" si="132"/>
        <v>444.42</v>
      </c>
      <c r="O329" s="13"/>
      <c r="P329" s="13">
        <f t="shared" si="123"/>
        <v>1117.2138</v>
      </c>
      <c r="Q329" s="11">
        <v>0</v>
      </c>
      <c r="R329" s="11">
        <f t="shared" si="133"/>
        <v>259.63</v>
      </c>
      <c r="S329" s="11">
        <f>VLOOKUP(C329,[11]Sheet3!$A:$B,2,0)</f>
        <v>32.54</v>
      </c>
      <c r="T329" s="11">
        <f t="shared" si="134"/>
        <v>9.74</v>
      </c>
      <c r="U329" s="13">
        <f t="shared" si="121"/>
        <v>104.57</v>
      </c>
      <c r="V329" s="13"/>
      <c r="W329" s="11">
        <f t="shared" si="135"/>
        <v>406.48</v>
      </c>
      <c r="X329" s="11">
        <f t="shared" si="136"/>
        <v>1523.6938</v>
      </c>
      <c r="Y329" s="11"/>
      <c r="AB329" s="2">
        <f t="shared" si="137"/>
        <v>519.264</v>
      </c>
      <c r="AC329" s="2">
        <f t="shared" si="138"/>
        <v>0</v>
      </c>
      <c r="AE329" s="35" t="str">
        <f>VLOOKUP(C329,[7]export!$B$1:$I$388,8,0)</f>
        <v>243.36</v>
      </c>
      <c r="AF329" s="2">
        <f>VLOOKUP(C329,[8]Sheet1!$B$1:$K$500,9,0)</f>
        <v>9.13</v>
      </c>
      <c r="AG329" s="2">
        <f t="shared" si="127"/>
        <v>0.609999999999999</v>
      </c>
      <c r="AH329" s="2" t="e">
        <f>VLOOKUP(C329,'2021.06'!$C$2:$M$500,9,0)</f>
        <v>#N/A</v>
      </c>
      <c r="AI329" s="2">
        <f>VLOOKUP(D329,'2021.07'!$D$2:$M$435,7,0)</f>
        <v>21.301</v>
      </c>
      <c r="AJ329" s="2">
        <f t="shared" si="128"/>
        <v>-1.4168</v>
      </c>
      <c r="AL329" s="2" t="str">
        <f>VLOOKUP(D329,[9]Sheet1!$C$1:$H$500,6,0)</f>
        <v>正常应缴</v>
      </c>
    </row>
    <row r="330" ht="20" customHeight="1" spans="1:38">
      <c r="A330" s="38">
        <f t="shared" si="129"/>
        <v>327</v>
      </c>
      <c r="B330" s="41"/>
      <c r="C330" s="84" t="s">
        <v>1139</v>
      </c>
      <c r="D330" s="84" t="s">
        <v>1140</v>
      </c>
      <c r="E330" s="11">
        <v>3245.4</v>
      </c>
      <c r="F330" s="11">
        <f>VLOOKUP(C330,'[11]9月'!$B:$Q,16,0)</f>
        <v>3245.4</v>
      </c>
      <c r="G330" s="11">
        <v>3245.4</v>
      </c>
      <c r="H330" s="13">
        <v>5228.42</v>
      </c>
      <c r="I330" s="11">
        <f t="shared" si="130"/>
        <v>58.42</v>
      </c>
      <c r="J330" s="11">
        <f>VLOOKUP(C330,[10]补收!$G$2454:$H$2869,2,0)</f>
        <v>7.32</v>
      </c>
      <c r="K330" s="11">
        <f t="shared" si="131"/>
        <v>519.264</v>
      </c>
      <c r="L330" s="11">
        <f>VLOOKUP(C330,[11]Sheet3!$L$1:$O$352,4,0)</f>
        <v>65.072</v>
      </c>
      <c r="M330" s="11">
        <f t="shared" si="120"/>
        <v>22.7178</v>
      </c>
      <c r="N330" s="13">
        <f t="shared" si="132"/>
        <v>444.42</v>
      </c>
      <c r="O330" s="13"/>
      <c r="P330" s="13">
        <f t="shared" si="123"/>
        <v>1117.2138</v>
      </c>
      <c r="Q330" s="11">
        <v>0</v>
      </c>
      <c r="R330" s="11">
        <f t="shared" si="133"/>
        <v>259.63</v>
      </c>
      <c r="S330" s="11">
        <f>VLOOKUP(C330,[11]Sheet3!$A:$B,2,0)</f>
        <v>32.54</v>
      </c>
      <c r="T330" s="11">
        <f t="shared" si="134"/>
        <v>9.74</v>
      </c>
      <c r="U330" s="13">
        <f t="shared" si="121"/>
        <v>104.57</v>
      </c>
      <c r="V330" s="13"/>
      <c r="W330" s="11">
        <f t="shared" si="135"/>
        <v>406.48</v>
      </c>
      <c r="X330" s="11">
        <f t="shared" si="136"/>
        <v>1523.6938</v>
      </c>
      <c r="Y330" s="11"/>
      <c r="AB330" s="2">
        <f t="shared" si="137"/>
        <v>519.264</v>
      </c>
      <c r="AC330" s="2">
        <f t="shared" si="138"/>
        <v>0</v>
      </c>
      <c r="AE330" s="35" t="str">
        <f>VLOOKUP(C330,[7]export!$B$1:$I$388,8,0)</f>
        <v>243.36</v>
      </c>
      <c r="AF330" s="2">
        <f>VLOOKUP(C330,[8]Sheet1!$B$1:$K$500,9,0)</f>
        <v>9.13</v>
      </c>
      <c r="AG330" s="2">
        <f t="shared" si="127"/>
        <v>0.609999999999999</v>
      </c>
      <c r="AH330" s="2" t="e">
        <f>VLOOKUP(C330,'2021.06'!$C$2:$M$500,9,0)</f>
        <v>#N/A</v>
      </c>
      <c r="AI330" s="2">
        <f>VLOOKUP(D330,'2021.07'!$D$2:$M$435,7,0)</f>
        <v>21.301</v>
      </c>
      <c r="AJ330" s="2">
        <f t="shared" si="128"/>
        <v>-1.4168</v>
      </c>
      <c r="AL330" s="2" t="str">
        <f>VLOOKUP(D330,[9]Sheet1!$C$1:$H$500,6,0)</f>
        <v>正常应缴</v>
      </c>
    </row>
    <row r="331" ht="20" customHeight="1" spans="1:38">
      <c r="A331" s="38">
        <f t="shared" si="129"/>
        <v>328</v>
      </c>
      <c r="B331" s="41"/>
      <c r="C331" s="84" t="s">
        <v>1141</v>
      </c>
      <c r="D331" s="84" t="s">
        <v>1142</v>
      </c>
      <c r="E331" s="11">
        <v>3245.4</v>
      </c>
      <c r="F331" s="11">
        <f>VLOOKUP(C331,'[11]9月'!$B:$Q,16,0)</f>
        <v>3245.4</v>
      </c>
      <c r="G331" s="11">
        <v>3245.4</v>
      </c>
      <c r="H331" s="13">
        <v>5228.42</v>
      </c>
      <c r="I331" s="11">
        <f t="shared" si="130"/>
        <v>58.42</v>
      </c>
      <c r="J331" s="11">
        <f>VLOOKUP(C331,[10]补收!$G$2454:$H$2869,2,0)</f>
        <v>7.32</v>
      </c>
      <c r="K331" s="11">
        <f t="shared" si="131"/>
        <v>519.264</v>
      </c>
      <c r="L331" s="11">
        <f>VLOOKUP(C331,[11]Sheet3!$L$1:$O$352,4,0)</f>
        <v>65.072</v>
      </c>
      <c r="M331" s="11">
        <f t="shared" si="120"/>
        <v>22.7178</v>
      </c>
      <c r="N331" s="13">
        <f t="shared" si="132"/>
        <v>444.42</v>
      </c>
      <c r="O331" s="13"/>
      <c r="P331" s="13">
        <f t="shared" si="123"/>
        <v>1117.2138</v>
      </c>
      <c r="Q331" s="11">
        <v>0</v>
      </c>
      <c r="R331" s="11">
        <f t="shared" si="133"/>
        <v>259.63</v>
      </c>
      <c r="S331" s="11">
        <f>VLOOKUP(C331,[11]Sheet3!$A:$B,2,0)</f>
        <v>32.54</v>
      </c>
      <c r="T331" s="11">
        <f t="shared" si="134"/>
        <v>9.74</v>
      </c>
      <c r="U331" s="13">
        <f t="shared" si="121"/>
        <v>104.57</v>
      </c>
      <c r="V331" s="13"/>
      <c r="W331" s="11">
        <f t="shared" si="135"/>
        <v>406.48</v>
      </c>
      <c r="X331" s="11">
        <f t="shared" si="136"/>
        <v>1523.6938</v>
      </c>
      <c r="Y331" s="11"/>
      <c r="AB331" s="2">
        <f t="shared" si="137"/>
        <v>519.264</v>
      </c>
      <c r="AC331" s="2">
        <f t="shared" si="138"/>
        <v>0</v>
      </c>
      <c r="AE331" s="35" t="str">
        <f>VLOOKUP(C331,[7]export!$B$1:$I$388,8,0)</f>
        <v>243.36</v>
      </c>
      <c r="AF331" s="2">
        <f>VLOOKUP(C331,[8]Sheet1!$B$1:$K$500,9,0)</f>
        <v>9.13</v>
      </c>
      <c r="AG331" s="2">
        <f t="shared" si="127"/>
        <v>0.609999999999999</v>
      </c>
      <c r="AH331" s="2" t="e">
        <f>VLOOKUP(C331,'2021.06'!$C$2:$M$500,9,0)</f>
        <v>#N/A</v>
      </c>
      <c r="AI331" s="2">
        <f>VLOOKUP(D331,'2021.07'!$D$2:$M$435,7,0)</f>
        <v>21.301</v>
      </c>
      <c r="AJ331" s="2">
        <f t="shared" si="128"/>
        <v>-1.4168</v>
      </c>
      <c r="AL331" s="2" t="str">
        <f>VLOOKUP(D331,[9]Sheet1!$C$1:$H$500,6,0)</f>
        <v>正常应缴</v>
      </c>
    </row>
    <row r="332" ht="20" customHeight="1" spans="1:38">
      <c r="A332" s="38">
        <f t="shared" si="129"/>
        <v>329</v>
      </c>
      <c r="B332" s="41"/>
      <c r="C332" s="84" t="s">
        <v>1143</v>
      </c>
      <c r="D332" s="84" t="s">
        <v>1144</v>
      </c>
      <c r="E332" s="11">
        <v>3245.4</v>
      </c>
      <c r="F332" s="11">
        <f>VLOOKUP(C332,'[11]9月'!$B:$Q,16,0)</f>
        <v>3245.4</v>
      </c>
      <c r="G332" s="11">
        <v>3245.4</v>
      </c>
      <c r="H332" s="13">
        <v>5228.42</v>
      </c>
      <c r="I332" s="11">
        <f t="shared" si="130"/>
        <v>58.42</v>
      </c>
      <c r="J332" s="11">
        <f>VLOOKUP(C332,[10]补收!$G$2454:$H$2869,2,0)</f>
        <v>7.32</v>
      </c>
      <c r="K332" s="11">
        <f t="shared" si="131"/>
        <v>519.264</v>
      </c>
      <c r="L332" s="11">
        <f>VLOOKUP(C332,[11]Sheet3!$L$1:$O$352,4,0)</f>
        <v>65.072</v>
      </c>
      <c r="M332" s="11">
        <f t="shared" si="120"/>
        <v>22.7178</v>
      </c>
      <c r="N332" s="13">
        <f t="shared" si="132"/>
        <v>444.42</v>
      </c>
      <c r="O332" s="13"/>
      <c r="P332" s="13">
        <f t="shared" si="123"/>
        <v>1117.2138</v>
      </c>
      <c r="Q332" s="11">
        <v>0</v>
      </c>
      <c r="R332" s="11">
        <f t="shared" si="133"/>
        <v>259.63</v>
      </c>
      <c r="S332" s="11">
        <f>VLOOKUP(C332,[11]Sheet3!$A:$B,2,0)</f>
        <v>32.54</v>
      </c>
      <c r="T332" s="11">
        <f t="shared" si="134"/>
        <v>9.74</v>
      </c>
      <c r="U332" s="13">
        <f t="shared" si="121"/>
        <v>104.57</v>
      </c>
      <c r="V332" s="13"/>
      <c r="W332" s="11">
        <f t="shared" si="135"/>
        <v>406.48</v>
      </c>
      <c r="X332" s="11">
        <f t="shared" si="136"/>
        <v>1523.6938</v>
      </c>
      <c r="Y332" s="11"/>
      <c r="AB332" s="2">
        <f t="shared" si="137"/>
        <v>519.264</v>
      </c>
      <c r="AC332" s="2">
        <f t="shared" si="138"/>
        <v>0</v>
      </c>
      <c r="AE332" s="35" t="str">
        <f>VLOOKUP(C332,[7]export!$B$1:$I$388,8,0)</f>
        <v>243.36</v>
      </c>
      <c r="AF332" s="2">
        <f>VLOOKUP(C332,[8]Sheet1!$B$1:$K$500,9,0)</f>
        <v>9.13</v>
      </c>
      <c r="AG332" s="2">
        <f t="shared" si="127"/>
        <v>0.609999999999999</v>
      </c>
      <c r="AH332" s="2" t="e">
        <f>VLOOKUP(C332,'2021.06'!$C$2:$M$500,9,0)</f>
        <v>#N/A</v>
      </c>
      <c r="AI332" s="2">
        <f>VLOOKUP(D332,'2021.07'!$D$2:$M$435,7,0)</f>
        <v>21.301</v>
      </c>
      <c r="AJ332" s="2">
        <f t="shared" si="128"/>
        <v>-1.4168</v>
      </c>
      <c r="AL332" s="2" t="str">
        <f>VLOOKUP(D332,[9]Sheet1!$C$1:$H$500,6,0)</f>
        <v>正常应缴</v>
      </c>
    </row>
    <row r="333" ht="20" customHeight="1" spans="1:38">
      <c r="A333" s="38">
        <f t="shared" si="129"/>
        <v>330</v>
      </c>
      <c r="B333" s="41"/>
      <c r="C333" s="84" t="s">
        <v>1145</v>
      </c>
      <c r="D333" s="221" t="s">
        <v>1146</v>
      </c>
      <c r="E333" s="11">
        <v>3245.4</v>
      </c>
      <c r="F333" s="11">
        <f>VLOOKUP(C333,'[11]9月'!$B:$Q,16,0)</f>
        <v>3245.4</v>
      </c>
      <c r="G333" s="11">
        <v>3245.4</v>
      </c>
      <c r="H333" s="13">
        <v>5228.42</v>
      </c>
      <c r="I333" s="11">
        <f t="shared" si="130"/>
        <v>58.42</v>
      </c>
      <c r="J333" s="11">
        <f>VLOOKUP(C333,[10]补收!$G$2454:$H$2869,2,0)</f>
        <v>7.32</v>
      </c>
      <c r="K333" s="11">
        <f t="shared" si="131"/>
        <v>519.264</v>
      </c>
      <c r="L333" s="11">
        <f>VLOOKUP(C333,[11]Sheet3!$L$1:$O$352,4,0)</f>
        <v>65.072</v>
      </c>
      <c r="M333" s="11">
        <f t="shared" si="120"/>
        <v>22.7178</v>
      </c>
      <c r="N333" s="13">
        <f t="shared" si="132"/>
        <v>444.42</v>
      </c>
      <c r="O333" s="13"/>
      <c r="P333" s="13">
        <f t="shared" si="123"/>
        <v>1117.2138</v>
      </c>
      <c r="Q333" s="11">
        <v>0</v>
      </c>
      <c r="R333" s="11">
        <f t="shared" si="133"/>
        <v>259.63</v>
      </c>
      <c r="S333" s="11">
        <f>VLOOKUP(C333,[11]Sheet3!$A:$B,2,0)</f>
        <v>32.54</v>
      </c>
      <c r="T333" s="11">
        <f t="shared" si="134"/>
        <v>9.74</v>
      </c>
      <c r="U333" s="13">
        <f t="shared" si="121"/>
        <v>104.57</v>
      </c>
      <c r="V333" s="13"/>
      <c r="W333" s="11">
        <f t="shared" si="135"/>
        <v>406.48</v>
      </c>
      <c r="X333" s="11">
        <f t="shared" si="136"/>
        <v>1523.6938</v>
      </c>
      <c r="Y333" s="11"/>
      <c r="AB333" s="2">
        <f t="shared" si="137"/>
        <v>519.264</v>
      </c>
      <c r="AC333" s="2">
        <f t="shared" si="138"/>
        <v>0</v>
      </c>
      <c r="AE333" s="35" t="str">
        <f>VLOOKUP(C333,[7]export!$B$1:$I$388,8,0)</f>
        <v>243.36</v>
      </c>
      <c r="AF333" s="2">
        <f>VLOOKUP(C333,[8]Sheet1!$B$1:$K$500,9,0)</f>
        <v>9.13</v>
      </c>
      <c r="AG333" s="2">
        <f t="shared" si="127"/>
        <v>0.609999999999999</v>
      </c>
      <c r="AH333" s="2" t="e">
        <f>VLOOKUP(C333,'2021.06'!$C$2:$M$500,9,0)</f>
        <v>#N/A</v>
      </c>
      <c r="AI333" s="2">
        <f>VLOOKUP(D333,'2021.07'!$D$2:$M$435,7,0)</f>
        <v>21.301</v>
      </c>
      <c r="AJ333" s="2">
        <f t="shared" si="128"/>
        <v>-1.4168</v>
      </c>
      <c r="AL333" s="2" t="str">
        <f>VLOOKUP(D333,[9]Sheet1!$C$1:$H$500,6,0)</f>
        <v>正常应缴</v>
      </c>
    </row>
    <row r="334" ht="20" customHeight="1" spans="1:38">
      <c r="A334" s="38">
        <f t="shared" si="129"/>
        <v>331</v>
      </c>
      <c r="B334" s="41"/>
      <c r="C334" s="84" t="s">
        <v>1147</v>
      </c>
      <c r="D334" s="84" t="s">
        <v>1148</v>
      </c>
      <c r="E334" s="11">
        <v>3245.4</v>
      </c>
      <c r="F334" s="11">
        <f>VLOOKUP(C334,'[11]9月'!$B:$Q,16,0)</f>
        <v>3245.4</v>
      </c>
      <c r="G334" s="11">
        <v>3245.4</v>
      </c>
      <c r="H334" s="13">
        <v>5228.42</v>
      </c>
      <c r="I334" s="11">
        <f t="shared" si="130"/>
        <v>58.42</v>
      </c>
      <c r="J334" s="11">
        <f>VLOOKUP(C334,[10]补收!$G$2454:$H$2869,2,0)</f>
        <v>7.32</v>
      </c>
      <c r="K334" s="11">
        <f t="shared" si="131"/>
        <v>519.264</v>
      </c>
      <c r="L334" s="11">
        <f>VLOOKUP(C334,[11]Sheet3!$L$1:$O$352,4,0)</f>
        <v>65.072</v>
      </c>
      <c r="M334" s="11">
        <f t="shared" si="120"/>
        <v>22.7178</v>
      </c>
      <c r="N334" s="13">
        <f t="shared" si="132"/>
        <v>444.42</v>
      </c>
      <c r="O334" s="13"/>
      <c r="P334" s="13">
        <f t="shared" si="123"/>
        <v>1117.2138</v>
      </c>
      <c r="Q334" s="11">
        <v>0</v>
      </c>
      <c r="R334" s="11">
        <f t="shared" si="133"/>
        <v>259.63</v>
      </c>
      <c r="S334" s="11">
        <f>VLOOKUP(C334,[11]Sheet3!$A:$B,2,0)</f>
        <v>32.54</v>
      </c>
      <c r="T334" s="11">
        <f t="shared" si="134"/>
        <v>9.74</v>
      </c>
      <c r="U334" s="13">
        <f t="shared" si="121"/>
        <v>104.57</v>
      </c>
      <c r="V334" s="13"/>
      <c r="W334" s="11">
        <f t="shared" si="135"/>
        <v>406.48</v>
      </c>
      <c r="X334" s="11">
        <f t="shared" si="136"/>
        <v>1523.6938</v>
      </c>
      <c r="Y334" s="11"/>
      <c r="AB334" s="2">
        <f t="shared" si="137"/>
        <v>519.264</v>
      </c>
      <c r="AC334" s="2">
        <f t="shared" si="138"/>
        <v>0</v>
      </c>
      <c r="AE334" s="35" t="str">
        <f>VLOOKUP(C334,[7]export!$B$1:$I$388,8,0)</f>
        <v>243.36</v>
      </c>
      <c r="AF334" s="2">
        <f>VLOOKUP(C334,[8]Sheet1!$B$1:$K$500,9,0)</f>
        <v>9.13</v>
      </c>
      <c r="AG334" s="2">
        <f t="shared" si="127"/>
        <v>0.609999999999999</v>
      </c>
      <c r="AH334" s="2" t="e">
        <f>VLOOKUP(C334,'2021.06'!$C$2:$M$500,9,0)</f>
        <v>#N/A</v>
      </c>
      <c r="AI334" s="2">
        <f>VLOOKUP(D334,'2021.07'!$D$2:$M$435,7,0)</f>
        <v>21.301</v>
      </c>
      <c r="AJ334" s="2">
        <f t="shared" si="128"/>
        <v>-1.4168</v>
      </c>
      <c r="AL334" s="2" t="str">
        <f>VLOOKUP(D334,[9]Sheet1!$C$1:$H$500,6,0)</f>
        <v>正常应缴</v>
      </c>
    </row>
    <row r="335" ht="20" customHeight="1" spans="1:38">
      <c r="A335" s="38">
        <f t="shared" si="129"/>
        <v>332</v>
      </c>
      <c r="B335" s="41"/>
      <c r="C335" s="84" t="s">
        <v>1149</v>
      </c>
      <c r="D335" s="84" t="s">
        <v>1150</v>
      </c>
      <c r="E335" s="11">
        <v>3245.4</v>
      </c>
      <c r="F335" s="11">
        <f>VLOOKUP(C335,'[11]9月'!$B:$Q,16,0)</f>
        <v>3245.4</v>
      </c>
      <c r="G335" s="11">
        <v>3245.4</v>
      </c>
      <c r="H335" s="13">
        <v>0</v>
      </c>
      <c r="I335" s="11">
        <f t="shared" si="130"/>
        <v>58.42</v>
      </c>
      <c r="J335" s="11">
        <f>VLOOKUP(C335,[10]补收!$G$2454:$H$2869,2,0)</f>
        <v>7.32</v>
      </c>
      <c r="K335" s="11">
        <f t="shared" si="131"/>
        <v>519.264</v>
      </c>
      <c r="L335" s="11">
        <f>VLOOKUP(C335,[11]Sheet3!$L$1:$O$352,4,0)</f>
        <v>65.072</v>
      </c>
      <c r="M335" s="11">
        <f t="shared" si="120"/>
        <v>22.7178</v>
      </c>
      <c r="N335" s="13">
        <f t="shared" si="132"/>
        <v>0</v>
      </c>
      <c r="O335" s="13"/>
      <c r="P335" s="13">
        <f t="shared" si="123"/>
        <v>672.7938</v>
      </c>
      <c r="Q335" s="11">
        <v>0</v>
      </c>
      <c r="R335" s="11">
        <f t="shared" si="133"/>
        <v>259.63</v>
      </c>
      <c r="S335" s="11">
        <f>VLOOKUP(C335,[11]Sheet3!$A:$B,2,0)</f>
        <v>32.54</v>
      </c>
      <c r="T335" s="11">
        <f t="shared" si="134"/>
        <v>9.74</v>
      </c>
      <c r="U335" s="13">
        <f t="shared" si="121"/>
        <v>0</v>
      </c>
      <c r="V335" s="13"/>
      <c r="W335" s="11">
        <f t="shared" si="135"/>
        <v>301.91</v>
      </c>
      <c r="X335" s="11">
        <f t="shared" si="136"/>
        <v>974.7038</v>
      </c>
      <c r="Y335" s="11"/>
      <c r="AB335" s="2">
        <f t="shared" si="137"/>
        <v>519.264</v>
      </c>
      <c r="AC335" s="2">
        <f t="shared" si="138"/>
        <v>0</v>
      </c>
      <c r="AE335" s="35" t="str">
        <f>VLOOKUP(C335,[7]export!$B$1:$I$388,8,0)</f>
        <v>243.36</v>
      </c>
      <c r="AF335" s="2">
        <f>VLOOKUP(C335,[8]Sheet1!$B$1:$K$500,9,0)</f>
        <v>9.13</v>
      </c>
      <c r="AG335" s="2">
        <f t="shared" si="127"/>
        <v>0.609999999999999</v>
      </c>
      <c r="AH335" s="2" t="e">
        <f>VLOOKUP(C335,'2021.06'!$C$2:$M$500,9,0)</f>
        <v>#N/A</v>
      </c>
      <c r="AI335" s="2">
        <f>VLOOKUP(D335,'2021.07'!$D$2:$M$435,7,0)</f>
        <v>21.301</v>
      </c>
      <c r="AJ335" s="2">
        <f t="shared" si="128"/>
        <v>-1.4168</v>
      </c>
      <c r="AL335" s="2" t="str">
        <f>VLOOKUP(D335,[9]Sheet1!$C$1:$H$500,6,0)</f>
        <v>正常应缴</v>
      </c>
    </row>
    <row r="336" s="2" customFormat="1" ht="20" customHeight="1" spans="1:38">
      <c r="A336" s="38"/>
      <c r="B336" s="41"/>
      <c r="C336" s="84" t="s">
        <v>1206</v>
      </c>
      <c r="D336" s="56" t="s">
        <v>1207</v>
      </c>
      <c r="E336" s="11">
        <v>3245.4</v>
      </c>
      <c r="F336" s="11">
        <f>VLOOKUP(C336,'[11]9月'!$B:$Q,16,0)</f>
        <v>3245.4</v>
      </c>
      <c r="G336" s="11">
        <v>3245.4</v>
      </c>
      <c r="H336" s="13">
        <v>5228.42</v>
      </c>
      <c r="I336" s="11">
        <f t="shared" si="130"/>
        <v>58.42</v>
      </c>
      <c r="J336" s="11">
        <f>VLOOKUP(C336,[10]补收!$G$2454:$H$2869,2,0)</f>
        <v>3.66</v>
      </c>
      <c r="K336" s="11">
        <f t="shared" si="131"/>
        <v>519.264</v>
      </c>
      <c r="L336" s="11">
        <f>VLOOKUP(C336,[11]Sheet3!$L$1:$O$352,4,0)</f>
        <v>32.536</v>
      </c>
      <c r="M336" s="11">
        <f t="shared" si="120"/>
        <v>22.7178</v>
      </c>
      <c r="N336" s="13">
        <f t="shared" si="132"/>
        <v>444.42</v>
      </c>
      <c r="O336" s="11"/>
      <c r="P336" s="13">
        <f t="shared" si="123"/>
        <v>1081.0178</v>
      </c>
      <c r="Q336" s="11">
        <v>0</v>
      </c>
      <c r="R336" s="11">
        <f t="shared" si="133"/>
        <v>259.63</v>
      </c>
      <c r="S336" s="11">
        <f>VLOOKUP(C336,[11]Sheet3!$A:$B,2,0)</f>
        <v>16.27</v>
      </c>
      <c r="T336" s="11">
        <f t="shared" si="134"/>
        <v>9.74</v>
      </c>
      <c r="U336" s="13">
        <f t="shared" si="121"/>
        <v>104.57</v>
      </c>
      <c r="V336" s="11"/>
      <c r="W336" s="11">
        <f t="shared" si="135"/>
        <v>390.21</v>
      </c>
      <c r="X336" s="11">
        <f t="shared" si="136"/>
        <v>1471.2278</v>
      </c>
      <c r="Y336" s="11"/>
      <c r="Z336" s="2" t="s">
        <v>50</v>
      </c>
      <c r="AE336" s="35"/>
      <c r="AI336" s="2" t="e">
        <f>VLOOKUP(D336,'2021.07'!$D$2:$M$435,7,0)</f>
        <v>#N/A</v>
      </c>
      <c r="AJ336" s="2" t="e">
        <f t="shared" si="128"/>
        <v>#N/A</v>
      </c>
      <c r="AL336" s="2" t="str">
        <f>VLOOKUP(D336,[9]Sheet1!$C$1:$H$500,6,0)</f>
        <v>正常应缴</v>
      </c>
    </row>
    <row r="337" s="2" customFormat="1" ht="20" customHeight="1" spans="1:38">
      <c r="A337" s="38"/>
      <c r="B337" s="41"/>
      <c r="C337" s="84" t="s">
        <v>1208</v>
      </c>
      <c r="D337" s="56" t="s">
        <v>1209</v>
      </c>
      <c r="E337" s="11">
        <v>3245.4</v>
      </c>
      <c r="F337" s="11">
        <f>VLOOKUP(C337,'[11]9月'!$B:$Q,16,0)</f>
        <v>3245.4</v>
      </c>
      <c r="G337" s="11">
        <v>3245.4</v>
      </c>
      <c r="H337" s="13">
        <v>5228.42</v>
      </c>
      <c r="I337" s="11">
        <f t="shared" si="130"/>
        <v>58.42</v>
      </c>
      <c r="J337" s="11">
        <f>VLOOKUP(C337,[10]补收!$G$2454:$H$2869,2,0)</f>
        <v>3.66</v>
      </c>
      <c r="K337" s="11">
        <f t="shared" si="131"/>
        <v>519.264</v>
      </c>
      <c r="L337" s="11">
        <f>VLOOKUP(C337,[11]Sheet3!$L$1:$O$352,4,0)</f>
        <v>32.536</v>
      </c>
      <c r="M337" s="11">
        <f t="shared" si="120"/>
        <v>22.7178</v>
      </c>
      <c r="N337" s="13">
        <f t="shared" si="132"/>
        <v>444.42</v>
      </c>
      <c r="O337" s="11"/>
      <c r="P337" s="13">
        <f t="shared" si="123"/>
        <v>1081.0178</v>
      </c>
      <c r="Q337" s="11">
        <v>0</v>
      </c>
      <c r="R337" s="11">
        <f t="shared" si="133"/>
        <v>259.63</v>
      </c>
      <c r="S337" s="11">
        <f>VLOOKUP(C337,[11]Sheet3!$A:$B,2,0)</f>
        <v>16.27</v>
      </c>
      <c r="T337" s="11">
        <f t="shared" si="134"/>
        <v>9.74</v>
      </c>
      <c r="U337" s="13">
        <f t="shared" si="121"/>
        <v>104.57</v>
      </c>
      <c r="V337" s="11"/>
      <c r="W337" s="11">
        <f t="shared" si="135"/>
        <v>390.21</v>
      </c>
      <c r="X337" s="11">
        <f t="shared" si="136"/>
        <v>1471.2278</v>
      </c>
      <c r="Y337" s="11"/>
      <c r="Z337" s="2" t="s">
        <v>50</v>
      </c>
      <c r="AE337" s="35"/>
      <c r="AI337" s="2" t="e">
        <f>VLOOKUP(D337,'2021.07'!$D$2:$M$435,7,0)</f>
        <v>#N/A</v>
      </c>
      <c r="AJ337" s="2" t="e">
        <f t="shared" si="128"/>
        <v>#N/A</v>
      </c>
      <c r="AL337" s="2" t="str">
        <f>VLOOKUP(D337,[9]Sheet1!$C$1:$H$500,6,0)</f>
        <v>正常应缴</v>
      </c>
    </row>
    <row r="338" s="2" customFormat="1" ht="20" customHeight="1" spans="1:38">
      <c r="A338" s="38"/>
      <c r="B338" s="41"/>
      <c r="C338" s="84" t="s">
        <v>1210</v>
      </c>
      <c r="D338" s="56" t="s">
        <v>1211</v>
      </c>
      <c r="E338" s="11">
        <v>3245.4</v>
      </c>
      <c r="F338" s="11">
        <f>VLOOKUP(C338,'[11]9月'!$B:$Q,16,0)</f>
        <v>3245.4</v>
      </c>
      <c r="G338" s="11">
        <v>3245.4</v>
      </c>
      <c r="H338" s="13">
        <v>0</v>
      </c>
      <c r="I338" s="11">
        <f t="shared" si="130"/>
        <v>58.42</v>
      </c>
      <c r="J338" s="11">
        <f>VLOOKUP(C338,[10]补收!$G$2454:$H$2869,2,0)</f>
        <v>3.66</v>
      </c>
      <c r="K338" s="11">
        <f t="shared" si="131"/>
        <v>519.264</v>
      </c>
      <c r="L338" s="11">
        <f>VLOOKUP(C338,[11]Sheet3!$L$1:$O$352,4,0)</f>
        <v>32.536</v>
      </c>
      <c r="M338" s="11">
        <f t="shared" si="120"/>
        <v>22.7178</v>
      </c>
      <c r="N338" s="13">
        <f t="shared" si="132"/>
        <v>0</v>
      </c>
      <c r="O338" s="11"/>
      <c r="P338" s="13">
        <f t="shared" si="123"/>
        <v>636.5978</v>
      </c>
      <c r="Q338" s="11">
        <v>0</v>
      </c>
      <c r="R338" s="11">
        <f t="shared" si="133"/>
        <v>259.63</v>
      </c>
      <c r="S338" s="11">
        <f>VLOOKUP(C338,[11]Sheet3!$A:$B,2,0)</f>
        <v>16.27</v>
      </c>
      <c r="T338" s="11">
        <f t="shared" si="134"/>
        <v>9.74</v>
      </c>
      <c r="U338" s="13">
        <f t="shared" si="121"/>
        <v>0</v>
      </c>
      <c r="V338" s="11"/>
      <c r="W338" s="11">
        <f t="shared" si="135"/>
        <v>285.64</v>
      </c>
      <c r="X338" s="11">
        <f t="shared" si="136"/>
        <v>922.2378</v>
      </c>
      <c r="Y338" s="11"/>
      <c r="Z338" s="2" t="s">
        <v>50</v>
      </c>
      <c r="AE338" s="35"/>
      <c r="AI338" s="2" t="e">
        <f>VLOOKUP(D338,'2021.07'!$D$2:$M$435,7,0)</f>
        <v>#N/A</v>
      </c>
      <c r="AJ338" s="2" t="e">
        <f t="shared" si="128"/>
        <v>#N/A</v>
      </c>
      <c r="AL338" s="2" t="str">
        <f>VLOOKUP(D338,[9]Sheet1!$C$1:$H$500,6,0)</f>
        <v>正常应缴</v>
      </c>
    </row>
    <row r="339" s="1" customFormat="1" ht="20" customHeight="1" spans="1:31">
      <c r="A339" s="46"/>
      <c r="B339" s="45"/>
      <c r="C339" s="23" t="s">
        <v>1262</v>
      </c>
      <c r="D339" s="20" t="s">
        <v>1263</v>
      </c>
      <c r="E339" s="12">
        <v>3245.4</v>
      </c>
      <c r="F339" s="12">
        <f>VLOOKUP(C339,'[11]9月'!$B:$Q,16,0)</f>
        <v>3245.4</v>
      </c>
      <c r="G339" s="12">
        <v>3245.4</v>
      </c>
      <c r="H339" s="22">
        <v>5228.42</v>
      </c>
      <c r="I339" s="12">
        <f t="shared" si="130"/>
        <v>58.42</v>
      </c>
      <c r="J339" s="12">
        <v>0</v>
      </c>
      <c r="K339" s="12">
        <f t="shared" si="131"/>
        <v>519.264</v>
      </c>
      <c r="L339" s="12">
        <v>0</v>
      </c>
      <c r="M339" s="12">
        <f t="shared" si="120"/>
        <v>22.7178</v>
      </c>
      <c r="N339" s="22">
        <f t="shared" si="132"/>
        <v>444.42</v>
      </c>
      <c r="O339" s="12">
        <v>54</v>
      </c>
      <c r="P339" s="22">
        <f t="shared" si="123"/>
        <v>1098.8218</v>
      </c>
      <c r="Q339" s="12">
        <v>0</v>
      </c>
      <c r="R339" s="12">
        <f t="shared" si="133"/>
        <v>259.63</v>
      </c>
      <c r="S339" s="12">
        <v>0</v>
      </c>
      <c r="T339" s="12">
        <f t="shared" si="134"/>
        <v>9.74</v>
      </c>
      <c r="U339" s="22">
        <f t="shared" si="121"/>
        <v>104.57</v>
      </c>
      <c r="V339" s="12">
        <v>54</v>
      </c>
      <c r="W339" s="12">
        <f t="shared" si="135"/>
        <v>427.94</v>
      </c>
      <c r="X339" s="12">
        <f t="shared" si="136"/>
        <v>1526.7618</v>
      </c>
      <c r="Y339" s="12" t="s">
        <v>50</v>
      </c>
      <c r="AE339" s="36"/>
    </row>
    <row r="340" s="1" customFormat="1" ht="20" customHeight="1" spans="1:31">
      <c r="A340" s="46"/>
      <c r="B340" s="45"/>
      <c r="C340" s="23" t="s">
        <v>1264</v>
      </c>
      <c r="D340" s="20" t="s">
        <v>1265</v>
      </c>
      <c r="E340" s="12">
        <v>3245.4</v>
      </c>
      <c r="F340" s="12">
        <f>VLOOKUP(C340,'[11]9月'!$B:$Q,16,0)</f>
        <v>3245.4</v>
      </c>
      <c r="G340" s="12">
        <v>3245.4</v>
      </c>
      <c r="H340" s="22">
        <v>5228.42</v>
      </c>
      <c r="I340" s="12">
        <f t="shared" si="130"/>
        <v>58.42</v>
      </c>
      <c r="J340" s="12">
        <v>0</v>
      </c>
      <c r="K340" s="12">
        <f t="shared" si="131"/>
        <v>519.264</v>
      </c>
      <c r="L340" s="12">
        <v>0</v>
      </c>
      <c r="M340" s="12">
        <f t="shared" ref="M340:M403" si="139">G340*0.007</f>
        <v>22.7178</v>
      </c>
      <c r="N340" s="22">
        <f t="shared" si="132"/>
        <v>444.42</v>
      </c>
      <c r="O340" s="12"/>
      <c r="P340" s="22">
        <f t="shared" si="123"/>
        <v>1044.8218</v>
      </c>
      <c r="Q340" s="12">
        <v>0</v>
      </c>
      <c r="R340" s="12">
        <f t="shared" si="133"/>
        <v>259.63</v>
      </c>
      <c r="S340" s="12">
        <v>0</v>
      </c>
      <c r="T340" s="12">
        <f t="shared" si="134"/>
        <v>9.74</v>
      </c>
      <c r="U340" s="22">
        <f t="shared" ref="U340:U403" si="140">ROUND(H340*0.02,2)</f>
        <v>104.57</v>
      </c>
      <c r="V340" s="12"/>
      <c r="W340" s="12">
        <f t="shared" si="135"/>
        <v>373.94</v>
      </c>
      <c r="X340" s="12">
        <f t="shared" si="136"/>
        <v>1418.7618</v>
      </c>
      <c r="Y340" s="12" t="s">
        <v>50</v>
      </c>
      <c r="AE340" s="36"/>
    </row>
    <row r="341" s="1" customFormat="1" ht="20" customHeight="1" spans="1:31">
      <c r="A341" s="46"/>
      <c r="B341" s="45"/>
      <c r="C341" s="23" t="s">
        <v>1266</v>
      </c>
      <c r="D341" s="20" t="s">
        <v>1267</v>
      </c>
      <c r="E341" s="12">
        <v>3245.4</v>
      </c>
      <c r="F341" s="12">
        <v>0</v>
      </c>
      <c r="G341" s="12">
        <v>0</v>
      </c>
      <c r="H341" s="22">
        <v>0</v>
      </c>
      <c r="I341" s="12">
        <f t="shared" si="130"/>
        <v>58.42</v>
      </c>
      <c r="J341" s="12">
        <v>0</v>
      </c>
      <c r="K341" s="12">
        <f t="shared" si="131"/>
        <v>0</v>
      </c>
      <c r="L341" s="12">
        <v>0</v>
      </c>
      <c r="M341" s="12">
        <f t="shared" si="139"/>
        <v>0</v>
      </c>
      <c r="N341" s="22">
        <f t="shared" si="132"/>
        <v>0</v>
      </c>
      <c r="O341" s="12"/>
      <c r="P341" s="22"/>
      <c r="Q341" s="12"/>
      <c r="R341" s="12">
        <f t="shared" si="133"/>
        <v>0</v>
      </c>
      <c r="S341" s="12">
        <v>0</v>
      </c>
      <c r="T341" s="12">
        <f t="shared" si="134"/>
        <v>0</v>
      </c>
      <c r="U341" s="22">
        <f t="shared" si="140"/>
        <v>0</v>
      </c>
      <c r="V341" s="12"/>
      <c r="W341" s="12">
        <f t="shared" si="135"/>
        <v>0</v>
      </c>
      <c r="X341" s="12">
        <f t="shared" si="136"/>
        <v>0</v>
      </c>
      <c r="Y341" s="12" t="s">
        <v>50</v>
      </c>
      <c r="AE341" s="36"/>
    </row>
    <row r="342" s="1" customFormat="1" ht="20" customHeight="1" spans="1:31">
      <c r="A342" s="46"/>
      <c r="B342" s="45"/>
      <c r="C342" s="23" t="s">
        <v>1268</v>
      </c>
      <c r="D342" s="20" t="s">
        <v>1269</v>
      </c>
      <c r="E342" s="12">
        <v>3245.4</v>
      </c>
      <c r="F342" s="12">
        <f>VLOOKUP(C342,'[11]9月'!$B:$Q,16,0)</f>
        <v>3245.4</v>
      </c>
      <c r="G342" s="12">
        <v>3245.4</v>
      </c>
      <c r="H342" s="22">
        <v>0</v>
      </c>
      <c r="I342" s="12">
        <f t="shared" si="130"/>
        <v>58.42</v>
      </c>
      <c r="J342" s="12">
        <v>0</v>
      </c>
      <c r="K342" s="12">
        <f t="shared" si="131"/>
        <v>519.264</v>
      </c>
      <c r="L342" s="12">
        <v>0</v>
      </c>
      <c r="M342" s="12">
        <f t="shared" si="139"/>
        <v>22.7178</v>
      </c>
      <c r="N342" s="22">
        <f t="shared" si="132"/>
        <v>0</v>
      </c>
      <c r="O342" s="12"/>
      <c r="P342" s="22"/>
      <c r="Q342" s="12"/>
      <c r="R342" s="12">
        <f t="shared" si="133"/>
        <v>259.63</v>
      </c>
      <c r="S342" s="12">
        <v>0</v>
      </c>
      <c r="T342" s="12">
        <f t="shared" si="134"/>
        <v>9.74</v>
      </c>
      <c r="U342" s="22">
        <f t="shared" si="140"/>
        <v>0</v>
      </c>
      <c r="V342" s="12"/>
      <c r="W342" s="12">
        <f t="shared" si="135"/>
        <v>269.37</v>
      </c>
      <c r="X342" s="12">
        <f t="shared" si="136"/>
        <v>269.37</v>
      </c>
      <c r="Y342" s="12" t="s">
        <v>50</v>
      </c>
      <c r="AE342" s="36"/>
    </row>
    <row r="343" s="2" customFormat="1" ht="20" customHeight="1" spans="1:38">
      <c r="A343" s="38">
        <f t="shared" ref="A343:A406" si="141">ROW()-3</f>
        <v>340</v>
      </c>
      <c r="B343" s="39" t="s">
        <v>571</v>
      </c>
      <c r="C343" s="86" t="s">
        <v>572</v>
      </c>
      <c r="D343" s="11" t="s">
        <v>573</v>
      </c>
      <c r="E343" s="11">
        <v>3245.4</v>
      </c>
      <c r="F343" s="11">
        <f>VLOOKUP(C343,'[11]9月'!$B:$Q,16,0)</f>
        <v>3245.4</v>
      </c>
      <c r="G343" s="11">
        <v>3245.4</v>
      </c>
      <c r="H343" s="13">
        <v>5228.42</v>
      </c>
      <c r="I343" s="11">
        <f t="shared" si="130"/>
        <v>58.42</v>
      </c>
      <c r="J343" s="11">
        <f>VLOOKUP(C343,[10]补收!$G$2454:$H$2869,2,0)</f>
        <v>29.28</v>
      </c>
      <c r="K343" s="11">
        <f t="shared" si="131"/>
        <v>519.264</v>
      </c>
      <c r="L343" s="11">
        <f>VLOOKUP(C343,[11]Sheet3!$L$1:$O$352,4,0)</f>
        <v>260.288</v>
      </c>
      <c r="M343" s="11">
        <f t="shared" si="139"/>
        <v>22.7178</v>
      </c>
      <c r="N343" s="13">
        <f t="shared" si="132"/>
        <v>444.42</v>
      </c>
      <c r="O343" s="13"/>
      <c r="P343" s="13">
        <f t="shared" ref="P343:P375" si="142">SUM(I343:O343)</f>
        <v>1334.3898</v>
      </c>
      <c r="Q343" s="11">
        <v>0</v>
      </c>
      <c r="R343" s="11">
        <f t="shared" si="133"/>
        <v>259.63</v>
      </c>
      <c r="S343" s="11">
        <f>VLOOKUP(C343,[11]Sheet3!$A:$B,2,0)</f>
        <v>130.16</v>
      </c>
      <c r="T343" s="11">
        <f t="shared" si="134"/>
        <v>9.74</v>
      </c>
      <c r="U343" s="13">
        <f t="shared" si="140"/>
        <v>104.57</v>
      </c>
      <c r="V343" s="13"/>
      <c r="W343" s="11">
        <f t="shared" si="135"/>
        <v>504.1</v>
      </c>
      <c r="X343" s="11">
        <f t="shared" si="136"/>
        <v>1838.4898</v>
      </c>
      <c r="Y343" s="11"/>
      <c r="AB343" s="2">
        <f t="shared" ref="AB343:AB402" si="143">K343*1</f>
        <v>519.264</v>
      </c>
      <c r="AC343" s="2">
        <f t="shared" ref="AC343:AC402" si="144">K343-AB343</f>
        <v>0</v>
      </c>
      <c r="AD343" s="2">
        <f t="shared" ref="AD343:AD406" si="145">R343-AC343</f>
        <v>259.63</v>
      </c>
      <c r="AE343" s="35" t="str">
        <f>VLOOKUP(C343,[7]export!$B$1:$I$388,8,0)</f>
        <v>243.36</v>
      </c>
      <c r="AF343" s="2">
        <f>VLOOKUP(C343,[8]Sheet1!$B$1:$K$500,9,0)</f>
        <v>9.13</v>
      </c>
      <c r="AG343" s="2">
        <f t="shared" ref="AG343:AG406" si="146">T343-AF343</f>
        <v>0.609999999999999</v>
      </c>
      <c r="AH343" s="2">
        <f>VLOOKUP(C343,'2021.06'!$C$2:$M$500,9,0)</f>
        <v>424.17</v>
      </c>
      <c r="AI343" s="2">
        <f>VLOOKUP(D343,'2021.07'!$D$2:$M$435,7,0)</f>
        <v>21.301</v>
      </c>
      <c r="AJ343" s="2">
        <f t="shared" ref="AJ343:AJ376" si="147">AI343-M343</f>
        <v>-1.4168</v>
      </c>
      <c r="AL343" s="2" t="str">
        <f>VLOOKUP(D343,[9]Sheet1!$C$1:$H$500,6,0)</f>
        <v>正常应缴</v>
      </c>
    </row>
    <row r="344" s="2" customFormat="1" ht="20" customHeight="1" spans="1:38">
      <c r="A344" s="38">
        <f t="shared" si="141"/>
        <v>341</v>
      </c>
      <c r="B344" s="41"/>
      <c r="C344" s="86" t="s">
        <v>574</v>
      </c>
      <c r="D344" s="11" t="s">
        <v>575</v>
      </c>
      <c r="E344" s="11">
        <v>3245.4</v>
      </c>
      <c r="F344" s="11">
        <f>VLOOKUP(C344,'[11]9月'!$B:$Q,16,0)</f>
        <v>3245.4</v>
      </c>
      <c r="G344" s="11">
        <v>3245.4</v>
      </c>
      <c r="H344" s="13">
        <v>5228.42</v>
      </c>
      <c r="I344" s="11">
        <f t="shared" si="130"/>
        <v>58.42</v>
      </c>
      <c r="J344" s="11">
        <f>VLOOKUP(C344,[10]补收!$G$2454:$H$2869,2,0)</f>
        <v>29.28</v>
      </c>
      <c r="K344" s="11">
        <f t="shared" si="131"/>
        <v>519.264</v>
      </c>
      <c r="L344" s="11">
        <f>VLOOKUP(C344,[11]Sheet3!$L$1:$O$352,4,0)</f>
        <v>260.288</v>
      </c>
      <c r="M344" s="11">
        <f t="shared" si="139"/>
        <v>22.7178</v>
      </c>
      <c r="N344" s="13">
        <f t="shared" si="132"/>
        <v>444.42</v>
      </c>
      <c r="O344" s="13"/>
      <c r="P344" s="13">
        <f t="shared" si="142"/>
        <v>1334.3898</v>
      </c>
      <c r="Q344" s="11">
        <v>0</v>
      </c>
      <c r="R344" s="11">
        <f t="shared" si="133"/>
        <v>259.63</v>
      </c>
      <c r="S344" s="11">
        <f>VLOOKUP(C344,[11]Sheet3!$A:$B,2,0)</f>
        <v>130.16</v>
      </c>
      <c r="T344" s="11">
        <f t="shared" si="134"/>
        <v>9.74</v>
      </c>
      <c r="U344" s="13">
        <f t="shared" si="140"/>
        <v>104.57</v>
      </c>
      <c r="V344" s="13"/>
      <c r="W344" s="11">
        <f t="shared" si="135"/>
        <v>504.1</v>
      </c>
      <c r="X344" s="11">
        <f t="shared" si="136"/>
        <v>1838.4898</v>
      </c>
      <c r="Y344" s="11"/>
      <c r="AB344" s="2">
        <f t="shared" si="143"/>
        <v>519.264</v>
      </c>
      <c r="AC344" s="2">
        <f t="shared" si="144"/>
        <v>0</v>
      </c>
      <c r="AD344" s="2">
        <f t="shared" si="145"/>
        <v>259.63</v>
      </c>
      <c r="AE344" s="35" t="str">
        <f>VLOOKUP(C344,[7]export!$B$1:$I$388,8,0)</f>
        <v>243.36</v>
      </c>
      <c r="AF344" s="2">
        <f>VLOOKUP(C344,[8]Sheet1!$B$1:$K$500,9,0)</f>
        <v>9.13</v>
      </c>
      <c r="AG344" s="2">
        <f t="shared" si="146"/>
        <v>0.609999999999999</v>
      </c>
      <c r="AH344" s="2">
        <f>VLOOKUP(C344,'2021.06'!$C$2:$M$500,9,0)</f>
        <v>424.17</v>
      </c>
      <c r="AI344" s="2">
        <f>VLOOKUP(D344,'2021.07'!$D$2:$M$435,7,0)</f>
        <v>21.301</v>
      </c>
      <c r="AJ344" s="2">
        <f t="shared" si="147"/>
        <v>-1.4168</v>
      </c>
      <c r="AL344" s="2" t="str">
        <f>VLOOKUP(D344,[9]Sheet1!$C$1:$H$500,6,0)</f>
        <v>正常应缴</v>
      </c>
    </row>
    <row r="345" s="2" customFormat="1" ht="20" customHeight="1" spans="1:38">
      <c r="A345" s="38">
        <f t="shared" si="141"/>
        <v>342</v>
      </c>
      <c r="B345" s="41"/>
      <c r="C345" s="13" t="s">
        <v>576</v>
      </c>
      <c r="D345" s="11" t="s">
        <v>577</v>
      </c>
      <c r="E345" s="11">
        <v>3245.4</v>
      </c>
      <c r="F345" s="11">
        <f>VLOOKUP(C345,'[11]9月'!$B:$Q,16,0)</f>
        <v>3245.4</v>
      </c>
      <c r="G345" s="11">
        <v>3245.4</v>
      </c>
      <c r="H345" s="13">
        <v>5228.42</v>
      </c>
      <c r="I345" s="11">
        <f t="shared" si="130"/>
        <v>58.42</v>
      </c>
      <c r="J345" s="11">
        <f>VLOOKUP(C345,[10]补收!$G$2454:$H$2869,2,0)</f>
        <v>58.96</v>
      </c>
      <c r="K345" s="11">
        <f t="shared" si="131"/>
        <v>519.264</v>
      </c>
      <c r="L345" s="11">
        <f>VLOOKUP(C345,[11]Sheet3!$L$1:$O$352,4,0)</f>
        <v>523.776</v>
      </c>
      <c r="M345" s="11">
        <f t="shared" si="139"/>
        <v>22.7178</v>
      </c>
      <c r="N345" s="13">
        <f t="shared" si="132"/>
        <v>444.42</v>
      </c>
      <c r="O345" s="13"/>
      <c r="P345" s="13">
        <f t="shared" si="142"/>
        <v>1627.5578</v>
      </c>
      <c r="Q345" s="11">
        <v>0</v>
      </c>
      <c r="R345" s="11">
        <f t="shared" si="133"/>
        <v>259.63</v>
      </c>
      <c r="S345" s="11">
        <f>VLOOKUP(C345,[11]Sheet3!$A:$B,2,0)</f>
        <v>261.84</v>
      </c>
      <c r="T345" s="11">
        <f t="shared" si="134"/>
        <v>9.74</v>
      </c>
      <c r="U345" s="13">
        <f t="shared" si="140"/>
        <v>104.57</v>
      </c>
      <c r="V345" s="13"/>
      <c r="W345" s="11">
        <f t="shared" si="135"/>
        <v>635.78</v>
      </c>
      <c r="X345" s="11">
        <f t="shared" si="136"/>
        <v>2263.3378</v>
      </c>
      <c r="Y345" s="11"/>
      <c r="AB345" s="2">
        <f t="shared" si="143"/>
        <v>519.264</v>
      </c>
      <c r="AC345" s="2">
        <f t="shared" si="144"/>
        <v>0</v>
      </c>
      <c r="AD345" s="2">
        <f t="shared" si="145"/>
        <v>259.63</v>
      </c>
      <c r="AE345" s="35" t="str">
        <f>VLOOKUP(C345,[7]export!$B$1:$I$388,8,0)</f>
        <v>226.9</v>
      </c>
      <c r="AF345" s="2">
        <f>VLOOKUP(C345,[8]Sheet1!$B$1:$K$500,9,0)</f>
        <v>8.51</v>
      </c>
      <c r="AG345" s="2">
        <f t="shared" si="146"/>
        <v>1.23</v>
      </c>
      <c r="AH345" s="2">
        <f>VLOOKUP(C345,'2021.06'!$C$2:$M$500,9,0)</f>
        <v>424.17</v>
      </c>
      <c r="AI345" s="2">
        <f>VLOOKUP(D345,'2021.07'!$D$2:$M$435,7,0)</f>
        <v>19.859</v>
      </c>
      <c r="AJ345" s="2">
        <f t="shared" si="147"/>
        <v>-2.8588</v>
      </c>
      <c r="AL345" s="2" t="str">
        <f>VLOOKUP(D345,[9]Sheet1!$C$1:$H$500,6,0)</f>
        <v>正常应缴</v>
      </c>
    </row>
    <row r="346" s="2" customFormat="1" ht="20" customHeight="1" spans="1:38">
      <c r="A346" s="38">
        <f t="shared" si="141"/>
        <v>343</v>
      </c>
      <c r="B346" s="41"/>
      <c r="C346" s="13" t="s">
        <v>578</v>
      </c>
      <c r="D346" s="11" t="s">
        <v>579</v>
      </c>
      <c r="E346" s="11">
        <v>3245.4</v>
      </c>
      <c r="F346" s="11">
        <f>VLOOKUP(C346,'[11]9月'!$B:$Q,16,0)</f>
        <v>3245.4</v>
      </c>
      <c r="G346" s="11">
        <v>3245.4</v>
      </c>
      <c r="H346" s="13">
        <v>5228.42</v>
      </c>
      <c r="I346" s="11">
        <f t="shared" si="130"/>
        <v>58.42</v>
      </c>
      <c r="J346" s="11">
        <f>VLOOKUP(C346,[10]补收!$G$2454:$H$2869,2,0)</f>
        <v>58.96</v>
      </c>
      <c r="K346" s="11">
        <f t="shared" si="131"/>
        <v>519.264</v>
      </c>
      <c r="L346" s="11">
        <f>VLOOKUP(C346,[11]Sheet3!$L$1:$O$352,4,0)</f>
        <v>523.776</v>
      </c>
      <c r="M346" s="11">
        <f t="shared" si="139"/>
        <v>22.7178</v>
      </c>
      <c r="N346" s="13">
        <f t="shared" si="132"/>
        <v>444.42</v>
      </c>
      <c r="O346" s="13"/>
      <c r="P346" s="13">
        <f t="shared" si="142"/>
        <v>1627.5578</v>
      </c>
      <c r="Q346" s="11">
        <v>0</v>
      </c>
      <c r="R346" s="11">
        <f t="shared" si="133"/>
        <v>259.63</v>
      </c>
      <c r="S346" s="11">
        <f>VLOOKUP(C346,[11]Sheet3!$A:$B,2,0)</f>
        <v>261.84</v>
      </c>
      <c r="T346" s="11">
        <f t="shared" si="134"/>
        <v>9.74</v>
      </c>
      <c r="U346" s="13">
        <f t="shared" si="140"/>
        <v>104.57</v>
      </c>
      <c r="V346" s="13"/>
      <c r="W346" s="11">
        <f t="shared" si="135"/>
        <v>635.78</v>
      </c>
      <c r="X346" s="11">
        <f t="shared" si="136"/>
        <v>2263.3378</v>
      </c>
      <c r="Y346" s="11"/>
      <c r="AB346" s="2">
        <f t="shared" si="143"/>
        <v>519.264</v>
      </c>
      <c r="AC346" s="2">
        <f t="shared" si="144"/>
        <v>0</v>
      </c>
      <c r="AD346" s="2">
        <f t="shared" si="145"/>
        <v>259.63</v>
      </c>
      <c r="AE346" s="35" t="str">
        <f>VLOOKUP(C346,[7]export!$B$1:$I$388,8,0)</f>
        <v>226.9</v>
      </c>
      <c r="AF346" s="2">
        <f>VLOOKUP(C346,[8]Sheet1!$B$1:$K$500,9,0)</f>
        <v>8.51</v>
      </c>
      <c r="AG346" s="2">
        <f t="shared" si="146"/>
        <v>1.23</v>
      </c>
      <c r="AH346" s="2">
        <f>VLOOKUP(C346,'2021.06'!$C$2:$M$500,9,0)</f>
        <v>424.17</v>
      </c>
      <c r="AI346" s="2">
        <f>VLOOKUP(D346,'2021.07'!$D$2:$M$435,7,0)</f>
        <v>19.859</v>
      </c>
      <c r="AJ346" s="2">
        <f t="shared" si="147"/>
        <v>-2.8588</v>
      </c>
      <c r="AL346" s="2" t="str">
        <f>VLOOKUP(D346,[9]Sheet1!$C$1:$H$500,6,0)</f>
        <v>正常应缴</v>
      </c>
    </row>
    <row r="347" s="2" customFormat="1" ht="20" customHeight="1" spans="1:38">
      <c r="A347" s="38">
        <f t="shared" si="141"/>
        <v>344</v>
      </c>
      <c r="B347" s="41"/>
      <c r="C347" s="13" t="s">
        <v>582</v>
      </c>
      <c r="D347" s="11" t="s">
        <v>583</v>
      </c>
      <c r="E347" s="11">
        <v>3245.4</v>
      </c>
      <c r="F347" s="11">
        <f>VLOOKUP(C347,'[11]9月'!$B:$Q,16,0)</f>
        <v>3245.4</v>
      </c>
      <c r="G347" s="11">
        <v>3245.4</v>
      </c>
      <c r="H347" s="13">
        <v>5228.42</v>
      </c>
      <c r="I347" s="11">
        <f t="shared" si="130"/>
        <v>58.42</v>
      </c>
      <c r="J347" s="11">
        <f>VLOOKUP(C347,[10]补收!$G$2454:$H$2869,2,0)</f>
        <v>58.96</v>
      </c>
      <c r="K347" s="11">
        <f t="shared" si="131"/>
        <v>519.264</v>
      </c>
      <c r="L347" s="11">
        <f>VLOOKUP(C347,[11]Sheet3!$L$1:$O$352,4,0)</f>
        <v>523.776</v>
      </c>
      <c r="M347" s="11">
        <f t="shared" si="139"/>
        <v>22.7178</v>
      </c>
      <c r="N347" s="13">
        <f t="shared" si="132"/>
        <v>444.42</v>
      </c>
      <c r="O347" s="13"/>
      <c r="P347" s="13">
        <f t="shared" si="142"/>
        <v>1627.5578</v>
      </c>
      <c r="Q347" s="11">
        <v>0</v>
      </c>
      <c r="R347" s="11">
        <f t="shared" si="133"/>
        <v>259.63</v>
      </c>
      <c r="S347" s="11">
        <f>VLOOKUP(C347,[11]Sheet3!$A:$B,2,0)</f>
        <v>261.84</v>
      </c>
      <c r="T347" s="11">
        <f t="shared" si="134"/>
        <v>9.74</v>
      </c>
      <c r="U347" s="13">
        <f t="shared" si="140"/>
        <v>104.57</v>
      </c>
      <c r="V347" s="13"/>
      <c r="W347" s="11">
        <f t="shared" si="135"/>
        <v>635.78</v>
      </c>
      <c r="X347" s="11">
        <f t="shared" si="136"/>
        <v>2263.3378</v>
      </c>
      <c r="Y347" s="11"/>
      <c r="AB347" s="2">
        <f t="shared" si="143"/>
        <v>519.264</v>
      </c>
      <c r="AC347" s="2">
        <f t="shared" si="144"/>
        <v>0</v>
      </c>
      <c r="AD347" s="2">
        <f t="shared" si="145"/>
        <v>259.63</v>
      </c>
      <c r="AE347" s="35" t="str">
        <f>VLOOKUP(C347,[7]export!$B$1:$I$388,8,0)</f>
        <v>226.9</v>
      </c>
      <c r="AF347" s="2">
        <f>VLOOKUP(C347,[8]Sheet1!$B$1:$K$500,9,0)</f>
        <v>8.51</v>
      </c>
      <c r="AG347" s="2">
        <f t="shared" si="146"/>
        <v>1.23</v>
      </c>
      <c r="AH347" s="2">
        <f>VLOOKUP(C347,'2021.06'!$C$2:$M$500,9,0)</f>
        <v>424.17</v>
      </c>
      <c r="AI347" s="2">
        <f>VLOOKUP(D347,'2021.07'!$D$2:$M$435,7,0)</f>
        <v>19.859</v>
      </c>
      <c r="AJ347" s="2">
        <f t="shared" si="147"/>
        <v>-2.8588</v>
      </c>
      <c r="AL347" s="2" t="str">
        <f>VLOOKUP(D347,[9]Sheet1!$C$1:$H$500,6,0)</f>
        <v>正常应缴</v>
      </c>
    </row>
    <row r="348" s="2" customFormat="1" ht="20" customHeight="1" spans="1:38">
      <c r="A348" s="38">
        <f t="shared" si="141"/>
        <v>345</v>
      </c>
      <c r="B348" s="41"/>
      <c r="C348" s="13" t="s">
        <v>584</v>
      </c>
      <c r="D348" s="11" t="s">
        <v>585</v>
      </c>
      <c r="E348" s="11">
        <v>3245.4</v>
      </c>
      <c r="F348" s="11">
        <f>VLOOKUP(C348,'[11]9月'!$B:$Q,16,0)</f>
        <v>3245.4</v>
      </c>
      <c r="G348" s="11">
        <v>3245.4</v>
      </c>
      <c r="H348" s="13">
        <v>5228.42</v>
      </c>
      <c r="I348" s="11">
        <f t="shared" si="130"/>
        <v>58.42</v>
      </c>
      <c r="J348" s="11">
        <f>VLOOKUP(C348,[10]补收!$G$2454:$H$2869,2,0)</f>
        <v>58.96</v>
      </c>
      <c r="K348" s="11">
        <f t="shared" si="131"/>
        <v>519.264</v>
      </c>
      <c r="L348" s="11">
        <f>VLOOKUP(C348,[11]Sheet3!$L$1:$O$352,4,0)</f>
        <v>523.776</v>
      </c>
      <c r="M348" s="11">
        <f t="shared" si="139"/>
        <v>22.7178</v>
      </c>
      <c r="N348" s="13">
        <f t="shared" si="132"/>
        <v>444.42</v>
      </c>
      <c r="O348" s="13"/>
      <c r="P348" s="13">
        <f t="shared" si="142"/>
        <v>1627.5578</v>
      </c>
      <c r="Q348" s="11">
        <v>0</v>
      </c>
      <c r="R348" s="11">
        <f t="shared" si="133"/>
        <v>259.63</v>
      </c>
      <c r="S348" s="11">
        <f>VLOOKUP(C348,[11]Sheet3!$A:$B,2,0)</f>
        <v>261.84</v>
      </c>
      <c r="T348" s="11">
        <f t="shared" si="134"/>
        <v>9.74</v>
      </c>
      <c r="U348" s="13">
        <f t="shared" si="140"/>
        <v>104.57</v>
      </c>
      <c r="V348" s="13"/>
      <c r="W348" s="11">
        <f t="shared" si="135"/>
        <v>635.78</v>
      </c>
      <c r="X348" s="11">
        <f t="shared" si="136"/>
        <v>2263.3378</v>
      </c>
      <c r="Y348" s="11"/>
      <c r="AB348" s="2">
        <f t="shared" si="143"/>
        <v>519.264</v>
      </c>
      <c r="AC348" s="2">
        <f t="shared" si="144"/>
        <v>0</v>
      </c>
      <c r="AD348" s="2">
        <f t="shared" si="145"/>
        <v>259.63</v>
      </c>
      <c r="AE348" s="35" t="str">
        <f>VLOOKUP(C348,[7]export!$B$1:$I$388,8,0)</f>
        <v>226.9</v>
      </c>
      <c r="AF348" s="2">
        <f>VLOOKUP(C348,[8]Sheet1!$B$1:$K$500,9,0)</f>
        <v>8.51</v>
      </c>
      <c r="AG348" s="2">
        <f t="shared" si="146"/>
        <v>1.23</v>
      </c>
      <c r="AH348" s="2">
        <f>VLOOKUP(C348,'2021.06'!$C$2:$M$500,9,0)</f>
        <v>424.17</v>
      </c>
      <c r="AI348" s="2">
        <f>VLOOKUP(D348,'2021.07'!$D$2:$M$435,7,0)</f>
        <v>19.859</v>
      </c>
      <c r="AJ348" s="2">
        <f t="shared" si="147"/>
        <v>-2.8588</v>
      </c>
      <c r="AL348" s="2" t="str">
        <f>VLOOKUP(D348,[9]Sheet1!$C$1:$H$500,6,0)</f>
        <v>正常应缴</v>
      </c>
    </row>
    <row r="349" s="2" customFormat="1" ht="20" customHeight="1" spans="1:38">
      <c r="A349" s="38">
        <f t="shared" si="141"/>
        <v>346</v>
      </c>
      <c r="B349" s="41"/>
      <c r="C349" s="13" t="s">
        <v>586</v>
      </c>
      <c r="D349" s="11" t="s">
        <v>587</v>
      </c>
      <c r="E349" s="11">
        <v>3245.4</v>
      </c>
      <c r="F349" s="11">
        <f>VLOOKUP(C349,'[11]9月'!$B:$Q,16,0)</f>
        <v>3245.4</v>
      </c>
      <c r="G349" s="11">
        <v>3245.4</v>
      </c>
      <c r="H349" s="13">
        <v>5228.42</v>
      </c>
      <c r="I349" s="11">
        <f t="shared" si="130"/>
        <v>58.42</v>
      </c>
      <c r="J349" s="11">
        <f>VLOOKUP(C349,[10]补收!$G$2454:$H$2869,2,0)</f>
        <v>58.96</v>
      </c>
      <c r="K349" s="11">
        <f t="shared" si="131"/>
        <v>519.264</v>
      </c>
      <c r="L349" s="11">
        <f>VLOOKUP(C349,[11]Sheet3!$L$1:$O$352,4,0)</f>
        <v>523.776</v>
      </c>
      <c r="M349" s="11">
        <f t="shared" si="139"/>
        <v>22.7178</v>
      </c>
      <c r="N349" s="13">
        <f t="shared" si="132"/>
        <v>444.42</v>
      </c>
      <c r="O349" s="13"/>
      <c r="P349" s="13">
        <f t="shared" si="142"/>
        <v>1627.5578</v>
      </c>
      <c r="Q349" s="11">
        <v>0</v>
      </c>
      <c r="R349" s="11">
        <f t="shared" si="133"/>
        <v>259.63</v>
      </c>
      <c r="S349" s="11">
        <f>VLOOKUP(C349,[11]Sheet3!$A:$B,2,0)</f>
        <v>261.84</v>
      </c>
      <c r="T349" s="11">
        <f t="shared" si="134"/>
        <v>9.74</v>
      </c>
      <c r="U349" s="13">
        <f t="shared" si="140"/>
        <v>104.57</v>
      </c>
      <c r="V349" s="13"/>
      <c r="W349" s="11">
        <f t="shared" si="135"/>
        <v>635.78</v>
      </c>
      <c r="X349" s="11">
        <f t="shared" si="136"/>
        <v>2263.3378</v>
      </c>
      <c r="Y349" s="11"/>
      <c r="AB349" s="2">
        <f t="shared" si="143"/>
        <v>519.264</v>
      </c>
      <c r="AC349" s="2">
        <f t="shared" si="144"/>
        <v>0</v>
      </c>
      <c r="AD349" s="2">
        <f t="shared" si="145"/>
        <v>259.63</v>
      </c>
      <c r="AE349" s="35" t="str">
        <f>VLOOKUP(C349,[7]export!$B$1:$I$388,8,0)</f>
        <v>226.9</v>
      </c>
      <c r="AF349" s="2">
        <f>VLOOKUP(C349,[8]Sheet1!$B$1:$K$500,9,0)</f>
        <v>8.51</v>
      </c>
      <c r="AG349" s="2">
        <f t="shared" si="146"/>
        <v>1.23</v>
      </c>
      <c r="AH349" s="2">
        <f>VLOOKUP(C349,'2021.06'!$C$2:$M$500,9,0)</f>
        <v>424.17</v>
      </c>
      <c r="AI349" s="2">
        <f>VLOOKUP(D349,'2021.07'!$D$2:$M$435,7,0)</f>
        <v>19.859</v>
      </c>
      <c r="AJ349" s="2">
        <f t="shared" si="147"/>
        <v>-2.8588</v>
      </c>
      <c r="AL349" s="2" t="str">
        <f>VLOOKUP(D349,[9]Sheet1!$C$1:$H$500,6,0)</f>
        <v>正常应缴</v>
      </c>
    </row>
    <row r="350" s="2" customFormat="1" ht="20" customHeight="1" spans="1:38">
      <c r="A350" s="38">
        <f t="shared" si="141"/>
        <v>347</v>
      </c>
      <c r="B350" s="41"/>
      <c r="C350" s="13" t="s">
        <v>588</v>
      </c>
      <c r="D350" s="11" t="s">
        <v>589</v>
      </c>
      <c r="E350" s="11">
        <v>3245.4</v>
      </c>
      <c r="F350" s="11">
        <f>VLOOKUP(C350,'[11]9月'!$B:$Q,16,0)</f>
        <v>3245.4</v>
      </c>
      <c r="G350" s="11">
        <v>3245.4</v>
      </c>
      <c r="H350" s="13">
        <v>5228.42</v>
      </c>
      <c r="I350" s="11">
        <f t="shared" si="130"/>
        <v>58.42</v>
      </c>
      <c r="J350" s="11">
        <f>VLOOKUP(C350,[10]补收!$G$2454:$H$2869,2,0)</f>
        <v>58.96</v>
      </c>
      <c r="K350" s="11">
        <f t="shared" si="131"/>
        <v>519.264</v>
      </c>
      <c r="L350" s="11">
        <f>VLOOKUP(C350,[11]Sheet3!$L$1:$O$352,4,0)</f>
        <v>523.776</v>
      </c>
      <c r="M350" s="11">
        <f t="shared" si="139"/>
        <v>22.7178</v>
      </c>
      <c r="N350" s="13">
        <f t="shared" si="132"/>
        <v>444.42</v>
      </c>
      <c r="O350" s="13"/>
      <c r="P350" s="13">
        <f t="shared" si="142"/>
        <v>1627.5578</v>
      </c>
      <c r="Q350" s="11">
        <v>0</v>
      </c>
      <c r="R350" s="11">
        <f t="shared" si="133"/>
        <v>259.63</v>
      </c>
      <c r="S350" s="11">
        <f>VLOOKUP(C350,[11]Sheet3!$A:$B,2,0)</f>
        <v>261.84</v>
      </c>
      <c r="T350" s="11">
        <f t="shared" si="134"/>
        <v>9.74</v>
      </c>
      <c r="U350" s="13">
        <f t="shared" si="140"/>
        <v>104.57</v>
      </c>
      <c r="V350" s="13"/>
      <c r="W350" s="11">
        <f t="shared" si="135"/>
        <v>635.78</v>
      </c>
      <c r="X350" s="11">
        <f t="shared" si="136"/>
        <v>2263.3378</v>
      </c>
      <c r="Y350" s="11"/>
      <c r="AB350" s="2">
        <f t="shared" si="143"/>
        <v>519.264</v>
      </c>
      <c r="AC350" s="2">
        <f t="shared" si="144"/>
        <v>0</v>
      </c>
      <c r="AD350" s="2">
        <f t="shared" si="145"/>
        <v>259.63</v>
      </c>
      <c r="AE350" s="35" t="str">
        <f>VLOOKUP(C350,[7]export!$B$1:$I$388,8,0)</f>
        <v>226.9</v>
      </c>
      <c r="AF350" s="2">
        <f>VLOOKUP(C350,[8]Sheet1!$B$1:$K$500,9,0)</f>
        <v>8.51</v>
      </c>
      <c r="AG350" s="2">
        <f t="shared" si="146"/>
        <v>1.23</v>
      </c>
      <c r="AH350" s="2">
        <f>VLOOKUP(C350,'2021.06'!$C$2:$M$500,9,0)</f>
        <v>424.17</v>
      </c>
      <c r="AI350" s="2">
        <f>VLOOKUP(D350,'2021.07'!$D$2:$M$435,7,0)</f>
        <v>19.859</v>
      </c>
      <c r="AJ350" s="2">
        <f t="shared" si="147"/>
        <v>-2.8588</v>
      </c>
      <c r="AL350" s="2" t="str">
        <f>VLOOKUP(D350,[9]Sheet1!$C$1:$H$500,6,0)</f>
        <v>正常应缴</v>
      </c>
    </row>
    <row r="351" s="2" customFormat="1" ht="20" customHeight="1" spans="1:38">
      <c r="A351" s="38">
        <f t="shared" si="141"/>
        <v>348</v>
      </c>
      <c r="B351" s="41"/>
      <c r="C351" s="13" t="s">
        <v>592</v>
      </c>
      <c r="D351" s="11" t="s">
        <v>593</v>
      </c>
      <c r="E351" s="11">
        <v>3342.69</v>
      </c>
      <c r="F351" s="11">
        <v>3342.69</v>
      </c>
      <c r="G351" s="11">
        <v>3342.69</v>
      </c>
      <c r="H351" s="13">
        <v>5228.42</v>
      </c>
      <c r="I351" s="11">
        <f t="shared" si="130"/>
        <v>60.17</v>
      </c>
      <c r="J351" s="11">
        <f>VLOOKUP(C351,[10]补收!$G$2454:$H$2869,2,0)</f>
        <v>72.96</v>
      </c>
      <c r="K351" s="11">
        <f t="shared" si="131"/>
        <v>534.8304</v>
      </c>
      <c r="L351" s="11">
        <f>VLOOKUP(C351,[11]Sheet3!$L$1:$O$352,4,0)</f>
        <v>648.3072</v>
      </c>
      <c r="M351" s="11">
        <f t="shared" si="139"/>
        <v>23.39883</v>
      </c>
      <c r="N351" s="13">
        <f t="shared" si="132"/>
        <v>444.42</v>
      </c>
      <c r="O351" s="13"/>
      <c r="P351" s="13">
        <f t="shared" si="142"/>
        <v>1784.08643</v>
      </c>
      <c r="Q351" s="11">
        <v>0</v>
      </c>
      <c r="R351" s="11">
        <f t="shared" si="133"/>
        <v>267.42</v>
      </c>
      <c r="S351" s="11">
        <f>VLOOKUP(C351,[11]Sheet3!$A:$B,2,0)</f>
        <v>324.16</v>
      </c>
      <c r="T351" s="11">
        <f t="shared" si="134"/>
        <v>10.03</v>
      </c>
      <c r="U351" s="13">
        <f t="shared" si="140"/>
        <v>104.57</v>
      </c>
      <c r="V351" s="13"/>
      <c r="W351" s="11">
        <f t="shared" si="135"/>
        <v>706.18</v>
      </c>
      <c r="X351" s="11">
        <f t="shared" si="136"/>
        <v>2490.26643</v>
      </c>
      <c r="Y351" s="11"/>
      <c r="AB351" s="2">
        <f t="shared" si="143"/>
        <v>534.8304</v>
      </c>
      <c r="AC351" s="2">
        <f t="shared" si="144"/>
        <v>0</v>
      </c>
      <c r="AD351" s="2">
        <f t="shared" si="145"/>
        <v>267.42</v>
      </c>
      <c r="AE351" s="35" t="e">
        <f>VLOOKUP(C351,[7]export!$B$1:$I$388,8,0)</f>
        <v>#N/A</v>
      </c>
      <c r="AF351" s="2" t="e">
        <f>VLOOKUP(C351,[8]Sheet1!$B$1:$K$500,9,0)</f>
        <v>#N/A</v>
      </c>
      <c r="AG351" s="2" t="e">
        <f t="shared" si="146"/>
        <v>#N/A</v>
      </c>
      <c r="AH351" s="2">
        <f>VLOOKUP(C351,'2021.06'!$C$2:$M$500,9,0)</f>
        <v>424.17</v>
      </c>
      <c r="AI351" s="2">
        <f>VLOOKUP(D351,'2021.07'!$D$2:$M$435,7,0)</f>
        <v>19.859</v>
      </c>
      <c r="AJ351" s="2">
        <f t="shared" si="147"/>
        <v>-3.53983</v>
      </c>
      <c r="AL351" s="2" t="str">
        <f>VLOOKUP(D351,[9]Sheet1!$C$1:$H$500,6,0)</f>
        <v>正常应缴</v>
      </c>
    </row>
    <row r="352" s="2" customFormat="1" ht="20" customHeight="1" spans="1:38">
      <c r="A352" s="38">
        <f t="shared" si="141"/>
        <v>349</v>
      </c>
      <c r="B352" s="41"/>
      <c r="C352" s="13" t="s">
        <v>594</v>
      </c>
      <c r="D352" s="11" t="s">
        <v>595</v>
      </c>
      <c r="E352" s="11">
        <v>3245.4</v>
      </c>
      <c r="F352" s="11">
        <f>VLOOKUP(C352,'[11]9月'!$B:$Q,16,0)</f>
        <v>3245.4</v>
      </c>
      <c r="G352" s="11">
        <v>3245.4</v>
      </c>
      <c r="H352" s="13">
        <v>5228.42</v>
      </c>
      <c r="I352" s="11">
        <f t="shared" si="130"/>
        <v>58.42</v>
      </c>
      <c r="J352" s="11">
        <f>VLOOKUP(C352,[10]补收!$G$2454:$H$2869,2,0)</f>
        <v>58.96</v>
      </c>
      <c r="K352" s="11">
        <f t="shared" si="131"/>
        <v>519.264</v>
      </c>
      <c r="L352" s="11">
        <f>VLOOKUP(C352,[11]Sheet3!$L$1:$O$352,4,0)</f>
        <v>523.776</v>
      </c>
      <c r="M352" s="11">
        <f t="shared" si="139"/>
        <v>22.7178</v>
      </c>
      <c r="N352" s="13">
        <f t="shared" si="132"/>
        <v>444.42</v>
      </c>
      <c r="O352" s="13"/>
      <c r="P352" s="13">
        <f t="shared" si="142"/>
        <v>1627.5578</v>
      </c>
      <c r="Q352" s="11">
        <v>0</v>
      </c>
      <c r="R352" s="11">
        <f t="shared" si="133"/>
        <v>259.63</v>
      </c>
      <c r="S352" s="11">
        <f>VLOOKUP(C352,[11]Sheet3!$A:$B,2,0)</f>
        <v>261.84</v>
      </c>
      <c r="T352" s="11">
        <f t="shared" si="134"/>
        <v>9.74</v>
      </c>
      <c r="U352" s="13">
        <f t="shared" si="140"/>
        <v>104.57</v>
      </c>
      <c r="V352" s="13"/>
      <c r="W352" s="11">
        <f t="shared" si="135"/>
        <v>635.78</v>
      </c>
      <c r="X352" s="11">
        <f t="shared" si="136"/>
        <v>2263.3378</v>
      </c>
      <c r="Y352" s="11"/>
      <c r="AB352" s="2">
        <f t="shared" si="143"/>
        <v>519.264</v>
      </c>
      <c r="AC352" s="2">
        <f t="shared" si="144"/>
        <v>0</v>
      </c>
      <c r="AD352" s="2">
        <f t="shared" si="145"/>
        <v>259.63</v>
      </c>
      <c r="AE352" s="35" t="str">
        <f>VLOOKUP(C352,[7]export!$B$1:$I$388,8,0)</f>
        <v>226.9</v>
      </c>
      <c r="AF352" s="2">
        <f>VLOOKUP(C352,[8]Sheet1!$B$1:$K$500,9,0)</f>
        <v>8.51</v>
      </c>
      <c r="AG352" s="2">
        <f t="shared" si="146"/>
        <v>1.23</v>
      </c>
      <c r="AH352" s="2">
        <f>VLOOKUP(C352,'2021.06'!$C$2:$M$500,9,0)</f>
        <v>424.17</v>
      </c>
      <c r="AI352" s="2">
        <f>VLOOKUP(D352,'2021.07'!$D$2:$M$435,7,0)</f>
        <v>19.859</v>
      </c>
      <c r="AJ352" s="2">
        <f t="shared" si="147"/>
        <v>-2.8588</v>
      </c>
      <c r="AL352" s="2" t="str">
        <f>VLOOKUP(D352,[9]Sheet1!$C$1:$H$500,6,0)</f>
        <v>正常应缴</v>
      </c>
    </row>
    <row r="353" s="2" customFormat="1" ht="20" customHeight="1" spans="1:38">
      <c r="A353" s="38">
        <f t="shared" si="141"/>
        <v>350</v>
      </c>
      <c r="B353" s="41"/>
      <c r="C353" s="13" t="s">
        <v>596</v>
      </c>
      <c r="D353" s="11" t="s">
        <v>597</v>
      </c>
      <c r="E353" s="11">
        <v>3820</v>
      </c>
      <c r="F353" s="11">
        <f>VLOOKUP(C353,'[11]9月'!$B:$Q,16,0)</f>
        <v>3820</v>
      </c>
      <c r="G353" s="11">
        <v>3820</v>
      </c>
      <c r="H353" s="13">
        <v>5228.42</v>
      </c>
      <c r="I353" s="11">
        <f t="shared" si="130"/>
        <v>68.76</v>
      </c>
      <c r="J353" s="11">
        <v>0</v>
      </c>
      <c r="K353" s="11">
        <f t="shared" si="131"/>
        <v>611.2</v>
      </c>
      <c r="L353" s="11">
        <v>0</v>
      </c>
      <c r="M353" s="11">
        <f t="shared" si="139"/>
        <v>26.74</v>
      </c>
      <c r="N353" s="13">
        <f t="shared" si="132"/>
        <v>444.42</v>
      </c>
      <c r="O353" s="13"/>
      <c r="P353" s="13">
        <f t="shared" si="142"/>
        <v>1151.12</v>
      </c>
      <c r="Q353" s="11">
        <v>0</v>
      </c>
      <c r="R353" s="11">
        <f t="shared" si="133"/>
        <v>305.6</v>
      </c>
      <c r="S353" s="11">
        <v>0</v>
      </c>
      <c r="T353" s="11">
        <f t="shared" si="134"/>
        <v>11.46</v>
      </c>
      <c r="U353" s="13">
        <f t="shared" si="140"/>
        <v>104.57</v>
      </c>
      <c r="V353" s="13"/>
      <c r="W353" s="11">
        <f t="shared" si="135"/>
        <v>421.63</v>
      </c>
      <c r="X353" s="11">
        <f t="shared" si="136"/>
        <v>1572.75</v>
      </c>
      <c r="Y353" s="11"/>
      <c r="AB353" s="2">
        <f t="shared" si="143"/>
        <v>611.2</v>
      </c>
      <c r="AC353" s="2">
        <f t="shared" si="144"/>
        <v>0</v>
      </c>
      <c r="AD353" s="2">
        <f t="shared" si="145"/>
        <v>305.6</v>
      </c>
      <c r="AE353" s="35" t="str">
        <f>VLOOKUP(C353,[7]export!$B$1:$I$388,8,0)</f>
        <v>305.6</v>
      </c>
      <c r="AF353" s="2">
        <f>VLOOKUP(C353,[8]Sheet1!$B$1:$K$500,9,0)</f>
        <v>11.46</v>
      </c>
      <c r="AG353" s="2">
        <f t="shared" si="146"/>
        <v>0</v>
      </c>
      <c r="AH353" s="2">
        <f>VLOOKUP(C353,'2021.06'!$C$2:$M$500,9,0)</f>
        <v>424.17</v>
      </c>
      <c r="AI353" s="2">
        <f>VLOOKUP(D353,'2021.07'!$D$2:$M$435,7,0)</f>
        <v>26.74</v>
      </c>
      <c r="AJ353" s="2">
        <f t="shared" si="147"/>
        <v>0</v>
      </c>
      <c r="AL353" s="2" t="str">
        <f>VLOOKUP(D353,[9]Sheet1!$C$1:$H$500,6,0)</f>
        <v>正常应缴</v>
      </c>
    </row>
    <row r="354" s="2" customFormat="1" ht="20" customHeight="1" spans="1:38">
      <c r="A354" s="38">
        <f t="shared" si="141"/>
        <v>351</v>
      </c>
      <c r="B354" s="41"/>
      <c r="C354" s="13" t="s">
        <v>602</v>
      </c>
      <c r="D354" s="11" t="s">
        <v>603</v>
      </c>
      <c r="E354" s="11">
        <v>3245.4</v>
      </c>
      <c r="F354" s="11">
        <f>VLOOKUP(C354,'[11]9月'!$B:$Q,16,0)</f>
        <v>3245.4</v>
      </c>
      <c r="G354" s="11">
        <v>3245.4</v>
      </c>
      <c r="H354" s="13">
        <v>5228.42</v>
      </c>
      <c r="I354" s="11">
        <f t="shared" si="130"/>
        <v>58.42</v>
      </c>
      <c r="J354" s="11">
        <f>VLOOKUP(C354,[10]补收!$G$2454:$H$2869,2,0)</f>
        <v>58.96</v>
      </c>
      <c r="K354" s="11">
        <f t="shared" si="131"/>
        <v>519.264</v>
      </c>
      <c r="L354" s="11">
        <f>VLOOKUP(C354,[11]Sheet3!$L$1:$O$352,4,0)</f>
        <v>523.776</v>
      </c>
      <c r="M354" s="11">
        <f t="shared" si="139"/>
        <v>22.7178</v>
      </c>
      <c r="N354" s="13">
        <f t="shared" si="132"/>
        <v>444.42</v>
      </c>
      <c r="O354" s="13"/>
      <c r="P354" s="13">
        <f t="shared" si="142"/>
        <v>1627.5578</v>
      </c>
      <c r="Q354" s="11">
        <v>0</v>
      </c>
      <c r="R354" s="11">
        <f t="shared" si="133"/>
        <v>259.63</v>
      </c>
      <c r="S354" s="11">
        <f>VLOOKUP(C354,[11]Sheet3!$A:$B,2,0)</f>
        <v>261.84</v>
      </c>
      <c r="T354" s="11">
        <f t="shared" si="134"/>
        <v>9.74</v>
      </c>
      <c r="U354" s="13">
        <f t="shared" si="140"/>
        <v>104.57</v>
      </c>
      <c r="V354" s="13"/>
      <c r="W354" s="11">
        <f t="shared" si="135"/>
        <v>635.78</v>
      </c>
      <c r="X354" s="11">
        <f t="shared" si="136"/>
        <v>2263.3378</v>
      </c>
      <c r="Y354" s="11"/>
      <c r="AB354" s="2">
        <f t="shared" si="143"/>
        <v>519.264</v>
      </c>
      <c r="AC354" s="2">
        <f t="shared" si="144"/>
        <v>0</v>
      </c>
      <c r="AD354" s="2">
        <f t="shared" si="145"/>
        <v>259.63</v>
      </c>
      <c r="AE354" s="35" t="str">
        <f>VLOOKUP(C354,[7]export!$B$1:$I$388,8,0)</f>
        <v>226.9</v>
      </c>
      <c r="AF354" s="2">
        <f>VLOOKUP(C354,[8]Sheet1!$B$1:$K$500,9,0)</f>
        <v>8.51</v>
      </c>
      <c r="AG354" s="2">
        <f t="shared" si="146"/>
        <v>1.23</v>
      </c>
      <c r="AH354" s="2">
        <f>VLOOKUP(C354,'2021.06'!$C$2:$M$500,9,0)</f>
        <v>424.17</v>
      </c>
      <c r="AI354" s="2">
        <f>VLOOKUP(D354,'2021.07'!$D$2:$M$435,7,0)</f>
        <v>19.859</v>
      </c>
      <c r="AJ354" s="2">
        <f t="shared" si="147"/>
        <v>-2.8588</v>
      </c>
      <c r="AL354" s="2" t="str">
        <f>VLOOKUP(D354,[9]Sheet1!$C$1:$H$500,6,0)</f>
        <v>正常应缴</v>
      </c>
    </row>
    <row r="355" s="2" customFormat="1" ht="20" customHeight="1" spans="1:38">
      <c r="A355" s="38">
        <f t="shared" si="141"/>
        <v>352</v>
      </c>
      <c r="B355" s="41"/>
      <c r="C355" s="13" t="s">
        <v>604</v>
      </c>
      <c r="D355" s="11" t="s">
        <v>605</v>
      </c>
      <c r="E355" s="11">
        <v>3820</v>
      </c>
      <c r="F355" s="11">
        <f>VLOOKUP(C355,'[11]9月'!$B:$Q,16,0)</f>
        <v>3820</v>
      </c>
      <c r="G355" s="11">
        <v>3820</v>
      </c>
      <c r="H355" s="13">
        <v>5228.42</v>
      </c>
      <c r="I355" s="11">
        <f t="shared" si="130"/>
        <v>68.76</v>
      </c>
      <c r="J355" s="11">
        <v>0</v>
      </c>
      <c r="K355" s="11">
        <f t="shared" si="131"/>
        <v>611.2</v>
      </c>
      <c r="L355" s="11">
        <v>0</v>
      </c>
      <c r="M355" s="11">
        <f t="shared" si="139"/>
        <v>26.74</v>
      </c>
      <c r="N355" s="13">
        <f t="shared" si="132"/>
        <v>444.42</v>
      </c>
      <c r="O355" s="13"/>
      <c r="P355" s="13">
        <f t="shared" si="142"/>
        <v>1151.12</v>
      </c>
      <c r="Q355" s="11">
        <v>0</v>
      </c>
      <c r="R355" s="11">
        <f t="shared" si="133"/>
        <v>305.6</v>
      </c>
      <c r="S355" s="11">
        <v>0</v>
      </c>
      <c r="T355" s="11">
        <f t="shared" si="134"/>
        <v>11.46</v>
      </c>
      <c r="U355" s="13">
        <f t="shared" si="140"/>
        <v>104.57</v>
      </c>
      <c r="V355" s="13"/>
      <c r="W355" s="11">
        <f t="shared" si="135"/>
        <v>421.63</v>
      </c>
      <c r="X355" s="11">
        <f t="shared" si="136"/>
        <v>1572.75</v>
      </c>
      <c r="Y355" s="11"/>
      <c r="AB355" s="2">
        <f t="shared" si="143"/>
        <v>611.2</v>
      </c>
      <c r="AC355" s="2">
        <f t="shared" si="144"/>
        <v>0</v>
      </c>
      <c r="AD355" s="2">
        <f t="shared" si="145"/>
        <v>305.6</v>
      </c>
      <c r="AE355" s="35" t="str">
        <f>VLOOKUP(C355,[7]export!$B$1:$I$388,8,0)</f>
        <v>305.6</v>
      </c>
      <c r="AF355" s="2">
        <f>VLOOKUP(C355,[8]Sheet1!$B$1:$K$500,9,0)</f>
        <v>11.46</v>
      </c>
      <c r="AG355" s="2">
        <f t="shared" si="146"/>
        <v>0</v>
      </c>
      <c r="AH355" s="2">
        <f>VLOOKUP(C355,'2021.06'!$C$2:$M$500,9,0)</f>
        <v>424.17</v>
      </c>
      <c r="AI355" s="2">
        <f>VLOOKUP(D355,'2021.07'!$D$2:$M$435,7,0)</f>
        <v>26.74</v>
      </c>
      <c r="AJ355" s="2">
        <f t="shared" si="147"/>
        <v>0</v>
      </c>
      <c r="AL355" s="2" t="str">
        <f>VLOOKUP(D355,[9]Sheet1!$C$1:$H$500,6,0)</f>
        <v>正常应缴</v>
      </c>
    </row>
    <row r="356" s="2" customFormat="1" ht="20" customHeight="1" spans="1:38">
      <c r="A356" s="38">
        <f t="shared" si="141"/>
        <v>353</v>
      </c>
      <c r="B356" s="41"/>
      <c r="C356" s="13" t="s">
        <v>606</v>
      </c>
      <c r="D356" s="11" t="s">
        <v>607</v>
      </c>
      <c r="E356" s="11">
        <v>3245.4</v>
      </c>
      <c r="F356" s="11">
        <f>VLOOKUP(C356,'[11]9月'!$B:$Q,16,0)</f>
        <v>3245.4</v>
      </c>
      <c r="G356" s="11">
        <v>3245.4</v>
      </c>
      <c r="H356" s="13">
        <v>5228.42</v>
      </c>
      <c r="I356" s="11">
        <f t="shared" si="130"/>
        <v>58.42</v>
      </c>
      <c r="J356" s="11">
        <f>VLOOKUP(C356,[10]补收!$G$2454:$H$2869,2,0)</f>
        <v>58.96</v>
      </c>
      <c r="K356" s="11">
        <f t="shared" si="131"/>
        <v>519.264</v>
      </c>
      <c r="L356" s="11">
        <f>VLOOKUP(C356,[11]Sheet3!$L$1:$O$352,4,0)</f>
        <v>523.776</v>
      </c>
      <c r="M356" s="11">
        <f t="shared" si="139"/>
        <v>22.7178</v>
      </c>
      <c r="N356" s="13">
        <f t="shared" si="132"/>
        <v>444.42</v>
      </c>
      <c r="O356" s="13"/>
      <c r="P356" s="13">
        <f t="shared" si="142"/>
        <v>1627.5578</v>
      </c>
      <c r="Q356" s="11">
        <v>0</v>
      </c>
      <c r="R356" s="11">
        <f t="shared" si="133"/>
        <v>259.63</v>
      </c>
      <c r="S356" s="11">
        <f>VLOOKUP(C356,[11]Sheet3!$A:$B,2,0)</f>
        <v>261.84</v>
      </c>
      <c r="T356" s="11">
        <f t="shared" si="134"/>
        <v>9.74</v>
      </c>
      <c r="U356" s="13">
        <f t="shared" si="140"/>
        <v>104.57</v>
      </c>
      <c r="V356" s="13"/>
      <c r="W356" s="11">
        <f t="shared" si="135"/>
        <v>635.78</v>
      </c>
      <c r="X356" s="11">
        <f t="shared" si="136"/>
        <v>2263.3378</v>
      </c>
      <c r="Y356" s="11"/>
      <c r="AB356" s="2">
        <f t="shared" si="143"/>
        <v>519.264</v>
      </c>
      <c r="AC356" s="2">
        <f t="shared" si="144"/>
        <v>0</v>
      </c>
      <c r="AD356" s="2">
        <f t="shared" si="145"/>
        <v>259.63</v>
      </c>
      <c r="AE356" s="35" t="str">
        <f>VLOOKUP(C356,[7]export!$B$1:$I$388,8,0)</f>
        <v>226.9</v>
      </c>
      <c r="AF356" s="2">
        <f>VLOOKUP(C356,[8]Sheet1!$B$1:$K$500,9,0)</f>
        <v>8.51</v>
      </c>
      <c r="AG356" s="2">
        <f t="shared" si="146"/>
        <v>1.23</v>
      </c>
      <c r="AH356" s="2">
        <f>VLOOKUP(C356,'2021.06'!$C$2:$M$500,9,0)</f>
        <v>424.17</v>
      </c>
      <c r="AI356" s="2">
        <f>VLOOKUP(D356,'2021.07'!$D$2:$M$435,7,0)</f>
        <v>19.859</v>
      </c>
      <c r="AJ356" s="2">
        <f t="shared" si="147"/>
        <v>-2.8588</v>
      </c>
      <c r="AL356" s="2" t="str">
        <f>VLOOKUP(D356,[9]Sheet1!$C$1:$H$500,6,0)</f>
        <v>正常应缴</v>
      </c>
    </row>
    <row r="357" s="2" customFormat="1" ht="20" customHeight="1" spans="1:38">
      <c r="A357" s="38">
        <f t="shared" si="141"/>
        <v>354</v>
      </c>
      <c r="B357" s="41"/>
      <c r="C357" s="13" t="s">
        <v>608</v>
      </c>
      <c r="D357" s="11" t="s">
        <v>609</v>
      </c>
      <c r="E357" s="11">
        <v>3245.4</v>
      </c>
      <c r="F357" s="11">
        <f>VLOOKUP(C357,'[11]9月'!$B:$Q,16,0)</f>
        <v>3245.4</v>
      </c>
      <c r="G357" s="11">
        <v>3245.4</v>
      </c>
      <c r="H357" s="13">
        <v>5228.42</v>
      </c>
      <c r="I357" s="11">
        <f t="shared" si="130"/>
        <v>58.42</v>
      </c>
      <c r="J357" s="11">
        <f>VLOOKUP(C357,[10]补收!$G$2454:$H$2869,2,0)</f>
        <v>58.96</v>
      </c>
      <c r="K357" s="11">
        <f t="shared" si="131"/>
        <v>519.264</v>
      </c>
      <c r="L357" s="11">
        <f>VLOOKUP(C357,[11]Sheet3!$L$1:$O$352,4,0)</f>
        <v>523.776</v>
      </c>
      <c r="M357" s="11">
        <f t="shared" si="139"/>
        <v>22.7178</v>
      </c>
      <c r="N357" s="13">
        <f t="shared" si="132"/>
        <v>444.42</v>
      </c>
      <c r="O357" s="13"/>
      <c r="P357" s="13">
        <f t="shared" si="142"/>
        <v>1627.5578</v>
      </c>
      <c r="Q357" s="11">
        <v>0</v>
      </c>
      <c r="R357" s="11">
        <f t="shared" si="133"/>
        <v>259.63</v>
      </c>
      <c r="S357" s="11">
        <f>VLOOKUP(C357,[11]Sheet3!$A:$B,2,0)</f>
        <v>261.84</v>
      </c>
      <c r="T357" s="11">
        <f t="shared" si="134"/>
        <v>9.74</v>
      </c>
      <c r="U357" s="13">
        <f t="shared" si="140"/>
        <v>104.57</v>
      </c>
      <c r="V357" s="13"/>
      <c r="W357" s="11">
        <f t="shared" si="135"/>
        <v>635.78</v>
      </c>
      <c r="X357" s="11">
        <f t="shared" si="136"/>
        <v>2263.3378</v>
      </c>
      <c r="Y357" s="11"/>
      <c r="AB357" s="2">
        <f t="shared" si="143"/>
        <v>519.264</v>
      </c>
      <c r="AC357" s="2">
        <f t="shared" si="144"/>
        <v>0</v>
      </c>
      <c r="AD357" s="2">
        <f t="shared" si="145"/>
        <v>259.63</v>
      </c>
      <c r="AE357" s="35" t="str">
        <f>VLOOKUP(C357,[7]export!$B$1:$I$388,8,0)</f>
        <v>226.9</v>
      </c>
      <c r="AF357" s="2">
        <f>VLOOKUP(C357,[8]Sheet1!$B$1:$K$500,9,0)</f>
        <v>8.51</v>
      </c>
      <c r="AG357" s="2">
        <f t="shared" si="146"/>
        <v>1.23</v>
      </c>
      <c r="AH357" s="2">
        <f>VLOOKUP(C357,'2021.06'!$C$2:$M$500,9,0)</f>
        <v>424.17</v>
      </c>
      <c r="AI357" s="2">
        <f>VLOOKUP(D357,'2021.07'!$D$2:$M$435,7,0)</f>
        <v>19.859</v>
      </c>
      <c r="AJ357" s="2">
        <f t="shared" si="147"/>
        <v>-2.8588</v>
      </c>
      <c r="AL357" s="2" t="str">
        <f>VLOOKUP(D357,[9]Sheet1!$C$1:$H$500,6,0)</f>
        <v>正常应缴</v>
      </c>
    </row>
    <row r="358" s="2" customFormat="1" ht="20" customHeight="1" spans="1:38">
      <c r="A358" s="38">
        <f t="shared" si="141"/>
        <v>355</v>
      </c>
      <c r="B358" s="41"/>
      <c r="C358" s="13" t="s">
        <v>610</v>
      </c>
      <c r="D358" s="11" t="s">
        <v>611</v>
      </c>
      <c r="E358" s="11">
        <v>3245.4</v>
      </c>
      <c r="F358" s="11">
        <f>VLOOKUP(C358,'[11]9月'!$B:$Q,16,0)</f>
        <v>3245.4</v>
      </c>
      <c r="G358" s="11">
        <v>3245.4</v>
      </c>
      <c r="H358" s="13">
        <v>5228.42</v>
      </c>
      <c r="I358" s="11">
        <f t="shared" si="130"/>
        <v>58.42</v>
      </c>
      <c r="J358" s="11">
        <f>VLOOKUP(C358,[10]补收!$G$2454:$H$2869,2,0)</f>
        <v>58.96</v>
      </c>
      <c r="K358" s="11">
        <f t="shared" si="131"/>
        <v>519.264</v>
      </c>
      <c r="L358" s="11">
        <f>VLOOKUP(C358,[11]Sheet3!$L$1:$O$352,4,0)</f>
        <v>523.776</v>
      </c>
      <c r="M358" s="11">
        <f t="shared" si="139"/>
        <v>22.7178</v>
      </c>
      <c r="N358" s="13">
        <f t="shared" si="132"/>
        <v>444.42</v>
      </c>
      <c r="O358" s="13"/>
      <c r="P358" s="13">
        <f t="shared" si="142"/>
        <v>1627.5578</v>
      </c>
      <c r="Q358" s="11">
        <v>0</v>
      </c>
      <c r="R358" s="11">
        <f t="shared" si="133"/>
        <v>259.63</v>
      </c>
      <c r="S358" s="11">
        <f>VLOOKUP(C358,[11]Sheet3!$A:$B,2,0)</f>
        <v>261.84</v>
      </c>
      <c r="T358" s="11">
        <f t="shared" si="134"/>
        <v>9.74</v>
      </c>
      <c r="U358" s="13">
        <f t="shared" si="140"/>
        <v>104.57</v>
      </c>
      <c r="V358" s="13"/>
      <c r="W358" s="11">
        <f t="shared" si="135"/>
        <v>635.78</v>
      </c>
      <c r="X358" s="11">
        <f t="shared" si="136"/>
        <v>2263.3378</v>
      </c>
      <c r="Y358" s="11"/>
      <c r="AB358" s="2">
        <f t="shared" si="143"/>
        <v>519.264</v>
      </c>
      <c r="AC358" s="2">
        <f t="shared" si="144"/>
        <v>0</v>
      </c>
      <c r="AD358" s="2">
        <f t="shared" si="145"/>
        <v>259.63</v>
      </c>
      <c r="AE358" s="35" t="str">
        <f>VLOOKUP(C358,[7]export!$B$1:$I$388,8,0)</f>
        <v>226.9</v>
      </c>
      <c r="AF358" s="2">
        <f>VLOOKUP(C358,[8]Sheet1!$B$1:$K$500,9,0)</f>
        <v>8.51</v>
      </c>
      <c r="AG358" s="2">
        <f t="shared" si="146"/>
        <v>1.23</v>
      </c>
      <c r="AH358" s="2">
        <f>VLOOKUP(C358,'2021.06'!$C$2:$M$500,9,0)</f>
        <v>424.17</v>
      </c>
      <c r="AI358" s="2">
        <f>VLOOKUP(D358,'2021.07'!$D$2:$M$435,7,0)</f>
        <v>19.859</v>
      </c>
      <c r="AJ358" s="2">
        <f t="shared" si="147"/>
        <v>-2.8588</v>
      </c>
      <c r="AL358" s="2" t="str">
        <f>VLOOKUP(D358,[9]Sheet1!$C$1:$H$500,6,0)</f>
        <v>正常应缴</v>
      </c>
    </row>
    <row r="359" s="2" customFormat="1" ht="20" customHeight="1" spans="1:38">
      <c r="A359" s="38">
        <f t="shared" si="141"/>
        <v>356</v>
      </c>
      <c r="B359" s="41"/>
      <c r="C359" s="13" t="s">
        <v>612</v>
      </c>
      <c r="D359" s="11" t="s">
        <v>613</v>
      </c>
      <c r="E359" s="11">
        <v>3245.4</v>
      </c>
      <c r="F359" s="11">
        <f>VLOOKUP(C359,'[11]9月'!$B:$Q,16,0)</f>
        <v>3245.4</v>
      </c>
      <c r="G359" s="11">
        <v>3245.4</v>
      </c>
      <c r="H359" s="13">
        <v>5228.42</v>
      </c>
      <c r="I359" s="11">
        <f t="shared" si="130"/>
        <v>58.42</v>
      </c>
      <c r="J359" s="11">
        <f>VLOOKUP(C359,[10]补收!$G$2454:$H$2869,2,0)</f>
        <v>58.96</v>
      </c>
      <c r="K359" s="11">
        <f t="shared" si="131"/>
        <v>519.264</v>
      </c>
      <c r="L359" s="11">
        <f>VLOOKUP(C359,[11]Sheet3!$L$1:$O$352,4,0)</f>
        <v>523.776</v>
      </c>
      <c r="M359" s="11">
        <f t="shared" si="139"/>
        <v>22.7178</v>
      </c>
      <c r="N359" s="13">
        <f t="shared" si="132"/>
        <v>444.42</v>
      </c>
      <c r="O359" s="13"/>
      <c r="P359" s="13">
        <f t="shared" si="142"/>
        <v>1627.5578</v>
      </c>
      <c r="Q359" s="11">
        <v>0</v>
      </c>
      <c r="R359" s="11">
        <f t="shared" si="133"/>
        <v>259.63</v>
      </c>
      <c r="S359" s="11">
        <f>VLOOKUP(C359,[11]Sheet3!$A:$B,2,0)</f>
        <v>261.84</v>
      </c>
      <c r="T359" s="11">
        <f t="shared" si="134"/>
        <v>9.74</v>
      </c>
      <c r="U359" s="13">
        <f t="shared" si="140"/>
        <v>104.57</v>
      </c>
      <c r="V359" s="13"/>
      <c r="W359" s="11">
        <f t="shared" si="135"/>
        <v>635.78</v>
      </c>
      <c r="X359" s="11">
        <f t="shared" si="136"/>
        <v>2263.3378</v>
      </c>
      <c r="Y359" s="11"/>
      <c r="AB359" s="2">
        <f t="shared" si="143"/>
        <v>519.264</v>
      </c>
      <c r="AC359" s="2">
        <f t="shared" si="144"/>
        <v>0</v>
      </c>
      <c r="AD359" s="2">
        <f t="shared" si="145"/>
        <v>259.63</v>
      </c>
      <c r="AE359" s="35" t="str">
        <f>VLOOKUP(C359,[7]export!$B$1:$I$388,8,0)</f>
        <v>226.9</v>
      </c>
      <c r="AF359" s="2">
        <f>VLOOKUP(C359,[8]Sheet1!$B$1:$K$500,9,0)</f>
        <v>8.51</v>
      </c>
      <c r="AG359" s="2">
        <f t="shared" si="146"/>
        <v>1.23</v>
      </c>
      <c r="AH359" s="2">
        <f>VLOOKUP(C359,'2021.06'!$C$2:$M$500,9,0)</f>
        <v>424.17</v>
      </c>
      <c r="AI359" s="2">
        <f>VLOOKUP(D359,'2021.07'!$D$2:$M$435,7,0)</f>
        <v>19.859</v>
      </c>
      <c r="AJ359" s="2">
        <f t="shared" si="147"/>
        <v>-2.8588</v>
      </c>
      <c r="AL359" s="2" t="str">
        <f>VLOOKUP(D359,[9]Sheet1!$C$1:$H$500,6,0)</f>
        <v>正常应缴</v>
      </c>
    </row>
    <row r="360" s="2" customFormat="1" ht="20" customHeight="1" spans="1:38">
      <c r="A360" s="38">
        <f t="shared" si="141"/>
        <v>357</v>
      </c>
      <c r="B360" s="41"/>
      <c r="C360" s="13" t="s">
        <v>614</v>
      </c>
      <c r="D360" s="11" t="s">
        <v>615</v>
      </c>
      <c r="E360" s="11">
        <v>3245.4</v>
      </c>
      <c r="F360" s="11">
        <f>VLOOKUP(C360,'[11]9月'!$B:$Q,16,0)</f>
        <v>3245.4</v>
      </c>
      <c r="G360" s="11">
        <v>3245.4</v>
      </c>
      <c r="H360" s="13">
        <v>5228.42</v>
      </c>
      <c r="I360" s="11">
        <f t="shared" si="130"/>
        <v>58.42</v>
      </c>
      <c r="J360" s="11">
        <f>VLOOKUP(C360,[10]补收!$G$2454:$H$2869,2,0)</f>
        <v>58.96</v>
      </c>
      <c r="K360" s="11">
        <f t="shared" si="131"/>
        <v>519.264</v>
      </c>
      <c r="L360" s="11">
        <f>VLOOKUP(C360,[11]Sheet3!$L$1:$O$352,4,0)</f>
        <v>523.776</v>
      </c>
      <c r="M360" s="11">
        <f t="shared" si="139"/>
        <v>22.7178</v>
      </c>
      <c r="N360" s="13">
        <f t="shared" si="132"/>
        <v>444.42</v>
      </c>
      <c r="O360" s="13"/>
      <c r="P360" s="13">
        <f t="shared" si="142"/>
        <v>1627.5578</v>
      </c>
      <c r="Q360" s="11">
        <v>0</v>
      </c>
      <c r="R360" s="11">
        <f t="shared" si="133"/>
        <v>259.63</v>
      </c>
      <c r="S360" s="11">
        <f>VLOOKUP(C360,[11]Sheet3!$A:$B,2,0)</f>
        <v>261.84</v>
      </c>
      <c r="T360" s="11">
        <f t="shared" si="134"/>
        <v>9.74</v>
      </c>
      <c r="U360" s="13">
        <f t="shared" si="140"/>
        <v>104.57</v>
      </c>
      <c r="V360" s="13"/>
      <c r="W360" s="11">
        <f t="shared" si="135"/>
        <v>635.78</v>
      </c>
      <c r="X360" s="11">
        <f t="shared" si="136"/>
        <v>2263.3378</v>
      </c>
      <c r="Y360" s="11"/>
      <c r="AB360" s="2">
        <f t="shared" si="143"/>
        <v>519.264</v>
      </c>
      <c r="AC360" s="2">
        <f t="shared" si="144"/>
        <v>0</v>
      </c>
      <c r="AD360" s="2">
        <f t="shared" si="145"/>
        <v>259.63</v>
      </c>
      <c r="AE360" s="35" t="str">
        <f>VLOOKUP(C360,[7]export!$B$1:$I$388,8,0)</f>
        <v>226.9</v>
      </c>
      <c r="AF360" s="2">
        <f>VLOOKUP(C360,[8]Sheet1!$B$1:$K$500,9,0)</f>
        <v>8.51</v>
      </c>
      <c r="AG360" s="2">
        <f t="shared" si="146"/>
        <v>1.23</v>
      </c>
      <c r="AH360" s="2">
        <f>VLOOKUP(C360,'2021.06'!$C$2:$M$500,9,0)</f>
        <v>424.17</v>
      </c>
      <c r="AI360" s="2">
        <f>VLOOKUP(D360,'2021.07'!$D$2:$M$435,7,0)</f>
        <v>19.859</v>
      </c>
      <c r="AJ360" s="2">
        <f t="shared" si="147"/>
        <v>-2.8588</v>
      </c>
      <c r="AL360" s="2" t="str">
        <f>VLOOKUP(D360,[9]Sheet1!$C$1:$H$500,6,0)</f>
        <v>正常应缴</v>
      </c>
    </row>
    <row r="361" s="2" customFormat="1" ht="20" customHeight="1" spans="1:38">
      <c r="A361" s="38">
        <f t="shared" si="141"/>
        <v>358</v>
      </c>
      <c r="B361" s="41"/>
      <c r="C361" s="13" t="s">
        <v>616</v>
      </c>
      <c r="D361" s="213" t="s">
        <v>617</v>
      </c>
      <c r="E361" s="11">
        <v>3245.4</v>
      </c>
      <c r="F361" s="11">
        <f>VLOOKUP(C361,'[11]9月'!$B:$Q,16,0)</f>
        <v>3245.4</v>
      </c>
      <c r="G361" s="11">
        <v>3245.4</v>
      </c>
      <c r="H361" s="13">
        <v>5228.42</v>
      </c>
      <c r="I361" s="11">
        <f t="shared" si="130"/>
        <v>58.42</v>
      </c>
      <c r="J361" s="11">
        <f>VLOOKUP(C361,[10]补收!$G$2454:$H$2869,2,0)</f>
        <v>58.96</v>
      </c>
      <c r="K361" s="11">
        <f t="shared" si="131"/>
        <v>519.264</v>
      </c>
      <c r="L361" s="11">
        <f>VLOOKUP(C361,[11]Sheet3!$L$1:$O$352,4,0)</f>
        <v>523.776</v>
      </c>
      <c r="M361" s="11">
        <f t="shared" si="139"/>
        <v>22.7178</v>
      </c>
      <c r="N361" s="13">
        <f t="shared" si="132"/>
        <v>444.42</v>
      </c>
      <c r="O361" s="13"/>
      <c r="P361" s="13">
        <f t="shared" si="142"/>
        <v>1627.5578</v>
      </c>
      <c r="Q361" s="11">
        <v>0</v>
      </c>
      <c r="R361" s="11">
        <f t="shared" si="133"/>
        <v>259.63</v>
      </c>
      <c r="S361" s="11">
        <f>VLOOKUP(C361,[11]Sheet3!$A:$B,2,0)</f>
        <v>261.84</v>
      </c>
      <c r="T361" s="11">
        <f t="shared" si="134"/>
        <v>9.74</v>
      </c>
      <c r="U361" s="13">
        <f t="shared" si="140"/>
        <v>104.57</v>
      </c>
      <c r="V361" s="13"/>
      <c r="W361" s="11">
        <f t="shared" si="135"/>
        <v>635.78</v>
      </c>
      <c r="X361" s="11">
        <f t="shared" si="136"/>
        <v>2263.3378</v>
      </c>
      <c r="Y361" s="11"/>
      <c r="AB361" s="2">
        <f t="shared" si="143"/>
        <v>519.264</v>
      </c>
      <c r="AC361" s="2">
        <f t="shared" si="144"/>
        <v>0</v>
      </c>
      <c r="AD361" s="2">
        <f t="shared" si="145"/>
        <v>259.63</v>
      </c>
      <c r="AE361" s="35" t="str">
        <f>VLOOKUP(C361,[7]export!$B$1:$I$388,8,0)</f>
        <v>226.9</v>
      </c>
      <c r="AF361" s="2">
        <f>VLOOKUP(C361,[8]Sheet1!$B$1:$K$500,9,0)</f>
        <v>8.51</v>
      </c>
      <c r="AG361" s="2">
        <f t="shared" si="146"/>
        <v>1.23</v>
      </c>
      <c r="AH361" s="2">
        <f>VLOOKUP(C361,'2021.06'!$C$2:$M$500,9,0)</f>
        <v>424.17</v>
      </c>
      <c r="AI361" s="2">
        <f>VLOOKUP(D361,'2021.07'!$D$2:$M$435,7,0)</f>
        <v>19.859</v>
      </c>
      <c r="AJ361" s="2">
        <f t="shared" si="147"/>
        <v>-2.8588</v>
      </c>
      <c r="AL361" s="2" t="str">
        <f>VLOOKUP(D361,[9]Sheet1!$C$1:$H$500,6,0)</f>
        <v>正常应缴</v>
      </c>
    </row>
    <row r="362" s="2" customFormat="1" ht="20" customHeight="1" spans="1:38">
      <c r="A362" s="38">
        <f t="shared" si="141"/>
        <v>359</v>
      </c>
      <c r="B362" s="41"/>
      <c r="C362" s="13" t="s">
        <v>622</v>
      </c>
      <c r="D362" s="11" t="s">
        <v>623</v>
      </c>
      <c r="E362" s="11">
        <v>3245.4</v>
      </c>
      <c r="F362" s="11">
        <f>VLOOKUP(C362,'[11]9月'!$B:$Q,16,0)</f>
        <v>3245.4</v>
      </c>
      <c r="G362" s="11">
        <v>3245.4</v>
      </c>
      <c r="H362" s="13">
        <v>5228.42</v>
      </c>
      <c r="I362" s="11">
        <f t="shared" si="130"/>
        <v>58.42</v>
      </c>
      <c r="J362" s="11">
        <f>VLOOKUP(C362,[10]补收!$G$2454:$H$2869,2,0)</f>
        <v>58.96</v>
      </c>
      <c r="K362" s="11">
        <f t="shared" si="131"/>
        <v>519.264</v>
      </c>
      <c r="L362" s="11">
        <f>VLOOKUP(C362,[11]Sheet3!$L$1:$O$352,4,0)</f>
        <v>523.776</v>
      </c>
      <c r="M362" s="11">
        <f t="shared" si="139"/>
        <v>22.7178</v>
      </c>
      <c r="N362" s="13">
        <f t="shared" si="132"/>
        <v>444.42</v>
      </c>
      <c r="O362" s="13"/>
      <c r="P362" s="13">
        <f t="shared" si="142"/>
        <v>1627.5578</v>
      </c>
      <c r="Q362" s="11">
        <v>0</v>
      </c>
      <c r="R362" s="11">
        <f t="shared" si="133"/>
        <v>259.63</v>
      </c>
      <c r="S362" s="11">
        <f>VLOOKUP(C362,[11]Sheet3!$A:$B,2,0)</f>
        <v>261.84</v>
      </c>
      <c r="T362" s="11">
        <f t="shared" si="134"/>
        <v>9.74</v>
      </c>
      <c r="U362" s="13">
        <f t="shared" si="140"/>
        <v>104.57</v>
      </c>
      <c r="V362" s="13"/>
      <c r="W362" s="11">
        <f t="shared" si="135"/>
        <v>635.78</v>
      </c>
      <c r="X362" s="11">
        <f t="shared" si="136"/>
        <v>2263.3378</v>
      </c>
      <c r="Y362" s="11"/>
      <c r="AB362" s="2">
        <f t="shared" si="143"/>
        <v>519.264</v>
      </c>
      <c r="AC362" s="2">
        <f t="shared" si="144"/>
        <v>0</v>
      </c>
      <c r="AD362" s="2">
        <f t="shared" si="145"/>
        <v>259.63</v>
      </c>
      <c r="AE362" s="35" t="str">
        <f>VLOOKUP(C362,[7]export!$B$1:$I$388,8,0)</f>
        <v>226.9</v>
      </c>
      <c r="AF362" s="2">
        <f>VLOOKUP(C362,[8]Sheet1!$B$1:$K$500,9,0)</f>
        <v>8.51</v>
      </c>
      <c r="AG362" s="2">
        <f t="shared" si="146"/>
        <v>1.23</v>
      </c>
      <c r="AH362" s="2">
        <f>VLOOKUP(C362,'2021.06'!$C$2:$M$500,9,0)</f>
        <v>424.17</v>
      </c>
      <c r="AI362" s="2">
        <f>VLOOKUP(D362,'2021.07'!$D$2:$M$435,7,0)</f>
        <v>19.859</v>
      </c>
      <c r="AJ362" s="2">
        <f t="shared" si="147"/>
        <v>-2.8588</v>
      </c>
      <c r="AL362" s="2" t="str">
        <f>VLOOKUP(D362,[9]Sheet1!$C$1:$H$500,6,0)</f>
        <v>正常应缴</v>
      </c>
    </row>
    <row r="363" s="2" customFormat="1" ht="20" customHeight="1" spans="1:38">
      <c r="A363" s="38">
        <f t="shared" si="141"/>
        <v>360</v>
      </c>
      <c r="B363" s="41"/>
      <c r="C363" s="13" t="s">
        <v>624</v>
      </c>
      <c r="D363" s="11" t="s">
        <v>625</v>
      </c>
      <c r="E363" s="11">
        <v>3245.4</v>
      </c>
      <c r="F363" s="11">
        <f>VLOOKUP(C363,'[11]9月'!$B:$Q,16,0)</f>
        <v>3245.4</v>
      </c>
      <c r="G363" s="11">
        <v>3245.4</v>
      </c>
      <c r="H363" s="13">
        <v>5228.42</v>
      </c>
      <c r="I363" s="11">
        <f t="shared" si="130"/>
        <v>58.42</v>
      </c>
      <c r="J363" s="11">
        <f>VLOOKUP(C363,[10]补收!$G$2454:$H$2869,2,0)</f>
        <v>58.96</v>
      </c>
      <c r="K363" s="11">
        <f t="shared" si="131"/>
        <v>519.264</v>
      </c>
      <c r="L363" s="11">
        <f>VLOOKUP(C363,[11]Sheet3!$L$1:$O$352,4,0)</f>
        <v>523.776</v>
      </c>
      <c r="M363" s="11">
        <f t="shared" si="139"/>
        <v>22.7178</v>
      </c>
      <c r="N363" s="13">
        <f t="shared" si="132"/>
        <v>444.42</v>
      </c>
      <c r="O363" s="13"/>
      <c r="P363" s="13">
        <f t="shared" si="142"/>
        <v>1627.5578</v>
      </c>
      <c r="Q363" s="11">
        <v>0</v>
      </c>
      <c r="R363" s="11">
        <f t="shared" si="133"/>
        <v>259.63</v>
      </c>
      <c r="S363" s="11">
        <f>VLOOKUP(C363,[11]Sheet3!$A:$B,2,0)</f>
        <v>261.84</v>
      </c>
      <c r="T363" s="11">
        <f t="shared" si="134"/>
        <v>9.74</v>
      </c>
      <c r="U363" s="13">
        <f t="shared" si="140"/>
        <v>104.57</v>
      </c>
      <c r="V363" s="13"/>
      <c r="W363" s="11">
        <f t="shared" si="135"/>
        <v>635.78</v>
      </c>
      <c r="X363" s="11">
        <f t="shared" si="136"/>
        <v>2263.3378</v>
      </c>
      <c r="Y363" s="11"/>
      <c r="AB363" s="2">
        <f t="shared" si="143"/>
        <v>519.264</v>
      </c>
      <c r="AC363" s="2">
        <f t="shared" si="144"/>
        <v>0</v>
      </c>
      <c r="AD363" s="2">
        <f t="shared" si="145"/>
        <v>259.63</v>
      </c>
      <c r="AE363" s="35" t="str">
        <f>VLOOKUP(C363,[7]export!$B$1:$I$388,8,0)</f>
        <v>226.9</v>
      </c>
      <c r="AF363" s="2">
        <f>VLOOKUP(C363,[8]Sheet1!$B$1:$K$500,9,0)</f>
        <v>8.51</v>
      </c>
      <c r="AG363" s="2">
        <f t="shared" si="146"/>
        <v>1.23</v>
      </c>
      <c r="AH363" s="2">
        <f>VLOOKUP(C363,'2021.06'!$C$2:$M$500,9,0)</f>
        <v>424.17</v>
      </c>
      <c r="AI363" s="2">
        <f>VLOOKUP(D363,'2021.07'!$D$2:$M$435,7,0)</f>
        <v>19.859</v>
      </c>
      <c r="AJ363" s="2">
        <f t="shared" si="147"/>
        <v>-2.8588</v>
      </c>
      <c r="AL363" s="2" t="str">
        <f>VLOOKUP(D363,[9]Sheet1!$C$1:$H$500,6,0)</f>
        <v>正常应缴</v>
      </c>
    </row>
    <row r="364" s="2" customFormat="1" ht="20" customHeight="1" spans="1:38">
      <c r="A364" s="38">
        <f t="shared" si="141"/>
        <v>361</v>
      </c>
      <c r="B364" s="41"/>
      <c r="C364" s="13" t="s">
        <v>626</v>
      </c>
      <c r="D364" s="11" t="s">
        <v>627</v>
      </c>
      <c r="E364" s="11">
        <v>3245.4</v>
      </c>
      <c r="F364" s="11">
        <f>VLOOKUP(C364,'[11]9月'!$B:$Q,16,0)</f>
        <v>3245.4</v>
      </c>
      <c r="G364" s="11">
        <v>3245.4</v>
      </c>
      <c r="H364" s="13">
        <v>5228.42</v>
      </c>
      <c r="I364" s="11">
        <f t="shared" si="130"/>
        <v>58.42</v>
      </c>
      <c r="J364" s="11">
        <f>VLOOKUP(C364,[10]补收!$G$2454:$H$2869,2,0)</f>
        <v>58.96</v>
      </c>
      <c r="K364" s="11">
        <f t="shared" si="131"/>
        <v>519.264</v>
      </c>
      <c r="L364" s="11">
        <f>VLOOKUP(C364,[11]Sheet3!$L$1:$O$352,4,0)</f>
        <v>523.776</v>
      </c>
      <c r="M364" s="11">
        <f t="shared" si="139"/>
        <v>22.7178</v>
      </c>
      <c r="N364" s="13">
        <f t="shared" si="132"/>
        <v>444.42</v>
      </c>
      <c r="O364" s="13"/>
      <c r="P364" s="13">
        <f t="shared" si="142"/>
        <v>1627.5578</v>
      </c>
      <c r="Q364" s="11">
        <v>0</v>
      </c>
      <c r="R364" s="11">
        <f t="shared" si="133"/>
        <v>259.63</v>
      </c>
      <c r="S364" s="11">
        <f>VLOOKUP(C364,[11]Sheet3!$A:$B,2,0)</f>
        <v>261.84</v>
      </c>
      <c r="T364" s="11">
        <f t="shared" si="134"/>
        <v>9.74</v>
      </c>
      <c r="U364" s="13">
        <f t="shared" si="140"/>
        <v>104.57</v>
      </c>
      <c r="V364" s="13"/>
      <c r="W364" s="11">
        <f t="shared" si="135"/>
        <v>635.78</v>
      </c>
      <c r="X364" s="11">
        <f t="shared" si="136"/>
        <v>2263.3378</v>
      </c>
      <c r="Y364" s="11"/>
      <c r="AB364" s="2">
        <f t="shared" si="143"/>
        <v>519.264</v>
      </c>
      <c r="AC364" s="2">
        <f t="shared" si="144"/>
        <v>0</v>
      </c>
      <c r="AD364" s="2">
        <f t="shared" si="145"/>
        <v>259.63</v>
      </c>
      <c r="AE364" s="35" t="str">
        <f>VLOOKUP(C364,[7]export!$B$1:$I$388,8,0)</f>
        <v>226.9</v>
      </c>
      <c r="AF364" s="2">
        <f>VLOOKUP(C364,[8]Sheet1!$B$1:$K$500,9,0)</f>
        <v>8.51</v>
      </c>
      <c r="AG364" s="2">
        <f t="shared" si="146"/>
        <v>1.23</v>
      </c>
      <c r="AH364" s="2">
        <f>VLOOKUP(C364,'2021.06'!$C$2:$M$500,9,0)</f>
        <v>424.17</v>
      </c>
      <c r="AI364" s="2">
        <f>VLOOKUP(D364,'2021.07'!$D$2:$M$435,7,0)</f>
        <v>19.859</v>
      </c>
      <c r="AJ364" s="2">
        <f t="shared" si="147"/>
        <v>-2.8588</v>
      </c>
      <c r="AL364" s="2" t="str">
        <f>VLOOKUP(D364,[9]Sheet1!$C$1:$H$500,6,0)</f>
        <v>正常应缴</v>
      </c>
    </row>
    <row r="365" s="2" customFormat="1" ht="20" customHeight="1" spans="1:38">
      <c r="A365" s="38">
        <f t="shared" si="141"/>
        <v>362</v>
      </c>
      <c r="B365" s="41"/>
      <c r="C365" s="13" t="s">
        <v>628</v>
      </c>
      <c r="D365" s="11" t="s">
        <v>629</v>
      </c>
      <c r="E365" s="11">
        <v>3245.4</v>
      </c>
      <c r="F365" s="11">
        <f>VLOOKUP(C365,'[11]9月'!$B:$Q,16,0)</f>
        <v>3245.4</v>
      </c>
      <c r="G365" s="11">
        <v>3245.4</v>
      </c>
      <c r="H365" s="13">
        <v>5228.42</v>
      </c>
      <c r="I365" s="11">
        <f t="shared" si="130"/>
        <v>58.42</v>
      </c>
      <c r="J365" s="11">
        <f>VLOOKUP(C365,[10]补收!$G$2454:$H$2869,2,0)</f>
        <v>58.96</v>
      </c>
      <c r="K365" s="11">
        <f t="shared" si="131"/>
        <v>519.264</v>
      </c>
      <c r="L365" s="11">
        <f>VLOOKUP(C365,[11]Sheet3!$L$1:$O$352,4,0)</f>
        <v>523.776</v>
      </c>
      <c r="M365" s="11">
        <f t="shared" si="139"/>
        <v>22.7178</v>
      </c>
      <c r="N365" s="13">
        <f t="shared" si="132"/>
        <v>444.42</v>
      </c>
      <c r="O365" s="13"/>
      <c r="P365" s="13">
        <f t="shared" si="142"/>
        <v>1627.5578</v>
      </c>
      <c r="Q365" s="11">
        <v>0</v>
      </c>
      <c r="R365" s="11">
        <f t="shared" si="133"/>
        <v>259.63</v>
      </c>
      <c r="S365" s="11">
        <f>VLOOKUP(C365,[11]Sheet3!$A:$B,2,0)</f>
        <v>261.84</v>
      </c>
      <c r="T365" s="11">
        <f t="shared" si="134"/>
        <v>9.74</v>
      </c>
      <c r="U365" s="13">
        <f t="shared" si="140"/>
        <v>104.57</v>
      </c>
      <c r="V365" s="13"/>
      <c r="W365" s="11">
        <f t="shared" si="135"/>
        <v>635.78</v>
      </c>
      <c r="X365" s="11">
        <f t="shared" si="136"/>
        <v>2263.3378</v>
      </c>
      <c r="Y365" s="11"/>
      <c r="AB365" s="2">
        <f t="shared" si="143"/>
        <v>519.264</v>
      </c>
      <c r="AC365" s="2">
        <f t="shared" si="144"/>
        <v>0</v>
      </c>
      <c r="AD365" s="2">
        <f t="shared" si="145"/>
        <v>259.63</v>
      </c>
      <c r="AE365" s="35" t="str">
        <f>VLOOKUP(C365,[7]export!$B$1:$I$388,8,0)</f>
        <v>226.9</v>
      </c>
      <c r="AF365" s="2">
        <f>VLOOKUP(C365,[8]Sheet1!$B$1:$K$500,9,0)</f>
        <v>8.51</v>
      </c>
      <c r="AG365" s="2">
        <f t="shared" si="146"/>
        <v>1.23</v>
      </c>
      <c r="AH365" s="2">
        <f>VLOOKUP(C365,'2021.06'!$C$2:$M$500,9,0)</f>
        <v>424.17</v>
      </c>
      <c r="AI365" s="2">
        <f>VLOOKUP(D365,'2021.07'!$D$2:$M$435,7,0)</f>
        <v>19.859</v>
      </c>
      <c r="AJ365" s="2">
        <f t="shared" si="147"/>
        <v>-2.8588</v>
      </c>
      <c r="AL365" s="2" t="str">
        <f>VLOOKUP(D365,[9]Sheet1!$C$1:$H$500,6,0)</f>
        <v>正常应缴</v>
      </c>
    </row>
    <row r="366" s="2" customFormat="1" ht="20" customHeight="1" spans="1:38">
      <c r="A366" s="38">
        <f t="shared" si="141"/>
        <v>363</v>
      </c>
      <c r="B366" s="41"/>
      <c r="C366" s="13" t="s">
        <v>630</v>
      </c>
      <c r="D366" s="11" t="s">
        <v>631</v>
      </c>
      <c r="E366" s="11">
        <v>3245.4</v>
      </c>
      <c r="F366" s="11">
        <f>VLOOKUP(C366,'[11]9月'!$B:$Q,16,0)</f>
        <v>3245.4</v>
      </c>
      <c r="G366" s="11">
        <v>3245.4</v>
      </c>
      <c r="H366" s="13">
        <v>5228.42</v>
      </c>
      <c r="I366" s="11">
        <f t="shared" si="130"/>
        <v>58.42</v>
      </c>
      <c r="J366" s="11">
        <f>VLOOKUP(C366,[10]补收!$G$2454:$H$2869,2,0)</f>
        <v>58.96</v>
      </c>
      <c r="K366" s="11">
        <f t="shared" si="131"/>
        <v>519.264</v>
      </c>
      <c r="L366" s="11">
        <f>VLOOKUP(C366,[11]Sheet3!$L$1:$O$352,4,0)</f>
        <v>523.776</v>
      </c>
      <c r="M366" s="11">
        <f t="shared" si="139"/>
        <v>22.7178</v>
      </c>
      <c r="N366" s="13">
        <f t="shared" si="132"/>
        <v>444.42</v>
      </c>
      <c r="O366" s="13"/>
      <c r="P366" s="13">
        <f t="shared" si="142"/>
        <v>1627.5578</v>
      </c>
      <c r="Q366" s="11">
        <v>0</v>
      </c>
      <c r="R366" s="11">
        <f t="shared" si="133"/>
        <v>259.63</v>
      </c>
      <c r="S366" s="11">
        <f>VLOOKUP(C366,[11]Sheet3!$A:$B,2,0)</f>
        <v>261.84</v>
      </c>
      <c r="T366" s="11">
        <f t="shared" si="134"/>
        <v>9.74</v>
      </c>
      <c r="U366" s="13">
        <f t="shared" si="140"/>
        <v>104.57</v>
      </c>
      <c r="V366" s="13"/>
      <c r="W366" s="11">
        <f t="shared" si="135"/>
        <v>635.78</v>
      </c>
      <c r="X366" s="11">
        <f t="shared" si="136"/>
        <v>2263.3378</v>
      </c>
      <c r="Y366" s="11"/>
      <c r="AB366" s="2">
        <f t="shared" si="143"/>
        <v>519.264</v>
      </c>
      <c r="AC366" s="2">
        <f t="shared" si="144"/>
        <v>0</v>
      </c>
      <c r="AD366" s="2">
        <f t="shared" si="145"/>
        <v>259.63</v>
      </c>
      <c r="AE366" s="35" t="str">
        <f>VLOOKUP(C366,[7]export!$B$1:$I$388,8,0)</f>
        <v>226.9</v>
      </c>
      <c r="AF366" s="2">
        <f>VLOOKUP(C366,[8]Sheet1!$B$1:$K$500,9,0)</f>
        <v>8.51</v>
      </c>
      <c r="AG366" s="2">
        <f t="shared" si="146"/>
        <v>1.23</v>
      </c>
      <c r="AH366" s="2">
        <f>VLOOKUP(C366,'2021.06'!$C$2:$M$500,9,0)</f>
        <v>424.17</v>
      </c>
      <c r="AI366" s="2">
        <f>VLOOKUP(D366,'2021.07'!$D$2:$M$435,7,0)</f>
        <v>19.859</v>
      </c>
      <c r="AJ366" s="2">
        <f t="shared" si="147"/>
        <v>-2.8588</v>
      </c>
      <c r="AL366" s="2" t="str">
        <f>VLOOKUP(D366,[9]Sheet1!$C$1:$H$500,6,0)</f>
        <v>正常应缴</v>
      </c>
    </row>
    <row r="367" s="2" customFormat="1" ht="20" customHeight="1" spans="1:38">
      <c r="A367" s="38">
        <f t="shared" si="141"/>
        <v>364</v>
      </c>
      <c r="B367" s="41"/>
      <c r="C367" s="13" t="s">
        <v>636</v>
      </c>
      <c r="D367" s="11" t="s">
        <v>637</v>
      </c>
      <c r="E367" s="11">
        <v>3245.4</v>
      </c>
      <c r="F367" s="11">
        <f>VLOOKUP(C367,'[11]9月'!$B:$Q,16,0)</f>
        <v>3245.4</v>
      </c>
      <c r="G367" s="11">
        <v>3245.4</v>
      </c>
      <c r="H367" s="13">
        <v>5228.42</v>
      </c>
      <c r="I367" s="11">
        <f t="shared" si="130"/>
        <v>58.42</v>
      </c>
      <c r="J367" s="11">
        <f>VLOOKUP(C367,[10]补收!$G$2454:$H$2869,2,0)</f>
        <v>58.96</v>
      </c>
      <c r="K367" s="11">
        <f t="shared" si="131"/>
        <v>519.264</v>
      </c>
      <c r="L367" s="11">
        <f>VLOOKUP(C367,[11]Sheet3!$L$1:$O$352,4,0)</f>
        <v>523.776</v>
      </c>
      <c r="M367" s="11">
        <f t="shared" si="139"/>
        <v>22.7178</v>
      </c>
      <c r="N367" s="13">
        <f t="shared" si="132"/>
        <v>444.42</v>
      </c>
      <c r="O367" s="13"/>
      <c r="P367" s="13">
        <f t="shared" si="142"/>
        <v>1627.5578</v>
      </c>
      <c r="Q367" s="11">
        <v>0</v>
      </c>
      <c r="R367" s="11">
        <f t="shared" si="133"/>
        <v>259.63</v>
      </c>
      <c r="S367" s="11">
        <f>VLOOKUP(C367,[11]Sheet3!$A:$B,2,0)</f>
        <v>261.84</v>
      </c>
      <c r="T367" s="11">
        <f t="shared" si="134"/>
        <v>9.74</v>
      </c>
      <c r="U367" s="13">
        <f t="shared" si="140"/>
        <v>104.57</v>
      </c>
      <c r="V367" s="13"/>
      <c r="W367" s="11">
        <f t="shared" si="135"/>
        <v>635.78</v>
      </c>
      <c r="X367" s="11">
        <f t="shared" si="136"/>
        <v>2263.3378</v>
      </c>
      <c r="Y367" s="11"/>
      <c r="AB367" s="2">
        <f t="shared" si="143"/>
        <v>519.264</v>
      </c>
      <c r="AC367" s="2">
        <f t="shared" si="144"/>
        <v>0</v>
      </c>
      <c r="AD367" s="2">
        <f t="shared" si="145"/>
        <v>259.63</v>
      </c>
      <c r="AE367" s="35" t="str">
        <f>VLOOKUP(C367,[7]export!$B$1:$I$388,8,0)</f>
        <v>226.9</v>
      </c>
      <c r="AF367" s="2">
        <f>VLOOKUP(C367,[8]Sheet1!$B$1:$K$500,9,0)</f>
        <v>8.51</v>
      </c>
      <c r="AG367" s="2">
        <f t="shared" si="146"/>
        <v>1.23</v>
      </c>
      <c r="AH367" s="2">
        <f>VLOOKUP(C367,'2021.06'!$C$2:$M$500,9,0)</f>
        <v>424.17</v>
      </c>
      <c r="AI367" s="2">
        <f>VLOOKUP(D367,'2021.07'!$D$2:$M$435,7,0)</f>
        <v>19.859</v>
      </c>
      <c r="AJ367" s="2">
        <f t="shared" si="147"/>
        <v>-2.8588</v>
      </c>
      <c r="AL367" s="2" t="str">
        <f>VLOOKUP(D367,[9]Sheet1!$C$1:$H$500,6,0)</f>
        <v>正常应缴</v>
      </c>
    </row>
    <row r="368" s="2" customFormat="1" ht="20" customHeight="1" spans="1:38">
      <c r="A368" s="38">
        <f t="shared" si="141"/>
        <v>365</v>
      </c>
      <c r="B368" s="41"/>
      <c r="C368" s="13" t="s">
        <v>640</v>
      </c>
      <c r="D368" s="11" t="s">
        <v>641</v>
      </c>
      <c r="E368" s="11">
        <v>3245.4</v>
      </c>
      <c r="F368" s="11">
        <f>VLOOKUP(C368,'[11]9月'!$B:$Q,16,0)</f>
        <v>3245.4</v>
      </c>
      <c r="G368" s="11">
        <v>3245.4</v>
      </c>
      <c r="H368" s="13">
        <v>5228.42</v>
      </c>
      <c r="I368" s="11">
        <f t="shared" si="130"/>
        <v>58.42</v>
      </c>
      <c r="J368" s="11">
        <f>VLOOKUP(C368,[10]补收!$G$2454:$H$2869,2,0)</f>
        <v>58.96</v>
      </c>
      <c r="K368" s="11">
        <f t="shared" si="131"/>
        <v>519.264</v>
      </c>
      <c r="L368" s="11">
        <f>VLOOKUP(C368,[11]Sheet3!$L$1:$O$352,4,0)</f>
        <v>523.776</v>
      </c>
      <c r="M368" s="11">
        <f t="shared" si="139"/>
        <v>22.7178</v>
      </c>
      <c r="N368" s="13">
        <f t="shared" si="132"/>
        <v>444.42</v>
      </c>
      <c r="O368" s="13"/>
      <c r="P368" s="13">
        <f t="shared" si="142"/>
        <v>1627.5578</v>
      </c>
      <c r="Q368" s="11">
        <v>0</v>
      </c>
      <c r="R368" s="11">
        <f t="shared" si="133"/>
        <v>259.63</v>
      </c>
      <c r="S368" s="11">
        <f>VLOOKUP(C368,[11]Sheet3!$A:$B,2,0)</f>
        <v>261.84</v>
      </c>
      <c r="T368" s="11">
        <f t="shared" si="134"/>
        <v>9.74</v>
      </c>
      <c r="U368" s="13">
        <f t="shared" si="140"/>
        <v>104.57</v>
      </c>
      <c r="V368" s="13"/>
      <c r="W368" s="11">
        <f t="shared" si="135"/>
        <v>635.78</v>
      </c>
      <c r="X368" s="11">
        <f t="shared" si="136"/>
        <v>2263.3378</v>
      </c>
      <c r="Y368" s="11"/>
      <c r="AB368" s="2">
        <f t="shared" si="143"/>
        <v>519.264</v>
      </c>
      <c r="AC368" s="2">
        <f t="shared" si="144"/>
        <v>0</v>
      </c>
      <c r="AD368" s="2">
        <f t="shared" si="145"/>
        <v>259.63</v>
      </c>
      <c r="AE368" s="35" t="str">
        <f>VLOOKUP(C368,[7]export!$B$1:$I$388,8,0)</f>
        <v>226.9</v>
      </c>
      <c r="AF368" s="2">
        <f>VLOOKUP(C368,[8]Sheet1!$B$1:$K$500,9,0)</f>
        <v>8.51</v>
      </c>
      <c r="AG368" s="2">
        <f t="shared" si="146"/>
        <v>1.23</v>
      </c>
      <c r="AH368" s="2">
        <f>VLOOKUP(C368,'2021.06'!$C$2:$M$500,9,0)</f>
        <v>424.17</v>
      </c>
      <c r="AI368" s="2">
        <f>VLOOKUP(D368,'2021.07'!$D$2:$M$435,7,0)</f>
        <v>19.859</v>
      </c>
      <c r="AJ368" s="2">
        <f t="shared" si="147"/>
        <v>-2.8588</v>
      </c>
      <c r="AL368" s="2" t="str">
        <f>VLOOKUP(D368,[9]Sheet1!$C$1:$H$500,6,0)</f>
        <v>正常应缴</v>
      </c>
    </row>
    <row r="369" s="2" customFormat="1" ht="20" customHeight="1" spans="1:38">
      <c r="A369" s="38">
        <f t="shared" si="141"/>
        <v>366</v>
      </c>
      <c r="B369" s="41"/>
      <c r="C369" s="13" t="s">
        <v>644</v>
      </c>
      <c r="D369" s="11" t="s">
        <v>645</v>
      </c>
      <c r="E369" s="11">
        <v>3245.4</v>
      </c>
      <c r="F369" s="11">
        <f>VLOOKUP(C369,'[11]9月'!$B:$Q,16,0)</f>
        <v>3245.4</v>
      </c>
      <c r="G369" s="11">
        <v>3245.4</v>
      </c>
      <c r="H369" s="13">
        <v>5228.42</v>
      </c>
      <c r="I369" s="11">
        <f t="shared" si="130"/>
        <v>58.42</v>
      </c>
      <c r="J369" s="11">
        <f>VLOOKUP(C369,[10]补收!$G$2454:$H$2869,2,0)</f>
        <v>58.96</v>
      </c>
      <c r="K369" s="11">
        <f t="shared" si="131"/>
        <v>519.264</v>
      </c>
      <c r="L369" s="11">
        <f>VLOOKUP(C369,[11]Sheet3!$L$1:$O$352,4,0)</f>
        <v>523.776</v>
      </c>
      <c r="M369" s="11">
        <f t="shared" si="139"/>
        <v>22.7178</v>
      </c>
      <c r="N369" s="13">
        <f t="shared" si="132"/>
        <v>444.42</v>
      </c>
      <c r="O369" s="13"/>
      <c r="P369" s="13">
        <f t="shared" si="142"/>
        <v>1627.5578</v>
      </c>
      <c r="Q369" s="11">
        <v>0</v>
      </c>
      <c r="R369" s="11">
        <f t="shared" si="133"/>
        <v>259.63</v>
      </c>
      <c r="S369" s="11">
        <f>VLOOKUP(C369,[11]Sheet3!$A:$B,2,0)</f>
        <v>261.84</v>
      </c>
      <c r="T369" s="11">
        <f t="shared" si="134"/>
        <v>9.74</v>
      </c>
      <c r="U369" s="13">
        <f t="shared" si="140"/>
        <v>104.57</v>
      </c>
      <c r="V369" s="13"/>
      <c r="W369" s="11">
        <f t="shared" si="135"/>
        <v>635.78</v>
      </c>
      <c r="X369" s="11">
        <f t="shared" si="136"/>
        <v>2263.3378</v>
      </c>
      <c r="Y369" s="11"/>
      <c r="AB369" s="2">
        <f t="shared" si="143"/>
        <v>519.264</v>
      </c>
      <c r="AC369" s="2">
        <f t="shared" si="144"/>
        <v>0</v>
      </c>
      <c r="AD369" s="2">
        <f t="shared" si="145"/>
        <v>259.63</v>
      </c>
      <c r="AE369" s="35" t="str">
        <f>VLOOKUP(C369,[7]export!$B$1:$I$388,8,0)</f>
        <v>226.9</v>
      </c>
      <c r="AF369" s="2">
        <f>VLOOKUP(C369,[8]Sheet1!$B$1:$K$500,9,0)</f>
        <v>8.51</v>
      </c>
      <c r="AG369" s="2">
        <f t="shared" si="146"/>
        <v>1.23</v>
      </c>
      <c r="AH369" s="2">
        <f>VLOOKUP(C369,'2021.06'!$C$2:$M$500,9,0)</f>
        <v>424.17</v>
      </c>
      <c r="AI369" s="2">
        <f>VLOOKUP(D369,'2021.07'!$D$2:$M$435,7,0)</f>
        <v>19.859</v>
      </c>
      <c r="AJ369" s="2">
        <f t="shared" si="147"/>
        <v>-2.8588</v>
      </c>
      <c r="AL369" s="2" t="str">
        <f>VLOOKUP(D369,[9]Sheet1!$C$1:$H$500,6,0)</f>
        <v>正常应缴</v>
      </c>
    </row>
    <row r="370" s="2" customFormat="1" ht="20" customHeight="1" spans="1:38">
      <c r="A370" s="38">
        <f t="shared" si="141"/>
        <v>367</v>
      </c>
      <c r="B370" s="41"/>
      <c r="C370" s="37" t="s">
        <v>646</v>
      </c>
      <c r="D370" s="11" t="s">
        <v>647</v>
      </c>
      <c r="E370" s="11">
        <v>3245.4</v>
      </c>
      <c r="F370" s="11">
        <f>VLOOKUP(C370,'[11]9月'!$B:$Q,16,0)</f>
        <v>3245.4</v>
      </c>
      <c r="G370" s="11">
        <v>3245.4</v>
      </c>
      <c r="H370" s="13">
        <v>5228.42</v>
      </c>
      <c r="I370" s="11">
        <f t="shared" si="130"/>
        <v>58.42</v>
      </c>
      <c r="J370" s="11">
        <f>VLOOKUP(C370,[10]补收!$G$2454:$H$2869,2,0)</f>
        <v>58.96</v>
      </c>
      <c r="K370" s="11">
        <f t="shared" si="131"/>
        <v>519.264</v>
      </c>
      <c r="L370" s="11">
        <f>VLOOKUP(C370,[11]Sheet3!$L$1:$O$352,4,0)</f>
        <v>523.776</v>
      </c>
      <c r="M370" s="11">
        <f t="shared" si="139"/>
        <v>22.7178</v>
      </c>
      <c r="N370" s="13">
        <f t="shared" si="132"/>
        <v>444.42</v>
      </c>
      <c r="O370" s="13"/>
      <c r="P370" s="13">
        <f t="shared" si="142"/>
        <v>1627.5578</v>
      </c>
      <c r="Q370" s="11">
        <v>0</v>
      </c>
      <c r="R370" s="11">
        <f t="shared" si="133"/>
        <v>259.63</v>
      </c>
      <c r="S370" s="11">
        <f>VLOOKUP(C370,[11]Sheet3!$A:$B,2,0)</f>
        <v>261.84</v>
      </c>
      <c r="T370" s="11">
        <f t="shared" si="134"/>
        <v>9.74</v>
      </c>
      <c r="U370" s="13">
        <f t="shared" si="140"/>
        <v>104.57</v>
      </c>
      <c r="V370" s="13"/>
      <c r="W370" s="11">
        <f t="shared" si="135"/>
        <v>635.78</v>
      </c>
      <c r="X370" s="11">
        <f t="shared" si="136"/>
        <v>2263.3378</v>
      </c>
      <c r="Y370" s="11"/>
      <c r="AB370" s="2">
        <f t="shared" si="143"/>
        <v>519.264</v>
      </c>
      <c r="AC370" s="2">
        <f t="shared" si="144"/>
        <v>0</v>
      </c>
      <c r="AD370" s="2">
        <f t="shared" si="145"/>
        <v>259.63</v>
      </c>
      <c r="AE370" s="35" t="str">
        <f>VLOOKUP(C370,[7]export!$B$1:$I$388,8,0)</f>
        <v>226.9</v>
      </c>
      <c r="AF370" s="2">
        <f>VLOOKUP(C370,[8]Sheet1!$B$1:$K$500,9,0)</f>
        <v>8.51</v>
      </c>
      <c r="AG370" s="2">
        <f t="shared" si="146"/>
        <v>1.23</v>
      </c>
      <c r="AH370" s="2">
        <f>VLOOKUP(C370,'2021.06'!$C$2:$M$500,9,0)</f>
        <v>424.17</v>
      </c>
      <c r="AI370" s="2">
        <f>VLOOKUP(D370,'2021.07'!$D$2:$M$435,7,0)</f>
        <v>19.859</v>
      </c>
      <c r="AJ370" s="2">
        <f t="shared" si="147"/>
        <v>-2.8588</v>
      </c>
      <c r="AL370" s="2" t="str">
        <f>VLOOKUP(D370,[9]Sheet1!$C$1:$H$500,6,0)</f>
        <v>正常应缴</v>
      </c>
    </row>
    <row r="371" s="2" customFormat="1" ht="20" customHeight="1" spans="1:38">
      <c r="A371" s="38">
        <f t="shared" si="141"/>
        <v>368</v>
      </c>
      <c r="B371" s="41"/>
      <c r="C371" s="13" t="s">
        <v>648</v>
      </c>
      <c r="D371" s="11" t="s">
        <v>649</v>
      </c>
      <c r="E371" s="11">
        <v>3245.4</v>
      </c>
      <c r="F371" s="11">
        <f>VLOOKUP(C371,'[11]9月'!$B:$Q,16,0)</f>
        <v>3245.4</v>
      </c>
      <c r="G371" s="11">
        <v>3245.4</v>
      </c>
      <c r="H371" s="13">
        <v>5228.42</v>
      </c>
      <c r="I371" s="11">
        <f t="shared" si="130"/>
        <v>58.42</v>
      </c>
      <c r="J371" s="11">
        <f>VLOOKUP(C371,[10]补收!$G$2454:$H$2869,2,0)</f>
        <v>58.96</v>
      </c>
      <c r="K371" s="11">
        <f t="shared" si="131"/>
        <v>519.264</v>
      </c>
      <c r="L371" s="11">
        <f>VLOOKUP(C371,[11]Sheet3!$L$1:$O$352,4,0)</f>
        <v>523.776</v>
      </c>
      <c r="M371" s="11">
        <f t="shared" si="139"/>
        <v>22.7178</v>
      </c>
      <c r="N371" s="13">
        <f t="shared" si="132"/>
        <v>444.42</v>
      </c>
      <c r="O371" s="13"/>
      <c r="P371" s="13">
        <f t="shared" si="142"/>
        <v>1627.5578</v>
      </c>
      <c r="Q371" s="11">
        <v>0</v>
      </c>
      <c r="R371" s="11">
        <f t="shared" si="133"/>
        <v>259.63</v>
      </c>
      <c r="S371" s="11">
        <f>VLOOKUP(C371,[11]Sheet3!$A:$B,2,0)</f>
        <v>261.84</v>
      </c>
      <c r="T371" s="11">
        <f t="shared" si="134"/>
        <v>9.74</v>
      </c>
      <c r="U371" s="13">
        <f t="shared" si="140"/>
        <v>104.57</v>
      </c>
      <c r="V371" s="13"/>
      <c r="W371" s="11">
        <f t="shared" si="135"/>
        <v>635.78</v>
      </c>
      <c r="X371" s="11">
        <f t="shared" si="136"/>
        <v>2263.3378</v>
      </c>
      <c r="Y371" s="11"/>
      <c r="AB371" s="2">
        <f t="shared" si="143"/>
        <v>519.264</v>
      </c>
      <c r="AC371" s="2">
        <f t="shared" si="144"/>
        <v>0</v>
      </c>
      <c r="AD371" s="2">
        <f t="shared" si="145"/>
        <v>259.63</v>
      </c>
      <c r="AE371" s="35" t="str">
        <f>VLOOKUP(C371,[7]export!$B$1:$I$388,8,0)</f>
        <v>226.9</v>
      </c>
      <c r="AF371" s="2">
        <f>VLOOKUP(C371,[8]Sheet1!$B$1:$K$500,9,0)</f>
        <v>8.51</v>
      </c>
      <c r="AG371" s="2">
        <f t="shared" si="146"/>
        <v>1.23</v>
      </c>
      <c r="AH371" s="2">
        <f>VLOOKUP(C371,'2021.06'!$C$2:$M$500,9,0)</f>
        <v>424.17</v>
      </c>
      <c r="AI371" s="2">
        <f>VLOOKUP(D371,'2021.07'!$D$2:$M$435,7,0)</f>
        <v>19.859</v>
      </c>
      <c r="AJ371" s="2">
        <f t="shared" si="147"/>
        <v>-2.8588</v>
      </c>
      <c r="AL371" s="2" t="str">
        <f>VLOOKUP(D371,[9]Sheet1!$C$1:$H$500,6,0)</f>
        <v>正常应缴</v>
      </c>
    </row>
    <row r="372" s="2" customFormat="1" ht="20" customHeight="1" spans="1:38">
      <c r="A372" s="38">
        <f t="shared" si="141"/>
        <v>369</v>
      </c>
      <c r="B372" s="41"/>
      <c r="C372" s="13" t="s">
        <v>654</v>
      </c>
      <c r="D372" s="11" t="s">
        <v>655</v>
      </c>
      <c r="E372" s="11">
        <v>3245.4</v>
      </c>
      <c r="F372" s="11">
        <f>VLOOKUP(C372,'[11]9月'!$B:$Q,16,0)</f>
        <v>3245.4</v>
      </c>
      <c r="G372" s="11">
        <v>3245.4</v>
      </c>
      <c r="H372" s="13">
        <v>5228.42</v>
      </c>
      <c r="I372" s="11">
        <f t="shared" si="130"/>
        <v>58.42</v>
      </c>
      <c r="J372" s="11">
        <f>VLOOKUP(C372,[10]补收!$G$2454:$H$2869,2,0)</f>
        <v>58.96</v>
      </c>
      <c r="K372" s="11">
        <f t="shared" si="131"/>
        <v>519.264</v>
      </c>
      <c r="L372" s="11">
        <f>VLOOKUP(C372,[11]Sheet3!$L$1:$O$352,4,0)</f>
        <v>523.776</v>
      </c>
      <c r="M372" s="11">
        <f t="shared" si="139"/>
        <v>22.7178</v>
      </c>
      <c r="N372" s="13">
        <f t="shared" si="132"/>
        <v>444.42</v>
      </c>
      <c r="O372" s="13"/>
      <c r="P372" s="13">
        <f t="shared" si="142"/>
        <v>1627.5578</v>
      </c>
      <c r="Q372" s="11">
        <v>0</v>
      </c>
      <c r="R372" s="11">
        <f t="shared" si="133"/>
        <v>259.63</v>
      </c>
      <c r="S372" s="11">
        <f>VLOOKUP(C372,[11]Sheet3!$A:$B,2,0)</f>
        <v>261.84</v>
      </c>
      <c r="T372" s="11">
        <f t="shared" si="134"/>
        <v>9.74</v>
      </c>
      <c r="U372" s="13">
        <f t="shared" si="140"/>
        <v>104.57</v>
      </c>
      <c r="V372" s="13"/>
      <c r="W372" s="11">
        <f t="shared" si="135"/>
        <v>635.78</v>
      </c>
      <c r="X372" s="11">
        <f t="shared" si="136"/>
        <v>2263.3378</v>
      </c>
      <c r="Y372" s="11"/>
      <c r="AB372" s="2">
        <f t="shared" si="143"/>
        <v>519.264</v>
      </c>
      <c r="AC372" s="2">
        <f t="shared" si="144"/>
        <v>0</v>
      </c>
      <c r="AD372" s="2">
        <f t="shared" si="145"/>
        <v>259.63</v>
      </c>
      <c r="AE372" s="35" t="str">
        <f>VLOOKUP(C372,[7]export!$B$1:$I$388,8,0)</f>
        <v>226.9</v>
      </c>
      <c r="AF372" s="2">
        <f>VLOOKUP(C372,[8]Sheet1!$B$1:$K$500,9,0)</f>
        <v>8.51</v>
      </c>
      <c r="AG372" s="2">
        <f t="shared" si="146"/>
        <v>1.23</v>
      </c>
      <c r="AH372" s="2">
        <f>VLOOKUP(C372,'2021.06'!$C$2:$M$500,9,0)</f>
        <v>424.17</v>
      </c>
      <c r="AI372" s="2">
        <f>VLOOKUP(D372,'2021.07'!$D$2:$M$435,7,0)</f>
        <v>19.859</v>
      </c>
      <c r="AJ372" s="2">
        <f t="shared" si="147"/>
        <v>-2.8588</v>
      </c>
      <c r="AL372" s="2" t="str">
        <f>VLOOKUP(D372,[9]Sheet1!$C$1:$H$500,6,0)</f>
        <v>正常应缴</v>
      </c>
    </row>
    <row r="373" s="2" customFormat="1" ht="20" customHeight="1" spans="1:38">
      <c r="A373" s="38">
        <f t="shared" si="141"/>
        <v>370</v>
      </c>
      <c r="B373" s="41"/>
      <c r="C373" s="13" t="s">
        <v>656</v>
      </c>
      <c r="D373" s="11" t="s">
        <v>657</v>
      </c>
      <c r="E373" s="11">
        <v>3245.4</v>
      </c>
      <c r="F373" s="11">
        <f>VLOOKUP(C373,'[11]9月'!$B:$Q,16,0)</f>
        <v>3245.4</v>
      </c>
      <c r="G373" s="11">
        <v>3245.4</v>
      </c>
      <c r="H373" s="13">
        <v>5228.42</v>
      </c>
      <c r="I373" s="11">
        <f t="shared" si="130"/>
        <v>58.42</v>
      </c>
      <c r="J373" s="11">
        <f>VLOOKUP(C373,[10]补收!$G$2454:$H$2869,2,0)</f>
        <v>58.96</v>
      </c>
      <c r="K373" s="11">
        <f t="shared" si="131"/>
        <v>519.264</v>
      </c>
      <c r="L373" s="11">
        <f>VLOOKUP(C373,[11]Sheet3!$L$1:$O$352,4,0)</f>
        <v>523.776</v>
      </c>
      <c r="M373" s="11">
        <f t="shared" si="139"/>
        <v>22.7178</v>
      </c>
      <c r="N373" s="13">
        <f t="shared" si="132"/>
        <v>444.42</v>
      </c>
      <c r="O373" s="13"/>
      <c r="P373" s="13">
        <f t="shared" si="142"/>
        <v>1627.5578</v>
      </c>
      <c r="Q373" s="11">
        <v>0</v>
      </c>
      <c r="R373" s="11">
        <f t="shared" si="133"/>
        <v>259.63</v>
      </c>
      <c r="S373" s="11">
        <f>VLOOKUP(C373,[11]Sheet3!$A:$B,2,0)</f>
        <v>261.84</v>
      </c>
      <c r="T373" s="11">
        <f t="shared" si="134"/>
        <v>9.74</v>
      </c>
      <c r="U373" s="13">
        <f t="shared" si="140"/>
        <v>104.57</v>
      </c>
      <c r="V373" s="13"/>
      <c r="W373" s="11">
        <f t="shared" si="135"/>
        <v>635.78</v>
      </c>
      <c r="X373" s="11">
        <f t="shared" si="136"/>
        <v>2263.3378</v>
      </c>
      <c r="Y373" s="11"/>
      <c r="AB373" s="2">
        <f t="shared" si="143"/>
        <v>519.264</v>
      </c>
      <c r="AC373" s="2">
        <f t="shared" si="144"/>
        <v>0</v>
      </c>
      <c r="AD373" s="2">
        <f t="shared" si="145"/>
        <v>259.63</v>
      </c>
      <c r="AE373" s="35" t="str">
        <f>VLOOKUP(C373,[7]export!$B$1:$I$388,8,0)</f>
        <v>226.9</v>
      </c>
      <c r="AF373" s="2">
        <f>VLOOKUP(C373,[8]Sheet1!$B$1:$K$500,9,0)</f>
        <v>8.51</v>
      </c>
      <c r="AG373" s="2">
        <f t="shared" si="146"/>
        <v>1.23</v>
      </c>
      <c r="AH373" s="2">
        <f>VLOOKUP(C373,'2021.06'!$C$2:$M$500,9,0)</f>
        <v>424.17</v>
      </c>
      <c r="AI373" s="2">
        <f>VLOOKUP(D373,'2021.07'!$D$2:$M$435,7,0)</f>
        <v>19.859</v>
      </c>
      <c r="AJ373" s="2">
        <f t="shared" si="147"/>
        <v>-2.8588</v>
      </c>
      <c r="AL373" s="2" t="str">
        <f>VLOOKUP(D373,[9]Sheet1!$C$1:$H$500,6,0)</f>
        <v>正常应缴</v>
      </c>
    </row>
    <row r="374" s="2" customFormat="1" ht="20" customHeight="1" spans="1:38">
      <c r="A374" s="38">
        <f t="shared" si="141"/>
        <v>371</v>
      </c>
      <c r="B374" s="41"/>
      <c r="C374" s="13" t="s">
        <v>658</v>
      </c>
      <c r="D374" s="11" t="s">
        <v>659</v>
      </c>
      <c r="E374" s="11">
        <v>3245.4</v>
      </c>
      <c r="F374" s="11">
        <f>VLOOKUP(C374,'[11]9月'!$B:$Q,16,0)</f>
        <v>3245.4</v>
      </c>
      <c r="G374" s="11">
        <v>3245.4</v>
      </c>
      <c r="H374" s="13">
        <v>5228.42</v>
      </c>
      <c r="I374" s="11">
        <f t="shared" si="130"/>
        <v>58.42</v>
      </c>
      <c r="J374" s="11">
        <f>VLOOKUP(C374,[10]补收!$G$2454:$H$2869,2,0)</f>
        <v>58.96</v>
      </c>
      <c r="K374" s="11">
        <f t="shared" si="131"/>
        <v>519.264</v>
      </c>
      <c r="L374" s="11">
        <f>VLOOKUP(C374,[11]Sheet3!$L$1:$O$352,4,0)</f>
        <v>523.776</v>
      </c>
      <c r="M374" s="11">
        <f t="shared" si="139"/>
        <v>22.7178</v>
      </c>
      <c r="N374" s="13">
        <f t="shared" si="132"/>
        <v>444.42</v>
      </c>
      <c r="O374" s="13"/>
      <c r="P374" s="13">
        <f t="shared" si="142"/>
        <v>1627.5578</v>
      </c>
      <c r="Q374" s="11">
        <v>0</v>
      </c>
      <c r="R374" s="11">
        <f t="shared" si="133"/>
        <v>259.63</v>
      </c>
      <c r="S374" s="11">
        <f>VLOOKUP(C374,[11]Sheet3!$A:$B,2,0)</f>
        <v>261.84</v>
      </c>
      <c r="T374" s="11">
        <f t="shared" si="134"/>
        <v>9.74</v>
      </c>
      <c r="U374" s="13">
        <f t="shared" si="140"/>
        <v>104.57</v>
      </c>
      <c r="V374" s="13"/>
      <c r="W374" s="11">
        <f t="shared" si="135"/>
        <v>635.78</v>
      </c>
      <c r="X374" s="11">
        <f t="shared" si="136"/>
        <v>2263.3378</v>
      </c>
      <c r="Y374" s="11"/>
      <c r="AB374" s="2">
        <f t="shared" si="143"/>
        <v>519.264</v>
      </c>
      <c r="AC374" s="2">
        <f t="shared" si="144"/>
        <v>0</v>
      </c>
      <c r="AD374" s="2">
        <f t="shared" si="145"/>
        <v>259.63</v>
      </c>
      <c r="AE374" s="35" t="str">
        <f>VLOOKUP(C374,[7]export!$B$1:$I$388,8,0)</f>
        <v>226.9</v>
      </c>
      <c r="AF374" s="2">
        <f>VLOOKUP(C374,[8]Sheet1!$B$1:$K$500,9,0)</f>
        <v>8.51</v>
      </c>
      <c r="AG374" s="2">
        <f t="shared" si="146"/>
        <v>1.23</v>
      </c>
      <c r="AH374" s="2">
        <f>VLOOKUP(C374,'2021.06'!$C$2:$M$500,9,0)</f>
        <v>424.17</v>
      </c>
      <c r="AI374" s="2">
        <f>VLOOKUP(D374,'2021.07'!$D$2:$M$435,7,0)</f>
        <v>19.859</v>
      </c>
      <c r="AJ374" s="2">
        <f t="shared" si="147"/>
        <v>-2.8588</v>
      </c>
      <c r="AL374" s="2" t="str">
        <f>VLOOKUP(D374,[9]Sheet1!$C$1:$H$500,6,0)</f>
        <v>正常应缴</v>
      </c>
    </row>
    <row r="375" s="2" customFormat="1" ht="20" customHeight="1" spans="1:38">
      <c r="A375" s="38">
        <f t="shared" si="141"/>
        <v>372</v>
      </c>
      <c r="B375" s="41"/>
      <c r="C375" s="13" t="s">
        <v>660</v>
      </c>
      <c r="D375" s="11" t="s">
        <v>661</v>
      </c>
      <c r="E375" s="11">
        <v>3245.4</v>
      </c>
      <c r="F375" s="11">
        <f>VLOOKUP(C375,'[11]9月'!$B:$Q,16,0)</f>
        <v>3245.4</v>
      </c>
      <c r="G375" s="11">
        <v>3245.4</v>
      </c>
      <c r="H375" s="13">
        <v>5228.42</v>
      </c>
      <c r="I375" s="11">
        <f t="shared" si="130"/>
        <v>58.42</v>
      </c>
      <c r="J375" s="11">
        <f>VLOOKUP(C375,[10]补收!$G$2454:$H$2869,2,0)</f>
        <v>58.96</v>
      </c>
      <c r="K375" s="11">
        <f t="shared" si="131"/>
        <v>519.264</v>
      </c>
      <c r="L375" s="11">
        <f>VLOOKUP(C375,[11]Sheet3!$L$1:$O$352,4,0)</f>
        <v>523.776</v>
      </c>
      <c r="M375" s="11">
        <f t="shared" si="139"/>
        <v>22.7178</v>
      </c>
      <c r="N375" s="13">
        <f t="shared" si="132"/>
        <v>444.42</v>
      </c>
      <c r="O375" s="13"/>
      <c r="P375" s="13">
        <f t="shared" si="142"/>
        <v>1627.5578</v>
      </c>
      <c r="Q375" s="11">
        <v>0</v>
      </c>
      <c r="R375" s="11">
        <f t="shared" si="133"/>
        <v>259.63</v>
      </c>
      <c r="S375" s="11">
        <f>VLOOKUP(C375,[11]Sheet3!$A:$B,2,0)</f>
        <v>261.84</v>
      </c>
      <c r="T375" s="11">
        <f t="shared" si="134"/>
        <v>9.74</v>
      </c>
      <c r="U375" s="13">
        <f t="shared" si="140"/>
        <v>104.57</v>
      </c>
      <c r="V375" s="13"/>
      <c r="W375" s="11">
        <f t="shared" si="135"/>
        <v>635.78</v>
      </c>
      <c r="X375" s="11">
        <f t="shared" si="136"/>
        <v>2263.3378</v>
      </c>
      <c r="Y375" s="11"/>
      <c r="AB375" s="2">
        <f t="shared" si="143"/>
        <v>519.264</v>
      </c>
      <c r="AC375" s="2">
        <f t="shared" si="144"/>
        <v>0</v>
      </c>
      <c r="AD375" s="2">
        <f t="shared" si="145"/>
        <v>259.63</v>
      </c>
      <c r="AE375" s="35" t="str">
        <f>VLOOKUP(C375,[7]export!$B$1:$I$388,8,0)</f>
        <v>226.9</v>
      </c>
      <c r="AF375" s="2">
        <f>VLOOKUP(C375,[8]Sheet1!$B$1:$K$500,9,0)</f>
        <v>8.51</v>
      </c>
      <c r="AG375" s="2">
        <f t="shared" si="146"/>
        <v>1.23</v>
      </c>
      <c r="AH375" s="2">
        <f>VLOOKUP(C375,'2021.06'!$C$2:$M$500,9,0)</f>
        <v>424.17</v>
      </c>
      <c r="AI375" s="2">
        <f>VLOOKUP(D375,'2021.07'!$D$2:$M$435,7,0)</f>
        <v>19.859</v>
      </c>
      <c r="AJ375" s="2">
        <f t="shared" si="147"/>
        <v>-2.8588</v>
      </c>
      <c r="AL375" s="2" t="str">
        <f>VLOOKUP(D375,[9]Sheet1!$C$1:$H$500,6,0)</f>
        <v>正常应缴</v>
      </c>
    </row>
    <row r="376" s="2" customFormat="1" ht="20" customHeight="1" spans="1:38">
      <c r="A376" s="38">
        <f t="shared" si="141"/>
        <v>373</v>
      </c>
      <c r="B376" s="41"/>
      <c r="C376" s="13" t="s">
        <v>664</v>
      </c>
      <c r="D376" s="11" t="s">
        <v>665</v>
      </c>
      <c r="E376" s="11">
        <v>3245.4</v>
      </c>
      <c r="F376" s="11">
        <f>VLOOKUP(C376,'[11]9月'!$B:$Q,16,0)</f>
        <v>3245.4</v>
      </c>
      <c r="G376" s="11">
        <v>3245.4</v>
      </c>
      <c r="H376" s="13">
        <v>5228.42</v>
      </c>
      <c r="I376" s="11">
        <f t="shared" si="130"/>
        <v>58.42</v>
      </c>
      <c r="J376" s="11">
        <f>VLOOKUP(C376,[10]补收!$G$2454:$H$2869,2,0)</f>
        <v>58.96</v>
      </c>
      <c r="K376" s="11">
        <f t="shared" si="131"/>
        <v>519.264</v>
      </c>
      <c r="L376" s="11">
        <f>VLOOKUP(C376,[11]Sheet3!$L$1:$O$352,4,0)</f>
        <v>523.776</v>
      </c>
      <c r="M376" s="11">
        <f t="shared" si="139"/>
        <v>22.7178</v>
      </c>
      <c r="N376" s="13">
        <f t="shared" si="132"/>
        <v>444.42</v>
      </c>
      <c r="O376" s="13"/>
      <c r="P376" s="13">
        <f t="shared" ref="P376:P413" si="148">SUM(I376:O376)</f>
        <v>1627.5578</v>
      </c>
      <c r="Q376" s="11">
        <v>0</v>
      </c>
      <c r="R376" s="11">
        <f t="shared" si="133"/>
        <v>259.63</v>
      </c>
      <c r="S376" s="11">
        <f>VLOOKUP(C376,[11]Sheet3!$A:$B,2,0)</f>
        <v>261.84</v>
      </c>
      <c r="T376" s="11">
        <f t="shared" si="134"/>
        <v>9.74</v>
      </c>
      <c r="U376" s="13">
        <f t="shared" si="140"/>
        <v>104.57</v>
      </c>
      <c r="V376" s="13"/>
      <c r="W376" s="11">
        <f t="shared" si="135"/>
        <v>635.78</v>
      </c>
      <c r="X376" s="11">
        <f t="shared" si="136"/>
        <v>2263.3378</v>
      </c>
      <c r="Y376" s="11"/>
      <c r="AB376" s="2">
        <f t="shared" si="143"/>
        <v>519.264</v>
      </c>
      <c r="AC376" s="2">
        <f t="shared" si="144"/>
        <v>0</v>
      </c>
      <c r="AD376" s="2">
        <f t="shared" si="145"/>
        <v>259.63</v>
      </c>
      <c r="AE376" s="35" t="str">
        <f>VLOOKUP(C376,[7]export!$B$1:$I$388,8,0)</f>
        <v>226.9</v>
      </c>
      <c r="AF376" s="2">
        <f>VLOOKUP(C376,[8]Sheet1!$B$1:$K$500,9,0)</f>
        <v>8.51</v>
      </c>
      <c r="AG376" s="2">
        <f t="shared" si="146"/>
        <v>1.23</v>
      </c>
      <c r="AH376" s="2">
        <f>VLOOKUP(C376,'2021.06'!$C$2:$M$500,9,0)</f>
        <v>424.17</v>
      </c>
      <c r="AI376" s="2">
        <f>VLOOKUP(D376,'2021.07'!$D$2:$M$435,7,0)</f>
        <v>19.859</v>
      </c>
      <c r="AJ376" s="2">
        <f t="shared" si="147"/>
        <v>-2.8588</v>
      </c>
      <c r="AL376" s="2" t="str">
        <f>VLOOKUP(D376,[9]Sheet1!$C$1:$H$500,6,0)</f>
        <v>正常应缴</v>
      </c>
    </row>
    <row r="377" s="2" customFormat="1" ht="20" customHeight="1" spans="1:38">
      <c r="A377" s="38">
        <f t="shared" si="141"/>
        <v>374</v>
      </c>
      <c r="B377" s="41"/>
      <c r="C377" s="13" t="s">
        <v>666</v>
      </c>
      <c r="D377" s="11" t="s">
        <v>667</v>
      </c>
      <c r="E377" s="11">
        <v>3245.4</v>
      </c>
      <c r="F377" s="11">
        <f>VLOOKUP(C377,'[11]9月'!$B:$Q,16,0)</f>
        <v>3245.4</v>
      </c>
      <c r="G377" s="11">
        <v>3245.4</v>
      </c>
      <c r="H377" s="13">
        <v>5228.42</v>
      </c>
      <c r="I377" s="11">
        <f t="shared" si="130"/>
        <v>58.42</v>
      </c>
      <c r="J377" s="11">
        <f>VLOOKUP(C377,[10]补收!$G$2454:$H$2869,2,0)</f>
        <v>58.96</v>
      </c>
      <c r="K377" s="11">
        <f t="shared" si="131"/>
        <v>519.264</v>
      </c>
      <c r="L377" s="11">
        <f>VLOOKUP(C377,[11]Sheet3!$L$1:$O$352,4,0)</f>
        <v>523.776</v>
      </c>
      <c r="M377" s="11">
        <f t="shared" si="139"/>
        <v>22.7178</v>
      </c>
      <c r="N377" s="13">
        <f t="shared" si="132"/>
        <v>444.42</v>
      </c>
      <c r="O377" s="13"/>
      <c r="P377" s="13">
        <f t="shared" si="148"/>
        <v>1627.5578</v>
      </c>
      <c r="Q377" s="11">
        <v>0</v>
      </c>
      <c r="R377" s="11">
        <f t="shared" si="133"/>
        <v>259.63</v>
      </c>
      <c r="S377" s="11">
        <f>VLOOKUP(C377,[11]Sheet3!$A:$B,2,0)</f>
        <v>261.84</v>
      </c>
      <c r="T377" s="11">
        <f t="shared" si="134"/>
        <v>9.74</v>
      </c>
      <c r="U377" s="13">
        <f t="shared" si="140"/>
        <v>104.57</v>
      </c>
      <c r="V377" s="13"/>
      <c r="W377" s="11">
        <f t="shared" si="135"/>
        <v>635.78</v>
      </c>
      <c r="X377" s="11">
        <f t="shared" si="136"/>
        <v>2263.3378</v>
      </c>
      <c r="Y377" s="11"/>
      <c r="AB377" s="2">
        <f t="shared" si="143"/>
        <v>519.264</v>
      </c>
      <c r="AC377" s="2">
        <f t="shared" si="144"/>
        <v>0</v>
      </c>
      <c r="AD377" s="2">
        <f t="shared" si="145"/>
        <v>259.63</v>
      </c>
      <c r="AE377" s="35" t="str">
        <f>VLOOKUP(C377,[7]export!$B$1:$I$388,8,0)</f>
        <v>226.9</v>
      </c>
      <c r="AF377" s="2">
        <f>VLOOKUP(C377,[8]Sheet1!$B$1:$K$500,9,0)</f>
        <v>8.51</v>
      </c>
      <c r="AG377" s="2">
        <f t="shared" si="146"/>
        <v>1.23</v>
      </c>
      <c r="AH377" s="2">
        <f>VLOOKUP(C377,'2021.06'!$C$2:$M$500,9,0)</f>
        <v>424.17</v>
      </c>
      <c r="AI377" s="2">
        <f>VLOOKUP(D377,'2021.07'!$D$2:$M$435,7,0)</f>
        <v>19.859</v>
      </c>
      <c r="AJ377" s="2">
        <f t="shared" ref="AJ377:AJ414" si="149">AI377-M377</f>
        <v>-2.8588</v>
      </c>
      <c r="AL377" s="2" t="str">
        <f>VLOOKUP(D377,[9]Sheet1!$C$1:$H$500,6,0)</f>
        <v>正常应缴</v>
      </c>
    </row>
    <row r="378" s="2" customFormat="1" ht="20" customHeight="1" spans="1:38">
      <c r="A378" s="38">
        <f t="shared" si="141"/>
        <v>375</v>
      </c>
      <c r="B378" s="41"/>
      <c r="C378" s="13" t="s">
        <v>668</v>
      </c>
      <c r="D378" s="11" t="s">
        <v>669</v>
      </c>
      <c r="E378" s="11">
        <v>3245.4</v>
      </c>
      <c r="F378" s="11">
        <f>VLOOKUP(C378,'[11]9月'!$B:$Q,16,0)</f>
        <v>3245.4</v>
      </c>
      <c r="G378" s="11">
        <v>3245.4</v>
      </c>
      <c r="H378" s="13">
        <v>5228.42</v>
      </c>
      <c r="I378" s="11">
        <f t="shared" si="130"/>
        <v>58.42</v>
      </c>
      <c r="J378" s="11">
        <f>VLOOKUP(C378,[10]补收!$G$2454:$H$2869,2,0)</f>
        <v>58.96</v>
      </c>
      <c r="K378" s="11">
        <f t="shared" si="131"/>
        <v>519.264</v>
      </c>
      <c r="L378" s="11">
        <f>VLOOKUP(C378,[11]Sheet3!$L$1:$O$352,4,0)</f>
        <v>523.776</v>
      </c>
      <c r="M378" s="11">
        <f t="shared" si="139"/>
        <v>22.7178</v>
      </c>
      <c r="N378" s="13">
        <f t="shared" si="132"/>
        <v>444.42</v>
      </c>
      <c r="O378" s="13"/>
      <c r="P378" s="13">
        <f t="shared" si="148"/>
        <v>1627.5578</v>
      </c>
      <c r="Q378" s="11">
        <v>0</v>
      </c>
      <c r="R378" s="11">
        <f t="shared" si="133"/>
        <v>259.63</v>
      </c>
      <c r="S378" s="11">
        <f>VLOOKUP(C378,[11]Sheet3!$A:$B,2,0)</f>
        <v>261.84</v>
      </c>
      <c r="T378" s="11">
        <f t="shared" si="134"/>
        <v>9.74</v>
      </c>
      <c r="U378" s="13">
        <f t="shared" si="140"/>
        <v>104.57</v>
      </c>
      <c r="V378" s="13"/>
      <c r="W378" s="11">
        <f t="shared" si="135"/>
        <v>635.78</v>
      </c>
      <c r="X378" s="11">
        <f t="shared" si="136"/>
        <v>2263.3378</v>
      </c>
      <c r="Y378" s="11"/>
      <c r="AB378" s="2">
        <f t="shared" si="143"/>
        <v>519.264</v>
      </c>
      <c r="AC378" s="2">
        <f t="shared" si="144"/>
        <v>0</v>
      </c>
      <c r="AD378" s="2">
        <f t="shared" si="145"/>
        <v>259.63</v>
      </c>
      <c r="AE378" s="35" t="str">
        <f>VLOOKUP(C378,[7]export!$B$1:$I$388,8,0)</f>
        <v>226.9</v>
      </c>
      <c r="AF378" s="2">
        <f>VLOOKUP(C378,[8]Sheet1!$B$1:$K$500,9,0)</f>
        <v>8.51</v>
      </c>
      <c r="AG378" s="2">
        <f t="shared" si="146"/>
        <v>1.23</v>
      </c>
      <c r="AH378" s="2">
        <f>VLOOKUP(C378,'2021.06'!$C$2:$M$500,9,0)</f>
        <v>424.17</v>
      </c>
      <c r="AI378" s="2">
        <f>VLOOKUP(D378,'2021.07'!$D$2:$M$435,7,0)</f>
        <v>19.859</v>
      </c>
      <c r="AJ378" s="2">
        <f t="shared" si="149"/>
        <v>-2.8588</v>
      </c>
      <c r="AL378" s="2" t="str">
        <f>VLOOKUP(D378,[9]Sheet1!$C$1:$H$500,6,0)</f>
        <v>正常应缴</v>
      </c>
    </row>
    <row r="379" s="2" customFormat="1" ht="20" customHeight="1" spans="1:38">
      <c r="A379" s="38">
        <f t="shared" si="141"/>
        <v>376</v>
      </c>
      <c r="B379" s="41"/>
      <c r="C379" s="13" t="s">
        <v>670</v>
      </c>
      <c r="D379" s="11" t="s">
        <v>671</v>
      </c>
      <c r="E379" s="11">
        <v>3245.4</v>
      </c>
      <c r="F379" s="11">
        <f>VLOOKUP(C379,'[11]9月'!$B:$Q,16,0)</f>
        <v>3245.4</v>
      </c>
      <c r="G379" s="11">
        <v>3245.4</v>
      </c>
      <c r="H379" s="13">
        <v>5228.42</v>
      </c>
      <c r="I379" s="11">
        <f t="shared" si="130"/>
        <v>58.42</v>
      </c>
      <c r="J379" s="11">
        <f>VLOOKUP(C379,[10]补收!$G$2454:$H$2869,2,0)</f>
        <v>58.96</v>
      </c>
      <c r="K379" s="11">
        <f t="shared" si="131"/>
        <v>519.264</v>
      </c>
      <c r="L379" s="11">
        <f>VLOOKUP(C379,[11]Sheet3!$L$1:$O$352,4,0)</f>
        <v>523.776</v>
      </c>
      <c r="M379" s="11">
        <f t="shared" si="139"/>
        <v>22.7178</v>
      </c>
      <c r="N379" s="13">
        <f t="shared" si="132"/>
        <v>444.42</v>
      </c>
      <c r="O379" s="13"/>
      <c r="P379" s="13">
        <f t="shared" si="148"/>
        <v>1627.5578</v>
      </c>
      <c r="Q379" s="11">
        <v>0</v>
      </c>
      <c r="R379" s="11">
        <f t="shared" si="133"/>
        <v>259.63</v>
      </c>
      <c r="S379" s="11">
        <f>VLOOKUP(C379,[11]Sheet3!$A:$B,2,0)</f>
        <v>261.84</v>
      </c>
      <c r="T379" s="11">
        <f t="shared" si="134"/>
        <v>9.74</v>
      </c>
      <c r="U379" s="13">
        <f t="shared" si="140"/>
        <v>104.57</v>
      </c>
      <c r="V379" s="13"/>
      <c r="W379" s="11">
        <f t="shared" si="135"/>
        <v>635.78</v>
      </c>
      <c r="X379" s="11">
        <f t="shared" si="136"/>
        <v>2263.3378</v>
      </c>
      <c r="Y379" s="11"/>
      <c r="AB379" s="2">
        <f t="shared" si="143"/>
        <v>519.264</v>
      </c>
      <c r="AC379" s="2">
        <f t="shared" si="144"/>
        <v>0</v>
      </c>
      <c r="AD379" s="2">
        <f t="shared" si="145"/>
        <v>259.63</v>
      </c>
      <c r="AE379" s="35" t="str">
        <f>VLOOKUP(C379,[7]export!$B$1:$I$388,8,0)</f>
        <v>226.9</v>
      </c>
      <c r="AF379" s="2">
        <f>VLOOKUP(C379,[8]Sheet1!$B$1:$K$500,9,0)</f>
        <v>8.51</v>
      </c>
      <c r="AG379" s="2">
        <f t="shared" si="146"/>
        <v>1.23</v>
      </c>
      <c r="AH379" s="2">
        <f>VLOOKUP(C379,'2021.06'!$C$2:$M$500,9,0)</f>
        <v>424.17</v>
      </c>
      <c r="AI379" s="2">
        <f>VLOOKUP(D379,'2021.07'!$D$2:$M$435,7,0)</f>
        <v>19.859</v>
      </c>
      <c r="AJ379" s="2">
        <f t="shared" si="149"/>
        <v>-2.8588</v>
      </c>
      <c r="AL379" s="2" t="str">
        <f>VLOOKUP(D379,[9]Sheet1!$C$1:$H$500,6,0)</f>
        <v>正常应缴</v>
      </c>
    </row>
    <row r="380" s="2" customFormat="1" ht="20" customHeight="1" spans="1:38">
      <c r="A380" s="38">
        <f t="shared" si="141"/>
        <v>377</v>
      </c>
      <c r="B380" s="41"/>
      <c r="C380" s="13" t="s">
        <v>672</v>
      </c>
      <c r="D380" s="11" t="s">
        <v>673</v>
      </c>
      <c r="E380" s="11">
        <v>3245.4</v>
      </c>
      <c r="F380" s="11">
        <f>VLOOKUP(C380,'[11]9月'!$B:$Q,16,0)</f>
        <v>3245.4</v>
      </c>
      <c r="G380" s="11">
        <v>3245.4</v>
      </c>
      <c r="H380" s="13">
        <v>5228.42</v>
      </c>
      <c r="I380" s="11">
        <f t="shared" si="130"/>
        <v>58.42</v>
      </c>
      <c r="J380" s="11">
        <f>VLOOKUP(C380,[10]补收!$G$2454:$H$2869,2,0)</f>
        <v>58.96</v>
      </c>
      <c r="K380" s="11">
        <f t="shared" si="131"/>
        <v>519.264</v>
      </c>
      <c r="L380" s="11">
        <f>VLOOKUP(C380,[11]Sheet3!$L$1:$O$352,4,0)</f>
        <v>523.776</v>
      </c>
      <c r="M380" s="11">
        <f t="shared" si="139"/>
        <v>22.7178</v>
      </c>
      <c r="N380" s="13">
        <f t="shared" si="132"/>
        <v>444.42</v>
      </c>
      <c r="O380" s="13"/>
      <c r="P380" s="13">
        <f t="shared" si="148"/>
        <v>1627.5578</v>
      </c>
      <c r="Q380" s="11">
        <v>0</v>
      </c>
      <c r="R380" s="11">
        <f t="shared" si="133"/>
        <v>259.63</v>
      </c>
      <c r="S380" s="11">
        <f>VLOOKUP(C380,[11]Sheet3!$A:$B,2,0)</f>
        <v>261.84</v>
      </c>
      <c r="T380" s="11">
        <f t="shared" si="134"/>
        <v>9.74</v>
      </c>
      <c r="U380" s="13">
        <f t="shared" si="140"/>
        <v>104.57</v>
      </c>
      <c r="V380" s="13"/>
      <c r="W380" s="11">
        <f t="shared" si="135"/>
        <v>635.78</v>
      </c>
      <c r="X380" s="11">
        <f t="shared" si="136"/>
        <v>2263.3378</v>
      </c>
      <c r="Y380" s="11"/>
      <c r="AB380" s="2">
        <f t="shared" si="143"/>
        <v>519.264</v>
      </c>
      <c r="AC380" s="2">
        <f t="shared" si="144"/>
        <v>0</v>
      </c>
      <c r="AD380" s="2">
        <f t="shared" si="145"/>
        <v>259.63</v>
      </c>
      <c r="AE380" s="35" t="str">
        <f>VLOOKUP(C380,[7]export!$B$1:$I$388,8,0)</f>
        <v>226.9</v>
      </c>
      <c r="AF380" s="2">
        <f>VLOOKUP(C380,[8]Sheet1!$B$1:$K$500,9,0)</f>
        <v>8.51</v>
      </c>
      <c r="AG380" s="2">
        <f t="shared" si="146"/>
        <v>1.23</v>
      </c>
      <c r="AH380" s="2">
        <f>VLOOKUP(C380,'2021.06'!$C$2:$M$500,9,0)</f>
        <v>424.17</v>
      </c>
      <c r="AI380" s="2">
        <f>VLOOKUP(D380,'2021.07'!$D$2:$M$435,7,0)</f>
        <v>19.859</v>
      </c>
      <c r="AJ380" s="2">
        <f t="shared" si="149"/>
        <v>-2.8588</v>
      </c>
      <c r="AL380" s="2" t="str">
        <f>VLOOKUP(D380,[9]Sheet1!$C$1:$H$500,6,0)</f>
        <v>正常应缴</v>
      </c>
    </row>
    <row r="381" s="2" customFormat="1" ht="20" customHeight="1" spans="1:38">
      <c r="A381" s="38">
        <f t="shared" si="141"/>
        <v>378</v>
      </c>
      <c r="B381" s="41"/>
      <c r="C381" s="13" t="s">
        <v>674</v>
      </c>
      <c r="D381" s="11" t="s">
        <v>675</v>
      </c>
      <c r="E381" s="11">
        <v>3245.4</v>
      </c>
      <c r="F381" s="11">
        <f>VLOOKUP(C381,'[11]9月'!$B:$Q,16,0)</f>
        <v>3245.4</v>
      </c>
      <c r="G381" s="11">
        <v>3245.4</v>
      </c>
      <c r="H381" s="13">
        <v>5228.42</v>
      </c>
      <c r="I381" s="11">
        <f t="shared" si="130"/>
        <v>58.42</v>
      </c>
      <c r="J381" s="11">
        <f>VLOOKUP(C381,[10]补收!$G$2454:$H$2869,2,0)</f>
        <v>58.96</v>
      </c>
      <c r="K381" s="11">
        <f t="shared" si="131"/>
        <v>519.264</v>
      </c>
      <c r="L381" s="11">
        <f>VLOOKUP(C381,[11]Sheet3!$L$1:$O$352,4,0)</f>
        <v>523.776</v>
      </c>
      <c r="M381" s="11">
        <f t="shared" si="139"/>
        <v>22.7178</v>
      </c>
      <c r="N381" s="13">
        <f t="shared" si="132"/>
        <v>444.42</v>
      </c>
      <c r="O381" s="13"/>
      <c r="P381" s="13">
        <f t="shared" si="148"/>
        <v>1627.5578</v>
      </c>
      <c r="Q381" s="11">
        <v>0</v>
      </c>
      <c r="R381" s="11">
        <f t="shared" si="133"/>
        <v>259.63</v>
      </c>
      <c r="S381" s="11">
        <f>VLOOKUP(C381,[11]Sheet3!$A:$B,2,0)</f>
        <v>261.84</v>
      </c>
      <c r="T381" s="11">
        <f t="shared" si="134"/>
        <v>9.74</v>
      </c>
      <c r="U381" s="13">
        <f t="shared" si="140"/>
        <v>104.57</v>
      </c>
      <c r="V381" s="13"/>
      <c r="W381" s="11">
        <f t="shared" si="135"/>
        <v>635.78</v>
      </c>
      <c r="X381" s="11">
        <f t="shared" si="136"/>
        <v>2263.3378</v>
      </c>
      <c r="Y381" s="11"/>
      <c r="AB381" s="2">
        <f t="shared" si="143"/>
        <v>519.264</v>
      </c>
      <c r="AC381" s="2">
        <f t="shared" si="144"/>
        <v>0</v>
      </c>
      <c r="AD381" s="2">
        <f t="shared" si="145"/>
        <v>259.63</v>
      </c>
      <c r="AE381" s="35" t="str">
        <f>VLOOKUP(C381,[7]export!$B$1:$I$388,8,0)</f>
        <v>226.9</v>
      </c>
      <c r="AF381" s="2">
        <f>VLOOKUP(C381,[8]Sheet1!$B$1:$K$500,9,0)</f>
        <v>8.51</v>
      </c>
      <c r="AG381" s="2">
        <f t="shared" si="146"/>
        <v>1.23</v>
      </c>
      <c r="AH381" s="2">
        <f>VLOOKUP(C381,'2021.06'!$C$2:$M$500,9,0)</f>
        <v>424.17</v>
      </c>
      <c r="AI381" s="2">
        <f>VLOOKUP(D381,'2021.07'!$D$2:$M$435,7,0)</f>
        <v>19.859</v>
      </c>
      <c r="AJ381" s="2">
        <f t="shared" si="149"/>
        <v>-2.8588</v>
      </c>
      <c r="AL381" s="2" t="str">
        <f>VLOOKUP(D381,[9]Sheet1!$C$1:$H$500,6,0)</f>
        <v>正常应缴</v>
      </c>
    </row>
    <row r="382" s="2" customFormat="1" ht="20" customHeight="1" spans="1:38">
      <c r="A382" s="38">
        <f t="shared" si="141"/>
        <v>379</v>
      </c>
      <c r="B382" s="41"/>
      <c r="C382" s="13" t="s">
        <v>676</v>
      </c>
      <c r="D382" s="11" t="s">
        <v>677</v>
      </c>
      <c r="E382" s="11">
        <v>3245.4</v>
      </c>
      <c r="F382" s="11">
        <f>VLOOKUP(C382,'[11]9月'!$B:$Q,16,0)</f>
        <v>3245.4</v>
      </c>
      <c r="G382" s="11">
        <v>3245.4</v>
      </c>
      <c r="H382" s="13">
        <v>5228.42</v>
      </c>
      <c r="I382" s="11">
        <f t="shared" si="130"/>
        <v>58.42</v>
      </c>
      <c r="J382" s="11">
        <f>VLOOKUP(C382,[10]补收!$G$2454:$H$2869,2,0)</f>
        <v>58.96</v>
      </c>
      <c r="K382" s="11">
        <f t="shared" si="131"/>
        <v>519.264</v>
      </c>
      <c r="L382" s="11">
        <f>VLOOKUP(C382,[11]Sheet3!$L$1:$O$352,4,0)</f>
        <v>523.776</v>
      </c>
      <c r="M382" s="11">
        <f t="shared" si="139"/>
        <v>22.7178</v>
      </c>
      <c r="N382" s="13">
        <f t="shared" si="132"/>
        <v>444.42</v>
      </c>
      <c r="O382" s="13"/>
      <c r="P382" s="13">
        <f t="shared" si="148"/>
        <v>1627.5578</v>
      </c>
      <c r="Q382" s="11">
        <v>0</v>
      </c>
      <c r="R382" s="11">
        <f t="shared" si="133"/>
        <v>259.63</v>
      </c>
      <c r="S382" s="11">
        <f>VLOOKUP(C382,[11]Sheet3!$A:$B,2,0)</f>
        <v>261.84</v>
      </c>
      <c r="T382" s="11">
        <f t="shared" si="134"/>
        <v>9.74</v>
      </c>
      <c r="U382" s="13">
        <f t="shared" si="140"/>
        <v>104.57</v>
      </c>
      <c r="V382" s="13"/>
      <c r="W382" s="11">
        <f t="shared" si="135"/>
        <v>635.78</v>
      </c>
      <c r="X382" s="11">
        <f t="shared" si="136"/>
        <v>2263.3378</v>
      </c>
      <c r="Y382" s="11"/>
      <c r="AB382" s="2">
        <f t="shared" si="143"/>
        <v>519.264</v>
      </c>
      <c r="AC382" s="2">
        <f t="shared" si="144"/>
        <v>0</v>
      </c>
      <c r="AD382" s="2">
        <f t="shared" si="145"/>
        <v>259.63</v>
      </c>
      <c r="AE382" s="35" t="str">
        <f>VLOOKUP(C382,[7]export!$B$1:$I$388,8,0)</f>
        <v>226.9</v>
      </c>
      <c r="AF382" s="2">
        <f>VLOOKUP(C382,[8]Sheet1!$B$1:$K$500,9,0)</f>
        <v>8.51</v>
      </c>
      <c r="AG382" s="2">
        <f t="shared" si="146"/>
        <v>1.23</v>
      </c>
      <c r="AH382" s="2">
        <f>VLOOKUP(C382,'2021.06'!$C$2:$M$500,9,0)</f>
        <v>424.17</v>
      </c>
      <c r="AI382" s="2">
        <f>VLOOKUP(D382,'2021.07'!$D$2:$M$435,7,0)</f>
        <v>19.859</v>
      </c>
      <c r="AJ382" s="2">
        <f t="shared" si="149"/>
        <v>-2.8588</v>
      </c>
      <c r="AL382" s="2" t="str">
        <f>VLOOKUP(D382,[9]Sheet1!$C$1:$H$500,6,0)</f>
        <v>正常应缴</v>
      </c>
    </row>
    <row r="383" s="2" customFormat="1" ht="20" customHeight="1" spans="1:38">
      <c r="A383" s="38">
        <f t="shared" si="141"/>
        <v>380</v>
      </c>
      <c r="B383" s="41"/>
      <c r="C383" s="13" t="s">
        <v>678</v>
      </c>
      <c r="D383" s="11" t="s">
        <v>679</v>
      </c>
      <c r="E383" s="11">
        <v>3245.4</v>
      </c>
      <c r="F383" s="11">
        <f>VLOOKUP(C383,'[11]9月'!$B:$Q,16,0)</f>
        <v>3245.4</v>
      </c>
      <c r="G383" s="11">
        <v>3245.4</v>
      </c>
      <c r="H383" s="13">
        <v>5228.42</v>
      </c>
      <c r="I383" s="11">
        <f t="shared" si="130"/>
        <v>58.42</v>
      </c>
      <c r="J383" s="11">
        <f>VLOOKUP(C383,[10]补收!$G$2454:$H$2869,2,0)</f>
        <v>58.96</v>
      </c>
      <c r="K383" s="11">
        <f t="shared" si="131"/>
        <v>519.264</v>
      </c>
      <c r="L383" s="11">
        <f>VLOOKUP(C383,[11]Sheet3!$L$1:$O$352,4,0)</f>
        <v>523.776</v>
      </c>
      <c r="M383" s="11">
        <f t="shared" si="139"/>
        <v>22.7178</v>
      </c>
      <c r="N383" s="13">
        <f t="shared" si="132"/>
        <v>444.42</v>
      </c>
      <c r="O383" s="13"/>
      <c r="P383" s="13">
        <f t="shared" si="148"/>
        <v>1627.5578</v>
      </c>
      <c r="Q383" s="11">
        <v>0</v>
      </c>
      <c r="R383" s="11">
        <f t="shared" si="133"/>
        <v>259.63</v>
      </c>
      <c r="S383" s="11">
        <f>VLOOKUP(C383,[11]Sheet3!$A:$B,2,0)</f>
        <v>261.84</v>
      </c>
      <c r="T383" s="11">
        <f t="shared" si="134"/>
        <v>9.74</v>
      </c>
      <c r="U383" s="13">
        <f t="shared" si="140"/>
        <v>104.57</v>
      </c>
      <c r="V383" s="13"/>
      <c r="W383" s="11">
        <f t="shared" si="135"/>
        <v>635.78</v>
      </c>
      <c r="X383" s="11">
        <f t="shared" si="136"/>
        <v>2263.3378</v>
      </c>
      <c r="Y383" s="11"/>
      <c r="AB383" s="2">
        <f t="shared" si="143"/>
        <v>519.264</v>
      </c>
      <c r="AC383" s="2">
        <f t="shared" si="144"/>
        <v>0</v>
      </c>
      <c r="AD383" s="2">
        <f t="shared" si="145"/>
        <v>259.63</v>
      </c>
      <c r="AE383" s="35" t="str">
        <f>VLOOKUP(C383,[7]export!$B$1:$I$388,8,0)</f>
        <v>226.9</v>
      </c>
      <c r="AF383" s="2">
        <f>VLOOKUP(C383,[8]Sheet1!$B$1:$K$500,9,0)</f>
        <v>8.51</v>
      </c>
      <c r="AG383" s="2">
        <f t="shared" si="146"/>
        <v>1.23</v>
      </c>
      <c r="AH383" s="2">
        <f>VLOOKUP(C383,'2021.06'!$C$2:$M$500,9,0)</f>
        <v>424.17</v>
      </c>
      <c r="AI383" s="2">
        <f>VLOOKUP(D383,'2021.07'!$D$2:$M$435,7,0)</f>
        <v>19.859</v>
      </c>
      <c r="AJ383" s="2">
        <f t="shared" si="149"/>
        <v>-2.8588</v>
      </c>
      <c r="AL383" s="2" t="str">
        <f>VLOOKUP(D383,[9]Sheet1!$C$1:$H$500,6,0)</f>
        <v>正常应缴</v>
      </c>
    </row>
    <row r="384" s="2" customFormat="1" ht="20" customHeight="1" spans="1:38">
      <c r="A384" s="38">
        <f t="shared" si="141"/>
        <v>381</v>
      </c>
      <c r="B384" s="41"/>
      <c r="C384" s="13" t="s">
        <v>680</v>
      </c>
      <c r="D384" s="11" t="s">
        <v>681</v>
      </c>
      <c r="E384" s="11">
        <v>3245.4</v>
      </c>
      <c r="F384" s="11">
        <f>VLOOKUP(C384,'[11]9月'!$B:$Q,16,0)</f>
        <v>3245.4</v>
      </c>
      <c r="G384" s="11">
        <v>3245.4</v>
      </c>
      <c r="H384" s="13">
        <v>5228.42</v>
      </c>
      <c r="I384" s="11">
        <f t="shared" si="130"/>
        <v>58.42</v>
      </c>
      <c r="J384" s="11">
        <f>VLOOKUP(C384,[10]补收!$G$2454:$H$2869,2,0)</f>
        <v>58.96</v>
      </c>
      <c r="K384" s="11">
        <f t="shared" si="131"/>
        <v>519.264</v>
      </c>
      <c r="L384" s="11">
        <f>VLOOKUP(C384,[11]Sheet3!$L$1:$O$352,4,0)</f>
        <v>523.776</v>
      </c>
      <c r="M384" s="11">
        <f t="shared" si="139"/>
        <v>22.7178</v>
      </c>
      <c r="N384" s="13">
        <f t="shared" si="132"/>
        <v>444.42</v>
      </c>
      <c r="O384" s="13"/>
      <c r="P384" s="13">
        <f t="shared" si="148"/>
        <v>1627.5578</v>
      </c>
      <c r="Q384" s="11">
        <v>0</v>
      </c>
      <c r="R384" s="11">
        <f t="shared" si="133"/>
        <v>259.63</v>
      </c>
      <c r="S384" s="11">
        <f>VLOOKUP(C384,[11]Sheet3!$A:$B,2,0)</f>
        <v>261.84</v>
      </c>
      <c r="T384" s="11">
        <f t="shared" si="134"/>
        <v>9.74</v>
      </c>
      <c r="U384" s="13">
        <f t="shared" si="140"/>
        <v>104.57</v>
      </c>
      <c r="V384" s="13"/>
      <c r="W384" s="11">
        <f t="shared" si="135"/>
        <v>635.78</v>
      </c>
      <c r="X384" s="11">
        <f t="shared" si="136"/>
        <v>2263.3378</v>
      </c>
      <c r="Y384" s="11"/>
      <c r="AB384" s="2">
        <f t="shared" si="143"/>
        <v>519.264</v>
      </c>
      <c r="AC384" s="2">
        <f t="shared" si="144"/>
        <v>0</v>
      </c>
      <c r="AD384" s="2">
        <f t="shared" si="145"/>
        <v>259.63</v>
      </c>
      <c r="AE384" s="35" t="str">
        <f>VLOOKUP(C384,[7]export!$B$1:$I$388,8,0)</f>
        <v>226.9</v>
      </c>
      <c r="AF384" s="2">
        <f>VLOOKUP(C384,[8]Sheet1!$B$1:$K$500,9,0)</f>
        <v>8.51</v>
      </c>
      <c r="AG384" s="2">
        <f t="shared" si="146"/>
        <v>1.23</v>
      </c>
      <c r="AH384" s="2">
        <f>VLOOKUP(C384,'2021.06'!$C$2:$M$500,9,0)</f>
        <v>424.17</v>
      </c>
      <c r="AI384" s="2">
        <f>VLOOKUP(D384,'2021.07'!$D$2:$M$435,7,0)</f>
        <v>19.859</v>
      </c>
      <c r="AJ384" s="2">
        <f t="shared" si="149"/>
        <v>-2.8588</v>
      </c>
      <c r="AL384" s="2" t="str">
        <f>VLOOKUP(D384,[9]Sheet1!$C$1:$H$500,6,0)</f>
        <v>正常应缴</v>
      </c>
    </row>
    <row r="385" s="2" customFormat="1" ht="20" customHeight="1" spans="1:38">
      <c r="A385" s="38">
        <f t="shared" si="141"/>
        <v>382</v>
      </c>
      <c r="B385" s="41"/>
      <c r="C385" s="13" t="s">
        <v>682</v>
      </c>
      <c r="D385" s="11" t="s">
        <v>683</v>
      </c>
      <c r="E385" s="11">
        <v>3245.4</v>
      </c>
      <c r="F385" s="11">
        <f>VLOOKUP(C385,'[11]9月'!$B:$Q,16,0)</f>
        <v>3245.4</v>
      </c>
      <c r="G385" s="11">
        <v>3245.4</v>
      </c>
      <c r="H385" s="13">
        <v>5228.42</v>
      </c>
      <c r="I385" s="11">
        <f t="shared" si="130"/>
        <v>58.42</v>
      </c>
      <c r="J385" s="11">
        <f>VLOOKUP(C385,[10]补收!$G$2454:$H$2869,2,0)</f>
        <v>58.96</v>
      </c>
      <c r="K385" s="11">
        <f t="shared" si="131"/>
        <v>519.264</v>
      </c>
      <c r="L385" s="11">
        <f>VLOOKUP(C385,[11]Sheet3!$L$1:$O$352,4,0)</f>
        <v>523.776</v>
      </c>
      <c r="M385" s="11">
        <f t="shared" si="139"/>
        <v>22.7178</v>
      </c>
      <c r="N385" s="13">
        <f t="shared" si="132"/>
        <v>444.42</v>
      </c>
      <c r="O385" s="13"/>
      <c r="P385" s="13">
        <f t="shared" si="148"/>
        <v>1627.5578</v>
      </c>
      <c r="Q385" s="11">
        <v>0</v>
      </c>
      <c r="R385" s="11">
        <f t="shared" si="133"/>
        <v>259.63</v>
      </c>
      <c r="S385" s="11">
        <f>VLOOKUP(C385,[11]Sheet3!$A:$B,2,0)</f>
        <v>261.84</v>
      </c>
      <c r="T385" s="11">
        <f t="shared" si="134"/>
        <v>9.74</v>
      </c>
      <c r="U385" s="13">
        <f t="shared" si="140"/>
        <v>104.57</v>
      </c>
      <c r="V385" s="13"/>
      <c r="W385" s="11">
        <f t="shared" si="135"/>
        <v>635.78</v>
      </c>
      <c r="X385" s="11">
        <f t="shared" si="136"/>
        <v>2263.3378</v>
      </c>
      <c r="Y385" s="11"/>
      <c r="AB385" s="2">
        <f t="shared" si="143"/>
        <v>519.264</v>
      </c>
      <c r="AC385" s="2">
        <f t="shared" si="144"/>
        <v>0</v>
      </c>
      <c r="AD385" s="2">
        <f t="shared" si="145"/>
        <v>259.63</v>
      </c>
      <c r="AE385" s="35" t="str">
        <f>VLOOKUP(C385,[7]export!$B$1:$I$388,8,0)</f>
        <v>226.9</v>
      </c>
      <c r="AF385" s="2">
        <f>VLOOKUP(C385,[8]Sheet1!$B$1:$K$500,9,0)</f>
        <v>8.51</v>
      </c>
      <c r="AG385" s="2">
        <f t="shared" si="146"/>
        <v>1.23</v>
      </c>
      <c r="AH385" s="2">
        <f>VLOOKUP(C385,'2021.06'!$C$2:$M$500,9,0)</f>
        <v>424.17</v>
      </c>
      <c r="AI385" s="2">
        <f>VLOOKUP(D385,'2021.07'!$D$2:$M$435,7,0)</f>
        <v>19.859</v>
      </c>
      <c r="AJ385" s="2">
        <f t="shared" si="149"/>
        <v>-2.8588</v>
      </c>
      <c r="AL385" s="2" t="str">
        <f>VLOOKUP(D385,[9]Sheet1!$C$1:$H$500,6,0)</f>
        <v>正常应缴</v>
      </c>
    </row>
    <row r="386" s="2" customFormat="1" ht="20" customHeight="1" spans="1:38">
      <c r="A386" s="38">
        <f t="shared" si="141"/>
        <v>383</v>
      </c>
      <c r="B386" s="41"/>
      <c r="C386" s="13" t="s">
        <v>684</v>
      </c>
      <c r="D386" s="11" t="s">
        <v>685</v>
      </c>
      <c r="E386" s="11">
        <v>3245.4</v>
      </c>
      <c r="F386" s="11">
        <f>VLOOKUP(C386,'[11]9月'!$B:$Q,16,0)</f>
        <v>3245.4</v>
      </c>
      <c r="G386" s="11">
        <v>3245.4</v>
      </c>
      <c r="H386" s="13">
        <v>5228.42</v>
      </c>
      <c r="I386" s="11">
        <f t="shared" si="130"/>
        <v>58.42</v>
      </c>
      <c r="J386" s="11">
        <f>VLOOKUP(C386,[10]补收!$G$2454:$H$2869,2,0)</f>
        <v>58.96</v>
      </c>
      <c r="K386" s="11">
        <f t="shared" si="131"/>
        <v>519.264</v>
      </c>
      <c r="L386" s="11">
        <f>VLOOKUP(C386,[11]Sheet3!$L$1:$O$352,4,0)</f>
        <v>523.776</v>
      </c>
      <c r="M386" s="11">
        <f t="shared" si="139"/>
        <v>22.7178</v>
      </c>
      <c r="N386" s="13">
        <f t="shared" si="132"/>
        <v>444.42</v>
      </c>
      <c r="O386" s="13"/>
      <c r="P386" s="13">
        <f t="shared" si="148"/>
        <v>1627.5578</v>
      </c>
      <c r="Q386" s="11">
        <v>0</v>
      </c>
      <c r="R386" s="11">
        <f t="shared" si="133"/>
        <v>259.63</v>
      </c>
      <c r="S386" s="11">
        <f>VLOOKUP(C386,[11]Sheet3!$A:$B,2,0)</f>
        <v>261.84</v>
      </c>
      <c r="T386" s="11">
        <f t="shared" si="134"/>
        <v>9.74</v>
      </c>
      <c r="U386" s="13">
        <f t="shared" si="140"/>
        <v>104.57</v>
      </c>
      <c r="V386" s="13"/>
      <c r="W386" s="11">
        <f t="shared" si="135"/>
        <v>635.78</v>
      </c>
      <c r="X386" s="11">
        <f t="shared" si="136"/>
        <v>2263.3378</v>
      </c>
      <c r="Y386" s="11"/>
      <c r="AB386" s="2">
        <f t="shared" si="143"/>
        <v>519.264</v>
      </c>
      <c r="AC386" s="2">
        <f t="shared" si="144"/>
        <v>0</v>
      </c>
      <c r="AD386" s="2">
        <f t="shared" si="145"/>
        <v>259.63</v>
      </c>
      <c r="AE386" s="35" t="str">
        <f>VLOOKUP(C386,[7]export!$B$1:$I$388,8,0)</f>
        <v>226.9</v>
      </c>
      <c r="AF386" s="2">
        <f>VLOOKUP(C386,[8]Sheet1!$B$1:$K$500,9,0)</f>
        <v>8.51</v>
      </c>
      <c r="AG386" s="2">
        <f t="shared" si="146"/>
        <v>1.23</v>
      </c>
      <c r="AH386" s="2">
        <f>VLOOKUP(C386,'2021.06'!$C$2:$M$500,9,0)</f>
        <v>424.17</v>
      </c>
      <c r="AI386" s="2">
        <f>VLOOKUP(D386,'2021.07'!$D$2:$M$435,7,0)</f>
        <v>19.859</v>
      </c>
      <c r="AJ386" s="2">
        <f t="shared" si="149"/>
        <v>-2.8588</v>
      </c>
      <c r="AL386" s="2" t="str">
        <f>VLOOKUP(D386,[9]Sheet1!$C$1:$H$500,6,0)</f>
        <v>正常应缴</v>
      </c>
    </row>
    <row r="387" s="2" customFormat="1" ht="20" customHeight="1" spans="1:38">
      <c r="A387" s="38">
        <f t="shared" si="141"/>
        <v>384</v>
      </c>
      <c r="B387" s="41"/>
      <c r="C387" s="13" t="s">
        <v>686</v>
      </c>
      <c r="D387" s="11" t="s">
        <v>687</v>
      </c>
      <c r="E387" s="11">
        <v>3245.4</v>
      </c>
      <c r="F387" s="11">
        <f>VLOOKUP(C387,'[11]9月'!$B:$Q,16,0)</f>
        <v>3245.4</v>
      </c>
      <c r="G387" s="11">
        <v>3245.4</v>
      </c>
      <c r="H387" s="13">
        <v>5228.42</v>
      </c>
      <c r="I387" s="11">
        <f t="shared" si="130"/>
        <v>58.42</v>
      </c>
      <c r="J387" s="11">
        <f>VLOOKUP(C387,[10]补收!$G$2454:$H$2869,2,0)</f>
        <v>58.96</v>
      </c>
      <c r="K387" s="11">
        <f t="shared" si="131"/>
        <v>519.264</v>
      </c>
      <c r="L387" s="11">
        <f>VLOOKUP(C387,[11]Sheet3!$L$1:$O$352,4,0)</f>
        <v>523.776</v>
      </c>
      <c r="M387" s="11">
        <f t="shared" si="139"/>
        <v>22.7178</v>
      </c>
      <c r="N387" s="13">
        <f t="shared" si="132"/>
        <v>444.42</v>
      </c>
      <c r="O387" s="13"/>
      <c r="P387" s="13">
        <f t="shared" si="148"/>
        <v>1627.5578</v>
      </c>
      <c r="Q387" s="11">
        <v>0</v>
      </c>
      <c r="R387" s="11">
        <f t="shared" si="133"/>
        <v>259.63</v>
      </c>
      <c r="S387" s="11">
        <f>VLOOKUP(C387,[11]Sheet3!$A:$B,2,0)</f>
        <v>261.84</v>
      </c>
      <c r="T387" s="11">
        <f t="shared" si="134"/>
        <v>9.74</v>
      </c>
      <c r="U387" s="13">
        <f t="shared" si="140"/>
        <v>104.57</v>
      </c>
      <c r="V387" s="13"/>
      <c r="W387" s="11">
        <f t="shared" si="135"/>
        <v>635.78</v>
      </c>
      <c r="X387" s="11">
        <f t="shared" si="136"/>
        <v>2263.3378</v>
      </c>
      <c r="Y387" s="11"/>
      <c r="AB387" s="2">
        <f t="shared" si="143"/>
        <v>519.264</v>
      </c>
      <c r="AC387" s="2">
        <f t="shared" si="144"/>
        <v>0</v>
      </c>
      <c r="AD387" s="2">
        <f t="shared" si="145"/>
        <v>259.63</v>
      </c>
      <c r="AE387" s="35" t="str">
        <f>VLOOKUP(C387,[7]export!$B$1:$I$388,8,0)</f>
        <v>226.9</v>
      </c>
      <c r="AF387" s="2">
        <f>VLOOKUP(C387,[8]Sheet1!$B$1:$K$500,9,0)</f>
        <v>8.51</v>
      </c>
      <c r="AG387" s="2">
        <f t="shared" si="146"/>
        <v>1.23</v>
      </c>
      <c r="AH387" s="2">
        <f>VLOOKUP(C387,'2021.06'!$C$2:$M$500,9,0)</f>
        <v>424.17</v>
      </c>
      <c r="AI387" s="2">
        <f>VLOOKUP(D387,'2021.07'!$D$2:$M$435,7,0)</f>
        <v>19.859</v>
      </c>
      <c r="AJ387" s="2">
        <f t="shared" si="149"/>
        <v>-2.8588</v>
      </c>
      <c r="AL387" s="2" t="str">
        <f>VLOOKUP(D387,[9]Sheet1!$C$1:$H$500,6,0)</f>
        <v>正常应缴</v>
      </c>
    </row>
    <row r="388" s="2" customFormat="1" ht="20" customHeight="1" spans="1:38">
      <c r="A388" s="38">
        <f t="shared" si="141"/>
        <v>385</v>
      </c>
      <c r="B388" s="41"/>
      <c r="C388" s="13" t="s">
        <v>690</v>
      </c>
      <c r="D388" s="11" t="s">
        <v>691</v>
      </c>
      <c r="E388" s="11">
        <v>3245.4</v>
      </c>
      <c r="F388" s="11">
        <f>VLOOKUP(C388,'[11]9月'!$B:$Q,16,0)</f>
        <v>3245.4</v>
      </c>
      <c r="G388" s="11">
        <v>3245.4</v>
      </c>
      <c r="H388" s="13">
        <v>5228.42</v>
      </c>
      <c r="I388" s="11">
        <f t="shared" si="130"/>
        <v>58.42</v>
      </c>
      <c r="J388" s="11">
        <f>VLOOKUP(C388,[10]补收!$G$2454:$H$2869,2,0)</f>
        <v>58.96</v>
      </c>
      <c r="K388" s="11">
        <f t="shared" si="131"/>
        <v>519.264</v>
      </c>
      <c r="L388" s="11">
        <f>VLOOKUP(C388,[11]Sheet3!$L$1:$O$352,4,0)</f>
        <v>523.776</v>
      </c>
      <c r="M388" s="11">
        <f t="shared" si="139"/>
        <v>22.7178</v>
      </c>
      <c r="N388" s="13">
        <f t="shared" si="132"/>
        <v>444.42</v>
      </c>
      <c r="O388" s="13"/>
      <c r="P388" s="13">
        <f t="shared" si="148"/>
        <v>1627.5578</v>
      </c>
      <c r="Q388" s="11">
        <v>0</v>
      </c>
      <c r="R388" s="11">
        <f t="shared" si="133"/>
        <v>259.63</v>
      </c>
      <c r="S388" s="11">
        <f>VLOOKUP(C388,[11]Sheet3!$A:$B,2,0)</f>
        <v>261.84</v>
      </c>
      <c r="T388" s="11">
        <f t="shared" si="134"/>
        <v>9.74</v>
      </c>
      <c r="U388" s="13">
        <f t="shared" si="140"/>
        <v>104.57</v>
      </c>
      <c r="V388" s="13"/>
      <c r="W388" s="11">
        <f t="shared" si="135"/>
        <v>635.78</v>
      </c>
      <c r="X388" s="11">
        <f t="shared" si="136"/>
        <v>2263.3378</v>
      </c>
      <c r="Y388" s="11"/>
      <c r="AB388" s="2">
        <f t="shared" si="143"/>
        <v>519.264</v>
      </c>
      <c r="AC388" s="2">
        <f t="shared" si="144"/>
        <v>0</v>
      </c>
      <c r="AD388" s="2">
        <f t="shared" si="145"/>
        <v>259.63</v>
      </c>
      <c r="AE388" s="35" t="str">
        <f>VLOOKUP(C388,[7]export!$B$1:$I$388,8,0)</f>
        <v>226.9</v>
      </c>
      <c r="AF388" s="2">
        <f>VLOOKUP(C388,[8]Sheet1!$B$1:$K$500,9,0)</f>
        <v>8.51</v>
      </c>
      <c r="AG388" s="2">
        <f t="shared" si="146"/>
        <v>1.23</v>
      </c>
      <c r="AH388" s="2">
        <f>VLOOKUP(C388,'2021.06'!$C$2:$M$500,9,0)</f>
        <v>424.17</v>
      </c>
      <c r="AI388" s="2">
        <f>VLOOKUP(D388,'2021.07'!$D$2:$M$435,7,0)</f>
        <v>19.859</v>
      </c>
      <c r="AJ388" s="2">
        <f t="shared" si="149"/>
        <v>-2.8588</v>
      </c>
      <c r="AL388" s="2" t="str">
        <f>VLOOKUP(D388,[9]Sheet1!$C$1:$H$500,6,0)</f>
        <v>正常应缴</v>
      </c>
    </row>
    <row r="389" s="2" customFormat="1" ht="20" customHeight="1" spans="1:38">
      <c r="A389" s="38">
        <f t="shared" si="141"/>
        <v>386</v>
      </c>
      <c r="B389" s="41"/>
      <c r="C389" s="13" t="s">
        <v>692</v>
      </c>
      <c r="D389" s="11" t="s">
        <v>693</v>
      </c>
      <c r="E389" s="11">
        <v>3245.4</v>
      </c>
      <c r="F389" s="11">
        <f>VLOOKUP(C389,'[11]9月'!$B:$Q,16,0)</f>
        <v>3245.4</v>
      </c>
      <c r="G389" s="11">
        <v>3245.4</v>
      </c>
      <c r="H389" s="13">
        <v>5228.42</v>
      </c>
      <c r="I389" s="11">
        <f t="shared" ref="I389:I412" si="150">ROUND(E389*0.018,2)</f>
        <v>58.42</v>
      </c>
      <c r="J389" s="11">
        <f>VLOOKUP(C389,[10]补收!$G$2454:$H$2869,2,0)</f>
        <v>58.96</v>
      </c>
      <c r="K389" s="11">
        <f t="shared" ref="K389:K412" si="151">F389*0.16</f>
        <v>519.264</v>
      </c>
      <c r="L389" s="11">
        <f>VLOOKUP(C389,[11]Sheet3!$L$1:$O$352,4,0)</f>
        <v>523.776</v>
      </c>
      <c r="M389" s="11">
        <f t="shared" si="139"/>
        <v>22.7178</v>
      </c>
      <c r="N389" s="13">
        <f t="shared" ref="N389:N412" si="152">ROUND(H389*0.085,2)</f>
        <v>444.42</v>
      </c>
      <c r="O389" s="13"/>
      <c r="P389" s="13">
        <f t="shared" si="148"/>
        <v>1627.5578</v>
      </c>
      <c r="Q389" s="11">
        <v>0</v>
      </c>
      <c r="R389" s="11">
        <f t="shared" ref="R389:R412" si="153">ROUND(F389*0.08,2)</f>
        <v>259.63</v>
      </c>
      <c r="S389" s="11">
        <f>VLOOKUP(C389,[11]Sheet3!$A:$B,2,0)</f>
        <v>261.84</v>
      </c>
      <c r="T389" s="11">
        <f t="shared" ref="T389:T412" si="154">ROUND(G389*0.003,2)</f>
        <v>9.74</v>
      </c>
      <c r="U389" s="13">
        <f t="shared" si="140"/>
        <v>104.57</v>
      </c>
      <c r="V389" s="13"/>
      <c r="W389" s="11">
        <f t="shared" ref="W389:W412" si="155">SUM(Q389:V389)</f>
        <v>635.78</v>
      </c>
      <c r="X389" s="11">
        <f t="shared" ref="X389:X412" si="156">P389+W389</f>
        <v>2263.3378</v>
      </c>
      <c r="Y389" s="11"/>
      <c r="AB389" s="2">
        <f t="shared" si="143"/>
        <v>519.264</v>
      </c>
      <c r="AC389" s="2">
        <f t="shared" si="144"/>
        <v>0</v>
      </c>
      <c r="AD389" s="2">
        <f t="shared" si="145"/>
        <v>259.63</v>
      </c>
      <c r="AE389" s="35" t="str">
        <f>VLOOKUP(C389,[7]export!$B$1:$I$388,8,0)</f>
        <v>226.9</v>
      </c>
      <c r="AF389" s="2">
        <f>VLOOKUP(C389,[8]Sheet1!$B$1:$K$500,9,0)</f>
        <v>8.51</v>
      </c>
      <c r="AG389" s="2">
        <f t="shared" si="146"/>
        <v>1.23</v>
      </c>
      <c r="AH389" s="2">
        <f>VLOOKUP(C389,'2021.06'!$C$2:$M$500,9,0)</f>
        <v>424.17</v>
      </c>
      <c r="AI389" s="2">
        <f>VLOOKUP(D389,'2021.07'!$D$2:$M$435,7,0)</f>
        <v>19.859</v>
      </c>
      <c r="AJ389" s="2">
        <f t="shared" si="149"/>
        <v>-2.8588</v>
      </c>
      <c r="AL389" s="2" t="str">
        <f>VLOOKUP(D389,[9]Sheet1!$C$1:$H$500,6,0)</f>
        <v>正常应缴</v>
      </c>
    </row>
    <row r="390" s="2" customFormat="1" ht="20" customHeight="1" spans="1:38">
      <c r="A390" s="38">
        <f t="shared" si="141"/>
        <v>387</v>
      </c>
      <c r="B390" s="41"/>
      <c r="C390" s="13" t="s">
        <v>694</v>
      </c>
      <c r="D390" s="11" t="s">
        <v>695</v>
      </c>
      <c r="E390" s="11">
        <v>3245.4</v>
      </c>
      <c r="F390" s="11">
        <f>VLOOKUP(C390,'[11]9月'!$B:$Q,16,0)</f>
        <v>3245.4</v>
      </c>
      <c r="G390" s="11">
        <v>3245.4</v>
      </c>
      <c r="H390" s="13">
        <v>5228.42</v>
      </c>
      <c r="I390" s="11">
        <f t="shared" si="150"/>
        <v>58.42</v>
      </c>
      <c r="J390" s="11">
        <f>VLOOKUP(C390,[10]补收!$G$2454:$H$2869,2,0)</f>
        <v>58.96</v>
      </c>
      <c r="K390" s="11">
        <f t="shared" si="151"/>
        <v>519.264</v>
      </c>
      <c r="L390" s="11">
        <f>VLOOKUP(C390,[11]Sheet3!$L$1:$O$352,4,0)</f>
        <v>523.776</v>
      </c>
      <c r="M390" s="11">
        <f t="shared" si="139"/>
        <v>22.7178</v>
      </c>
      <c r="N390" s="13">
        <f t="shared" si="152"/>
        <v>444.42</v>
      </c>
      <c r="O390" s="13"/>
      <c r="P390" s="13">
        <f t="shared" si="148"/>
        <v>1627.5578</v>
      </c>
      <c r="Q390" s="11">
        <v>0</v>
      </c>
      <c r="R390" s="11">
        <f t="shared" si="153"/>
        <v>259.63</v>
      </c>
      <c r="S390" s="11">
        <f>VLOOKUP(C390,[11]Sheet3!$A:$B,2,0)</f>
        <v>261.84</v>
      </c>
      <c r="T390" s="11">
        <f t="shared" si="154"/>
        <v>9.74</v>
      </c>
      <c r="U390" s="13">
        <f t="shared" si="140"/>
        <v>104.57</v>
      </c>
      <c r="V390" s="13"/>
      <c r="W390" s="11">
        <f t="shared" si="155"/>
        <v>635.78</v>
      </c>
      <c r="X390" s="11">
        <f t="shared" si="156"/>
        <v>2263.3378</v>
      </c>
      <c r="Y390" s="11"/>
      <c r="AB390" s="2">
        <f t="shared" si="143"/>
        <v>519.264</v>
      </c>
      <c r="AC390" s="2">
        <f t="shared" si="144"/>
        <v>0</v>
      </c>
      <c r="AD390" s="2">
        <f t="shared" si="145"/>
        <v>259.63</v>
      </c>
      <c r="AE390" s="35" t="str">
        <f>VLOOKUP(C390,[7]export!$B$1:$I$388,8,0)</f>
        <v>226.9</v>
      </c>
      <c r="AF390" s="2">
        <f>VLOOKUP(C390,[8]Sheet1!$B$1:$K$500,9,0)</f>
        <v>8.51</v>
      </c>
      <c r="AG390" s="2">
        <f t="shared" si="146"/>
        <v>1.23</v>
      </c>
      <c r="AH390" s="2">
        <f>VLOOKUP(C390,'2021.06'!$C$2:$M$500,9,0)</f>
        <v>424.17</v>
      </c>
      <c r="AI390" s="2">
        <f>VLOOKUP(D390,'2021.07'!$D$2:$M$435,7,0)</f>
        <v>19.859</v>
      </c>
      <c r="AJ390" s="2">
        <f t="shared" si="149"/>
        <v>-2.8588</v>
      </c>
      <c r="AL390" s="2" t="str">
        <f>VLOOKUP(D390,[9]Sheet1!$C$1:$H$500,6,0)</f>
        <v>正常应缴</v>
      </c>
    </row>
    <row r="391" s="2" customFormat="1" ht="20" customHeight="1" spans="1:38">
      <c r="A391" s="38">
        <f t="shared" si="141"/>
        <v>388</v>
      </c>
      <c r="B391" s="41"/>
      <c r="C391" s="13" t="s">
        <v>696</v>
      </c>
      <c r="D391" s="11" t="s">
        <v>697</v>
      </c>
      <c r="E391" s="11">
        <v>3245.4</v>
      </c>
      <c r="F391" s="11">
        <f>VLOOKUP(C391,'[11]9月'!$B:$Q,16,0)</f>
        <v>3245.4</v>
      </c>
      <c r="G391" s="11">
        <v>3245.4</v>
      </c>
      <c r="H391" s="13">
        <v>5228.42</v>
      </c>
      <c r="I391" s="11">
        <f t="shared" si="150"/>
        <v>58.42</v>
      </c>
      <c r="J391" s="11">
        <f>VLOOKUP(C391,[10]补收!$G$2454:$H$2869,2,0)</f>
        <v>58.96</v>
      </c>
      <c r="K391" s="11">
        <f t="shared" si="151"/>
        <v>519.264</v>
      </c>
      <c r="L391" s="11">
        <f>VLOOKUP(C391,[11]Sheet3!$L$1:$O$352,4,0)</f>
        <v>523.776</v>
      </c>
      <c r="M391" s="11">
        <f t="shared" si="139"/>
        <v>22.7178</v>
      </c>
      <c r="N391" s="13">
        <f t="shared" si="152"/>
        <v>444.42</v>
      </c>
      <c r="O391" s="13"/>
      <c r="P391" s="13">
        <f t="shared" si="148"/>
        <v>1627.5578</v>
      </c>
      <c r="Q391" s="11">
        <v>0</v>
      </c>
      <c r="R391" s="11">
        <f t="shared" si="153"/>
        <v>259.63</v>
      </c>
      <c r="S391" s="11">
        <f>VLOOKUP(C391,[11]Sheet3!$A:$B,2,0)</f>
        <v>261.84</v>
      </c>
      <c r="T391" s="11">
        <f t="shared" si="154"/>
        <v>9.74</v>
      </c>
      <c r="U391" s="13">
        <f t="shared" si="140"/>
        <v>104.57</v>
      </c>
      <c r="V391" s="13"/>
      <c r="W391" s="11">
        <f t="shared" si="155"/>
        <v>635.78</v>
      </c>
      <c r="X391" s="11">
        <f t="shared" si="156"/>
        <v>2263.3378</v>
      </c>
      <c r="Y391" s="11"/>
      <c r="AB391" s="2">
        <f t="shared" si="143"/>
        <v>519.264</v>
      </c>
      <c r="AC391" s="2">
        <f t="shared" si="144"/>
        <v>0</v>
      </c>
      <c r="AD391" s="2">
        <f t="shared" si="145"/>
        <v>259.63</v>
      </c>
      <c r="AE391" s="35" t="str">
        <f>VLOOKUP(C391,[7]export!$B$1:$I$388,8,0)</f>
        <v>226.9</v>
      </c>
      <c r="AF391" s="2">
        <f>VLOOKUP(C391,[8]Sheet1!$B$1:$K$500,9,0)</f>
        <v>8.51</v>
      </c>
      <c r="AG391" s="2">
        <f t="shared" si="146"/>
        <v>1.23</v>
      </c>
      <c r="AH391" s="2">
        <f>VLOOKUP(C391,'2021.06'!$C$2:$M$500,9,0)</f>
        <v>424.17</v>
      </c>
      <c r="AI391" s="2">
        <f>VLOOKUP(D391,'2021.07'!$D$2:$M$435,7,0)</f>
        <v>19.859</v>
      </c>
      <c r="AJ391" s="2">
        <f t="shared" si="149"/>
        <v>-2.8588</v>
      </c>
      <c r="AL391" s="2" t="str">
        <f>VLOOKUP(D391,[9]Sheet1!$C$1:$H$500,6,0)</f>
        <v>正常应缴</v>
      </c>
    </row>
    <row r="392" s="2" customFormat="1" ht="20" customHeight="1" spans="1:38">
      <c r="A392" s="38">
        <f t="shared" si="141"/>
        <v>389</v>
      </c>
      <c r="B392" s="41"/>
      <c r="C392" s="13" t="s">
        <v>698</v>
      </c>
      <c r="D392" s="11" t="s">
        <v>699</v>
      </c>
      <c r="E392" s="11">
        <v>3245.4</v>
      </c>
      <c r="F392" s="11">
        <f>VLOOKUP(C392,'[11]9月'!$B:$Q,16,0)</f>
        <v>3245.4</v>
      </c>
      <c r="G392" s="11">
        <v>3245.4</v>
      </c>
      <c r="H392" s="13">
        <v>5228.42</v>
      </c>
      <c r="I392" s="11">
        <f t="shared" si="150"/>
        <v>58.42</v>
      </c>
      <c r="J392" s="11">
        <f>VLOOKUP(C392,[10]补收!$G$2454:$H$2869,2,0)</f>
        <v>58.96</v>
      </c>
      <c r="K392" s="11">
        <f t="shared" si="151"/>
        <v>519.264</v>
      </c>
      <c r="L392" s="11">
        <f>VLOOKUP(C392,[11]Sheet3!$L$1:$O$352,4,0)</f>
        <v>523.776</v>
      </c>
      <c r="M392" s="11">
        <f t="shared" si="139"/>
        <v>22.7178</v>
      </c>
      <c r="N392" s="13">
        <f t="shared" si="152"/>
        <v>444.42</v>
      </c>
      <c r="O392" s="13"/>
      <c r="P392" s="13">
        <f t="shared" si="148"/>
        <v>1627.5578</v>
      </c>
      <c r="Q392" s="11">
        <v>0</v>
      </c>
      <c r="R392" s="11">
        <f t="shared" si="153"/>
        <v>259.63</v>
      </c>
      <c r="S392" s="11">
        <f>VLOOKUP(C392,[11]Sheet3!$A:$B,2,0)</f>
        <v>261.84</v>
      </c>
      <c r="T392" s="11">
        <f t="shared" si="154"/>
        <v>9.74</v>
      </c>
      <c r="U392" s="13">
        <f t="shared" si="140"/>
        <v>104.57</v>
      </c>
      <c r="V392" s="13"/>
      <c r="W392" s="11">
        <f t="shared" si="155"/>
        <v>635.78</v>
      </c>
      <c r="X392" s="11">
        <f t="shared" si="156"/>
        <v>2263.3378</v>
      </c>
      <c r="Y392" s="11"/>
      <c r="AB392" s="2">
        <f t="shared" si="143"/>
        <v>519.264</v>
      </c>
      <c r="AC392" s="2">
        <f t="shared" si="144"/>
        <v>0</v>
      </c>
      <c r="AD392" s="2">
        <f t="shared" si="145"/>
        <v>259.63</v>
      </c>
      <c r="AE392" s="35" t="str">
        <f>VLOOKUP(C392,[7]export!$B$1:$I$388,8,0)</f>
        <v>226.9</v>
      </c>
      <c r="AF392" s="2">
        <f>VLOOKUP(C392,[8]Sheet1!$B$1:$K$500,9,0)</f>
        <v>8.51</v>
      </c>
      <c r="AG392" s="2">
        <f t="shared" si="146"/>
        <v>1.23</v>
      </c>
      <c r="AH392" s="2">
        <f>VLOOKUP(C392,'2021.06'!$C$2:$M$500,9,0)</f>
        <v>424.17</v>
      </c>
      <c r="AI392" s="2">
        <f>VLOOKUP(D392,'2021.07'!$D$2:$M$435,7,0)</f>
        <v>19.859</v>
      </c>
      <c r="AJ392" s="2">
        <f t="shared" si="149"/>
        <v>-2.8588</v>
      </c>
      <c r="AL392" s="2" t="str">
        <f>VLOOKUP(D392,[9]Sheet1!$C$1:$H$500,6,0)</f>
        <v>正常应缴</v>
      </c>
    </row>
    <row r="393" s="2" customFormat="1" ht="20" customHeight="1" spans="1:38">
      <c r="A393" s="38">
        <f t="shared" si="141"/>
        <v>390</v>
      </c>
      <c r="B393" s="41"/>
      <c r="C393" s="13" t="s">
        <v>702</v>
      </c>
      <c r="D393" s="11" t="s">
        <v>703</v>
      </c>
      <c r="E393" s="11">
        <v>3245.4</v>
      </c>
      <c r="F393" s="11">
        <f>VLOOKUP(C393,'[11]9月'!$B:$Q,16,0)</f>
        <v>3245.4</v>
      </c>
      <c r="G393" s="11">
        <v>3245.4</v>
      </c>
      <c r="H393" s="13">
        <v>5228.42</v>
      </c>
      <c r="I393" s="11">
        <f t="shared" si="150"/>
        <v>58.42</v>
      </c>
      <c r="J393" s="11">
        <f>VLOOKUP(C393,[10]补收!$G$2454:$H$2869,2,0)</f>
        <v>58.96</v>
      </c>
      <c r="K393" s="11">
        <f t="shared" si="151"/>
        <v>519.264</v>
      </c>
      <c r="L393" s="11">
        <f>VLOOKUP(C393,[11]Sheet3!$L$1:$O$352,4,0)</f>
        <v>523.776</v>
      </c>
      <c r="M393" s="11">
        <f t="shared" si="139"/>
        <v>22.7178</v>
      </c>
      <c r="N393" s="13">
        <f t="shared" si="152"/>
        <v>444.42</v>
      </c>
      <c r="O393" s="13"/>
      <c r="P393" s="13">
        <f t="shared" si="148"/>
        <v>1627.5578</v>
      </c>
      <c r="Q393" s="11">
        <v>0</v>
      </c>
      <c r="R393" s="11">
        <f t="shared" si="153"/>
        <v>259.63</v>
      </c>
      <c r="S393" s="11">
        <f>VLOOKUP(C393,[11]Sheet3!$A:$B,2,0)</f>
        <v>261.84</v>
      </c>
      <c r="T393" s="11">
        <f t="shared" si="154"/>
        <v>9.74</v>
      </c>
      <c r="U393" s="13">
        <f t="shared" si="140"/>
        <v>104.57</v>
      </c>
      <c r="V393" s="13"/>
      <c r="W393" s="11">
        <f t="shared" si="155"/>
        <v>635.78</v>
      </c>
      <c r="X393" s="11">
        <f t="shared" si="156"/>
        <v>2263.3378</v>
      </c>
      <c r="Y393" s="11"/>
      <c r="AB393" s="2">
        <f t="shared" si="143"/>
        <v>519.264</v>
      </c>
      <c r="AC393" s="2">
        <f t="shared" si="144"/>
        <v>0</v>
      </c>
      <c r="AD393" s="2">
        <f t="shared" si="145"/>
        <v>259.63</v>
      </c>
      <c r="AE393" s="35" t="str">
        <f>VLOOKUP(C393,[7]export!$B$1:$I$388,8,0)</f>
        <v>226.9</v>
      </c>
      <c r="AF393" s="2">
        <f>VLOOKUP(C393,[8]Sheet1!$B$1:$K$500,9,0)</f>
        <v>8.51</v>
      </c>
      <c r="AG393" s="2">
        <f t="shared" si="146"/>
        <v>1.23</v>
      </c>
      <c r="AH393" s="2">
        <f>VLOOKUP(C393,'2021.06'!$C$2:$M$500,9,0)</f>
        <v>424.17</v>
      </c>
      <c r="AI393" s="2">
        <f>VLOOKUP(D393,'2021.07'!$D$2:$M$435,7,0)</f>
        <v>19.859</v>
      </c>
      <c r="AJ393" s="2">
        <f t="shared" si="149"/>
        <v>-2.8588</v>
      </c>
      <c r="AL393" s="2" t="str">
        <f>VLOOKUP(D393,[9]Sheet1!$C$1:$H$500,6,0)</f>
        <v>正常应缴</v>
      </c>
    </row>
    <row r="394" s="2" customFormat="1" ht="20" customHeight="1" spans="1:38">
      <c r="A394" s="38">
        <f t="shared" si="141"/>
        <v>391</v>
      </c>
      <c r="B394" s="41"/>
      <c r="C394" s="13" t="s">
        <v>704</v>
      </c>
      <c r="D394" s="11" t="s">
        <v>705</v>
      </c>
      <c r="E394" s="11">
        <v>3245.4</v>
      </c>
      <c r="F394" s="11">
        <f>VLOOKUP(C394,'[11]9月'!$B:$Q,16,0)</f>
        <v>3245.4</v>
      </c>
      <c r="G394" s="11">
        <v>3245.4</v>
      </c>
      <c r="H394" s="13">
        <v>5228.42</v>
      </c>
      <c r="I394" s="11">
        <f t="shared" si="150"/>
        <v>58.42</v>
      </c>
      <c r="J394" s="11">
        <f>VLOOKUP(C394,[10]补收!$G$2454:$H$2869,2,0)</f>
        <v>58.96</v>
      </c>
      <c r="K394" s="11">
        <f t="shared" si="151"/>
        <v>519.264</v>
      </c>
      <c r="L394" s="11">
        <f>VLOOKUP(C394,[11]Sheet3!$L$1:$O$352,4,0)</f>
        <v>523.776</v>
      </c>
      <c r="M394" s="11">
        <f t="shared" si="139"/>
        <v>22.7178</v>
      </c>
      <c r="N394" s="13">
        <f t="shared" si="152"/>
        <v>444.42</v>
      </c>
      <c r="O394" s="13"/>
      <c r="P394" s="13">
        <f t="shared" si="148"/>
        <v>1627.5578</v>
      </c>
      <c r="Q394" s="11">
        <v>0</v>
      </c>
      <c r="R394" s="11">
        <f t="shared" si="153"/>
        <v>259.63</v>
      </c>
      <c r="S394" s="11">
        <f>VLOOKUP(C394,[11]Sheet3!$A:$B,2,0)</f>
        <v>261.84</v>
      </c>
      <c r="T394" s="11">
        <f t="shared" si="154"/>
        <v>9.74</v>
      </c>
      <c r="U394" s="13">
        <f t="shared" si="140"/>
        <v>104.57</v>
      </c>
      <c r="V394" s="13"/>
      <c r="W394" s="11">
        <f t="shared" si="155"/>
        <v>635.78</v>
      </c>
      <c r="X394" s="11">
        <f t="shared" si="156"/>
        <v>2263.3378</v>
      </c>
      <c r="Y394" s="11"/>
      <c r="AB394" s="2">
        <f t="shared" si="143"/>
        <v>519.264</v>
      </c>
      <c r="AC394" s="2">
        <f t="shared" si="144"/>
        <v>0</v>
      </c>
      <c r="AD394" s="2">
        <f t="shared" si="145"/>
        <v>259.63</v>
      </c>
      <c r="AE394" s="35" t="str">
        <f>VLOOKUP(C394,[7]export!$B$1:$I$388,8,0)</f>
        <v>226.9</v>
      </c>
      <c r="AF394" s="2">
        <f>VLOOKUP(C394,[8]Sheet1!$B$1:$K$500,9,0)</f>
        <v>8.51</v>
      </c>
      <c r="AG394" s="2">
        <f t="shared" si="146"/>
        <v>1.23</v>
      </c>
      <c r="AH394" s="2">
        <f>VLOOKUP(C394,'2021.06'!$C$2:$M$500,9,0)</f>
        <v>424.17</v>
      </c>
      <c r="AI394" s="2">
        <f>VLOOKUP(D394,'2021.07'!$D$2:$M$435,7,0)</f>
        <v>19.859</v>
      </c>
      <c r="AJ394" s="2">
        <f t="shared" si="149"/>
        <v>-2.8588</v>
      </c>
      <c r="AL394" s="2" t="str">
        <f>VLOOKUP(D394,[9]Sheet1!$C$1:$H$500,6,0)</f>
        <v>正常应缴</v>
      </c>
    </row>
    <row r="395" s="2" customFormat="1" ht="20" customHeight="1" spans="1:38">
      <c r="A395" s="38">
        <f t="shared" si="141"/>
        <v>392</v>
      </c>
      <c r="B395" s="41"/>
      <c r="C395" s="13" t="s">
        <v>710</v>
      </c>
      <c r="D395" s="11" t="s">
        <v>711</v>
      </c>
      <c r="E395" s="11">
        <v>3245.4</v>
      </c>
      <c r="F395" s="11">
        <f>VLOOKUP(C395,'[11]9月'!$B:$Q,16,0)</f>
        <v>3245.4</v>
      </c>
      <c r="G395" s="11">
        <v>3245.4</v>
      </c>
      <c r="H395" s="13">
        <v>5228.42</v>
      </c>
      <c r="I395" s="11">
        <f t="shared" si="150"/>
        <v>58.42</v>
      </c>
      <c r="J395" s="11">
        <f>VLOOKUP(C395,[10]补收!$G$2454:$H$2869,2,0)</f>
        <v>58.96</v>
      </c>
      <c r="K395" s="11">
        <f t="shared" si="151"/>
        <v>519.264</v>
      </c>
      <c r="L395" s="11">
        <f>VLOOKUP(C395,[11]Sheet3!$L$1:$O$352,4,0)</f>
        <v>523.776</v>
      </c>
      <c r="M395" s="11">
        <f t="shared" si="139"/>
        <v>22.7178</v>
      </c>
      <c r="N395" s="13">
        <f t="shared" si="152"/>
        <v>444.42</v>
      </c>
      <c r="O395" s="13"/>
      <c r="P395" s="13">
        <f t="shared" si="148"/>
        <v>1627.5578</v>
      </c>
      <c r="Q395" s="11">
        <v>0</v>
      </c>
      <c r="R395" s="11">
        <f t="shared" si="153"/>
        <v>259.63</v>
      </c>
      <c r="S395" s="11">
        <f>VLOOKUP(C395,[11]Sheet3!$A:$B,2,0)</f>
        <v>261.84</v>
      </c>
      <c r="T395" s="11">
        <f t="shared" si="154"/>
        <v>9.74</v>
      </c>
      <c r="U395" s="13">
        <f t="shared" si="140"/>
        <v>104.57</v>
      </c>
      <c r="V395" s="13"/>
      <c r="W395" s="11">
        <f t="shared" si="155"/>
        <v>635.78</v>
      </c>
      <c r="X395" s="11">
        <f t="shared" si="156"/>
        <v>2263.3378</v>
      </c>
      <c r="Y395" s="11"/>
      <c r="AB395" s="2">
        <f t="shared" si="143"/>
        <v>519.264</v>
      </c>
      <c r="AC395" s="2">
        <f t="shared" si="144"/>
        <v>0</v>
      </c>
      <c r="AD395" s="2">
        <f t="shared" si="145"/>
        <v>259.63</v>
      </c>
      <c r="AE395" s="35" t="str">
        <f>VLOOKUP(C395,[7]export!$B$1:$I$388,8,0)</f>
        <v>226.9</v>
      </c>
      <c r="AF395" s="2">
        <f>VLOOKUP(C395,[8]Sheet1!$B$1:$K$500,9,0)</f>
        <v>8.51</v>
      </c>
      <c r="AG395" s="2">
        <f t="shared" si="146"/>
        <v>1.23</v>
      </c>
      <c r="AH395" s="2">
        <f>VLOOKUP(C395,'2021.06'!$C$2:$M$500,9,0)</f>
        <v>424.17</v>
      </c>
      <c r="AI395" s="2">
        <f>VLOOKUP(D395,'2021.07'!$D$2:$M$435,7,0)</f>
        <v>19.859</v>
      </c>
      <c r="AJ395" s="2">
        <f t="shared" si="149"/>
        <v>-2.8588</v>
      </c>
      <c r="AL395" s="2" t="str">
        <f>VLOOKUP(D395,[9]Sheet1!$C$1:$H$500,6,0)</f>
        <v>正常应缴</v>
      </c>
    </row>
    <row r="396" s="2" customFormat="1" ht="20" customHeight="1" spans="1:38">
      <c r="A396" s="38">
        <f t="shared" si="141"/>
        <v>393</v>
      </c>
      <c r="B396" s="41"/>
      <c r="C396" s="13" t="s">
        <v>827</v>
      </c>
      <c r="D396" s="11" t="s">
        <v>828</v>
      </c>
      <c r="E396" s="11">
        <v>3245.4</v>
      </c>
      <c r="F396" s="11">
        <f>VLOOKUP(C396,'[11]9月'!$B:$Q,16,0)</f>
        <v>3245.4</v>
      </c>
      <c r="G396" s="11">
        <v>3245.4</v>
      </c>
      <c r="H396" s="13">
        <v>5228.42</v>
      </c>
      <c r="I396" s="11">
        <f t="shared" si="150"/>
        <v>58.42</v>
      </c>
      <c r="J396" s="11">
        <f>VLOOKUP(C396,[10]补收!$G$2454:$H$2869,2,0)</f>
        <v>18.3</v>
      </c>
      <c r="K396" s="11">
        <f t="shared" si="151"/>
        <v>519.264</v>
      </c>
      <c r="L396" s="11">
        <f>VLOOKUP(C396,[11]Sheet3!$L$1:$O$352,4,0)</f>
        <v>162.68</v>
      </c>
      <c r="M396" s="11">
        <f t="shared" si="139"/>
        <v>22.7178</v>
      </c>
      <c r="N396" s="13">
        <f t="shared" si="152"/>
        <v>444.42</v>
      </c>
      <c r="O396" s="13"/>
      <c r="P396" s="13">
        <f t="shared" si="148"/>
        <v>1225.8018</v>
      </c>
      <c r="Q396" s="11">
        <v>0</v>
      </c>
      <c r="R396" s="11">
        <f t="shared" si="153"/>
        <v>259.63</v>
      </c>
      <c r="S396" s="11">
        <f>VLOOKUP(C396,[11]Sheet3!$A:$B,2,0)</f>
        <v>81.35</v>
      </c>
      <c r="T396" s="11">
        <f t="shared" si="154"/>
        <v>9.74</v>
      </c>
      <c r="U396" s="13">
        <f t="shared" si="140"/>
        <v>104.57</v>
      </c>
      <c r="V396" s="13"/>
      <c r="W396" s="11">
        <f t="shared" si="155"/>
        <v>455.29</v>
      </c>
      <c r="X396" s="11">
        <f t="shared" si="156"/>
        <v>1681.0918</v>
      </c>
      <c r="Y396" s="11"/>
      <c r="AB396" s="2">
        <f t="shared" si="143"/>
        <v>519.264</v>
      </c>
      <c r="AC396" s="2">
        <f t="shared" si="144"/>
        <v>0</v>
      </c>
      <c r="AD396" s="2">
        <f t="shared" si="145"/>
        <v>259.63</v>
      </c>
      <c r="AE396" s="35" t="str">
        <f>VLOOKUP(C396,[7]export!$B$1:$I$388,8,0)</f>
        <v>243.36</v>
      </c>
      <c r="AF396" s="2">
        <f>VLOOKUP(C396,[8]Sheet1!$B$1:$K$500,9,0)</f>
        <v>9.13</v>
      </c>
      <c r="AG396" s="2">
        <f t="shared" si="146"/>
        <v>0.609999999999999</v>
      </c>
      <c r="AH396" s="2">
        <f>VLOOKUP(C396,'2021.06'!$C$2:$M$500,9,0)</f>
        <v>424.17</v>
      </c>
      <c r="AI396" s="2">
        <f>VLOOKUP(D396,'2021.07'!$D$2:$M$435,7,0)</f>
        <v>21.301</v>
      </c>
      <c r="AJ396" s="2">
        <f t="shared" si="149"/>
        <v>-1.4168</v>
      </c>
      <c r="AL396" s="2" t="str">
        <f>VLOOKUP(D396,[9]Sheet1!$C$1:$H$500,6,0)</f>
        <v>正常应缴</v>
      </c>
    </row>
    <row r="397" s="2" customFormat="1" ht="20" customHeight="1" spans="1:38">
      <c r="A397" s="38">
        <f t="shared" si="141"/>
        <v>394</v>
      </c>
      <c r="B397" s="41"/>
      <c r="C397" s="13" t="s">
        <v>831</v>
      </c>
      <c r="D397" s="11" t="s">
        <v>832</v>
      </c>
      <c r="E397" s="11">
        <v>3245.4</v>
      </c>
      <c r="F397" s="11">
        <f>VLOOKUP(C397,'[11]9月'!$B:$Q,16,0)</f>
        <v>3245.4</v>
      </c>
      <c r="G397" s="11">
        <v>3245.4</v>
      </c>
      <c r="H397" s="13">
        <v>5228.42</v>
      </c>
      <c r="I397" s="11">
        <f t="shared" si="150"/>
        <v>58.42</v>
      </c>
      <c r="J397" s="11">
        <f>VLOOKUP(C397,[10]补收!$G$2454:$H$2869,2,0)</f>
        <v>18.3</v>
      </c>
      <c r="K397" s="11">
        <f t="shared" si="151"/>
        <v>519.264</v>
      </c>
      <c r="L397" s="11">
        <f>VLOOKUP(C397,[11]Sheet3!$L$1:$O$352,4,0)</f>
        <v>162.68</v>
      </c>
      <c r="M397" s="11">
        <f t="shared" si="139"/>
        <v>22.7178</v>
      </c>
      <c r="N397" s="13">
        <f t="shared" si="152"/>
        <v>444.42</v>
      </c>
      <c r="O397" s="13"/>
      <c r="P397" s="13">
        <f t="shared" si="148"/>
        <v>1225.8018</v>
      </c>
      <c r="Q397" s="11">
        <v>0</v>
      </c>
      <c r="R397" s="11">
        <f t="shared" si="153"/>
        <v>259.63</v>
      </c>
      <c r="S397" s="11">
        <f>VLOOKUP(C397,[11]Sheet3!$A:$B,2,0)</f>
        <v>81.35</v>
      </c>
      <c r="T397" s="11">
        <f t="shared" si="154"/>
        <v>9.74</v>
      </c>
      <c r="U397" s="13">
        <f t="shared" si="140"/>
        <v>104.57</v>
      </c>
      <c r="V397" s="13"/>
      <c r="W397" s="11">
        <f t="shared" si="155"/>
        <v>455.29</v>
      </c>
      <c r="X397" s="11">
        <f t="shared" si="156"/>
        <v>1681.0918</v>
      </c>
      <c r="Y397" s="11"/>
      <c r="AB397" s="2">
        <f t="shared" si="143"/>
        <v>519.264</v>
      </c>
      <c r="AC397" s="2">
        <f t="shared" si="144"/>
        <v>0</v>
      </c>
      <c r="AD397" s="2">
        <f t="shared" si="145"/>
        <v>259.63</v>
      </c>
      <c r="AE397" s="35" t="str">
        <f>VLOOKUP(C397,[7]export!$B$1:$I$388,8,0)</f>
        <v>243.36</v>
      </c>
      <c r="AF397" s="2">
        <f>VLOOKUP(C397,[8]Sheet1!$B$1:$K$500,9,0)</f>
        <v>9.13</v>
      </c>
      <c r="AG397" s="2">
        <f t="shared" si="146"/>
        <v>0.609999999999999</v>
      </c>
      <c r="AH397" s="2">
        <f>VLOOKUP(C397,'2021.06'!$C$2:$M$500,9,0)</f>
        <v>424.17</v>
      </c>
      <c r="AI397" s="2">
        <f>VLOOKUP(D397,'2021.07'!$D$2:$M$435,7,0)</f>
        <v>21.301</v>
      </c>
      <c r="AJ397" s="2">
        <f t="shared" si="149"/>
        <v>-1.4168</v>
      </c>
      <c r="AL397" s="2" t="str">
        <f>VLOOKUP(D397,[9]Sheet1!$C$1:$H$500,6,0)</f>
        <v>正常应缴</v>
      </c>
    </row>
    <row r="398" s="2" customFormat="1" ht="20" customHeight="1" spans="1:38">
      <c r="A398" s="38">
        <f t="shared" si="141"/>
        <v>395</v>
      </c>
      <c r="B398" s="41"/>
      <c r="C398" s="13" t="s">
        <v>833</v>
      </c>
      <c r="D398" s="11" t="s">
        <v>834</v>
      </c>
      <c r="E398" s="11">
        <v>3245.4</v>
      </c>
      <c r="F398" s="11">
        <f>VLOOKUP(C398,'[11]9月'!$B:$Q,16,0)</f>
        <v>3245.4</v>
      </c>
      <c r="G398" s="11">
        <v>3245.4</v>
      </c>
      <c r="H398" s="13">
        <v>5228.42</v>
      </c>
      <c r="I398" s="11">
        <f t="shared" si="150"/>
        <v>58.42</v>
      </c>
      <c r="J398" s="11">
        <f>VLOOKUP(C398,[10]补收!$G$2454:$H$2869,2,0)</f>
        <v>18.3</v>
      </c>
      <c r="K398" s="11">
        <f t="shared" si="151"/>
        <v>519.264</v>
      </c>
      <c r="L398" s="11">
        <f>VLOOKUP(C398,[11]Sheet3!$L$1:$O$352,4,0)</f>
        <v>162.68</v>
      </c>
      <c r="M398" s="11">
        <f t="shared" si="139"/>
        <v>22.7178</v>
      </c>
      <c r="N398" s="13">
        <f t="shared" si="152"/>
        <v>444.42</v>
      </c>
      <c r="O398" s="13"/>
      <c r="P398" s="13">
        <f t="shared" si="148"/>
        <v>1225.8018</v>
      </c>
      <c r="Q398" s="11">
        <v>0</v>
      </c>
      <c r="R398" s="11">
        <f t="shared" si="153"/>
        <v>259.63</v>
      </c>
      <c r="S398" s="11">
        <f>VLOOKUP(C398,[11]Sheet3!$A:$B,2,0)</f>
        <v>81.35</v>
      </c>
      <c r="T398" s="11">
        <f t="shared" si="154"/>
        <v>9.74</v>
      </c>
      <c r="U398" s="13">
        <f t="shared" si="140"/>
        <v>104.57</v>
      </c>
      <c r="V398" s="13"/>
      <c r="W398" s="11">
        <f t="shared" si="155"/>
        <v>455.29</v>
      </c>
      <c r="X398" s="11">
        <f t="shared" si="156"/>
        <v>1681.0918</v>
      </c>
      <c r="Y398" s="11"/>
      <c r="AB398" s="2">
        <f t="shared" si="143"/>
        <v>519.264</v>
      </c>
      <c r="AC398" s="2">
        <f t="shared" si="144"/>
        <v>0</v>
      </c>
      <c r="AD398" s="2">
        <f t="shared" si="145"/>
        <v>259.63</v>
      </c>
      <c r="AE398" s="35" t="str">
        <f>VLOOKUP(C398,[7]export!$B$1:$I$388,8,0)</f>
        <v>243.36</v>
      </c>
      <c r="AF398" s="2">
        <f>VLOOKUP(C398,[8]Sheet1!$B$1:$K$500,9,0)</f>
        <v>9.13</v>
      </c>
      <c r="AG398" s="2">
        <f t="shared" si="146"/>
        <v>0.609999999999999</v>
      </c>
      <c r="AH398" s="2">
        <f>VLOOKUP(C398,'2021.06'!$C$2:$M$500,9,0)</f>
        <v>424.17</v>
      </c>
      <c r="AI398" s="2">
        <f>VLOOKUP(D398,'2021.07'!$D$2:$M$435,7,0)</f>
        <v>21.301</v>
      </c>
      <c r="AJ398" s="2">
        <f t="shared" si="149"/>
        <v>-1.4168</v>
      </c>
      <c r="AL398" s="2" t="str">
        <f>VLOOKUP(D398,[9]Sheet1!$C$1:$H$500,6,0)</f>
        <v>正常应缴</v>
      </c>
    </row>
    <row r="399" s="2" customFormat="1" ht="20" customHeight="1" spans="1:38">
      <c r="A399" s="38">
        <f t="shared" si="141"/>
        <v>396</v>
      </c>
      <c r="B399" s="41"/>
      <c r="C399" s="13" t="s">
        <v>905</v>
      </c>
      <c r="D399" s="11" t="s">
        <v>906</v>
      </c>
      <c r="E399" s="11">
        <v>3245.4</v>
      </c>
      <c r="F399" s="11">
        <f>VLOOKUP(C399,'[11]9月'!$B:$Q,16,0)</f>
        <v>3245.4</v>
      </c>
      <c r="G399" s="11">
        <v>3245.4</v>
      </c>
      <c r="H399" s="13">
        <v>5228.42</v>
      </c>
      <c r="I399" s="11">
        <f t="shared" si="150"/>
        <v>58.42</v>
      </c>
      <c r="J399" s="11">
        <f>VLOOKUP(C399,[10]补收!$G$2454:$H$2869,2,0)</f>
        <v>14.64</v>
      </c>
      <c r="K399" s="11">
        <f t="shared" si="151"/>
        <v>519.264</v>
      </c>
      <c r="L399" s="11">
        <f>VLOOKUP(C399,[11]Sheet3!$L$1:$O$352,4,0)</f>
        <v>130.144</v>
      </c>
      <c r="M399" s="11">
        <f t="shared" si="139"/>
        <v>22.7178</v>
      </c>
      <c r="N399" s="13">
        <f t="shared" si="152"/>
        <v>444.42</v>
      </c>
      <c r="O399" s="13"/>
      <c r="P399" s="13">
        <f t="shared" si="148"/>
        <v>1189.6058</v>
      </c>
      <c r="Q399" s="11">
        <v>0</v>
      </c>
      <c r="R399" s="11">
        <f t="shared" si="153"/>
        <v>259.63</v>
      </c>
      <c r="S399" s="11">
        <f>VLOOKUP(C399,[11]Sheet3!$A:$B,2,0)</f>
        <v>65.08</v>
      </c>
      <c r="T399" s="11">
        <f t="shared" si="154"/>
        <v>9.74</v>
      </c>
      <c r="U399" s="13">
        <f t="shared" si="140"/>
        <v>104.57</v>
      </c>
      <c r="V399" s="13"/>
      <c r="W399" s="11">
        <f t="shared" si="155"/>
        <v>439.02</v>
      </c>
      <c r="X399" s="11">
        <f t="shared" si="156"/>
        <v>1628.6258</v>
      </c>
      <c r="Y399" s="11"/>
      <c r="AB399" s="2">
        <f t="shared" si="143"/>
        <v>519.264</v>
      </c>
      <c r="AC399" s="2">
        <f t="shared" si="144"/>
        <v>0</v>
      </c>
      <c r="AD399" s="2">
        <f t="shared" si="145"/>
        <v>259.63</v>
      </c>
      <c r="AE399" s="35" t="str">
        <f>VLOOKUP(C399,[7]export!$B$1:$I$388,8,0)</f>
        <v>243.36</v>
      </c>
      <c r="AF399" s="2">
        <f>VLOOKUP(C399,[8]Sheet1!$B$1:$K$500,9,0)</f>
        <v>9.13</v>
      </c>
      <c r="AG399" s="2">
        <f t="shared" si="146"/>
        <v>0.609999999999999</v>
      </c>
      <c r="AH399" s="2">
        <f>VLOOKUP(C399,'2021.06'!$C$2:$M$500,9,0)</f>
        <v>424.17</v>
      </c>
      <c r="AI399" s="2">
        <f>VLOOKUP(D399,'2021.07'!$D$2:$M$435,7,0)</f>
        <v>21.301</v>
      </c>
      <c r="AJ399" s="2">
        <f t="shared" si="149"/>
        <v>-1.4168</v>
      </c>
      <c r="AL399" s="2" t="str">
        <f>VLOOKUP(D399,[9]Sheet1!$C$1:$H$500,6,0)</f>
        <v>正常应缴</v>
      </c>
    </row>
    <row r="400" s="2" customFormat="1" ht="20" customHeight="1" spans="1:38">
      <c r="A400" s="38">
        <f t="shared" si="141"/>
        <v>397</v>
      </c>
      <c r="B400" s="41"/>
      <c r="C400" s="87" t="s">
        <v>907</v>
      </c>
      <c r="D400" s="11" t="s">
        <v>908</v>
      </c>
      <c r="E400" s="11">
        <v>3245.4</v>
      </c>
      <c r="F400" s="11">
        <f>VLOOKUP(C400,'[11]9月'!$B:$Q,16,0)</f>
        <v>3245.4</v>
      </c>
      <c r="G400" s="11">
        <v>3245.4</v>
      </c>
      <c r="H400" s="13">
        <v>5228.42</v>
      </c>
      <c r="I400" s="11">
        <f t="shared" si="150"/>
        <v>58.42</v>
      </c>
      <c r="J400" s="11">
        <f>VLOOKUP(C400,[10]补收!$G$2454:$H$2869,2,0)</f>
        <v>14.64</v>
      </c>
      <c r="K400" s="11">
        <f t="shared" si="151"/>
        <v>519.264</v>
      </c>
      <c r="L400" s="11">
        <f>VLOOKUP(C400,[11]Sheet3!$L$1:$O$352,4,0)</f>
        <v>130.144</v>
      </c>
      <c r="M400" s="11">
        <f t="shared" si="139"/>
        <v>22.7178</v>
      </c>
      <c r="N400" s="13">
        <f t="shared" si="152"/>
        <v>444.42</v>
      </c>
      <c r="O400" s="13"/>
      <c r="P400" s="13">
        <f t="shared" si="148"/>
        <v>1189.6058</v>
      </c>
      <c r="Q400" s="11">
        <v>0</v>
      </c>
      <c r="R400" s="11">
        <f t="shared" si="153"/>
        <v>259.63</v>
      </c>
      <c r="S400" s="11">
        <f>VLOOKUP(C400,[11]Sheet3!$A:$B,2,0)</f>
        <v>65.08</v>
      </c>
      <c r="T400" s="11">
        <f t="shared" si="154"/>
        <v>9.74</v>
      </c>
      <c r="U400" s="13">
        <f t="shared" si="140"/>
        <v>104.57</v>
      </c>
      <c r="V400" s="13"/>
      <c r="W400" s="11">
        <f t="shared" si="155"/>
        <v>439.02</v>
      </c>
      <c r="X400" s="11">
        <f t="shared" si="156"/>
        <v>1628.6258</v>
      </c>
      <c r="Y400" s="11"/>
      <c r="AB400" s="2">
        <f t="shared" si="143"/>
        <v>519.264</v>
      </c>
      <c r="AC400" s="2">
        <f t="shared" si="144"/>
        <v>0</v>
      </c>
      <c r="AD400" s="2">
        <f t="shared" si="145"/>
        <v>259.63</v>
      </c>
      <c r="AE400" s="35" t="str">
        <f>VLOOKUP(C400,[7]export!$B$1:$I$388,8,0)</f>
        <v>243.36</v>
      </c>
      <c r="AF400" s="2">
        <f>VLOOKUP(C400,[8]Sheet1!$B$1:$K$500,9,0)</f>
        <v>9.13</v>
      </c>
      <c r="AG400" s="2">
        <f t="shared" si="146"/>
        <v>0.609999999999999</v>
      </c>
      <c r="AH400" s="2">
        <f>VLOOKUP(C400,'2021.06'!$C$2:$M$500,9,0)</f>
        <v>424.17</v>
      </c>
      <c r="AI400" s="2">
        <f>VLOOKUP(D400,'2021.07'!$D$2:$M$435,7,0)</f>
        <v>21.301</v>
      </c>
      <c r="AJ400" s="2">
        <f t="shared" si="149"/>
        <v>-1.4168</v>
      </c>
      <c r="AL400" s="2" t="str">
        <f>VLOOKUP(D400,[9]Sheet1!$C$1:$H$500,6,0)</f>
        <v>正常应缴</v>
      </c>
    </row>
    <row r="401" s="2" customFormat="1" ht="20" customHeight="1" spans="1:38">
      <c r="A401" s="38">
        <f t="shared" si="141"/>
        <v>398</v>
      </c>
      <c r="B401" s="41"/>
      <c r="C401" s="87" t="s">
        <v>909</v>
      </c>
      <c r="D401" s="11" t="s">
        <v>910</v>
      </c>
      <c r="E401" s="11">
        <v>3245.4</v>
      </c>
      <c r="F401" s="11">
        <f>VLOOKUP(C401,'[11]9月'!$B:$Q,16,0)</f>
        <v>3245.4</v>
      </c>
      <c r="G401" s="11">
        <v>3245.4</v>
      </c>
      <c r="H401" s="13">
        <v>5228.42</v>
      </c>
      <c r="I401" s="11">
        <f t="shared" si="150"/>
        <v>58.42</v>
      </c>
      <c r="J401" s="11">
        <f>VLOOKUP(C401,[10]补收!$G$2454:$H$2869,2,0)</f>
        <v>14.64</v>
      </c>
      <c r="K401" s="11">
        <f t="shared" si="151"/>
        <v>519.264</v>
      </c>
      <c r="L401" s="11">
        <f>VLOOKUP(C401,[11]Sheet3!$L$1:$O$352,4,0)</f>
        <v>130.144</v>
      </c>
      <c r="M401" s="11">
        <f t="shared" si="139"/>
        <v>22.7178</v>
      </c>
      <c r="N401" s="13">
        <f t="shared" si="152"/>
        <v>444.42</v>
      </c>
      <c r="O401" s="13"/>
      <c r="P401" s="13">
        <f t="shared" si="148"/>
        <v>1189.6058</v>
      </c>
      <c r="Q401" s="11">
        <v>0</v>
      </c>
      <c r="R401" s="11">
        <f t="shared" si="153"/>
        <v>259.63</v>
      </c>
      <c r="S401" s="11">
        <f>VLOOKUP(C401,[11]Sheet3!$A:$B,2,0)</f>
        <v>65.08</v>
      </c>
      <c r="T401" s="11">
        <f t="shared" si="154"/>
        <v>9.74</v>
      </c>
      <c r="U401" s="13">
        <f t="shared" si="140"/>
        <v>104.57</v>
      </c>
      <c r="V401" s="13"/>
      <c r="W401" s="11">
        <f t="shared" si="155"/>
        <v>439.02</v>
      </c>
      <c r="X401" s="11">
        <f t="shared" si="156"/>
        <v>1628.6258</v>
      </c>
      <c r="Y401" s="11"/>
      <c r="AB401" s="2">
        <f t="shared" si="143"/>
        <v>519.264</v>
      </c>
      <c r="AC401" s="2">
        <f t="shared" si="144"/>
        <v>0</v>
      </c>
      <c r="AD401" s="2">
        <f t="shared" si="145"/>
        <v>259.63</v>
      </c>
      <c r="AE401" s="35" t="str">
        <f>VLOOKUP(C401,[7]export!$B$1:$I$388,8,0)</f>
        <v>243.36</v>
      </c>
      <c r="AF401" s="2">
        <f>VLOOKUP(C401,[8]Sheet1!$B$1:$K$500,9,0)</f>
        <v>9.13</v>
      </c>
      <c r="AG401" s="2">
        <f t="shared" si="146"/>
        <v>0.609999999999999</v>
      </c>
      <c r="AH401" s="2">
        <f>VLOOKUP(C401,'2021.06'!$C$2:$M$500,9,0)</f>
        <v>424.17</v>
      </c>
      <c r="AI401" s="2">
        <f>VLOOKUP(D401,'2021.07'!$D$2:$M$435,7,0)</f>
        <v>21.301</v>
      </c>
      <c r="AJ401" s="2">
        <f t="shared" si="149"/>
        <v>-1.4168</v>
      </c>
      <c r="AL401" s="2" t="str">
        <f>VLOOKUP(D401,[9]Sheet1!$C$1:$H$500,6,0)</f>
        <v>正常应缴</v>
      </c>
    </row>
    <row r="402" s="2" customFormat="1" ht="20" customHeight="1" spans="1:38">
      <c r="A402" s="38">
        <f t="shared" si="141"/>
        <v>399</v>
      </c>
      <c r="B402" s="41"/>
      <c r="C402" s="84" t="s">
        <v>1059</v>
      </c>
      <c r="D402" s="56" t="s">
        <v>1060</v>
      </c>
      <c r="E402" s="11">
        <v>3245.4</v>
      </c>
      <c r="F402" s="11">
        <f>VLOOKUP(C402,'[11]9月'!$B:$Q,16,0)</f>
        <v>3245.4</v>
      </c>
      <c r="G402" s="11">
        <v>3245.4</v>
      </c>
      <c r="H402" s="54">
        <v>5228.42</v>
      </c>
      <c r="I402" s="11">
        <f t="shared" si="150"/>
        <v>58.42</v>
      </c>
      <c r="J402" s="11">
        <f>VLOOKUP(C402,[10]补收!$G$2454:$H$2869,2,0)</f>
        <v>10.98</v>
      </c>
      <c r="K402" s="11">
        <f t="shared" si="151"/>
        <v>519.264</v>
      </c>
      <c r="L402" s="11">
        <f>VLOOKUP(C402,[11]Sheet3!$L$1:$O$352,4,0)</f>
        <v>97.608</v>
      </c>
      <c r="M402" s="11">
        <f t="shared" si="139"/>
        <v>22.7178</v>
      </c>
      <c r="N402" s="13">
        <f t="shared" si="152"/>
        <v>444.42</v>
      </c>
      <c r="O402" s="13"/>
      <c r="P402" s="13">
        <f t="shared" si="148"/>
        <v>1153.4098</v>
      </c>
      <c r="Q402" s="11">
        <v>0</v>
      </c>
      <c r="R402" s="11">
        <f t="shared" si="153"/>
        <v>259.63</v>
      </c>
      <c r="S402" s="11">
        <f>VLOOKUP(C402,[11]Sheet3!$A:$B,2,0)</f>
        <v>48.81</v>
      </c>
      <c r="T402" s="11">
        <f t="shared" si="154"/>
        <v>9.74</v>
      </c>
      <c r="U402" s="13">
        <f t="shared" si="140"/>
        <v>104.57</v>
      </c>
      <c r="V402" s="13"/>
      <c r="W402" s="11">
        <f t="shared" si="155"/>
        <v>422.75</v>
      </c>
      <c r="X402" s="11">
        <f t="shared" si="156"/>
        <v>1576.1598</v>
      </c>
      <c r="Y402" s="11"/>
      <c r="AB402" s="2">
        <f t="shared" si="143"/>
        <v>519.264</v>
      </c>
      <c r="AC402" s="2">
        <f t="shared" si="144"/>
        <v>0</v>
      </c>
      <c r="AD402" s="2">
        <f t="shared" si="145"/>
        <v>259.63</v>
      </c>
      <c r="AE402" s="35" t="str">
        <f>VLOOKUP(C402,[7]export!$B$1:$I$388,8,0)</f>
        <v>243.36</v>
      </c>
      <c r="AF402" s="2">
        <f>VLOOKUP(C402,[8]Sheet1!$B$1:$K$500,9,0)</f>
        <v>9.13</v>
      </c>
      <c r="AG402" s="2">
        <f t="shared" si="146"/>
        <v>0.609999999999999</v>
      </c>
      <c r="AH402" s="2">
        <f>VLOOKUP(C402,'2021.06'!$C$2:$M$500,9,0)</f>
        <v>424.17</v>
      </c>
      <c r="AI402" s="2">
        <f>VLOOKUP(D402,'2021.07'!$D$2:$M$435,7,0)</f>
        <v>21.301</v>
      </c>
      <c r="AJ402" s="2">
        <f t="shared" si="149"/>
        <v>-1.4168</v>
      </c>
      <c r="AL402" s="2" t="str">
        <f>VLOOKUP(D402,[9]Sheet1!$C$1:$H$500,6,0)</f>
        <v>正常应缴</v>
      </c>
    </row>
    <row r="403" s="2" customFormat="1" ht="20" customHeight="1" spans="1:38">
      <c r="A403" s="38">
        <f t="shared" si="141"/>
        <v>400</v>
      </c>
      <c r="B403" s="41"/>
      <c r="C403" s="88" t="s">
        <v>1063</v>
      </c>
      <c r="D403" s="89" t="s">
        <v>1064</v>
      </c>
      <c r="E403" s="11">
        <v>3245.4</v>
      </c>
      <c r="F403" s="11">
        <v>0</v>
      </c>
      <c r="G403" s="11">
        <v>0</v>
      </c>
      <c r="H403" s="54">
        <v>0</v>
      </c>
      <c r="I403" s="11">
        <f t="shared" si="150"/>
        <v>58.42</v>
      </c>
      <c r="J403" s="11">
        <f>VLOOKUP(C403,[10]补收!$G$2454:$H$2869,2,0)</f>
        <v>10.98</v>
      </c>
      <c r="K403" s="11">
        <f t="shared" si="151"/>
        <v>0</v>
      </c>
      <c r="L403" s="11">
        <v>0</v>
      </c>
      <c r="M403" s="11">
        <f t="shared" si="139"/>
        <v>0</v>
      </c>
      <c r="N403" s="13">
        <f t="shared" si="152"/>
        <v>0</v>
      </c>
      <c r="O403" s="13"/>
      <c r="P403" s="13">
        <f t="shared" si="148"/>
        <v>69.4</v>
      </c>
      <c r="Q403" s="11">
        <v>0</v>
      </c>
      <c r="R403" s="11">
        <f t="shared" si="153"/>
        <v>0</v>
      </c>
      <c r="S403" s="11">
        <v>0</v>
      </c>
      <c r="T403" s="11">
        <f t="shared" si="154"/>
        <v>0</v>
      </c>
      <c r="U403" s="13">
        <f t="shared" si="140"/>
        <v>0</v>
      </c>
      <c r="V403" s="13"/>
      <c r="W403" s="11">
        <f t="shared" si="155"/>
        <v>0</v>
      </c>
      <c r="X403" s="11">
        <f t="shared" si="156"/>
        <v>69.4</v>
      </c>
      <c r="Y403" s="11"/>
      <c r="AC403" s="2" t="e">
        <f>VLOOKUP(C403,'[5]6月养老保险明细导'!$B$1:$R$500,17,0)</f>
        <v>#N/A</v>
      </c>
      <c r="AD403" s="2" t="e">
        <f t="shared" si="145"/>
        <v>#N/A</v>
      </c>
      <c r="AE403" s="35" t="e">
        <f>VLOOKUP(C403,[7]export!$B$1:$I$388,8,0)</f>
        <v>#N/A</v>
      </c>
      <c r="AF403" s="2" t="e">
        <f>VLOOKUP(C403,[8]Sheet1!$B$1:$K$500,9,0)</f>
        <v>#N/A</v>
      </c>
      <c r="AG403" s="2" t="e">
        <f t="shared" si="146"/>
        <v>#N/A</v>
      </c>
      <c r="AH403" s="2">
        <f>VLOOKUP(C403,'2021.06'!$C$2:$M$500,9,0)</f>
        <v>0</v>
      </c>
      <c r="AI403" s="2">
        <f>VLOOKUP(D403,'2021.07'!$D$2:$M$435,7,0)</f>
        <v>0</v>
      </c>
      <c r="AJ403" s="2">
        <f t="shared" si="149"/>
        <v>0</v>
      </c>
      <c r="AL403" s="2" t="e">
        <f>VLOOKUP(D403,[9]Sheet1!$C$1:$H$500,6,0)</f>
        <v>#N/A</v>
      </c>
    </row>
    <row r="404" s="2" customFormat="1" ht="20" customHeight="1" spans="1:38">
      <c r="A404" s="38">
        <f t="shared" si="141"/>
        <v>401</v>
      </c>
      <c r="B404" s="41"/>
      <c r="C404" s="84" t="s">
        <v>1065</v>
      </c>
      <c r="D404" s="56" t="s">
        <v>1066</v>
      </c>
      <c r="E404" s="11">
        <v>3245.4</v>
      </c>
      <c r="F404" s="11">
        <f>VLOOKUP(C404,'[11]9月'!$B:$Q,16,0)</f>
        <v>3245.4</v>
      </c>
      <c r="G404" s="11">
        <v>3245.4</v>
      </c>
      <c r="H404" s="54">
        <v>5228.42</v>
      </c>
      <c r="I404" s="11">
        <f t="shared" si="150"/>
        <v>58.42</v>
      </c>
      <c r="J404" s="11">
        <f>VLOOKUP(C404,[10]补收!$G$2454:$H$2869,2,0)</f>
        <v>10.98</v>
      </c>
      <c r="K404" s="11">
        <f t="shared" si="151"/>
        <v>519.264</v>
      </c>
      <c r="L404" s="11">
        <f>VLOOKUP(C404,[11]Sheet3!$L$1:$O$352,4,0)</f>
        <v>97.608</v>
      </c>
      <c r="M404" s="11">
        <f t="shared" ref="M404:M412" si="157">G404*0.007</f>
        <v>22.7178</v>
      </c>
      <c r="N404" s="13">
        <f t="shared" si="152"/>
        <v>444.42</v>
      </c>
      <c r="O404" s="13"/>
      <c r="P404" s="13">
        <f t="shared" si="148"/>
        <v>1153.4098</v>
      </c>
      <c r="Q404" s="11">
        <v>0</v>
      </c>
      <c r="R404" s="11">
        <f t="shared" si="153"/>
        <v>259.63</v>
      </c>
      <c r="S404" s="11">
        <f>VLOOKUP(C404,[11]Sheet3!$A:$B,2,0)</f>
        <v>48.81</v>
      </c>
      <c r="T404" s="11">
        <f t="shared" si="154"/>
        <v>9.74</v>
      </c>
      <c r="U404" s="13">
        <f t="shared" ref="U404:U412" si="158">ROUND(H404*0.02,2)</f>
        <v>104.57</v>
      </c>
      <c r="V404" s="13"/>
      <c r="W404" s="11">
        <f t="shared" si="155"/>
        <v>422.75</v>
      </c>
      <c r="X404" s="11">
        <f t="shared" si="156"/>
        <v>1576.1598</v>
      </c>
      <c r="Y404" s="11"/>
      <c r="AB404" s="2">
        <f t="shared" ref="AB404:AB412" si="159">K404*1</f>
        <v>519.264</v>
      </c>
      <c r="AC404" s="2">
        <f t="shared" ref="AC404:AC412" si="160">K404-AB404</f>
        <v>0</v>
      </c>
      <c r="AD404" s="2">
        <f t="shared" si="145"/>
        <v>259.63</v>
      </c>
      <c r="AE404" s="35" t="str">
        <f>VLOOKUP(C404,[7]export!$B$1:$I$388,8,0)</f>
        <v>243.36</v>
      </c>
      <c r="AF404" s="2">
        <f>VLOOKUP(C404,[8]Sheet1!$B$1:$K$500,9,0)</f>
        <v>9.13</v>
      </c>
      <c r="AG404" s="2">
        <f t="shared" si="146"/>
        <v>0.609999999999999</v>
      </c>
      <c r="AH404" s="2">
        <f>VLOOKUP(C404,'2021.06'!$C$2:$M$500,9,0)</f>
        <v>424.17</v>
      </c>
      <c r="AI404" s="2">
        <f>VLOOKUP(D404,'2021.07'!$D$2:$M$435,7,0)</f>
        <v>21.301</v>
      </c>
      <c r="AJ404" s="2">
        <f t="shared" si="149"/>
        <v>-1.4168</v>
      </c>
      <c r="AL404" s="2" t="str">
        <f>VLOOKUP(D404,[9]Sheet1!$C$1:$H$500,6,0)</f>
        <v>正常应缴</v>
      </c>
    </row>
    <row r="405" s="2" customFormat="1" ht="20" customHeight="1" spans="1:38">
      <c r="A405" s="38">
        <f t="shared" si="141"/>
        <v>402</v>
      </c>
      <c r="B405" s="41"/>
      <c r="C405" s="84" t="s">
        <v>1073</v>
      </c>
      <c r="D405" s="56" t="s">
        <v>1074</v>
      </c>
      <c r="E405" s="11">
        <v>3245.4</v>
      </c>
      <c r="F405" s="11">
        <f>VLOOKUP(C405,'[11]9月'!$B:$Q,16,0)</f>
        <v>3245.4</v>
      </c>
      <c r="G405" s="11">
        <v>3245.4</v>
      </c>
      <c r="H405" s="54">
        <v>5228.42</v>
      </c>
      <c r="I405" s="11">
        <f t="shared" si="150"/>
        <v>58.42</v>
      </c>
      <c r="J405" s="11">
        <f>VLOOKUP(C405,[10]补收!$G$2454:$H$2869,2,0)</f>
        <v>10.98</v>
      </c>
      <c r="K405" s="11">
        <f t="shared" si="151"/>
        <v>519.264</v>
      </c>
      <c r="L405" s="11">
        <f>VLOOKUP(C405,[11]Sheet3!$L$1:$O$352,4,0)</f>
        <v>97.608</v>
      </c>
      <c r="M405" s="11">
        <f t="shared" si="157"/>
        <v>22.7178</v>
      </c>
      <c r="N405" s="13">
        <f t="shared" si="152"/>
        <v>444.42</v>
      </c>
      <c r="O405" s="13"/>
      <c r="P405" s="13">
        <f t="shared" si="148"/>
        <v>1153.4098</v>
      </c>
      <c r="Q405" s="11">
        <v>0</v>
      </c>
      <c r="R405" s="11">
        <f t="shared" si="153"/>
        <v>259.63</v>
      </c>
      <c r="S405" s="11">
        <f>VLOOKUP(C405,[11]Sheet3!$A:$B,2,0)</f>
        <v>48.81</v>
      </c>
      <c r="T405" s="11">
        <f t="shared" si="154"/>
        <v>9.74</v>
      </c>
      <c r="U405" s="13">
        <f t="shared" si="158"/>
        <v>104.57</v>
      </c>
      <c r="V405" s="13"/>
      <c r="W405" s="11">
        <f t="shared" si="155"/>
        <v>422.75</v>
      </c>
      <c r="X405" s="11">
        <f t="shared" si="156"/>
        <v>1576.1598</v>
      </c>
      <c r="Y405" s="11"/>
      <c r="AB405" s="2">
        <f t="shared" si="159"/>
        <v>519.264</v>
      </c>
      <c r="AC405" s="2">
        <f t="shared" si="160"/>
        <v>0</v>
      </c>
      <c r="AD405" s="2">
        <f t="shared" si="145"/>
        <v>259.63</v>
      </c>
      <c r="AE405" s="35" t="str">
        <f>VLOOKUP(C405,[7]export!$B$1:$I$388,8,0)</f>
        <v>243.36</v>
      </c>
      <c r="AF405" s="2">
        <f>VLOOKUP(C405,[8]Sheet1!$B$1:$K$500,9,0)</f>
        <v>9.13</v>
      </c>
      <c r="AG405" s="2">
        <f t="shared" si="146"/>
        <v>0.609999999999999</v>
      </c>
      <c r="AH405" s="2">
        <f>VLOOKUP(C405,'2021.06'!$C$2:$M$500,9,0)</f>
        <v>424.17</v>
      </c>
      <c r="AI405" s="2">
        <f>VLOOKUP(D405,'2021.07'!$D$2:$M$435,7,0)</f>
        <v>21.301</v>
      </c>
      <c r="AJ405" s="2">
        <f t="shared" si="149"/>
        <v>-1.4168</v>
      </c>
      <c r="AL405" s="2" t="str">
        <f>VLOOKUP(D405,[9]Sheet1!$C$1:$H$500,6,0)</f>
        <v>正常应缴</v>
      </c>
    </row>
    <row r="406" s="2" customFormat="1" ht="20" customHeight="1" spans="1:38">
      <c r="A406" s="38">
        <f t="shared" si="141"/>
        <v>403</v>
      </c>
      <c r="B406" s="41"/>
      <c r="C406" s="84" t="s">
        <v>1075</v>
      </c>
      <c r="D406" s="56" t="s">
        <v>1076</v>
      </c>
      <c r="E406" s="11">
        <v>3245.4</v>
      </c>
      <c r="F406" s="11">
        <f>VLOOKUP(C406,'[11]9月'!$B:$Q,16,0)</f>
        <v>3245.4</v>
      </c>
      <c r="G406" s="11">
        <v>3245.4</v>
      </c>
      <c r="H406" s="54">
        <v>5228.42</v>
      </c>
      <c r="I406" s="11">
        <f t="shared" si="150"/>
        <v>58.42</v>
      </c>
      <c r="J406" s="11">
        <f>VLOOKUP(C406,[10]补收!$G$2454:$H$2869,2,0)</f>
        <v>10.98</v>
      </c>
      <c r="K406" s="11">
        <f t="shared" si="151"/>
        <v>519.264</v>
      </c>
      <c r="L406" s="11">
        <f>VLOOKUP(C406,[11]Sheet3!$L$1:$O$352,4,0)</f>
        <v>97.608</v>
      </c>
      <c r="M406" s="11">
        <f t="shared" si="157"/>
        <v>22.7178</v>
      </c>
      <c r="N406" s="13">
        <f t="shared" si="152"/>
        <v>444.42</v>
      </c>
      <c r="O406" s="13"/>
      <c r="P406" s="13">
        <f t="shared" si="148"/>
        <v>1153.4098</v>
      </c>
      <c r="Q406" s="11">
        <v>0</v>
      </c>
      <c r="R406" s="11">
        <f t="shared" si="153"/>
        <v>259.63</v>
      </c>
      <c r="S406" s="11">
        <f>VLOOKUP(C406,[11]Sheet3!$A:$B,2,0)</f>
        <v>48.81</v>
      </c>
      <c r="T406" s="11">
        <f t="shared" si="154"/>
        <v>9.74</v>
      </c>
      <c r="U406" s="13">
        <f t="shared" si="158"/>
        <v>104.57</v>
      </c>
      <c r="V406" s="13"/>
      <c r="W406" s="11">
        <f t="shared" si="155"/>
        <v>422.75</v>
      </c>
      <c r="X406" s="11">
        <f t="shared" si="156"/>
        <v>1576.1598</v>
      </c>
      <c r="Y406" s="11"/>
      <c r="AB406" s="2">
        <f t="shared" si="159"/>
        <v>519.264</v>
      </c>
      <c r="AC406" s="2">
        <f t="shared" si="160"/>
        <v>0</v>
      </c>
      <c r="AD406" s="2">
        <f t="shared" si="145"/>
        <v>259.63</v>
      </c>
      <c r="AE406" s="35" t="str">
        <f>VLOOKUP(C406,[7]export!$B$1:$I$388,8,0)</f>
        <v>243.36</v>
      </c>
      <c r="AF406" s="2">
        <f>VLOOKUP(C406,[8]Sheet1!$B$1:$K$500,9,0)</f>
        <v>9.13</v>
      </c>
      <c r="AG406" s="2">
        <f t="shared" si="146"/>
        <v>0.609999999999999</v>
      </c>
      <c r="AH406" s="2">
        <f>VLOOKUP(C406,'2021.06'!$C$2:$M$500,9,0)</f>
        <v>424.17</v>
      </c>
      <c r="AI406" s="2">
        <f>VLOOKUP(D406,'2021.07'!$D$2:$M$435,7,0)</f>
        <v>21.301</v>
      </c>
      <c r="AJ406" s="2">
        <f t="shared" si="149"/>
        <v>-1.4168</v>
      </c>
      <c r="AL406" s="2" t="str">
        <f>VLOOKUP(D406,[9]Sheet1!$C$1:$H$500,6,0)</f>
        <v>正常应缴</v>
      </c>
    </row>
    <row r="407" s="2" customFormat="1" ht="20" customHeight="1" spans="1:38">
      <c r="A407" s="38">
        <f t="shared" ref="A407:A412" si="161">ROW()-3</f>
        <v>404</v>
      </c>
      <c r="B407" s="41"/>
      <c r="C407" s="60" t="s">
        <v>1079</v>
      </c>
      <c r="D407" s="58" t="s">
        <v>1080</v>
      </c>
      <c r="E407" s="11">
        <v>3245.4</v>
      </c>
      <c r="F407" s="11">
        <f>VLOOKUP(C407,'[11]9月'!$B:$Q,16,0)</f>
        <v>3245.4</v>
      </c>
      <c r="G407" s="11">
        <v>3245.4</v>
      </c>
      <c r="H407" s="54">
        <v>5228.42</v>
      </c>
      <c r="I407" s="11">
        <f t="shared" si="150"/>
        <v>58.42</v>
      </c>
      <c r="J407" s="11">
        <f>VLOOKUP(C407,[10]补收!$G$2454:$H$2869,2,0)</f>
        <v>10.98</v>
      </c>
      <c r="K407" s="11">
        <f t="shared" si="151"/>
        <v>519.264</v>
      </c>
      <c r="L407" s="11">
        <f>VLOOKUP(C407,[11]Sheet3!$L$1:$O$352,4,0)</f>
        <v>97.608</v>
      </c>
      <c r="M407" s="11">
        <f t="shared" si="157"/>
        <v>22.7178</v>
      </c>
      <c r="N407" s="13">
        <f t="shared" si="152"/>
        <v>444.42</v>
      </c>
      <c r="O407" s="13"/>
      <c r="P407" s="13">
        <f t="shared" si="148"/>
        <v>1153.4098</v>
      </c>
      <c r="Q407" s="11">
        <v>0</v>
      </c>
      <c r="R407" s="11">
        <f t="shared" si="153"/>
        <v>259.63</v>
      </c>
      <c r="S407" s="11">
        <f>VLOOKUP(C407,[11]Sheet3!$A:$B,2,0)</f>
        <v>48.81</v>
      </c>
      <c r="T407" s="11">
        <f t="shared" si="154"/>
        <v>9.74</v>
      </c>
      <c r="U407" s="13">
        <f t="shared" si="158"/>
        <v>104.57</v>
      </c>
      <c r="V407" s="13"/>
      <c r="W407" s="11">
        <f t="shared" si="155"/>
        <v>422.75</v>
      </c>
      <c r="X407" s="11">
        <f t="shared" si="156"/>
        <v>1576.1598</v>
      </c>
      <c r="Y407" s="11"/>
      <c r="AB407" s="2">
        <f t="shared" si="159"/>
        <v>519.264</v>
      </c>
      <c r="AC407" s="2">
        <f t="shared" si="160"/>
        <v>0</v>
      </c>
      <c r="AD407" s="2">
        <f t="shared" ref="AD407:AD409" si="162">R407-AC407</f>
        <v>259.63</v>
      </c>
      <c r="AE407" s="35" t="str">
        <f>VLOOKUP(C407,[7]export!$B$1:$I$388,8,0)</f>
        <v>243.36</v>
      </c>
      <c r="AF407" s="2">
        <f>VLOOKUP(C407,[8]Sheet1!$B$1:$K$500,9,0)</f>
        <v>9.13</v>
      </c>
      <c r="AG407" s="2">
        <f>T407-AF407</f>
        <v>0.609999999999999</v>
      </c>
      <c r="AH407" s="2">
        <f>VLOOKUP(C407,'2021.06'!$C$2:$M$500,9,0)</f>
        <v>424.17</v>
      </c>
      <c r="AI407" s="2">
        <f>VLOOKUP(D407,'2021.07'!$D$2:$M$435,7,0)</f>
        <v>21.301</v>
      </c>
      <c r="AJ407" s="2">
        <f t="shared" si="149"/>
        <v>-1.4168</v>
      </c>
      <c r="AL407" s="2" t="str">
        <f>VLOOKUP(D407,[9]Sheet1!$C$1:$H$500,6,0)</f>
        <v>正常应缴</v>
      </c>
    </row>
    <row r="408" s="2" customFormat="1" ht="20" customHeight="1" spans="1:38">
      <c r="A408" s="38">
        <f t="shared" si="161"/>
        <v>405</v>
      </c>
      <c r="B408" s="41"/>
      <c r="C408" s="60" t="s">
        <v>1081</v>
      </c>
      <c r="D408" s="58" t="s">
        <v>1082</v>
      </c>
      <c r="E408" s="11">
        <v>3245.4</v>
      </c>
      <c r="F408" s="11">
        <f>VLOOKUP(C408,'[11]9月'!$B:$Q,16,0)</f>
        <v>3245.4</v>
      </c>
      <c r="G408" s="11">
        <v>3245.4</v>
      </c>
      <c r="H408" s="54">
        <v>5228.42</v>
      </c>
      <c r="I408" s="11">
        <f t="shared" si="150"/>
        <v>58.42</v>
      </c>
      <c r="J408" s="11">
        <f>VLOOKUP(C408,[10]补收!$G$2454:$H$2869,2,0)</f>
        <v>10.98</v>
      </c>
      <c r="K408" s="11">
        <f t="shared" si="151"/>
        <v>519.264</v>
      </c>
      <c r="L408" s="11">
        <f>VLOOKUP(C408,[11]Sheet3!$L$1:$O$352,4,0)</f>
        <v>97.608</v>
      </c>
      <c r="M408" s="11">
        <f t="shared" si="157"/>
        <v>22.7178</v>
      </c>
      <c r="N408" s="13">
        <f t="shared" si="152"/>
        <v>444.42</v>
      </c>
      <c r="O408" s="13"/>
      <c r="P408" s="13">
        <f t="shared" si="148"/>
        <v>1153.4098</v>
      </c>
      <c r="Q408" s="11">
        <v>0</v>
      </c>
      <c r="R408" s="11">
        <f t="shared" si="153"/>
        <v>259.63</v>
      </c>
      <c r="S408" s="11">
        <f>VLOOKUP(C408,[11]Sheet3!$A:$B,2,0)</f>
        <v>48.81</v>
      </c>
      <c r="T408" s="11">
        <f t="shared" si="154"/>
        <v>9.74</v>
      </c>
      <c r="U408" s="13">
        <f t="shared" si="158"/>
        <v>104.57</v>
      </c>
      <c r="V408" s="13"/>
      <c r="W408" s="11">
        <f t="shared" si="155"/>
        <v>422.75</v>
      </c>
      <c r="X408" s="11">
        <f t="shared" si="156"/>
        <v>1576.1598</v>
      </c>
      <c r="Y408" s="11"/>
      <c r="AB408" s="2">
        <f t="shared" si="159"/>
        <v>519.264</v>
      </c>
      <c r="AC408" s="2">
        <f t="shared" si="160"/>
        <v>0</v>
      </c>
      <c r="AD408" s="2">
        <f t="shared" si="162"/>
        <v>259.63</v>
      </c>
      <c r="AE408" s="35" t="str">
        <f>VLOOKUP(C408,[7]export!$B$1:$I$388,8,0)</f>
        <v>243.36</v>
      </c>
      <c r="AF408" s="2">
        <f>VLOOKUP(C408,[8]Sheet1!$B$1:$K$500,9,0)</f>
        <v>9.13</v>
      </c>
      <c r="AG408" s="2">
        <f>T408-AF408</f>
        <v>0.609999999999999</v>
      </c>
      <c r="AH408" s="2">
        <f>VLOOKUP(C408,'2021.06'!$C$2:$M$500,9,0)</f>
        <v>444.42</v>
      </c>
      <c r="AI408" s="2">
        <f>VLOOKUP(D408,'2021.07'!$D$2:$M$435,7,0)</f>
        <v>21.301</v>
      </c>
      <c r="AJ408" s="2">
        <f t="shared" si="149"/>
        <v>-1.4168</v>
      </c>
      <c r="AL408" s="2" t="str">
        <f>VLOOKUP(D408,[9]Sheet1!$C$1:$H$500,6,0)</f>
        <v>正常应缴</v>
      </c>
    </row>
    <row r="409" s="2" customFormat="1" ht="20" customHeight="1" spans="1:38">
      <c r="A409" s="38">
        <f t="shared" si="161"/>
        <v>406</v>
      </c>
      <c r="B409" s="59"/>
      <c r="C409" s="60" t="s">
        <v>1085</v>
      </c>
      <c r="D409" s="58" t="s">
        <v>1086</v>
      </c>
      <c r="E409" s="11">
        <v>3245.4</v>
      </c>
      <c r="F409" s="11">
        <f>VLOOKUP(C409,'[11]9月'!$B:$Q,16,0)</f>
        <v>3245.4</v>
      </c>
      <c r="G409" s="11">
        <v>3245.4</v>
      </c>
      <c r="H409" s="54">
        <v>5228.42</v>
      </c>
      <c r="I409" s="11">
        <f t="shared" si="150"/>
        <v>58.42</v>
      </c>
      <c r="J409" s="11">
        <f>VLOOKUP(C409,[10]补收!$G$2454:$H$2869,2,0)</f>
        <v>10.98</v>
      </c>
      <c r="K409" s="11">
        <f t="shared" si="151"/>
        <v>519.264</v>
      </c>
      <c r="L409" s="11">
        <f>VLOOKUP(C409,[11]Sheet3!$L$1:$O$352,4,0)</f>
        <v>97.608</v>
      </c>
      <c r="M409" s="11">
        <f t="shared" si="157"/>
        <v>22.7178</v>
      </c>
      <c r="N409" s="13">
        <f t="shared" si="152"/>
        <v>444.42</v>
      </c>
      <c r="O409" s="13"/>
      <c r="P409" s="13">
        <f t="shared" si="148"/>
        <v>1153.4098</v>
      </c>
      <c r="Q409" s="11">
        <v>0</v>
      </c>
      <c r="R409" s="11">
        <f t="shared" si="153"/>
        <v>259.63</v>
      </c>
      <c r="S409" s="11">
        <f>VLOOKUP(C409,[11]Sheet3!$A:$B,2,0)</f>
        <v>48.81</v>
      </c>
      <c r="T409" s="11">
        <f t="shared" si="154"/>
        <v>9.74</v>
      </c>
      <c r="U409" s="13">
        <f t="shared" si="158"/>
        <v>104.57</v>
      </c>
      <c r="V409" s="13"/>
      <c r="W409" s="11">
        <f t="shared" si="155"/>
        <v>422.75</v>
      </c>
      <c r="X409" s="11">
        <f t="shared" si="156"/>
        <v>1576.1598</v>
      </c>
      <c r="Y409" s="11"/>
      <c r="AB409" s="2">
        <f t="shared" si="159"/>
        <v>519.264</v>
      </c>
      <c r="AC409" s="2">
        <f t="shared" si="160"/>
        <v>0</v>
      </c>
      <c r="AD409" s="2">
        <f t="shared" si="162"/>
        <v>259.63</v>
      </c>
      <c r="AE409" s="35" t="str">
        <f>VLOOKUP(C409,[7]export!$B$1:$I$388,8,0)</f>
        <v>243.36</v>
      </c>
      <c r="AF409" s="2">
        <f>VLOOKUP(C409,[8]Sheet1!$B$1:$K$500,9,0)</f>
        <v>9.13</v>
      </c>
      <c r="AG409" s="2">
        <f>T409-AF409</f>
        <v>0.609999999999999</v>
      </c>
      <c r="AH409" s="2">
        <f>VLOOKUP(C409,'2021.06'!$C$2:$M$500,9,0)</f>
        <v>424.17</v>
      </c>
      <c r="AI409" s="2">
        <f>VLOOKUP(D409,'2021.07'!$D$2:$M$435,7,0)</f>
        <v>21.301</v>
      </c>
      <c r="AJ409" s="2">
        <f t="shared" si="149"/>
        <v>-1.4168</v>
      </c>
      <c r="AL409" s="2" t="str">
        <f>VLOOKUP(D409,[9]Sheet1!$C$1:$H$500,6,0)</f>
        <v>正常应缴</v>
      </c>
    </row>
    <row r="410" s="2" customFormat="1" ht="20" customHeight="1" spans="1:38">
      <c r="A410" s="38">
        <f t="shared" si="161"/>
        <v>407</v>
      </c>
      <c r="B410" s="59"/>
      <c r="C410" s="60" t="s">
        <v>1160</v>
      </c>
      <c r="D410" s="56" t="s">
        <v>1161</v>
      </c>
      <c r="E410" s="11">
        <v>3245.4</v>
      </c>
      <c r="F410" s="11">
        <f>VLOOKUP(C410,'[11]9月'!$B:$Q,16,0)</f>
        <v>3245.4</v>
      </c>
      <c r="G410" s="11">
        <v>3245.4</v>
      </c>
      <c r="H410" s="54">
        <v>5228.42</v>
      </c>
      <c r="I410" s="11">
        <f t="shared" si="150"/>
        <v>58.42</v>
      </c>
      <c r="J410" s="11">
        <f>VLOOKUP(C410,[10]补收!$G$2454:$H$2869,2,0)</f>
        <v>7.32</v>
      </c>
      <c r="K410" s="11">
        <f t="shared" si="151"/>
        <v>519.264</v>
      </c>
      <c r="L410" s="11">
        <f>VLOOKUP(C410,[11]Sheet3!$L$1:$O$352,4,0)</f>
        <v>65.072</v>
      </c>
      <c r="M410" s="11">
        <f t="shared" si="157"/>
        <v>22.7178</v>
      </c>
      <c r="N410" s="13">
        <f t="shared" si="152"/>
        <v>444.42</v>
      </c>
      <c r="O410" s="13"/>
      <c r="P410" s="13">
        <f t="shared" si="148"/>
        <v>1117.2138</v>
      </c>
      <c r="Q410" s="11">
        <v>0</v>
      </c>
      <c r="R410" s="11">
        <f t="shared" si="153"/>
        <v>259.63</v>
      </c>
      <c r="S410" s="11">
        <f>VLOOKUP(C410,[11]Sheet3!$A:$B,2,0)</f>
        <v>32.54</v>
      </c>
      <c r="T410" s="11">
        <f t="shared" si="154"/>
        <v>9.74</v>
      </c>
      <c r="U410" s="13">
        <f t="shared" si="158"/>
        <v>104.57</v>
      </c>
      <c r="V410" s="13"/>
      <c r="W410" s="11">
        <f t="shared" si="155"/>
        <v>406.48</v>
      </c>
      <c r="X410" s="11">
        <f t="shared" si="156"/>
        <v>1523.6938</v>
      </c>
      <c r="Y410" s="11"/>
      <c r="AB410" s="2">
        <f t="shared" si="159"/>
        <v>519.264</v>
      </c>
      <c r="AC410" s="2">
        <f t="shared" si="160"/>
        <v>0</v>
      </c>
      <c r="AE410" s="35" t="str">
        <f>VLOOKUP(C410,[7]export!$B$1:$I$388,8,0)</f>
        <v>243.36</v>
      </c>
      <c r="AF410" s="2">
        <f>VLOOKUP(C410,[8]Sheet1!$B$1:$K$500,9,0)</f>
        <v>9.13</v>
      </c>
      <c r="AG410" s="2">
        <f>T410-AF410</f>
        <v>0.609999999999999</v>
      </c>
      <c r="AH410" s="2" t="e">
        <f>VLOOKUP(C410,'2021.06'!$C$2:$M$500,9,0)</f>
        <v>#N/A</v>
      </c>
      <c r="AI410" s="2">
        <f>VLOOKUP(D410,'2021.07'!$D$2:$M$435,7,0)</f>
        <v>21.301</v>
      </c>
      <c r="AJ410" s="2">
        <f t="shared" si="149"/>
        <v>-1.4168</v>
      </c>
      <c r="AL410" s="2" t="str">
        <f>VLOOKUP(D410,[9]Sheet1!$C$1:$H$500,6,0)</f>
        <v>正常应缴</v>
      </c>
    </row>
    <row r="411" s="2" customFormat="1" ht="20" customHeight="1" spans="1:38">
      <c r="A411" s="38">
        <f t="shared" si="161"/>
        <v>408</v>
      </c>
      <c r="B411" s="59"/>
      <c r="C411" s="60" t="s">
        <v>598</v>
      </c>
      <c r="D411" s="58" t="s">
        <v>599</v>
      </c>
      <c r="E411" s="11">
        <v>3245.4</v>
      </c>
      <c r="F411" s="11">
        <f>VLOOKUP(C411,'[11]9月'!$B:$Q,16,0)</f>
        <v>3245.4</v>
      </c>
      <c r="G411" s="11">
        <v>3245.4</v>
      </c>
      <c r="H411" s="54">
        <v>5228.42</v>
      </c>
      <c r="I411" s="11">
        <f t="shared" si="150"/>
        <v>58.42</v>
      </c>
      <c r="J411" s="11">
        <f>VLOOKUP(C411,[10]补收!$G$2454:$H$2869,2,0)</f>
        <v>29.43</v>
      </c>
      <c r="K411" s="11">
        <f t="shared" si="151"/>
        <v>519.264</v>
      </c>
      <c r="L411" s="11">
        <f>VLOOKUP(C411,[11]Sheet3!$L$1:$O$352,4,0)</f>
        <v>261.488</v>
      </c>
      <c r="M411" s="11">
        <f t="shared" si="157"/>
        <v>22.7178</v>
      </c>
      <c r="N411" s="13">
        <f t="shared" si="152"/>
        <v>444.42</v>
      </c>
      <c r="O411" s="13"/>
      <c r="P411" s="13">
        <f t="shared" si="148"/>
        <v>1335.7398</v>
      </c>
      <c r="Q411" s="11">
        <v>0</v>
      </c>
      <c r="R411" s="11">
        <f t="shared" si="153"/>
        <v>259.63</v>
      </c>
      <c r="S411" s="11">
        <f>VLOOKUP(C411,[11]Sheet3!$A:$B,2,0)</f>
        <v>130.73</v>
      </c>
      <c r="T411" s="11">
        <f t="shared" si="154"/>
        <v>9.74</v>
      </c>
      <c r="U411" s="13">
        <f t="shared" si="158"/>
        <v>104.57</v>
      </c>
      <c r="V411" s="13"/>
      <c r="W411" s="11">
        <f t="shared" si="155"/>
        <v>504.67</v>
      </c>
      <c r="X411" s="11">
        <f t="shared" si="156"/>
        <v>1840.4098</v>
      </c>
      <c r="Y411" s="11"/>
      <c r="AB411" s="2">
        <f t="shared" si="159"/>
        <v>519.264</v>
      </c>
      <c r="AC411" s="2">
        <f t="shared" si="160"/>
        <v>0</v>
      </c>
      <c r="AE411" s="35" t="str">
        <f>VLOOKUP(C411,[7]export!$B$1:$I$388,8,0)</f>
        <v>243.36</v>
      </c>
      <c r="AF411" s="2">
        <f>VLOOKUP(C411,[8]Sheet1!$B$1:$K$500,9,0)</f>
        <v>9.13</v>
      </c>
      <c r="AG411" s="2">
        <f>T411-AF411</f>
        <v>0.609999999999999</v>
      </c>
      <c r="AH411" s="2" t="e">
        <f>VLOOKUP(C411,'2021.06'!$C$2:$M$500,9,0)</f>
        <v>#N/A</v>
      </c>
      <c r="AI411" s="2">
        <f>VLOOKUP(D411,'2021.07'!$D$2:$M$435,7,0)</f>
        <v>21.301</v>
      </c>
      <c r="AJ411" s="2">
        <f t="shared" si="149"/>
        <v>-1.4168</v>
      </c>
      <c r="AL411" s="2" t="str">
        <f>VLOOKUP(D411,[9]Sheet1!$C$1:$H$500,6,0)</f>
        <v>正常应缴</v>
      </c>
    </row>
    <row r="412" s="2" customFormat="1" ht="20" customHeight="1" spans="1:31">
      <c r="A412" s="38">
        <f t="shared" si="161"/>
        <v>409</v>
      </c>
      <c r="B412" s="59"/>
      <c r="C412" s="60" t="s">
        <v>1270</v>
      </c>
      <c r="D412" s="58" t="s">
        <v>1271</v>
      </c>
      <c r="E412" s="11">
        <v>3245.4</v>
      </c>
      <c r="F412" s="11">
        <f>VLOOKUP(C412,'[11]9月'!$B:$Q,16,0)</f>
        <v>3245.4</v>
      </c>
      <c r="G412" s="11">
        <v>3245.4</v>
      </c>
      <c r="H412" s="54">
        <v>5228.42</v>
      </c>
      <c r="I412" s="11">
        <f t="shared" si="150"/>
        <v>58.42</v>
      </c>
      <c r="J412" s="11">
        <v>0</v>
      </c>
      <c r="K412" s="11">
        <f t="shared" si="151"/>
        <v>519.264</v>
      </c>
      <c r="L412" s="11">
        <v>0</v>
      </c>
      <c r="M412" s="11">
        <f t="shared" si="157"/>
        <v>22.7178</v>
      </c>
      <c r="N412" s="13">
        <f t="shared" si="152"/>
        <v>444.42</v>
      </c>
      <c r="O412" s="13">
        <v>54</v>
      </c>
      <c r="P412" s="13">
        <f t="shared" si="148"/>
        <v>1098.8218</v>
      </c>
      <c r="Q412" s="11">
        <v>0</v>
      </c>
      <c r="R412" s="11">
        <f t="shared" si="153"/>
        <v>259.63</v>
      </c>
      <c r="S412" s="11">
        <v>0</v>
      </c>
      <c r="T412" s="11">
        <f t="shared" si="154"/>
        <v>9.74</v>
      </c>
      <c r="U412" s="13">
        <f t="shared" si="158"/>
        <v>104.57</v>
      </c>
      <c r="V412" s="13">
        <v>54</v>
      </c>
      <c r="W412" s="11">
        <f t="shared" si="155"/>
        <v>427.94</v>
      </c>
      <c r="X412" s="11">
        <f t="shared" si="156"/>
        <v>1526.7618</v>
      </c>
      <c r="Y412" s="11"/>
      <c r="AE412" s="35"/>
    </row>
    <row r="413" s="3" customFormat="1" spans="1:36">
      <c r="A413" s="34" t="s">
        <v>16</v>
      </c>
      <c r="B413" s="63" t="s">
        <v>1272</v>
      </c>
      <c r="C413" s="63"/>
      <c r="D413" s="64"/>
      <c r="E413" s="64">
        <f t="shared" ref="E413:L413" si="163">SUM(E4:E412)</f>
        <v>1337234.09</v>
      </c>
      <c r="F413" s="64">
        <f t="shared" si="163"/>
        <v>1252853.69</v>
      </c>
      <c r="G413" s="64">
        <f t="shared" si="163"/>
        <v>1256099.09</v>
      </c>
      <c r="H413" s="64">
        <f t="shared" si="163"/>
        <v>1939743.81999999</v>
      </c>
      <c r="I413" s="64">
        <f t="shared" si="163"/>
        <v>24071.3099999998</v>
      </c>
      <c r="J413" s="64">
        <f t="shared" si="163"/>
        <v>15219.2799999999</v>
      </c>
      <c r="K413" s="64">
        <f t="shared" si="163"/>
        <v>200456.590399999</v>
      </c>
      <c r="L413" s="64">
        <f t="shared" si="163"/>
        <v>133003.4528</v>
      </c>
      <c r="M413" s="64">
        <f t="shared" ref="M413:X413" si="164">SUM(M4:M412)</f>
        <v>8792.69363000006</v>
      </c>
      <c r="N413" s="64">
        <f t="shared" si="164"/>
        <v>164879.820000001</v>
      </c>
      <c r="O413" s="64">
        <f t="shared" si="164"/>
        <v>756</v>
      </c>
      <c r="P413" s="64">
        <f t="shared" si="164"/>
        <v>546374.124230002</v>
      </c>
      <c r="Q413" s="64">
        <f t="shared" si="164"/>
        <v>0</v>
      </c>
      <c r="R413" s="64">
        <f t="shared" si="164"/>
        <v>100227.57</v>
      </c>
      <c r="S413" s="64">
        <f t="shared" si="164"/>
        <v>66492.1799999996</v>
      </c>
      <c r="T413" s="64">
        <f t="shared" si="164"/>
        <v>3769.68999999996</v>
      </c>
      <c r="U413" s="64">
        <f t="shared" si="164"/>
        <v>38795.4699999999</v>
      </c>
      <c r="V413" s="64">
        <f t="shared" si="164"/>
        <v>756</v>
      </c>
      <c r="W413" s="64">
        <f t="shared" si="164"/>
        <v>210040.91</v>
      </c>
      <c r="X413" s="64">
        <f t="shared" si="164"/>
        <v>756415.034229998</v>
      </c>
      <c r="Y413" s="72"/>
      <c r="Z413" s="2"/>
      <c r="AA413" s="2"/>
      <c r="AE413" s="35"/>
      <c r="AG413" s="2">
        <f>T413-AF413</f>
        <v>3769.68999999996</v>
      </c>
      <c r="AH413" s="2" t="e">
        <f>VLOOKUP(C413,'2021.06'!C432:M930,9,0)</f>
        <v>#N/A</v>
      </c>
      <c r="AI413" s="2" t="e">
        <f>VLOOKUP(D413,'2021.07'!$D$2:$M$435,7,0)</f>
        <v>#N/A</v>
      </c>
      <c r="AJ413" s="2" t="e">
        <f>AI413-M413</f>
        <v>#N/A</v>
      </c>
    </row>
    <row r="414" spans="1:31">
      <c r="A414" s="41"/>
      <c r="B414" s="41"/>
      <c r="E414" s="41"/>
      <c r="S414" s="101"/>
      <c r="AE414" s="35"/>
    </row>
    <row r="415" spans="1:31">
      <c r="A415" s="66" t="s">
        <v>713</v>
      </c>
      <c r="B415" s="66"/>
      <c r="C415" s="66">
        <f>I413</f>
        <v>24071.3099999998</v>
      </c>
      <c r="D415" s="66"/>
      <c r="E415" s="66"/>
      <c r="S415" s="101"/>
      <c r="AE415" s="35"/>
    </row>
    <row r="416" spans="1:31">
      <c r="A416" s="66" t="s">
        <v>1230</v>
      </c>
      <c r="B416" s="66"/>
      <c r="C416" s="66">
        <v>15854.46</v>
      </c>
      <c r="D416" s="66"/>
      <c r="E416" s="66"/>
      <c r="S416" s="101"/>
      <c r="AE416" s="35"/>
    </row>
    <row r="417" spans="1:31">
      <c r="A417" s="66" t="s">
        <v>714</v>
      </c>
      <c r="B417" s="66"/>
      <c r="C417" s="66">
        <f>K413+R413</f>
        <v>300684.160399999</v>
      </c>
      <c r="D417" s="66"/>
      <c r="E417" s="66"/>
      <c r="S417" s="101"/>
      <c r="AE417" s="35"/>
    </row>
    <row r="418" spans="1:31">
      <c r="A418" s="66" t="s">
        <v>1231</v>
      </c>
      <c r="B418" s="66"/>
      <c r="C418" s="66">
        <f>L413+S413</f>
        <v>199495.632799999</v>
      </c>
      <c r="D418" s="66"/>
      <c r="E418" s="66"/>
      <c r="S418" s="101"/>
      <c r="AE418" s="102"/>
    </row>
    <row r="419" spans="1:19">
      <c r="A419" s="66" t="s">
        <v>715</v>
      </c>
      <c r="B419" s="66"/>
      <c r="C419" s="66">
        <f>M413+T413</f>
        <v>12562.38363</v>
      </c>
      <c r="D419" s="66"/>
      <c r="E419" s="66"/>
      <c r="S419" s="101"/>
    </row>
    <row r="420" spans="1:28">
      <c r="A420" s="68" t="s">
        <v>716</v>
      </c>
      <c r="B420" s="68"/>
      <c r="C420" s="66">
        <f>N413+U413</f>
        <v>203675.29</v>
      </c>
      <c r="D420" s="66"/>
      <c r="E420" s="68"/>
      <c r="S420" s="101"/>
      <c r="AB420" s="103"/>
    </row>
    <row r="421" spans="1:19">
      <c r="A421" s="68" t="s">
        <v>912</v>
      </c>
      <c r="B421" s="68"/>
      <c r="C421" s="66">
        <f>O413+V413</f>
        <v>1512</v>
      </c>
      <c r="D421" s="66"/>
      <c r="E421" s="68"/>
      <c r="S421" s="101"/>
    </row>
    <row r="422" spans="1:25">
      <c r="A422" s="70" t="s">
        <v>717</v>
      </c>
      <c r="B422" s="70"/>
      <c r="C422" s="90"/>
      <c r="D422" s="9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V422" s="2"/>
      <c r="W422" s="2"/>
      <c r="X422" s="2"/>
      <c r="Y422" s="2"/>
    </row>
    <row r="423" spans="1:25">
      <c r="A423" s="70"/>
      <c r="B423" s="70"/>
      <c r="C423" s="90"/>
      <c r="D423" s="9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V423" s="2"/>
      <c r="W423" s="2"/>
      <c r="X423" s="2"/>
      <c r="Y423" s="2"/>
    </row>
    <row r="424" spans="1:25">
      <c r="A424" s="70"/>
      <c r="B424" s="70"/>
      <c r="C424" s="90"/>
      <c r="D424" s="9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V424" s="2"/>
      <c r="W424" s="2"/>
      <c r="X424" s="2"/>
      <c r="Y424" s="2"/>
    </row>
    <row r="425" spans="1:25">
      <c r="A425" s="70"/>
      <c r="B425" s="70"/>
      <c r="C425" s="90"/>
      <c r="D425" s="9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V425" s="2"/>
      <c r="W425" s="2"/>
      <c r="X425" s="2"/>
      <c r="Y425" s="2"/>
    </row>
    <row r="426" spans="1:25">
      <c r="A426" s="70"/>
      <c r="B426" s="70"/>
      <c r="C426" s="90"/>
      <c r="D426" s="9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V426" s="2"/>
      <c r="W426" s="2"/>
      <c r="X426" s="2"/>
      <c r="Y426" s="2"/>
    </row>
    <row r="427" spans="1:24">
      <c r="A427" s="70"/>
      <c r="B427" s="70"/>
      <c r="C427" s="90"/>
      <c r="D427" s="9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11"/>
      <c r="T427" s="70"/>
      <c r="U427" s="70"/>
      <c r="V427" s="70"/>
      <c r="W427" s="70"/>
      <c r="X427" s="70"/>
    </row>
    <row r="428" spans="19:19">
      <c r="S428" s="11"/>
    </row>
    <row r="429" spans="19:19">
      <c r="S429" s="11"/>
    </row>
    <row r="430" spans="19:19">
      <c r="S430" s="11"/>
    </row>
    <row r="431" spans="19:19">
      <c r="S431" s="11"/>
    </row>
    <row r="432" spans="19:19">
      <c r="S432" s="11"/>
    </row>
    <row r="433" spans="19:19">
      <c r="S433" s="11"/>
    </row>
    <row r="434" s="73" customFormat="1" ht="20" customHeight="1" spans="1:34">
      <c r="A434" s="91"/>
      <c r="B434" s="13"/>
      <c r="C434" s="13" t="s">
        <v>188</v>
      </c>
      <c r="D434" s="13" t="s">
        <v>189</v>
      </c>
      <c r="E434" s="13"/>
      <c r="F434" s="13"/>
      <c r="G434" s="13">
        <v>2837</v>
      </c>
      <c r="H434" s="13">
        <v>5228.42</v>
      </c>
      <c r="I434" s="13">
        <f>ROUND(F434*0.018,2)</f>
        <v>0</v>
      </c>
      <c r="J434" s="13">
        <f>VLOOKUP(C434,[10]补收!$G$2454:$H$2869,2,0)</f>
        <v>58.96</v>
      </c>
      <c r="K434" s="13">
        <f>F434*0.16</f>
        <v>0</v>
      </c>
      <c r="L434" s="13"/>
      <c r="M434" s="13">
        <f>G434*0.007</f>
        <v>19.859</v>
      </c>
      <c r="N434" s="13">
        <f>ROUND(H434*0.085,2)</f>
        <v>444.42</v>
      </c>
      <c r="O434" s="13"/>
      <c r="P434" s="13">
        <f>SUM(I434:N434)</f>
        <v>523.239</v>
      </c>
      <c r="Q434" s="13">
        <v>0</v>
      </c>
      <c r="R434" s="13">
        <f>ROUND(F434*0.08,2)</f>
        <v>0</v>
      </c>
      <c r="S434" s="11">
        <v>0</v>
      </c>
      <c r="T434" s="13">
        <f>ROUND(G434*0.003,2)</f>
        <v>8.51</v>
      </c>
      <c r="U434" s="13">
        <f>ROUND(H434*0.02,2)</f>
        <v>104.57</v>
      </c>
      <c r="V434" s="13"/>
      <c r="W434" s="13">
        <f>SUM(Q434:U434)</f>
        <v>113.08</v>
      </c>
      <c r="X434" s="13">
        <f>P434+W434</f>
        <v>636.319</v>
      </c>
      <c r="Y434" s="104" t="s">
        <v>1168</v>
      </c>
      <c r="Z434" s="73" t="str">
        <f>VLOOKUP(D434,[3]汇总!I$2:J$326,2,0)</f>
        <v>√</v>
      </c>
      <c r="AA434" s="73">
        <f>VLOOKUP(D434,'[4]2021.05'!$E$5:$F$203,2,0)</f>
        <v>1790</v>
      </c>
      <c r="AB434" s="73">
        <f>K434*1</f>
        <v>0</v>
      </c>
      <c r="AC434" s="73">
        <f>K434-AB434</f>
        <v>0</v>
      </c>
      <c r="AD434" s="73">
        <f>R434-AC434</f>
        <v>0</v>
      </c>
      <c r="AE434" s="105" t="str">
        <f>VLOOKUP(C434,[7]export!$B$1:$I$388,8,0)</f>
        <v>226.9</v>
      </c>
      <c r="AF434" s="73">
        <f>VLOOKUP(C434,[8]Sheet1!$B$1:$K$500,9,0)</f>
        <v>8.51</v>
      </c>
      <c r="AG434" s="73">
        <f>T434-AF434</f>
        <v>0</v>
      </c>
      <c r="AH434" s="73">
        <f>VLOOKUP(C434,'2021.06'!$C$2:$M$500,9,0)</f>
        <v>424.17</v>
      </c>
    </row>
    <row r="435" s="73" customFormat="1" spans="1:34">
      <c r="A435" s="92"/>
      <c r="B435" s="92"/>
      <c r="C435" s="13" t="s">
        <v>538</v>
      </c>
      <c r="D435" s="13" t="s">
        <v>539</v>
      </c>
      <c r="E435" s="92"/>
      <c r="F435" s="13"/>
      <c r="G435" s="92">
        <v>2837</v>
      </c>
      <c r="H435" s="92">
        <v>5228.42</v>
      </c>
      <c r="I435" s="92">
        <v>51.05</v>
      </c>
      <c r="J435" s="13">
        <f>VLOOKUP(C435,[10]补收!$G$2454:$H$2869,2,0)</f>
        <v>58.96</v>
      </c>
      <c r="K435" s="92">
        <v>453.792</v>
      </c>
      <c r="L435" s="92"/>
      <c r="M435" s="92">
        <v>19.859</v>
      </c>
      <c r="N435" s="92">
        <v>444.42</v>
      </c>
      <c r="O435" s="92"/>
      <c r="P435" s="92">
        <v>969.121</v>
      </c>
      <c r="Q435" s="92">
        <v>0</v>
      </c>
      <c r="R435" s="92">
        <v>226.9</v>
      </c>
      <c r="S435" s="11">
        <v>0</v>
      </c>
      <c r="T435" s="92">
        <v>8.51</v>
      </c>
      <c r="U435" s="92">
        <v>104.57</v>
      </c>
      <c r="V435" s="92"/>
      <c r="W435" s="92">
        <v>339.98</v>
      </c>
      <c r="X435" s="92">
        <v>1309.101</v>
      </c>
      <c r="Y435" s="106"/>
      <c r="Z435" s="73" t="s">
        <v>1218</v>
      </c>
      <c r="AA435" s="73">
        <v>4180</v>
      </c>
      <c r="AB435" s="73">
        <v>453.792</v>
      </c>
      <c r="AC435" s="73">
        <v>0</v>
      </c>
      <c r="AD435" s="73">
        <v>226.9</v>
      </c>
      <c r="AE435" s="73" t="s">
        <v>1220</v>
      </c>
      <c r="AF435" s="73">
        <v>8.51</v>
      </c>
      <c r="AG435" s="73">
        <v>0</v>
      </c>
      <c r="AH435" s="73">
        <v>424.17</v>
      </c>
    </row>
    <row r="436" s="73" customFormat="1" spans="1:34">
      <c r="A436" s="92"/>
      <c r="B436" s="92"/>
      <c r="C436" s="13" t="s">
        <v>1021</v>
      </c>
      <c r="D436" s="13" t="s">
        <v>1022</v>
      </c>
      <c r="E436" s="92"/>
      <c r="F436" s="13"/>
      <c r="G436" s="92">
        <v>3043</v>
      </c>
      <c r="H436" s="92">
        <v>0</v>
      </c>
      <c r="I436" s="92">
        <v>54.76</v>
      </c>
      <c r="J436" s="13">
        <f>VLOOKUP(C436,[10]补收!$G$2454:$H$2869,2,0)</f>
        <v>10.98</v>
      </c>
      <c r="K436" s="92">
        <v>0</v>
      </c>
      <c r="L436" s="92"/>
      <c r="M436" s="92">
        <v>0</v>
      </c>
      <c r="N436" s="92">
        <v>0</v>
      </c>
      <c r="O436" s="92"/>
      <c r="P436" s="92">
        <v>54.76</v>
      </c>
      <c r="Q436" s="92">
        <v>0</v>
      </c>
      <c r="R436" s="92">
        <v>0</v>
      </c>
      <c r="S436" s="11">
        <v>0</v>
      </c>
      <c r="T436" s="92">
        <v>0</v>
      </c>
      <c r="U436" s="92">
        <v>0</v>
      </c>
      <c r="V436" s="92"/>
      <c r="W436" s="92">
        <v>0</v>
      </c>
      <c r="X436" s="92">
        <v>54.76</v>
      </c>
      <c r="Y436" s="106"/>
      <c r="AC436" s="73" t="e">
        <v>#N/A</v>
      </c>
      <c r="AD436" s="73" t="e">
        <v>#N/A</v>
      </c>
      <c r="AE436" s="73" t="e">
        <v>#N/A</v>
      </c>
      <c r="AF436" s="73" t="e">
        <v>#N/A</v>
      </c>
      <c r="AG436" s="73" t="e">
        <v>#N/A</v>
      </c>
      <c r="AH436" s="73">
        <v>0</v>
      </c>
    </row>
    <row r="437" s="73" customFormat="1" spans="1:26">
      <c r="A437" s="92"/>
      <c r="B437" s="92"/>
      <c r="C437" s="13" t="s">
        <v>1221</v>
      </c>
      <c r="D437" s="13" t="s">
        <v>1222</v>
      </c>
      <c r="E437" s="92"/>
      <c r="F437" s="13"/>
      <c r="G437" s="92">
        <v>3043</v>
      </c>
      <c r="H437" s="92">
        <v>5228.42</v>
      </c>
      <c r="I437" s="92">
        <v>54.76</v>
      </c>
      <c r="J437" s="13">
        <f>VLOOKUP(C437,[10]补收!$G$2454:$H$2869,2,0)</f>
        <v>3.66</v>
      </c>
      <c r="K437" s="92">
        <v>486.728</v>
      </c>
      <c r="L437" s="92"/>
      <c r="M437" s="92">
        <v>21.301</v>
      </c>
      <c r="N437" s="92">
        <v>444.42</v>
      </c>
      <c r="O437" s="92"/>
      <c r="P437" s="92">
        <v>1007.209</v>
      </c>
      <c r="Q437" s="92">
        <v>0</v>
      </c>
      <c r="R437" s="92">
        <v>243.36</v>
      </c>
      <c r="S437" s="11">
        <v>0</v>
      </c>
      <c r="T437" s="92">
        <v>9.13</v>
      </c>
      <c r="U437" s="92">
        <v>104.57</v>
      </c>
      <c r="V437" s="92"/>
      <c r="W437" s="92">
        <v>357.06</v>
      </c>
      <c r="X437" s="92">
        <v>1364.269</v>
      </c>
      <c r="Y437" s="106"/>
      <c r="Z437" s="73" t="s">
        <v>50</v>
      </c>
    </row>
    <row r="438" s="73" customFormat="1" spans="1:34">
      <c r="A438" s="92"/>
      <c r="B438" s="92"/>
      <c r="C438" s="13" t="s">
        <v>1069</v>
      </c>
      <c r="D438" s="13" t="s">
        <v>1070</v>
      </c>
      <c r="E438" s="92"/>
      <c r="F438" s="13"/>
      <c r="G438" s="92">
        <v>3043</v>
      </c>
      <c r="H438" s="92">
        <v>5228.42</v>
      </c>
      <c r="I438" s="92">
        <v>54.76</v>
      </c>
      <c r="J438" s="13">
        <f>VLOOKUP(C438,[10]补收!$G$2454:$H$2869,2,0)</f>
        <v>10.98</v>
      </c>
      <c r="K438" s="92">
        <v>486.728</v>
      </c>
      <c r="L438" s="92"/>
      <c r="M438" s="92">
        <v>21.301</v>
      </c>
      <c r="N438" s="92">
        <v>444.42</v>
      </c>
      <c r="O438" s="92"/>
      <c r="P438" s="92">
        <v>1007.209</v>
      </c>
      <c r="Q438" s="92">
        <v>0</v>
      </c>
      <c r="R438" s="92">
        <v>243.36</v>
      </c>
      <c r="S438" s="11">
        <v>0</v>
      </c>
      <c r="T438" s="92">
        <v>9.13</v>
      </c>
      <c r="U438" s="92">
        <v>104.57</v>
      </c>
      <c r="V438" s="92"/>
      <c r="W438" s="92">
        <v>357.06</v>
      </c>
      <c r="X438" s="92">
        <v>1364.269</v>
      </c>
      <c r="Y438" s="106"/>
      <c r="AB438" s="73">
        <v>486.728</v>
      </c>
      <c r="AC438" s="73">
        <v>0</v>
      </c>
      <c r="AD438" s="73">
        <v>243.36</v>
      </c>
      <c r="AE438" s="73" t="s">
        <v>1216</v>
      </c>
      <c r="AF438" s="73">
        <v>9.13</v>
      </c>
      <c r="AG438" s="73">
        <v>0</v>
      </c>
      <c r="AH438" s="73">
        <v>424.17</v>
      </c>
    </row>
    <row r="439" s="74" customFormat="1" ht="12" spans="1:38">
      <c r="A439" s="93"/>
      <c r="B439" s="93"/>
      <c r="C439" s="94" t="s">
        <v>829</v>
      </c>
      <c r="D439" s="94" t="s">
        <v>830</v>
      </c>
      <c r="E439" s="93"/>
      <c r="F439" s="13"/>
      <c r="G439" s="93">
        <v>3043</v>
      </c>
      <c r="H439" s="93">
        <v>5228.42</v>
      </c>
      <c r="I439" s="93">
        <v>54.76</v>
      </c>
      <c r="J439" s="13">
        <f>VLOOKUP(C439,[10]补收!$G$2454:$H$2869,2,0)</f>
        <v>18.3</v>
      </c>
      <c r="K439" s="93">
        <v>486.728</v>
      </c>
      <c r="L439" s="93"/>
      <c r="M439" s="93">
        <v>21.301</v>
      </c>
      <c r="N439" s="93">
        <v>444.42</v>
      </c>
      <c r="O439" s="93"/>
      <c r="P439" s="93">
        <v>1007.209</v>
      </c>
      <c r="Q439" s="93">
        <v>0</v>
      </c>
      <c r="R439" s="93">
        <v>243.36</v>
      </c>
      <c r="S439" s="11">
        <v>0</v>
      </c>
      <c r="T439" s="93">
        <v>9.13</v>
      </c>
      <c r="U439" s="93">
        <v>104.57</v>
      </c>
      <c r="V439" s="93"/>
      <c r="W439" s="93">
        <v>357.06</v>
      </c>
      <c r="X439" s="93">
        <v>1364.269</v>
      </c>
      <c r="Y439" s="106"/>
      <c r="AB439" s="74">
        <v>486.728</v>
      </c>
      <c r="AC439" s="74">
        <v>0</v>
      </c>
      <c r="AD439" s="74">
        <v>243.36</v>
      </c>
      <c r="AE439" s="74" t="s">
        <v>1216</v>
      </c>
      <c r="AF439" s="74">
        <v>9.13</v>
      </c>
      <c r="AG439" s="74">
        <v>0</v>
      </c>
      <c r="AH439" s="74">
        <v>424.17</v>
      </c>
      <c r="AI439" s="74">
        <v>21.301</v>
      </c>
      <c r="AJ439" s="74">
        <v>0</v>
      </c>
      <c r="AL439" s="74" t="e">
        <v>#N/A</v>
      </c>
    </row>
    <row r="440" s="73" customFormat="1" spans="1:38">
      <c r="A440" s="92"/>
      <c r="B440" s="92"/>
      <c r="C440" s="13" t="s">
        <v>1223</v>
      </c>
      <c r="D440" s="13" t="s">
        <v>1224</v>
      </c>
      <c r="E440" s="92"/>
      <c r="F440" s="13"/>
      <c r="G440" s="92">
        <v>3043</v>
      </c>
      <c r="H440" s="92">
        <v>5228.42</v>
      </c>
      <c r="I440" s="92">
        <v>54.76</v>
      </c>
      <c r="J440" s="13">
        <f>VLOOKUP(C440,[10]补收!$G$2454:$H$2869,2,0)</f>
        <v>3.66</v>
      </c>
      <c r="K440" s="92">
        <v>486.728</v>
      </c>
      <c r="L440" s="92"/>
      <c r="M440" s="92">
        <v>21.301</v>
      </c>
      <c r="N440" s="92">
        <v>444.42</v>
      </c>
      <c r="O440" s="92"/>
      <c r="P440" s="92">
        <v>1007.209</v>
      </c>
      <c r="Q440" s="92">
        <v>0</v>
      </c>
      <c r="R440" s="92">
        <v>243.36</v>
      </c>
      <c r="S440" s="11">
        <v>0</v>
      </c>
      <c r="T440" s="92">
        <v>9.13</v>
      </c>
      <c r="U440" s="92">
        <v>104.57</v>
      </c>
      <c r="V440" s="92"/>
      <c r="W440" s="92">
        <v>357.06</v>
      </c>
      <c r="X440" s="92">
        <v>1364.269</v>
      </c>
      <c r="Y440" s="106"/>
      <c r="Z440" s="73" t="s">
        <v>50</v>
      </c>
      <c r="AI440" s="73" t="e">
        <v>#N/A</v>
      </c>
      <c r="AJ440" s="73" t="e">
        <v>#N/A</v>
      </c>
      <c r="AL440" s="73" t="e">
        <v>#N/A</v>
      </c>
    </row>
    <row r="441" s="73" customFormat="1" spans="1:38">
      <c r="A441" s="92"/>
      <c r="B441" s="92"/>
      <c r="C441" s="13" t="s">
        <v>1067</v>
      </c>
      <c r="D441" s="13" t="s">
        <v>1068</v>
      </c>
      <c r="E441" s="92"/>
      <c r="F441" s="13"/>
      <c r="G441" s="92">
        <v>3043</v>
      </c>
      <c r="H441" s="92">
        <v>5228.42</v>
      </c>
      <c r="I441" s="92">
        <v>54.76</v>
      </c>
      <c r="J441" s="13">
        <f>VLOOKUP(C441,[10]补收!$G$2454:$H$2869,2,0)</f>
        <v>10.98</v>
      </c>
      <c r="K441" s="92">
        <v>486.728</v>
      </c>
      <c r="L441" s="92"/>
      <c r="M441" s="92">
        <v>21.301</v>
      </c>
      <c r="N441" s="92">
        <v>444.42</v>
      </c>
      <c r="O441" s="92"/>
      <c r="P441" s="92">
        <v>1007.209</v>
      </c>
      <c r="Q441" s="92">
        <v>0</v>
      </c>
      <c r="R441" s="92">
        <v>243.36</v>
      </c>
      <c r="S441" s="11">
        <v>0</v>
      </c>
      <c r="T441" s="92">
        <v>9.13</v>
      </c>
      <c r="U441" s="92">
        <v>104.57</v>
      </c>
      <c r="V441" s="92"/>
      <c r="W441" s="92">
        <v>357.06</v>
      </c>
      <c r="X441" s="92">
        <v>1364.269</v>
      </c>
      <c r="Y441" s="107"/>
      <c r="AB441" s="73">
        <v>486.728</v>
      </c>
      <c r="AC441" s="73">
        <v>0</v>
      </c>
      <c r="AD441" s="73">
        <v>243.36</v>
      </c>
      <c r="AE441" s="73" t="s">
        <v>1216</v>
      </c>
      <c r="AF441" s="73">
        <v>9.13</v>
      </c>
      <c r="AG441" s="73">
        <v>0</v>
      </c>
      <c r="AH441" s="73">
        <v>424.17</v>
      </c>
      <c r="AI441" s="73">
        <v>21.301</v>
      </c>
      <c r="AJ441" s="73">
        <v>0</v>
      </c>
      <c r="AL441" s="73" t="s">
        <v>1225</v>
      </c>
    </row>
    <row r="442" s="2" customFormat="1" ht="20" customHeight="1" spans="1:38">
      <c r="A442" s="10"/>
      <c r="B442" s="11"/>
      <c r="C442" s="30" t="s">
        <v>1200</v>
      </c>
      <c r="D442" s="30" t="s">
        <v>1201</v>
      </c>
      <c r="E442" s="30"/>
      <c r="F442" s="13"/>
      <c r="G442" s="11">
        <v>3043</v>
      </c>
      <c r="H442" s="13">
        <v>5228.42</v>
      </c>
      <c r="I442" s="11">
        <f>ROUND(F442*0.018,2)</f>
        <v>0</v>
      </c>
      <c r="J442" s="13">
        <f>VLOOKUP(C442,[10]补收!$G$2454:$H$2869,2,0)</f>
        <v>3.66</v>
      </c>
      <c r="K442" s="11">
        <f>F442*0.16</f>
        <v>0</v>
      </c>
      <c r="L442" s="11"/>
      <c r="M442" s="11">
        <f>G442*0.007</f>
        <v>21.301</v>
      </c>
      <c r="N442" s="13">
        <f>ROUND(H442*0.085,2)</f>
        <v>444.42</v>
      </c>
      <c r="O442" s="13">
        <v>54</v>
      </c>
      <c r="P442" s="13">
        <f>SUM(I442:O442)</f>
        <v>523.381</v>
      </c>
      <c r="Q442" s="11">
        <v>0</v>
      </c>
      <c r="R442" s="11">
        <f>ROUND(F442*0.08,2)</f>
        <v>0</v>
      </c>
      <c r="S442" s="11">
        <v>0</v>
      </c>
      <c r="T442" s="11">
        <f>ROUND(G442*0.003,2)</f>
        <v>9.13</v>
      </c>
      <c r="U442" s="13">
        <f>ROUND(H442*0.02,2)</f>
        <v>104.57</v>
      </c>
      <c r="V442" s="11">
        <v>54</v>
      </c>
      <c r="W442" s="11">
        <f>SUM(Q442:V442)</f>
        <v>167.7</v>
      </c>
      <c r="X442" s="11">
        <f>P442+W442</f>
        <v>691.081</v>
      </c>
      <c r="Y442" s="40"/>
      <c r="Z442" s="2" t="s">
        <v>50</v>
      </c>
      <c r="AE442" s="35"/>
      <c r="AI442" s="2" t="e">
        <f>VLOOKUP(D442,'2021.07'!$D$2:$M$435,7,0)</f>
        <v>#N/A</v>
      </c>
      <c r="AJ442" s="2" t="e">
        <f>AI442-M442</f>
        <v>#N/A</v>
      </c>
      <c r="AL442" s="2" t="str">
        <f>VLOOKUP(D442,[9]Sheet1!$C$1:$H$500,6,0)</f>
        <v>正常应缴</v>
      </c>
    </row>
    <row r="443" spans="1:38">
      <c r="A443" s="95">
        <v>245</v>
      </c>
      <c r="B443" s="72"/>
      <c r="C443" s="13" t="s">
        <v>459</v>
      </c>
      <c r="D443" s="11" t="s">
        <v>460</v>
      </c>
      <c r="E443" s="72"/>
      <c r="F443" s="13"/>
      <c r="G443" s="72">
        <v>2837</v>
      </c>
      <c r="H443" s="72">
        <v>5228.42</v>
      </c>
      <c r="I443" s="72">
        <v>51.05</v>
      </c>
      <c r="J443" s="13">
        <f>VLOOKUP(C443,[10]补收!$G$2454:$H$2869,2,0)</f>
        <v>58.96</v>
      </c>
      <c r="K443" s="72">
        <v>453.792</v>
      </c>
      <c r="L443" s="72"/>
      <c r="M443" s="72">
        <v>19.859</v>
      </c>
      <c r="N443" s="72">
        <v>444.42</v>
      </c>
      <c r="O443" s="72"/>
      <c r="P443" s="72">
        <v>969.121</v>
      </c>
      <c r="Q443" s="72">
        <v>0</v>
      </c>
      <c r="R443" s="72">
        <v>226.9</v>
      </c>
      <c r="S443" s="11">
        <v>0</v>
      </c>
      <c r="T443" s="72">
        <v>8.51</v>
      </c>
      <c r="U443" s="72">
        <v>104.57</v>
      </c>
      <c r="V443" s="72"/>
      <c r="W443" s="72">
        <v>339.98</v>
      </c>
      <c r="X443" s="72">
        <v>1309.101</v>
      </c>
      <c r="Z443" s="2" t="s">
        <v>1218</v>
      </c>
      <c r="AA443" s="2">
        <v>1790</v>
      </c>
      <c r="AB443" s="2">
        <v>453.792</v>
      </c>
      <c r="AC443" s="2">
        <v>0</v>
      </c>
      <c r="AD443" s="2">
        <v>226.9</v>
      </c>
      <c r="AE443" s="108" t="s">
        <v>1220</v>
      </c>
      <c r="AF443" s="2">
        <v>8.51</v>
      </c>
      <c r="AG443" s="2">
        <v>0</v>
      </c>
      <c r="AH443" s="2">
        <v>424.17</v>
      </c>
      <c r="AI443" s="2">
        <v>19.859</v>
      </c>
      <c r="AJ443" s="2">
        <v>0</v>
      </c>
      <c r="AL443" s="2" t="s">
        <v>1225</v>
      </c>
    </row>
    <row r="444" s="2" customFormat="1" spans="1:38">
      <c r="A444" s="95"/>
      <c r="B444" s="72"/>
      <c r="C444" s="54" t="s">
        <v>1194</v>
      </c>
      <c r="D444" s="58" t="s">
        <v>1195</v>
      </c>
      <c r="E444" s="96"/>
      <c r="F444" s="13"/>
      <c r="G444" s="72">
        <v>3043</v>
      </c>
      <c r="H444" s="72">
        <v>0</v>
      </c>
      <c r="I444" s="72">
        <v>54.76</v>
      </c>
      <c r="J444" s="13">
        <f>VLOOKUP(C444,[10]补收!$G$2454:$H$2869,2,0)</f>
        <v>3.66</v>
      </c>
      <c r="K444" s="72">
        <v>486.728</v>
      </c>
      <c r="L444" s="72"/>
      <c r="M444" s="72">
        <v>21.301</v>
      </c>
      <c r="N444" s="72">
        <v>0</v>
      </c>
      <c r="O444" s="72"/>
      <c r="P444" s="72">
        <v>562.789</v>
      </c>
      <c r="Q444" s="72">
        <v>0</v>
      </c>
      <c r="R444" s="72">
        <v>243.36</v>
      </c>
      <c r="S444" s="11">
        <v>0</v>
      </c>
      <c r="T444" s="72">
        <v>9.13</v>
      </c>
      <c r="U444" s="72">
        <v>0</v>
      </c>
      <c r="V444" s="72"/>
      <c r="W444" s="72">
        <v>252.49</v>
      </c>
      <c r="X444" s="72">
        <v>815.279</v>
      </c>
      <c r="Y444" s="109"/>
      <c r="Z444" s="108" t="s">
        <v>50</v>
      </c>
      <c r="AA444" s="108"/>
      <c r="AB444" s="108"/>
      <c r="AC444" s="108"/>
      <c r="AD444" s="108"/>
      <c r="AE444" s="108"/>
      <c r="AF444" s="108"/>
      <c r="AG444" s="108"/>
      <c r="AH444" s="108"/>
      <c r="AI444" s="2" t="e">
        <v>#N/A</v>
      </c>
      <c r="AJ444" s="2" t="e">
        <v>#N/A</v>
      </c>
      <c r="AK444" s="108"/>
      <c r="AL444" s="2" t="s">
        <v>1225</v>
      </c>
    </row>
    <row r="445" spans="1:38">
      <c r="A445" s="95">
        <v>232</v>
      </c>
      <c r="B445" s="72"/>
      <c r="C445" s="13" t="s">
        <v>813</v>
      </c>
      <c r="D445" s="11" t="s">
        <v>814</v>
      </c>
      <c r="E445" s="72"/>
      <c r="F445" s="13"/>
      <c r="G445" s="72">
        <v>3043</v>
      </c>
      <c r="H445" s="72">
        <v>5228.42</v>
      </c>
      <c r="I445" s="72">
        <v>54.76</v>
      </c>
      <c r="J445" s="13">
        <f>VLOOKUP(C445,[10]补收!$G$2454:$H$2869,2,0)</f>
        <v>18.3</v>
      </c>
      <c r="K445" s="72">
        <v>486.728</v>
      </c>
      <c r="L445" s="72"/>
      <c r="M445" s="72">
        <v>21.301</v>
      </c>
      <c r="N445" s="72">
        <v>444.42</v>
      </c>
      <c r="O445" s="72"/>
      <c r="P445" s="72">
        <v>1007.209</v>
      </c>
      <c r="Q445" s="72">
        <v>0</v>
      </c>
      <c r="R445" s="72">
        <v>243.36</v>
      </c>
      <c r="S445" s="11">
        <v>0</v>
      </c>
      <c r="T445" s="72">
        <v>9.13</v>
      </c>
      <c r="U445" s="72">
        <v>104.57</v>
      </c>
      <c r="V445" s="72"/>
      <c r="W445" s="72">
        <v>357.06</v>
      </c>
      <c r="X445" s="72">
        <v>1364.269</v>
      </c>
      <c r="Z445" s="2" t="s">
        <v>1218</v>
      </c>
      <c r="AA445" s="2" t="e">
        <v>#N/A</v>
      </c>
      <c r="AB445" s="2">
        <v>486.728</v>
      </c>
      <c r="AC445" s="2">
        <v>0</v>
      </c>
      <c r="AD445" s="2">
        <v>243.36</v>
      </c>
      <c r="AE445" s="108" t="s">
        <v>1216</v>
      </c>
      <c r="AF445" s="2">
        <v>9.13</v>
      </c>
      <c r="AG445" s="2">
        <v>0</v>
      </c>
      <c r="AH445" s="2">
        <v>424.17</v>
      </c>
      <c r="AI445" s="2">
        <v>21.301</v>
      </c>
      <c r="AJ445" s="2">
        <v>0</v>
      </c>
      <c r="AL445" s="2" t="s">
        <v>1225</v>
      </c>
    </row>
    <row r="446" spans="1:38">
      <c r="A446" s="95">
        <v>224</v>
      </c>
      <c r="B446" s="72"/>
      <c r="C446" s="97" t="s">
        <v>1119</v>
      </c>
      <c r="D446" s="98" t="s">
        <v>1120</v>
      </c>
      <c r="E446" s="99"/>
      <c r="F446" s="13"/>
      <c r="G446" s="72">
        <v>3043</v>
      </c>
      <c r="H446" s="72">
        <v>0</v>
      </c>
      <c r="I446" s="72">
        <v>54.76</v>
      </c>
      <c r="J446" s="13">
        <f>VLOOKUP(C446,[10]补收!$G$2454:$H$2869,2,0)</f>
        <v>7.32</v>
      </c>
      <c r="K446" s="72">
        <v>486.728</v>
      </c>
      <c r="L446" s="72"/>
      <c r="M446" s="72">
        <v>21.301</v>
      </c>
      <c r="N446" s="72">
        <v>0</v>
      </c>
      <c r="O446" s="72"/>
      <c r="P446" s="72">
        <v>562.789</v>
      </c>
      <c r="Q446" s="72">
        <v>0</v>
      </c>
      <c r="R446" s="72">
        <v>243.36</v>
      </c>
      <c r="S446" s="11">
        <v>0</v>
      </c>
      <c r="T446" s="72">
        <v>9.13</v>
      </c>
      <c r="U446" s="72">
        <v>0</v>
      </c>
      <c r="V446" s="72"/>
      <c r="W446" s="72">
        <v>252.49</v>
      </c>
      <c r="X446" s="72">
        <v>815.279</v>
      </c>
      <c r="Y446" s="109"/>
      <c r="AB446" s="2">
        <v>486.728</v>
      </c>
      <c r="AC446" s="2">
        <v>0</v>
      </c>
      <c r="AE446" s="108" t="s">
        <v>1216</v>
      </c>
      <c r="AF446" s="2">
        <v>9.13</v>
      </c>
      <c r="AG446" s="2">
        <v>0</v>
      </c>
      <c r="AH446" s="2" t="e">
        <v>#N/A</v>
      </c>
      <c r="AI446" s="2">
        <v>21.301</v>
      </c>
      <c r="AJ446" s="2">
        <v>0</v>
      </c>
      <c r="AL446" s="2" t="s">
        <v>1225</v>
      </c>
    </row>
    <row r="447" spans="1:38">
      <c r="A447" s="95">
        <v>216</v>
      </c>
      <c r="B447" s="72"/>
      <c r="C447" s="100" t="s">
        <v>963</v>
      </c>
      <c r="D447" s="98" t="s">
        <v>964</v>
      </c>
      <c r="E447" s="99"/>
      <c r="F447" s="13"/>
      <c r="G447" s="72">
        <v>3043</v>
      </c>
      <c r="H447" s="72">
        <v>0</v>
      </c>
      <c r="I447" s="72">
        <v>54.76</v>
      </c>
      <c r="J447" s="13">
        <f>VLOOKUP(C447,[10]补收!$G$2454:$H$2869,2,0)</f>
        <v>10.98</v>
      </c>
      <c r="K447" s="72">
        <v>486.728</v>
      </c>
      <c r="L447" s="72"/>
      <c r="M447" s="72">
        <v>21.301</v>
      </c>
      <c r="N447" s="72">
        <v>0</v>
      </c>
      <c r="O447" s="72"/>
      <c r="P447" s="72">
        <v>562.789</v>
      </c>
      <c r="Q447" s="72">
        <v>0</v>
      </c>
      <c r="R447" s="72">
        <v>243.36</v>
      </c>
      <c r="S447" s="11">
        <v>0</v>
      </c>
      <c r="T447" s="72">
        <v>9.13</v>
      </c>
      <c r="U447" s="72">
        <v>0</v>
      </c>
      <c r="V447" s="72"/>
      <c r="W447" s="72">
        <v>252.49</v>
      </c>
      <c r="X447" s="72">
        <v>815.279</v>
      </c>
      <c r="AB447" s="2">
        <v>486.728</v>
      </c>
      <c r="AC447" s="2">
        <v>0</v>
      </c>
      <c r="AD447" s="2">
        <v>243.36</v>
      </c>
      <c r="AE447" s="108" t="s">
        <v>1216</v>
      </c>
      <c r="AF447" s="2">
        <v>9.13</v>
      </c>
      <c r="AG447" s="2">
        <v>0</v>
      </c>
      <c r="AH447" s="2">
        <v>0</v>
      </c>
      <c r="AI447" s="2">
        <v>21.301</v>
      </c>
      <c r="AJ447" s="2">
        <v>0</v>
      </c>
      <c r="AL447" s="2" t="s">
        <v>1225</v>
      </c>
    </row>
    <row r="448" spans="1:38">
      <c r="A448" s="72"/>
      <c r="B448" s="72"/>
      <c r="C448" s="84" t="s">
        <v>1113</v>
      </c>
      <c r="D448" s="11" t="s">
        <v>1114</v>
      </c>
      <c r="E448" s="72"/>
      <c r="F448" s="13"/>
      <c r="G448" s="72">
        <v>3043</v>
      </c>
      <c r="H448" s="72">
        <v>5228.42</v>
      </c>
      <c r="I448" s="72">
        <v>54.76</v>
      </c>
      <c r="J448" s="13">
        <f>VLOOKUP(C448,[10]补收!$G$2454:$H$2869,2,0)</f>
        <v>7.32</v>
      </c>
      <c r="K448" s="72">
        <v>486.728</v>
      </c>
      <c r="L448" s="72"/>
      <c r="M448" s="72">
        <v>21.301</v>
      </c>
      <c r="N448" s="72">
        <v>444.42</v>
      </c>
      <c r="O448" s="72"/>
      <c r="P448" s="72">
        <v>1007.209</v>
      </c>
      <c r="Q448" s="72">
        <v>0</v>
      </c>
      <c r="R448" s="72">
        <v>243.36</v>
      </c>
      <c r="S448" s="11">
        <v>0</v>
      </c>
      <c r="T448" s="72">
        <v>9.13</v>
      </c>
      <c r="U448" s="72">
        <v>104.57</v>
      </c>
      <c r="V448" s="72"/>
      <c r="W448" s="72">
        <v>357.06</v>
      </c>
      <c r="X448" s="72">
        <v>1364.269</v>
      </c>
      <c r="AB448" s="2">
        <v>486.728</v>
      </c>
      <c r="AC448" s="2">
        <v>0</v>
      </c>
      <c r="AE448" s="2" t="s">
        <v>1216</v>
      </c>
      <c r="AF448" s="2">
        <v>9.13</v>
      </c>
      <c r="AG448" s="2">
        <v>0</v>
      </c>
      <c r="AH448" s="2" t="e">
        <v>#N/A</v>
      </c>
      <c r="AI448" s="2">
        <v>21.301</v>
      </c>
      <c r="AJ448" s="2">
        <v>0</v>
      </c>
      <c r="AL448" s="2" t="s">
        <v>1225</v>
      </c>
    </row>
    <row r="449" spans="1:38">
      <c r="A449" s="72"/>
      <c r="B449" s="72"/>
      <c r="C449" s="110" t="s">
        <v>1176</v>
      </c>
      <c r="D449" s="11" t="s">
        <v>1177</v>
      </c>
      <c r="E449" s="72"/>
      <c r="F449" s="13"/>
      <c r="G449" s="72">
        <v>3043</v>
      </c>
      <c r="H449" s="72">
        <v>5228.42</v>
      </c>
      <c r="I449" s="72">
        <v>54.76</v>
      </c>
      <c r="J449" s="13">
        <f>VLOOKUP(C449,[10]补收!$G$2454:$H$2869,2,0)</f>
        <v>3.66</v>
      </c>
      <c r="K449" s="72">
        <v>486.728</v>
      </c>
      <c r="L449" s="72"/>
      <c r="M449" s="72">
        <v>21.301</v>
      </c>
      <c r="N449" s="72">
        <v>444.42</v>
      </c>
      <c r="O449" s="72">
        <v>54</v>
      </c>
      <c r="P449" s="72">
        <v>1061.209</v>
      </c>
      <c r="Q449" s="72">
        <v>0</v>
      </c>
      <c r="R449" s="72">
        <v>243.36</v>
      </c>
      <c r="S449" s="11">
        <v>0</v>
      </c>
      <c r="T449" s="72">
        <v>9.13</v>
      </c>
      <c r="U449" s="72">
        <v>104.57</v>
      </c>
      <c r="V449" s="72">
        <v>54</v>
      </c>
      <c r="W449" s="72">
        <v>411.06</v>
      </c>
      <c r="X449" s="72">
        <v>1472.269</v>
      </c>
      <c r="Z449" s="2" t="s">
        <v>50</v>
      </c>
      <c r="AI449" s="2" t="e">
        <v>#N/A</v>
      </c>
      <c r="AJ449" s="2" t="e">
        <v>#N/A</v>
      </c>
      <c r="AL449" s="2" t="s">
        <v>1225</v>
      </c>
    </row>
    <row r="450" ht="20" customHeight="1" spans="1:38">
      <c r="A450" s="10">
        <f>ROW()-3</f>
        <v>447</v>
      </c>
      <c r="B450" s="11"/>
      <c r="C450" s="11" t="s">
        <v>129</v>
      </c>
      <c r="D450" s="11" t="s">
        <v>130</v>
      </c>
      <c r="E450" s="11"/>
      <c r="F450" s="13"/>
      <c r="G450" s="11">
        <v>3043</v>
      </c>
      <c r="H450" s="13">
        <v>5228.42</v>
      </c>
      <c r="I450" s="11">
        <f>ROUND(F450*0.018,2)</f>
        <v>0</v>
      </c>
      <c r="J450" s="13">
        <f>VLOOKUP(C450,[10]补收!$G$2454:$H$2869,2,0)</f>
        <v>25.62</v>
      </c>
      <c r="K450" s="11">
        <f>F450*0.16</f>
        <v>0</v>
      </c>
      <c r="L450" s="11"/>
      <c r="M450" s="11">
        <f>G450*0.007</f>
        <v>21.301</v>
      </c>
      <c r="N450" s="13">
        <f>ROUND(H450*0.085,2)</f>
        <v>444.42</v>
      </c>
      <c r="O450" s="13"/>
      <c r="P450" s="13">
        <f>SUM(I450:O450)</f>
        <v>491.341</v>
      </c>
      <c r="Q450" s="11">
        <v>0</v>
      </c>
      <c r="R450" s="11">
        <f>ROUND(F450*0.08,2)</f>
        <v>0</v>
      </c>
      <c r="S450" s="11">
        <v>0</v>
      </c>
      <c r="T450" s="11">
        <f>ROUND(G450*0.003,2)</f>
        <v>9.13</v>
      </c>
      <c r="U450" s="13">
        <f>ROUND(H450*0.02,2)</f>
        <v>104.57</v>
      </c>
      <c r="V450" s="13"/>
      <c r="W450" s="11">
        <f>SUM(Q450:V450)</f>
        <v>113.7</v>
      </c>
      <c r="X450" s="11">
        <f>P450+W450</f>
        <v>605.041</v>
      </c>
      <c r="Y450" s="40"/>
      <c r="Z450" s="2" t="str">
        <f>VLOOKUP(D450,[3]汇总!I$2:J$326,2,0)</f>
        <v>√</v>
      </c>
      <c r="AA450" s="2">
        <f>VLOOKUP(D450,'[4]2021.05'!$E$5:$F$203,2,0)</f>
        <v>3180</v>
      </c>
      <c r="AB450" s="2">
        <f>K450*1</f>
        <v>0</v>
      </c>
      <c r="AC450" s="2">
        <f>K450-AB450</f>
        <v>0</v>
      </c>
      <c r="AD450" s="2">
        <f>R450-AC450</f>
        <v>0</v>
      </c>
      <c r="AE450" s="35" t="str">
        <f>VLOOKUP(C450,[7]export!$B$1:$I$388,8,0)</f>
        <v>243.36</v>
      </c>
      <c r="AF450" s="2">
        <f>VLOOKUP(C450,[8]Sheet1!$B$1:$K$500,9,0)</f>
        <v>9.13</v>
      </c>
      <c r="AG450" s="2">
        <f>T450-AF450</f>
        <v>0</v>
      </c>
      <c r="AH450" s="2">
        <f>VLOOKUP(C450,'2021.06'!$C$2:$M$500,9,0)</f>
        <v>424.17</v>
      </c>
      <c r="AI450" s="2">
        <f>VLOOKUP(D450,'2021.07'!$D$2:$M$435,7,0)</f>
        <v>21.301</v>
      </c>
      <c r="AJ450" s="2">
        <f>AI450-M450</f>
        <v>0</v>
      </c>
      <c r="AL450" s="2" t="str">
        <f>VLOOKUP(D450,[9]Sheet1!$C$1:$H$500,6,0)</f>
        <v>正常应缴</v>
      </c>
    </row>
    <row r="451" spans="1:38">
      <c r="A451" s="95">
        <v>275</v>
      </c>
      <c r="B451" s="72"/>
      <c r="C451" s="13" t="s">
        <v>520</v>
      </c>
      <c r="D451" s="11" t="s">
        <v>521</v>
      </c>
      <c r="E451" s="72"/>
      <c r="F451" s="13"/>
      <c r="G451" s="72">
        <v>2837</v>
      </c>
      <c r="H451" s="72">
        <v>5228.42</v>
      </c>
      <c r="I451" s="72">
        <v>51.05</v>
      </c>
      <c r="J451" s="13">
        <f>VLOOKUP(C451,[10]补收!$G$2454:$H$2869,2,0)</f>
        <v>58.96</v>
      </c>
      <c r="K451" s="72">
        <v>453.792</v>
      </c>
      <c r="L451" s="72"/>
      <c r="M451" s="72">
        <v>19.859</v>
      </c>
      <c r="N451" s="72">
        <v>444.42</v>
      </c>
      <c r="O451" s="72"/>
      <c r="P451" s="72">
        <v>969.121</v>
      </c>
      <c r="Q451" s="72">
        <v>0</v>
      </c>
      <c r="R451" s="72">
        <v>226.9</v>
      </c>
      <c r="S451" s="11">
        <v>0</v>
      </c>
      <c r="T451" s="72">
        <v>8.51</v>
      </c>
      <c r="U451" s="72">
        <v>104.57</v>
      </c>
      <c r="V451" s="72"/>
      <c r="W451" s="72">
        <v>339.98</v>
      </c>
      <c r="X451" s="72">
        <v>1309.101</v>
      </c>
      <c r="Z451" s="2" t="s">
        <v>1218</v>
      </c>
      <c r="AA451" s="2">
        <v>1790</v>
      </c>
      <c r="AB451" s="2">
        <v>453.792</v>
      </c>
      <c r="AC451" s="2">
        <v>0</v>
      </c>
      <c r="AD451" s="2">
        <v>226.9</v>
      </c>
      <c r="AE451" s="108" t="s">
        <v>1220</v>
      </c>
      <c r="AF451" s="2">
        <v>8.51</v>
      </c>
      <c r="AG451" s="2">
        <v>0</v>
      </c>
      <c r="AH451" s="2">
        <v>424.17</v>
      </c>
      <c r="AI451" s="2">
        <v>19.859</v>
      </c>
      <c r="AJ451" s="2">
        <v>0</v>
      </c>
      <c r="AL451" s="2" t="s">
        <v>1225</v>
      </c>
    </row>
    <row r="452" spans="1:38">
      <c r="A452" s="95">
        <v>318</v>
      </c>
      <c r="B452" s="72"/>
      <c r="C452" s="54" t="s">
        <v>1133</v>
      </c>
      <c r="D452" s="98" t="s">
        <v>1134</v>
      </c>
      <c r="E452" s="99"/>
      <c r="F452" s="13"/>
      <c r="G452" s="72">
        <v>3043</v>
      </c>
      <c r="H452" s="72">
        <v>0</v>
      </c>
      <c r="I452" s="72">
        <v>54.76</v>
      </c>
      <c r="J452" s="13">
        <f>VLOOKUP(C452,[10]补收!$G$2454:$H$2869,2,0)</f>
        <v>7.32</v>
      </c>
      <c r="K452" s="72">
        <v>486.728</v>
      </c>
      <c r="L452" s="72"/>
      <c r="M452" s="72">
        <v>21.301</v>
      </c>
      <c r="N452" s="72">
        <v>0</v>
      </c>
      <c r="O452" s="72"/>
      <c r="P452" s="72">
        <v>562.789</v>
      </c>
      <c r="Q452" s="72">
        <v>0</v>
      </c>
      <c r="R452" s="72">
        <v>243.36</v>
      </c>
      <c r="S452" s="11">
        <v>0</v>
      </c>
      <c r="T452" s="72">
        <v>9.13</v>
      </c>
      <c r="U452" s="72">
        <v>0</v>
      </c>
      <c r="V452" s="72"/>
      <c r="W452" s="72">
        <v>252.49</v>
      </c>
      <c r="X452" s="72">
        <v>815.279</v>
      </c>
      <c r="AB452" s="2">
        <v>486.728</v>
      </c>
      <c r="AC452" s="2">
        <v>0</v>
      </c>
      <c r="AE452" s="108" t="s">
        <v>1216</v>
      </c>
      <c r="AF452" s="2">
        <v>9.13</v>
      </c>
      <c r="AG452" s="2">
        <v>0</v>
      </c>
      <c r="AH452" s="2" t="e">
        <v>#N/A</v>
      </c>
      <c r="AI452" s="2">
        <v>21.301</v>
      </c>
      <c r="AJ452" s="2">
        <v>0</v>
      </c>
      <c r="AL452" s="2" t="s">
        <v>1225</v>
      </c>
    </row>
    <row r="453" spans="1:38">
      <c r="A453" s="95">
        <v>271</v>
      </c>
      <c r="B453" s="72"/>
      <c r="C453" s="111" t="s">
        <v>995</v>
      </c>
      <c r="D453" s="222" t="s">
        <v>996</v>
      </c>
      <c r="E453" s="99"/>
      <c r="F453" s="13"/>
      <c r="G453" s="72">
        <v>3043</v>
      </c>
      <c r="H453" s="72">
        <v>5228.42</v>
      </c>
      <c r="I453" s="72">
        <v>54.76</v>
      </c>
      <c r="J453" s="13">
        <f>VLOOKUP(C453,[10]补收!$G$2454:$H$2869,2,0)</f>
        <v>10.98</v>
      </c>
      <c r="K453" s="72">
        <v>486.728</v>
      </c>
      <c r="L453" s="72"/>
      <c r="M453" s="72">
        <v>21.301</v>
      </c>
      <c r="N453" s="72">
        <v>444.42</v>
      </c>
      <c r="O453" s="72"/>
      <c r="P453" s="72">
        <v>1007.209</v>
      </c>
      <c r="Q453" s="72">
        <v>0</v>
      </c>
      <c r="R453" s="72">
        <v>243.36</v>
      </c>
      <c r="S453" s="11">
        <v>0</v>
      </c>
      <c r="T453" s="72">
        <v>9.13</v>
      </c>
      <c r="U453" s="72">
        <v>104.57</v>
      </c>
      <c r="V453" s="72"/>
      <c r="W453" s="72">
        <v>357.06</v>
      </c>
      <c r="X453" s="72">
        <v>1364.269</v>
      </c>
      <c r="AB453" s="2">
        <v>486.728</v>
      </c>
      <c r="AC453" s="2">
        <v>0</v>
      </c>
      <c r="AD453" s="2">
        <v>243.36</v>
      </c>
      <c r="AE453" s="108" t="s">
        <v>1216</v>
      </c>
      <c r="AF453" s="2">
        <v>9.13</v>
      </c>
      <c r="AG453" s="2">
        <v>0</v>
      </c>
      <c r="AH453" s="2">
        <v>424.17</v>
      </c>
      <c r="AI453" s="2">
        <v>21.301</v>
      </c>
      <c r="AJ453" s="2">
        <v>0</v>
      </c>
      <c r="AL453" s="2" t="s">
        <v>1225</v>
      </c>
    </row>
    <row r="454" spans="1:38">
      <c r="A454" s="72">
        <v>107</v>
      </c>
      <c r="B454" s="72"/>
      <c r="C454" s="84" t="s">
        <v>935</v>
      </c>
      <c r="D454" s="11" t="s">
        <v>936</v>
      </c>
      <c r="E454" s="72"/>
      <c r="F454" s="13"/>
      <c r="G454" s="72">
        <v>3043</v>
      </c>
      <c r="H454" s="72">
        <v>5228.42</v>
      </c>
      <c r="I454" s="72">
        <v>54.76</v>
      </c>
      <c r="J454" s="13">
        <f>VLOOKUP(C454,[10]补收!$G$2454:$H$2869,2,0)</f>
        <v>10.98</v>
      </c>
      <c r="K454" s="72">
        <v>486.728</v>
      </c>
      <c r="L454" s="72"/>
      <c r="M454" s="72">
        <v>21.301</v>
      </c>
      <c r="N454" s="72">
        <v>444.42</v>
      </c>
      <c r="O454" s="72"/>
      <c r="P454" s="72">
        <v>1007.209</v>
      </c>
      <c r="Q454" s="72">
        <v>0</v>
      </c>
      <c r="R454" s="72">
        <v>243.36</v>
      </c>
      <c r="S454" s="11">
        <v>0</v>
      </c>
      <c r="T454" s="72">
        <v>9.13</v>
      </c>
      <c r="U454" s="72">
        <v>104.57</v>
      </c>
      <c r="V454" s="72"/>
      <c r="W454" s="72">
        <v>357.06</v>
      </c>
      <c r="X454" s="72">
        <v>1364.269</v>
      </c>
      <c r="AB454" s="2">
        <v>486.728</v>
      </c>
      <c r="AC454" s="2">
        <v>0</v>
      </c>
      <c r="AD454" s="2">
        <v>243.36</v>
      </c>
      <c r="AE454" s="2" t="s">
        <v>1216</v>
      </c>
      <c r="AF454" s="2">
        <v>9.13</v>
      </c>
      <c r="AG454" s="2">
        <v>0</v>
      </c>
      <c r="AH454" s="2">
        <v>424.17</v>
      </c>
      <c r="AI454" s="2">
        <v>21.301</v>
      </c>
      <c r="AJ454" s="2">
        <v>0</v>
      </c>
      <c r="AL454" s="2" t="s">
        <v>1225</v>
      </c>
    </row>
    <row r="455" spans="1:38">
      <c r="A455" s="72"/>
      <c r="B455" s="72"/>
      <c r="C455" s="54" t="s">
        <v>1106</v>
      </c>
      <c r="D455" s="11" t="s">
        <v>1107</v>
      </c>
      <c r="E455" s="72"/>
      <c r="F455" s="13"/>
      <c r="G455" s="72">
        <v>3043</v>
      </c>
      <c r="H455" s="72">
        <v>5228.42</v>
      </c>
      <c r="I455" s="72">
        <v>54.76</v>
      </c>
      <c r="J455" s="13">
        <f>VLOOKUP(C455,[10]补收!$G$2454:$H$2869,2,0)</f>
        <v>7.32</v>
      </c>
      <c r="K455" s="72">
        <v>486.728</v>
      </c>
      <c r="L455" s="72"/>
      <c r="M455" s="72">
        <v>21.301</v>
      </c>
      <c r="N455" s="72">
        <v>444.42</v>
      </c>
      <c r="O455" s="72"/>
      <c r="P455" s="72">
        <v>1007.209</v>
      </c>
      <c r="Q455" s="72">
        <v>0</v>
      </c>
      <c r="R455" s="72">
        <v>243.36</v>
      </c>
      <c r="S455" s="11">
        <v>0</v>
      </c>
      <c r="T455" s="72">
        <v>9.13</v>
      </c>
      <c r="U455" s="72">
        <v>104.57</v>
      </c>
      <c r="V455" s="72"/>
      <c r="W455" s="72">
        <v>357.06</v>
      </c>
      <c r="X455" s="72">
        <v>1364.269</v>
      </c>
      <c r="AB455" s="2">
        <v>486.728</v>
      </c>
      <c r="AC455" s="2">
        <v>0</v>
      </c>
      <c r="AE455" s="2" t="s">
        <v>1216</v>
      </c>
      <c r="AF455" s="2">
        <v>9.13</v>
      </c>
      <c r="AG455" s="2">
        <v>0</v>
      </c>
      <c r="AH455" s="2" t="e">
        <v>#N/A</v>
      </c>
      <c r="AI455" s="2">
        <v>21.301</v>
      </c>
      <c r="AJ455" s="2">
        <v>0</v>
      </c>
      <c r="AL455" s="2" t="s">
        <v>1225</v>
      </c>
    </row>
    <row r="456" spans="1:38">
      <c r="A456" s="95">
        <v>237</v>
      </c>
      <c r="B456" s="72"/>
      <c r="C456" s="13" t="s">
        <v>452</v>
      </c>
      <c r="D456" s="11" t="s">
        <v>453</v>
      </c>
      <c r="E456" s="72"/>
      <c r="F456" s="13"/>
      <c r="G456" s="72">
        <v>2837</v>
      </c>
      <c r="H456" s="72">
        <v>5228.42</v>
      </c>
      <c r="I456" s="72">
        <v>51.05</v>
      </c>
      <c r="J456" s="13">
        <f>VLOOKUP(C456,[10]补收!$G$2454:$H$2869,2,0)</f>
        <v>58.96</v>
      </c>
      <c r="K456" s="72">
        <v>453.792</v>
      </c>
      <c r="L456" s="72"/>
      <c r="M456" s="72">
        <v>19.859</v>
      </c>
      <c r="N456" s="72">
        <v>444.42</v>
      </c>
      <c r="O456" s="72"/>
      <c r="P456" s="72">
        <v>969.121</v>
      </c>
      <c r="Q456" s="72">
        <v>0</v>
      </c>
      <c r="R456" s="72">
        <v>226.9</v>
      </c>
      <c r="S456" s="11">
        <v>0</v>
      </c>
      <c r="T456" s="72">
        <v>8.51</v>
      </c>
      <c r="U456" s="72">
        <v>104.57</v>
      </c>
      <c r="V456" s="72"/>
      <c r="W456" s="72">
        <v>339.98</v>
      </c>
      <c r="X456" s="72">
        <v>1309.101</v>
      </c>
      <c r="Z456" s="2" t="s">
        <v>1218</v>
      </c>
      <c r="AA456" s="2" t="e">
        <v>#N/A</v>
      </c>
      <c r="AB456" s="2">
        <v>453.792</v>
      </c>
      <c r="AC456" s="2">
        <v>0</v>
      </c>
      <c r="AD456" s="2">
        <v>226.9</v>
      </c>
      <c r="AE456" s="108" t="s">
        <v>1220</v>
      </c>
      <c r="AF456" s="2">
        <v>8.51</v>
      </c>
      <c r="AG456" s="2">
        <v>0</v>
      </c>
      <c r="AH456" s="2">
        <v>424.17</v>
      </c>
      <c r="AI456" s="2">
        <v>19.859</v>
      </c>
      <c r="AJ456" s="2">
        <v>0</v>
      </c>
      <c r="AL456" s="2" t="s">
        <v>1225</v>
      </c>
    </row>
    <row r="457" spans="1:38">
      <c r="A457" s="95">
        <v>297</v>
      </c>
      <c r="B457" s="72"/>
      <c r="C457" s="54" t="s">
        <v>997</v>
      </c>
      <c r="D457" s="98" t="s">
        <v>998</v>
      </c>
      <c r="E457" s="99"/>
      <c r="F457" s="13"/>
      <c r="G457" s="72">
        <v>3043</v>
      </c>
      <c r="H457" s="72">
        <v>0</v>
      </c>
      <c r="I457" s="72">
        <v>54.76</v>
      </c>
      <c r="J457" s="13">
        <f>VLOOKUP(C457,[10]补收!$G$2454:$H$2869,2,0)</f>
        <v>10.98</v>
      </c>
      <c r="K457" s="72">
        <v>486.728</v>
      </c>
      <c r="L457" s="72"/>
      <c r="M457" s="72">
        <v>21.301</v>
      </c>
      <c r="N457" s="72">
        <v>0</v>
      </c>
      <c r="O457" s="72"/>
      <c r="P457" s="72">
        <v>562.789</v>
      </c>
      <c r="Q457" s="72">
        <v>0</v>
      </c>
      <c r="R457" s="72">
        <v>243.36</v>
      </c>
      <c r="S457" s="11">
        <v>0</v>
      </c>
      <c r="T457" s="72">
        <v>9.13</v>
      </c>
      <c r="U457" s="72">
        <v>0</v>
      </c>
      <c r="V457" s="72"/>
      <c r="W457" s="72">
        <v>252.49</v>
      </c>
      <c r="X457" s="72">
        <v>815.279</v>
      </c>
      <c r="AB457" s="2">
        <v>486.728</v>
      </c>
      <c r="AC457" s="2">
        <v>0</v>
      </c>
      <c r="AD457" s="2">
        <v>243.36</v>
      </c>
      <c r="AE457" s="108" t="s">
        <v>1216</v>
      </c>
      <c r="AF457" s="2">
        <v>9.13</v>
      </c>
      <c r="AG457" s="2">
        <v>0</v>
      </c>
      <c r="AH457" s="2">
        <v>0</v>
      </c>
      <c r="AI457" s="2">
        <v>21.301</v>
      </c>
      <c r="AJ457" s="2">
        <v>0</v>
      </c>
      <c r="AL457" s="2" t="s">
        <v>1225</v>
      </c>
    </row>
    <row r="458" spans="1:38">
      <c r="A458" s="95">
        <v>302</v>
      </c>
      <c r="B458" s="72"/>
      <c r="C458" s="54" t="s">
        <v>1009</v>
      </c>
      <c r="D458" s="98" t="s">
        <v>1010</v>
      </c>
      <c r="E458" s="99"/>
      <c r="F458" s="13"/>
      <c r="G458" s="72">
        <v>3043</v>
      </c>
      <c r="H458" s="72">
        <v>5228.42</v>
      </c>
      <c r="I458" s="72">
        <v>54.76</v>
      </c>
      <c r="J458" s="13">
        <f>VLOOKUP(C458,[10]补收!$G$2454:$H$2869,2,0)</f>
        <v>10.98</v>
      </c>
      <c r="K458" s="72">
        <v>486.728</v>
      </c>
      <c r="L458" s="72"/>
      <c r="M458" s="72">
        <v>21.301</v>
      </c>
      <c r="N458" s="72">
        <v>444.42</v>
      </c>
      <c r="O458" s="72"/>
      <c r="P458" s="72">
        <v>1007.209</v>
      </c>
      <c r="Q458" s="72">
        <v>0</v>
      </c>
      <c r="R458" s="72">
        <v>243.36</v>
      </c>
      <c r="S458" s="11">
        <v>0</v>
      </c>
      <c r="T458" s="72">
        <v>9.13</v>
      </c>
      <c r="U458" s="72">
        <v>104.57</v>
      </c>
      <c r="V458" s="72"/>
      <c r="W458" s="72">
        <v>357.06</v>
      </c>
      <c r="X458" s="72">
        <v>1364.269</v>
      </c>
      <c r="AB458" s="2">
        <v>486.728</v>
      </c>
      <c r="AC458" s="2">
        <v>0</v>
      </c>
      <c r="AD458" s="2">
        <v>243.36</v>
      </c>
      <c r="AE458" s="108" t="s">
        <v>1216</v>
      </c>
      <c r="AF458" s="2">
        <v>9.13</v>
      </c>
      <c r="AG458" s="2">
        <v>0</v>
      </c>
      <c r="AH458" s="2">
        <v>424.17</v>
      </c>
      <c r="AI458" s="2">
        <v>21.301</v>
      </c>
      <c r="AJ458" s="2">
        <v>0</v>
      </c>
      <c r="AL458" s="2" t="s">
        <v>1225</v>
      </c>
    </row>
    <row r="459" s="2" customFormat="1" spans="1:38">
      <c r="A459" s="95"/>
      <c r="B459" s="72"/>
      <c r="C459" s="111" t="s">
        <v>1182</v>
      </c>
      <c r="D459" s="58" t="s">
        <v>1183</v>
      </c>
      <c r="E459" s="96"/>
      <c r="F459" s="13"/>
      <c r="G459" s="72">
        <v>3043</v>
      </c>
      <c r="H459" s="72">
        <v>5228.42</v>
      </c>
      <c r="I459" s="72">
        <v>54.76</v>
      </c>
      <c r="J459" s="13">
        <f>VLOOKUP(C459,[10]补收!$G$2454:$H$2869,2,0)</f>
        <v>3.66</v>
      </c>
      <c r="K459" s="72">
        <v>486.728</v>
      </c>
      <c r="L459" s="72"/>
      <c r="M459" s="72">
        <v>21.301</v>
      </c>
      <c r="N459" s="72">
        <v>444.42</v>
      </c>
      <c r="O459" s="72">
        <v>54</v>
      </c>
      <c r="P459" s="72">
        <v>1061.209</v>
      </c>
      <c r="Q459" s="72">
        <v>0</v>
      </c>
      <c r="R459" s="72">
        <v>243.36</v>
      </c>
      <c r="S459" s="11">
        <v>0</v>
      </c>
      <c r="T459" s="72">
        <v>9.13</v>
      </c>
      <c r="U459" s="72">
        <v>104.57</v>
      </c>
      <c r="V459" s="72">
        <v>54</v>
      </c>
      <c r="W459" s="72">
        <v>411.06</v>
      </c>
      <c r="X459" s="72">
        <v>1472.269</v>
      </c>
      <c r="Y459" s="4"/>
      <c r="Z459" s="108" t="s">
        <v>50</v>
      </c>
      <c r="AA459" s="108"/>
      <c r="AB459" s="108"/>
      <c r="AC459" s="108"/>
      <c r="AD459" s="108"/>
      <c r="AE459" s="108"/>
      <c r="AF459" s="108"/>
      <c r="AG459" s="108"/>
      <c r="AH459" s="108"/>
      <c r="AI459" s="2" t="e">
        <v>#N/A</v>
      </c>
      <c r="AJ459" s="2" t="e">
        <v>#N/A</v>
      </c>
      <c r="AK459" s="108"/>
      <c r="AL459" s="2" t="s">
        <v>1225</v>
      </c>
    </row>
    <row r="460" s="2" customFormat="1" spans="1:38">
      <c r="A460" s="95"/>
      <c r="B460" s="72"/>
      <c r="C460" s="111" t="s">
        <v>1184</v>
      </c>
      <c r="D460" s="58" t="s">
        <v>1185</v>
      </c>
      <c r="E460" s="96"/>
      <c r="F460" s="13"/>
      <c r="G460" s="72">
        <v>3043</v>
      </c>
      <c r="H460" s="72">
        <v>0</v>
      </c>
      <c r="I460" s="72">
        <v>54.76</v>
      </c>
      <c r="J460" s="13">
        <f>VLOOKUP(C460,[10]补收!$G$2454:$H$2869,2,0)</f>
        <v>3.66</v>
      </c>
      <c r="K460" s="72">
        <v>486.728</v>
      </c>
      <c r="L460" s="72"/>
      <c r="M460" s="72">
        <v>21.301</v>
      </c>
      <c r="N460" s="72">
        <v>0</v>
      </c>
      <c r="O460" s="72"/>
      <c r="P460" s="72">
        <v>562.789</v>
      </c>
      <c r="Q460" s="72">
        <v>0</v>
      </c>
      <c r="R460" s="72">
        <v>243.36</v>
      </c>
      <c r="S460" s="11">
        <v>0</v>
      </c>
      <c r="T460" s="72">
        <v>9.13</v>
      </c>
      <c r="U460" s="72">
        <v>0</v>
      </c>
      <c r="V460" s="72"/>
      <c r="W460" s="72">
        <v>252.49</v>
      </c>
      <c r="X460" s="72">
        <v>815.279</v>
      </c>
      <c r="Y460" s="4"/>
      <c r="Z460" s="108" t="s">
        <v>50</v>
      </c>
      <c r="AA460" s="108"/>
      <c r="AB460" s="108"/>
      <c r="AC460" s="108"/>
      <c r="AD460" s="108"/>
      <c r="AE460" s="108"/>
      <c r="AF460" s="108"/>
      <c r="AG460" s="108"/>
      <c r="AH460" s="108"/>
      <c r="AI460" s="2" t="e">
        <v>#N/A</v>
      </c>
      <c r="AJ460" s="2" t="e">
        <v>#N/A</v>
      </c>
      <c r="AK460" s="108"/>
      <c r="AL460" s="2" t="s">
        <v>1225</v>
      </c>
    </row>
    <row r="461" spans="1:38">
      <c r="A461" s="72"/>
      <c r="B461" s="72"/>
      <c r="C461" s="112" t="s">
        <v>1178</v>
      </c>
      <c r="D461" s="11" t="s">
        <v>1179</v>
      </c>
      <c r="E461" s="72"/>
      <c r="F461" s="13"/>
      <c r="G461" s="72">
        <v>3044</v>
      </c>
      <c r="H461" s="72">
        <v>0</v>
      </c>
      <c r="I461" s="72">
        <v>54.76</v>
      </c>
      <c r="J461" s="13">
        <f>VLOOKUP(C461,[10]补收!$G$2454:$H$2869,2,0)</f>
        <v>3.66</v>
      </c>
      <c r="K461" s="72">
        <v>486.728</v>
      </c>
      <c r="L461" s="72"/>
      <c r="M461" s="72">
        <v>21.308</v>
      </c>
      <c r="N461" s="72">
        <v>0</v>
      </c>
      <c r="O461" s="72"/>
      <c r="P461" s="72">
        <v>562.796</v>
      </c>
      <c r="Q461" s="72">
        <v>0</v>
      </c>
      <c r="R461" s="72">
        <v>243.36</v>
      </c>
      <c r="S461" s="11">
        <v>0</v>
      </c>
      <c r="T461" s="72">
        <v>9.13</v>
      </c>
      <c r="U461" s="72">
        <v>0</v>
      </c>
      <c r="V461" s="72"/>
      <c r="W461" s="72">
        <v>252.49</v>
      </c>
      <c r="X461" s="72">
        <v>815.286</v>
      </c>
      <c r="Z461" s="2" t="s">
        <v>50</v>
      </c>
      <c r="AI461" s="2" t="e">
        <v>#N/A</v>
      </c>
      <c r="AJ461" s="2" t="e">
        <v>#N/A</v>
      </c>
      <c r="AL461" s="2" t="s">
        <v>1225</v>
      </c>
    </row>
    <row r="462" spans="1:38">
      <c r="A462" s="72">
        <v>124</v>
      </c>
      <c r="B462" s="72"/>
      <c r="C462" s="112" t="s">
        <v>256</v>
      </c>
      <c r="D462" s="213" t="s">
        <v>257</v>
      </c>
      <c r="E462" s="72"/>
      <c r="F462" s="13"/>
      <c r="G462" s="72">
        <v>3043</v>
      </c>
      <c r="H462" s="72">
        <v>5228.42</v>
      </c>
      <c r="I462" s="72">
        <v>54.76</v>
      </c>
      <c r="J462" s="13">
        <f>VLOOKUP(C462,[10]补收!$G$2454:$H$2869,2,0)</f>
        <v>25.62</v>
      </c>
      <c r="K462" s="72">
        <v>486.728</v>
      </c>
      <c r="L462" s="72"/>
      <c r="M462" s="72">
        <v>21.301</v>
      </c>
      <c r="N462" s="72">
        <v>444.42</v>
      </c>
      <c r="O462" s="72"/>
      <c r="P462" s="72">
        <v>1007.209</v>
      </c>
      <c r="Q462" s="72">
        <v>0</v>
      </c>
      <c r="R462" s="72">
        <v>243.36</v>
      </c>
      <c r="S462" s="11">
        <v>0</v>
      </c>
      <c r="T462" s="72">
        <v>9.13</v>
      </c>
      <c r="U462" s="72">
        <v>104.57</v>
      </c>
      <c r="V462" s="72"/>
      <c r="W462" s="72">
        <v>357.06</v>
      </c>
      <c r="X462" s="72">
        <v>1364.269</v>
      </c>
      <c r="Z462" s="2" t="s">
        <v>1218</v>
      </c>
      <c r="AA462" s="2">
        <v>3180</v>
      </c>
      <c r="AB462" s="2">
        <v>486.728</v>
      </c>
      <c r="AC462" s="2">
        <v>0</v>
      </c>
      <c r="AD462" s="2">
        <v>243.36</v>
      </c>
      <c r="AE462" s="2" t="s">
        <v>1216</v>
      </c>
      <c r="AF462" s="2">
        <v>9.13</v>
      </c>
      <c r="AG462" s="2">
        <v>0</v>
      </c>
      <c r="AH462" s="2">
        <v>424.17</v>
      </c>
      <c r="AI462" s="2">
        <v>21.301</v>
      </c>
      <c r="AJ462" s="2">
        <v>0</v>
      </c>
      <c r="AL462" s="2" t="s">
        <v>1225</v>
      </c>
    </row>
    <row r="463" spans="1:38">
      <c r="A463" s="95"/>
      <c r="B463" s="72"/>
      <c r="C463" s="97" t="s">
        <v>1196</v>
      </c>
      <c r="D463" s="98" t="s">
        <v>1197</v>
      </c>
      <c r="E463" s="99"/>
      <c r="F463" s="13"/>
      <c r="G463" s="72">
        <v>0</v>
      </c>
      <c r="H463" s="72">
        <v>0</v>
      </c>
      <c r="I463" s="72">
        <v>54.76</v>
      </c>
      <c r="J463" s="13">
        <v>3.66</v>
      </c>
      <c r="K463" s="72">
        <v>0</v>
      </c>
      <c r="L463" s="72"/>
      <c r="M463" s="72">
        <v>0</v>
      </c>
      <c r="N463" s="72">
        <v>0</v>
      </c>
      <c r="O463" s="72"/>
      <c r="P463" s="72">
        <v>54.76</v>
      </c>
      <c r="Q463" s="72">
        <v>0</v>
      </c>
      <c r="R463" s="72">
        <v>0</v>
      </c>
      <c r="S463" s="11">
        <v>0</v>
      </c>
      <c r="T463" s="72">
        <v>0</v>
      </c>
      <c r="U463" s="72">
        <v>0</v>
      </c>
      <c r="V463" s="72"/>
      <c r="W463" s="72">
        <v>0</v>
      </c>
      <c r="X463" s="72" t="e">
        <v>#N/A</v>
      </c>
      <c r="Z463" s="2" t="s">
        <v>50</v>
      </c>
      <c r="AE463" s="108"/>
      <c r="AI463" s="2" t="e">
        <v>#N/A</v>
      </c>
      <c r="AJ463" s="2" t="e">
        <v>#N/A</v>
      </c>
      <c r="AL463" s="2" t="e">
        <v>#N/A</v>
      </c>
    </row>
    <row r="464" spans="1:38">
      <c r="A464" s="95">
        <v>240</v>
      </c>
      <c r="B464" s="72"/>
      <c r="C464" s="97" t="s">
        <v>1127</v>
      </c>
      <c r="D464" s="98" t="s">
        <v>1128</v>
      </c>
      <c r="E464" s="99"/>
      <c r="F464" s="13"/>
      <c r="G464" s="72">
        <v>0</v>
      </c>
      <c r="H464" s="72">
        <v>0</v>
      </c>
      <c r="I464" s="72">
        <v>54.76</v>
      </c>
      <c r="J464" s="13">
        <f>VLOOKUP(C464,[10]补收!$G$2454:$H$2869,2,0)</f>
        <v>7.32</v>
      </c>
      <c r="K464" s="72">
        <v>0</v>
      </c>
      <c r="L464" s="72"/>
      <c r="M464" s="72">
        <v>0</v>
      </c>
      <c r="N464" s="72">
        <v>0</v>
      </c>
      <c r="O464" s="72"/>
      <c r="P464" s="72">
        <v>54.76</v>
      </c>
      <c r="Q464" s="72">
        <v>0</v>
      </c>
      <c r="R464" s="72">
        <v>0</v>
      </c>
      <c r="S464" s="11">
        <v>0</v>
      </c>
      <c r="T464" s="72">
        <v>0</v>
      </c>
      <c r="U464" s="72">
        <v>0</v>
      </c>
      <c r="V464" s="72"/>
      <c r="W464" s="72">
        <v>0</v>
      </c>
      <c r="X464" s="72">
        <v>54.76</v>
      </c>
      <c r="AE464" s="108" t="e">
        <v>#N/A</v>
      </c>
      <c r="AF464" s="2" t="e">
        <v>#N/A</v>
      </c>
      <c r="AG464" s="2" t="e">
        <v>#N/A</v>
      </c>
      <c r="AH464" s="2" t="e">
        <v>#N/A</v>
      </c>
      <c r="AI464" s="2">
        <v>0</v>
      </c>
      <c r="AJ464" s="2">
        <v>0</v>
      </c>
      <c r="AL464" s="2" t="e">
        <v>#N/A</v>
      </c>
    </row>
    <row r="465" s="2" customFormat="1" spans="1:38">
      <c r="A465" s="95"/>
      <c r="B465" s="72"/>
      <c r="C465" s="97" t="s">
        <v>1192</v>
      </c>
      <c r="D465" s="58" t="s">
        <v>1193</v>
      </c>
      <c r="E465" s="96"/>
      <c r="F465" s="13"/>
      <c r="G465" s="72">
        <v>0</v>
      </c>
      <c r="H465" s="72">
        <v>0</v>
      </c>
      <c r="I465" s="72">
        <v>54.76</v>
      </c>
      <c r="J465" s="13">
        <f>VLOOKUP(C465,[10]补收!$G$2454:$H$2869,2,0)</f>
        <v>3.66</v>
      </c>
      <c r="K465" s="72">
        <v>0</v>
      </c>
      <c r="L465" s="72"/>
      <c r="M465" s="72">
        <v>0</v>
      </c>
      <c r="N465" s="72">
        <v>0</v>
      </c>
      <c r="O465" s="72"/>
      <c r="P465" s="72">
        <v>54.76</v>
      </c>
      <c r="Q465" s="72">
        <v>0</v>
      </c>
      <c r="R465" s="72">
        <v>0</v>
      </c>
      <c r="S465" s="11">
        <v>0</v>
      </c>
      <c r="T465" s="72">
        <v>0</v>
      </c>
      <c r="U465" s="72">
        <v>0</v>
      </c>
      <c r="V465" s="72"/>
      <c r="W465" s="72">
        <v>0</v>
      </c>
      <c r="X465" s="72">
        <v>54.76</v>
      </c>
      <c r="Y465" s="109"/>
      <c r="Z465" s="108" t="s">
        <v>50</v>
      </c>
      <c r="AA465" s="108"/>
      <c r="AB465" s="108"/>
      <c r="AC465" s="108"/>
      <c r="AD465" s="108"/>
      <c r="AE465" s="108"/>
      <c r="AF465" s="108"/>
      <c r="AG465" s="108"/>
      <c r="AH465" s="108"/>
      <c r="AI465" s="2" t="e">
        <v>#N/A</v>
      </c>
      <c r="AJ465" s="2" t="e">
        <v>#N/A</v>
      </c>
      <c r="AK465" s="108"/>
      <c r="AL465" s="2" t="e">
        <v>#N/A</v>
      </c>
    </row>
    <row r="466" spans="1:38">
      <c r="A466" s="95">
        <v>222</v>
      </c>
      <c r="B466" s="72"/>
      <c r="C466" s="97" t="s">
        <v>983</v>
      </c>
      <c r="D466" s="98" t="s">
        <v>984</v>
      </c>
      <c r="E466" s="99"/>
      <c r="F466" s="13"/>
      <c r="G466" s="72">
        <v>3043</v>
      </c>
      <c r="H466" s="72">
        <v>0</v>
      </c>
      <c r="I466" s="72">
        <v>54.76</v>
      </c>
      <c r="J466" s="13">
        <f>VLOOKUP(C466,[10]补收!$G$2454:$H$2869,2,0)</f>
        <v>10.98</v>
      </c>
      <c r="K466" s="72">
        <v>0</v>
      </c>
      <c r="L466" s="72"/>
      <c r="M466" s="72">
        <v>0</v>
      </c>
      <c r="N466" s="72">
        <v>0</v>
      </c>
      <c r="O466" s="72"/>
      <c r="P466" s="72">
        <v>54.76</v>
      </c>
      <c r="Q466" s="72">
        <v>0</v>
      </c>
      <c r="R466" s="72">
        <v>0</v>
      </c>
      <c r="S466" s="11">
        <v>0</v>
      </c>
      <c r="T466" s="72">
        <v>0</v>
      </c>
      <c r="U466" s="72">
        <v>0</v>
      </c>
      <c r="V466" s="72"/>
      <c r="W466" s="72">
        <v>0</v>
      </c>
      <c r="X466" s="72">
        <v>54.76</v>
      </c>
      <c r="AC466" s="2" t="e">
        <v>#N/A</v>
      </c>
      <c r="AD466" s="2" t="e">
        <v>#N/A</v>
      </c>
      <c r="AE466" s="108" t="e">
        <v>#N/A</v>
      </c>
      <c r="AF466" s="2" t="e">
        <v>#N/A</v>
      </c>
      <c r="AG466" s="2" t="e">
        <v>#N/A</v>
      </c>
      <c r="AH466" s="2">
        <v>0</v>
      </c>
      <c r="AI466" s="2">
        <v>0</v>
      </c>
      <c r="AJ466" s="2">
        <v>0</v>
      </c>
      <c r="AL466" s="2" t="e">
        <v>#N/A</v>
      </c>
    </row>
    <row r="467" spans="1:38">
      <c r="A467" s="95">
        <v>218</v>
      </c>
      <c r="B467" s="72"/>
      <c r="C467" s="97" t="s">
        <v>971</v>
      </c>
      <c r="D467" s="98" t="s">
        <v>972</v>
      </c>
      <c r="E467" s="99"/>
      <c r="F467" s="13"/>
      <c r="G467" s="72">
        <v>3043</v>
      </c>
      <c r="H467" s="72">
        <v>0</v>
      </c>
      <c r="I467" s="72">
        <v>54.76</v>
      </c>
      <c r="J467" s="13">
        <f>VLOOKUP(C467,[10]补收!$G$2454:$H$2869,2,0)</f>
        <v>10.98</v>
      </c>
      <c r="K467" s="72">
        <v>0</v>
      </c>
      <c r="L467" s="72"/>
      <c r="M467" s="72">
        <v>0</v>
      </c>
      <c r="N467" s="72">
        <v>0</v>
      </c>
      <c r="O467" s="72"/>
      <c r="P467" s="72">
        <v>54.76</v>
      </c>
      <c r="Q467" s="72">
        <v>0</v>
      </c>
      <c r="R467" s="72">
        <v>0</v>
      </c>
      <c r="S467" s="11">
        <v>0</v>
      </c>
      <c r="T467" s="72">
        <v>0</v>
      </c>
      <c r="U467" s="72">
        <v>0</v>
      </c>
      <c r="V467" s="72"/>
      <c r="W467" s="72">
        <v>0</v>
      </c>
      <c r="X467" s="72">
        <v>54.76</v>
      </c>
      <c r="AC467" s="2" t="e">
        <v>#N/A</v>
      </c>
      <c r="AD467" s="2" t="e">
        <v>#N/A</v>
      </c>
      <c r="AE467" s="108" t="e">
        <v>#N/A</v>
      </c>
      <c r="AF467" s="2" t="e">
        <v>#N/A</v>
      </c>
      <c r="AG467" s="2" t="e">
        <v>#N/A</v>
      </c>
      <c r="AH467" s="2">
        <v>0</v>
      </c>
      <c r="AI467" s="2">
        <v>0</v>
      </c>
      <c r="AJ467" s="2">
        <v>0</v>
      </c>
      <c r="AL467" s="2" t="e">
        <v>#N/A</v>
      </c>
    </row>
    <row r="468" spans="1:38">
      <c r="A468" s="95">
        <v>326</v>
      </c>
      <c r="B468" s="72"/>
      <c r="C468" s="100" t="s">
        <v>1156</v>
      </c>
      <c r="D468" s="98" t="s">
        <v>1157</v>
      </c>
      <c r="E468" s="99"/>
      <c r="F468" s="13"/>
      <c r="G468" s="72">
        <v>0</v>
      </c>
      <c r="H468" s="72">
        <v>0</v>
      </c>
      <c r="I468" s="72">
        <v>54.76</v>
      </c>
      <c r="J468" s="13">
        <f>VLOOKUP(C468,[10]补收!$G$2454:$H$2869,2,0)</f>
        <v>7.32</v>
      </c>
      <c r="K468" s="72">
        <v>0</v>
      </c>
      <c r="L468" s="72"/>
      <c r="M468" s="72">
        <v>0</v>
      </c>
      <c r="N468" s="72">
        <v>0</v>
      </c>
      <c r="O468" s="72"/>
      <c r="P468" s="72">
        <v>54.76</v>
      </c>
      <c r="Q468" s="72">
        <v>0</v>
      </c>
      <c r="R468" s="72">
        <v>0</v>
      </c>
      <c r="S468" s="11">
        <v>0</v>
      </c>
      <c r="T468" s="72">
        <v>0</v>
      </c>
      <c r="U468" s="72">
        <v>0</v>
      </c>
      <c r="V468" s="72"/>
      <c r="W468" s="72">
        <v>0</v>
      </c>
      <c r="X468" s="72">
        <v>54.76</v>
      </c>
      <c r="AE468" s="108" t="e">
        <v>#N/A</v>
      </c>
      <c r="AF468" s="2" t="e">
        <v>#N/A</v>
      </c>
      <c r="AG468" s="2" t="e">
        <v>#N/A</v>
      </c>
      <c r="AH468" s="2" t="e">
        <v>#N/A</v>
      </c>
      <c r="AI468" s="2">
        <v>0</v>
      </c>
      <c r="AJ468" s="2">
        <v>0</v>
      </c>
      <c r="AL468" s="2" t="e">
        <v>#N/A</v>
      </c>
    </row>
    <row r="469" s="2" customFormat="1" spans="1:38">
      <c r="A469" s="95"/>
      <c r="B469" s="72"/>
      <c r="C469" s="111" t="s">
        <v>1204</v>
      </c>
      <c r="D469" s="58" t="s">
        <v>1205</v>
      </c>
      <c r="E469" s="96"/>
      <c r="F469" s="13"/>
      <c r="G469" s="72">
        <v>0</v>
      </c>
      <c r="H469" s="72">
        <v>0</v>
      </c>
      <c r="I469" s="72">
        <v>54.76</v>
      </c>
      <c r="J469" s="13">
        <f>VLOOKUP(C469,[10]补收!$G$2454:$H$2869,2,0)</f>
        <v>3.66</v>
      </c>
      <c r="K469" s="72">
        <v>0</v>
      </c>
      <c r="L469" s="72"/>
      <c r="M469" s="72">
        <v>0</v>
      </c>
      <c r="N469" s="72">
        <v>0</v>
      </c>
      <c r="O469" s="72"/>
      <c r="P469" s="72">
        <v>54.76</v>
      </c>
      <c r="Q469" s="72">
        <v>0</v>
      </c>
      <c r="R469" s="72">
        <v>0</v>
      </c>
      <c r="S469" s="11">
        <v>0</v>
      </c>
      <c r="T469" s="72">
        <v>0</v>
      </c>
      <c r="U469" s="72">
        <v>0</v>
      </c>
      <c r="V469" s="72"/>
      <c r="W469" s="72">
        <v>0</v>
      </c>
      <c r="X469" s="72">
        <v>54.76</v>
      </c>
      <c r="Y469" s="4"/>
      <c r="Z469" s="108" t="s">
        <v>50</v>
      </c>
      <c r="AA469" s="108"/>
      <c r="AB469" s="108"/>
      <c r="AC469" s="108"/>
      <c r="AD469" s="108"/>
      <c r="AE469" s="108"/>
      <c r="AF469" s="108"/>
      <c r="AG469" s="108"/>
      <c r="AH469" s="108"/>
      <c r="AI469" s="2" t="e">
        <v>#N/A</v>
      </c>
      <c r="AJ469" s="2" t="e">
        <v>#N/A</v>
      </c>
      <c r="AK469" s="108"/>
      <c r="AL469" s="2" t="e">
        <v>#N/A</v>
      </c>
    </row>
    <row r="470" spans="1:38">
      <c r="A470" s="95">
        <v>313</v>
      </c>
      <c r="B470" s="72"/>
      <c r="C470" s="54" t="s">
        <v>1045</v>
      </c>
      <c r="D470" s="98" t="s">
        <v>1046</v>
      </c>
      <c r="E470" s="99"/>
      <c r="F470" s="13"/>
      <c r="G470" s="72">
        <v>3043</v>
      </c>
      <c r="H470" s="72">
        <v>0</v>
      </c>
      <c r="I470" s="72">
        <v>54.76</v>
      </c>
      <c r="J470" s="13">
        <f>VLOOKUP(C470,[10]补收!$G$2454:$H$2869,2,0)</f>
        <v>10.98</v>
      </c>
      <c r="K470" s="72">
        <v>0</v>
      </c>
      <c r="L470" s="72"/>
      <c r="M470" s="72">
        <v>0</v>
      </c>
      <c r="N470" s="72">
        <v>0</v>
      </c>
      <c r="O470" s="72"/>
      <c r="P470" s="72">
        <v>54.76</v>
      </c>
      <c r="Q470" s="72">
        <v>0</v>
      </c>
      <c r="R470" s="72">
        <v>0</v>
      </c>
      <c r="S470" s="11">
        <v>0</v>
      </c>
      <c r="T470" s="72">
        <v>0</v>
      </c>
      <c r="U470" s="72">
        <v>0</v>
      </c>
      <c r="V470" s="72"/>
      <c r="W470" s="72">
        <v>0</v>
      </c>
      <c r="X470" s="72">
        <v>54.76</v>
      </c>
      <c r="AC470" s="2" t="e">
        <v>#N/A</v>
      </c>
      <c r="AD470" s="2" t="e">
        <v>#N/A</v>
      </c>
      <c r="AE470" s="108" t="e">
        <v>#N/A</v>
      </c>
      <c r="AF470" s="2" t="e">
        <v>#N/A</v>
      </c>
      <c r="AG470" s="2" t="e">
        <v>#N/A</v>
      </c>
      <c r="AH470" s="2">
        <v>0</v>
      </c>
      <c r="AI470" s="2">
        <v>0</v>
      </c>
      <c r="AJ470" s="2">
        <v>0</v>
      </c>
      <c r="AL470" s="2" t="e">
        <v>#N/A</v>
      </c>
    </row>
    <row r="471" spans="1:38">
      <c r="A471" s="95">
        <v>309</v>
      </c>
      <c r="B471" s="72"/>
      <c r="C471" s="111" t="s">
        <v>1031</v>
      </c>
      <c r="D471" s="98" t="s">
        <v>1032</v>
      </c>
      <c r="E471" s="99"/>
      <c r="F471" s="13"/>
      <c r="G471" s="72">
        <v>3043</v>
      </c>
      <c r="H471" s="72">
        <v>0</v>
      </c>
      <c r="I471" s="72">
        <v>54.76</v>
      </c>
      <c r="J471" s="13">
        <f>VLOOKUP(C471,[10]补收!$G$2454:$H$2869,2,0)</f>
        <v>10.98</v>
      </c>
      <c r="K471" s="72">
        <v>0</v>
      </c>
      <c r="L471" s="72"/>
      <c r="M471" s="72">
        <v>0</v>
      </c>
      <c r="N471" s="72">
        <v>0</v>
      </c>
      <c r="O471" s="72"/>
      <c r="P471" s="72">
        <v>54.76</v>
      </c>
      <c r="Q471" s="72">
        <v>0</v>
      </c>
      <c r="R471" s="72">
        <v>0</v>
      </c>
      <c r="S471" s="11">
        <v>0</v>
      </c>
      <c r="T471" s="72">
        <v>0</v>
      </c>
      <c r="U471" s="72">
        <v>0</v>
      </c>
      <c r="V471" s="72"/>
      <c r="W471" s="72">
        <v>0</v>
      </c>
      <c r="X471" s="72">
        <v>54.76</v>
      </c>
      <c r="AC471" s="2" t="e">
        <v>#N/A</v>
      </c>
      <c r="AD471" s="2" t="e">
        <v>#N/A</v>
      </c>
      <c r="AE471" s="108" t="e">
        <v>#N/A</v>
      </c>
      <c r="AF471" s="2" t="e">
        <v>#N/A</v>
      </c>
      <c r="AG471" s="2" t="e">
        <v>#N/A</v>
      </c>
      <c r="AH471" s="2">
        <v>0</v>
      </c>
      <c r="AI471" s="2">
        <v>0</v>
      </c>
      <c r="AJ471" s="2">
        <v>0</v>
      </c>
      <c r="AL471" s="2" t="e">
        <v>#N/A</v>
      </c>
    </row>
    <row r="472" spans="1:38">
      <c r="A472" s="95">
        <v>191</v>
      </c>
      <c r="B472" s="72"/>
      <c r="C472" s="111" t="s">
        <v>957</v>
      </c>
      <c r="D472" s="98" t="s">
        <v>958</v>
      </c>
      <c r="E472" s="99"/>
      <c r="F472" s="13"/>
      <c r="G472" s="72">
        <v>0</v>
      </c>
      <c r="H472" s="72">
        <v>0</v>
      </c>
      <c r="I472" s="72">
        <v>54.76</v>
      </c>
      <c r="J472" s="13">
        <f>VLOOKUP(C472,[10]补收!$G$2454:$H$2869,2,0)</f>
        <v>10.98</v>
      </c>
      <c r="K472" s="72">
        <v>0</v>
      </c>
      <c r="L472" s="72"/>
      <c r="M472" s="72">
        <v>0</v>
      </c>
      <c r="N472" s="72">
        <v>0</v>
      </c>
      <c r="O472" s="72"/>
      <c r="P472" s="72">
        <v>54.76</v>
      </c>
      <c r="Q472" s="72">
        <v>0</v>
      </c>
      <c r="R472" s="72">
        <v>0</v>
      </c>
      <c r="S472" s="11">
        <v>0</v>
      </c>
      <c r="T472" s="72">
        <v>0</v>
      </c>
      <c r="U472" s="72">
        <v>0</v>
      </c>
      <c r="V472" s="72"/>
      <c r="W472" s="72">
        <v>0</v>
      </c>
      <c r="X472" s="72">
        <v>54.76</v>
      </c>
      <c r="AC472" s="2" t="e">
        <v>#N/A</v>
      </c>
      <c r="AD472" s="2" t="e">
        <v>#N/A</v>
      </c>
      <c r="AE472" s="108" t="e">
        <v>#N/A</v>
      </c>
      <c r="AF472" s="2" t="e">
        <v>#N/A</v>
      </c>
      <c r="AG472" s="2" t="e">
        <v>#N/A</v>
      </c>
      <c r="AH472" s="2">
        <v>0</v>
      </c>
      <c r="AI472" s="2">
        <v>0</v>
      </c>
      <c r="AJ472" s="2">
        <v>0</v>
      </c>
      <c r="AL472" s="2" t="e">
        <v>#N/A</v>
      </c>
    </row>
    <row r="473" spans="1:38">
      <c r="A473" s="95">
        <v>311</v>
      </c>
      <c r="B473" s="72"/>
      <c r="C473" s="111" t="s">
        <v>1035</v>
      </c>
      <c r="D473" s="98" t="s">
        <v>1036</v>
      </c>
      <c r="E473" s="99"/>
      <c r="F473" s="13"/>
      <c r="G473" s="72">
        <v>3043</v>
      </c>
      <c r="H473" s="72">
        <v>0</v>
      </c>
      <c r="I473" s="72">
        <v>54.76</v>
      </c>
      <c r="J473" s="13">
        <f>VLOOKUP(C473,[10]补收!$G$2454:$H$2869,2,0)</f>
        <v>10.98</v>
      </c>
      <c r="K473" s="72">
        <v>0</v>
      </c>
      <c r="L473" s="72"/>
      <c r="M473" s="72">
        <v>0</v>
      </c>
      <c r="N473" s="72">
        <v>0</v>
      </c>
      <c r="O473" s="72"/>
      <c r="P473" s="72">
        <v>54.76</v>
      </c>
      <c r="Q473" s="72">
        <v>0</v>
      </c>
      <c r="R473" s="72">
        <v>0</v>
      </c>
      <c r="S473" s="11">
        <v>0</v>
      </c>
      <c r="T473" s="72">
        <v>0</v>
      </c>
      <c r="U473" s="72">
        <v>0</v>
      </c>
      <c r="V473" s="72"/>
      <c r="W473" s="72">
        <v>0</v>
      </c>
      <c r="X473" s="72">
        <v>54.76</v>
      </c>
      <c r="AC473" s="2" t="e">
        <v>#N/A</v>
      </c>
      <c r="AD473" s="2" t="e">
        <v>#N/A</v>
      </c>
      <c r="AE473" s="108" t="e">
        <v>#N/A</v>
      </c>
      <c r="AF473" s="2" t="e">
        <v>#N/A</v>
      </c>
      <c r="AG473" s="2" t="e">
        <v>#N/A</v>
      </c>
      <c r="AH473" s="2">
        <v>0</v>
      </c>
      <c r="AI473" s="2">
        <v>0</v>
      </c>
      <c r="AJ473" s="2">
        <v>0</v>
      </c>
      <c r="AL473" s="2" t="e">
        <v>#N/A</v>
      </c>
    </row>
    <row r="474" s="2" customFormat="1" spans="1:38">
      <c r="A474" s="95">
        <v>388</v>
      </c>
      <c r="B474" s="72"/>
      <c r="C474" s="98" t="s">
        <v>1162</v>
      </c>
      <c r="D474" s="58" t="s">
        <v>1163</v>
      </c>
      <c r="E474" s="96"/>
      <c r="F474" s="13"/>
      <c r="G474" s="99">
        <v>3043</v>
      </c>
      <c r="H474" s="99">
        <v>5228.42</v>
      </c>
      <c r="I474" s="72">
        <v>54.76</v>
      </c>
      <c r="J474" s="13">
        <f>VLOOKUP(C474,[10]补收!$G$2454:$H$2869,2,0)</f>
        <v>7.32</v>
      </c>
      <c r="K474" s="72">
        <v>486.728</v>
      </c>
      <c r="L474" s="72"/>
      <c r="M474" s="72">
        <v>21.301</v>
      </c>
      <c r="N474" s="72">
        <v>444.42</v>
      </c>
      <c r="O474" s="72"/>
      <c r="P474" s="72">
        <v>1007.209</v>
      </c>
      <c r="Q474" s="72">
        <v>0</v>
      </c>
      <c r="R474" s="72">
        <v>243.36</v>
      </c>
      <c r="S474" s="11">
        <v>0</v>
      </c>
      <c r="T474" s="72">
        <v>9.13</v>
      </c>
      <c r="U474" s="72">
        <v>104.57</v>
      </c>
      <c r="V474" s="72"/>
      <c r="W474" s="72">
        <v>357.06</v>
      </c>
      <c r="X474" s="72">
        <v>1364.269</v>
      </c>
      <c r="Y474" s="4"/>
      <c r="Z474" s="108"/>
      <c r="AA474" s="108"/>
      <c r="AB474" s="108">
        <v>486.728</v>
      </c>
      <c r="AC474" s="108">
        <v>0</v>
      </c>
      <c r="AD474" s="108"/>
      <c r="AE474" s="108" t="s">
        <v>1216</v>
      </c>
      <c r="AF474" s="108">
        <v>9.13</v>
      </c>
      <c r="AG474" s="108">
        <v>0</v>
      </c>
      <c r="AH474" s="108" t="e">
        <v>#N/A</v>
      </c>
      <c r="AI474" s="2">
        <v>21.301</v>
      </c>
      <c r="AJ474" s="2">
        <v>0</v>
      </c>
      <c r="AK474" s="108"/>
      <c r="AL474" s="2" t="s">
        <v>1225</v>
      </c>
    </row>
    <row r="475" s="2" customFormat="1" spans="1:38">
      <c r="A475" s="95">
        <v>390</v>
      </c>
      <c r="B475" s="72"/>
      <c r="C475" s="98" t="s">
        <v>1164</v>
      </c>
      <c r="D475" s="58" t="s">
        <v>1165</v>
      </c>
      <c r="E475" s="96"/>
      <c r="F475" s="13"/>
      <c r="G475" s="99"/>
      <c r="H475" s="99"/>
      <c r="I475" s="72">
        <v>54.76</v>
      </c>
      <c r="J475" s="13">
        <f>VLOOKUP(C475,[10]补收!$G$2454:$H$2869,2,0)</f>
        <v>7.32</v>
      </c>
      <c r="K475" s="72">
        <v>0</v>
      </c>
      <c r="L475" s="72"/>
      <c r="M475" s="72">
        <v>0</v>
      </c>
      <c r="N475" s="72">
        <v>0</v>
      </c>
      <c r="O475" s="72"/>
      <c r="P475" s="72">
        <v>54.76</v>
      </c>
      <c r="Q475" s="72">
        <v>0</v>
      </c>
      <c r="R475" s="72">
        <v>0</v>
      </c>
      <c r="S475" s="11">
        <v>0</v>
      </c>
      <c r="T475" s="72">
        <v>0</v>
      </c>
      <c r="U475" s="72">
        <v>0</v>
      </c>
      <c r="V475" s="72"/>
      <c r="W475" s="72">
        <v>0</v>
      </c>
      <c r="X475" s="72">
        <v>54.76</v>
      </c>
      <c r="Y475" s="4"/>
      <c r="Z475" s="108"/>
      <c r="AA475" s="108"/>
      <c r="AB475" s="108"/>
      <c r="AC475" s="108"/>
      <c r="AD475" s="108"/>
      <c r="AE475" s="108" t="e">
        <v>#N/A</v>
      </c>
      <c r="AF475" s="108"/>
      <c r="AG475" s="108">
        <v>0</v>
      </c>
      <c r="AH475" s="108" t="e">
        <v>#N/A</v>
      </c>
      <c r="AI475" s="2">
        <v>0</v>
      </c>
      <c r="AJ475" s="2">
        <v>0</v>
      </c>
      <c r="AK475" s="108"/>
      <c r="AL475" s="2" t="e">
        <v>#N/A</v>
      </c>
    </row>
    <row r="476" spans="10:10">
      <c r="J476" s="4">
        <v>15219.2799999999</v>
      </c>
    </row>
    <row r="477" spans="10:10">
      <c r="J477" s="4">
        <f>SUM(J434:J476)</f>
        <v>15854.4599999999</v>
      </c>
    </row>
  </sheetData>
  <mergeCells count="54">
    <mergeCell ref="A1:X1"/>
    <mergeCell ref="I2:P2"/>
    <mergeCell ref="Q2:W2"/>
    <mergeCell ref="B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33:C433"/>
    <mergeCell ref="A2:A3"/>
    <mergeCell ref="B2:B3"/>
    <mergeCell ref="B5:B7"/>
    <mergeCell ref="B8:B18"/>
    <mergeCell ref="B20:B25"/>
    <mergeCell ref="B26:B29"/>
    <mergeCell ref="B30:B43"/>
    <mergeCell ref="B44:B52"/>
    <mergeCell ref="B53:B59"/>
    <mergeCell ref="B60:B68"/>
    <mergeCell ref="B69:B76"/>
    <mergeCell ref="B77:B80"/>
    <mergeCell ref="B81:B121"/>
    <mergeCell ref="B122:B130"/>
    <mergeCell ref="B131:B135"/>
    <mergeCell ref="B137:B153"/>
    <mergeCell ref="B154:B201"/>
    <mergeCell ref="B207:B234"/>
    <mergeCell ref="B236:B241"/>
    <mergeCell ref="B242:B255"/>
    <mergeCell ref="B256:B284"/>
    <mergeCell ref="B285:B338"/>
    <mergeCell ref="B343:B409"/>
    <mergeCell ref="C2:C3"/>
    <mergeCell ref="D2:D3"/>
    <mergeCell ref="E2:E3"/>
    <mergeCell ref="F2:F3"/>
    <mergeCell ref="G2:G3"/>
    <mergeCell ref="H2:H3"/>
    <mergeCell ref="X2:X3"/>
    <mergeCell ref="Y2:Y3"/>
    <mergeCell ref="Y434:Y441"/>
    <mergeCell ref="A422:T426"/>
  </mergeCells>
  <conditionalFormatting sqref="C5">
    <cfRule type="duplicateValues" dxfId="0" priority="23"/>
  </conditionalFormatting>
  <conditionalFormatting sqref="C6">
    <cfRule type="duplicateValues" dxfId="0" priority="22"/>
  </conditionalFormatting>
  <conditionalFormatting sqref="C7">
    <cfRule type="duplicateValues" dxfId="0" priority="21"/>
  </conditionalFormatting>
  <conditionalFormatting sqref="C8">
    <cfRule type="duplicateValues" dxfId="0" priority="20"/>
  </conditionalFormatting>
  <conditionalFormatting sqref="C9">
    <cfRule type="duplicateValues" dxfId="0" priority="19"/>
  </conditionalFormatting>
  <conditionalFormatting sqref="C10">
    <cfRule type="duplicateValues" dxfId="0" priority="18"/>
  </conditionalFormatting>
  <conditionalFormatting sqref="C11">
    <cfRule type="duplicateValues" dxfId="0" priority="17"/>
  </conditionalFormatting>
  <conditionalFormatting sqref="C12">
    <cfRule type="duplicateValues" dxfId="0" priority="16"/>
  </conditionalFormatting>
  <conditionalFormatting sqref="C13">
    <cfRule type="duplicateValues" dxfId="0" priority="15"/>
  </conditionalFormatting>
  <conditionalFormatting sqref="C14">
    <cfRule type="duplicateValues" dxfId="0" priority="14"/>
  </conditionalFormatting>
  <conditionalFormatting sqref="C15">
    <cfRule type="duplicateValues" dxfId="0" priority="13"/>
  </conditionalFormatting>
  <conditionalFormatting sqref="C16">
    <cfRule type="duplicateValues" dxfId="0" priority="12"/>
  </conditionalFormatting>
  <conditionalFormatting sqref="C17">
    <cfRule type="duplicateValues" dxfId="0" priority="11"/>
  </conditionalFormatting>
  <conditionalFormatting sqref="C25">
    <cfRule type="duplicateValues" dxfId="0" priority="10"/>
  </conditionalFormatting>
  <conditionalFormatting sqref="C80">
    <cfRule type="duplicateValues" dxfId="0" priority="9"/>
  </conditionalFormatting>
  <conditionalFormatting sqref="C120">
    <cfRule type="duplicateValues" dxfId="0" priority="8"/>
  </conditionalFormatting>
  <conditionalFormatting sqref="C136">
    <cfRule type="duplicateValues" dxfId="0" priority="7"/>
  </conditionalFormatting>
  <conditionalFormatting sqref="C202">
    <cfRule type="duplicateValues" dxfId="0" priority="6"/>
  </conditionalFormatting>
  <conditionalFormatting sqref="C203">
    <cfRule type="duplicateValues" dxfId="0" priority="5"/>
  </conditionalFormatting>
  <conditionalFormatting sqref="C204">
    <cfRule type="duplicateValues" dxfId="0" priority="4"/>
  </conditionalFormatting>
  <conditionalFormatting sqref="C205">
    <cfRule type="duplicateValues" dxfId="0" priority="3"/>
  </conditionalFormatting>
  <conditionalFormatting sqref="C206">
    <cfRule type="duplicateValues" dxfId="0" priority="2"/>
  </conditionalFormatting>
  <conditionalFormatting sqref="C283">
    <cfRule type="duplicateValues" dxfId="0" priority="1"/>
  </conditionalFormatting>
  <conditionalFormatting sqref="C416">
    <cfRule type="duplicateValues" dxfId="0" priority="25"/>
  </conditionalFormatting>
  <conditionalFormatting sqref="C418">
    <cfRule type="duplicateValues" dxfId="0" priority="24"/>
  </conditionalFormatting>
  <conditionalFormatting sqref="C422:C426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C434:C478">
    <cfRule type="duplicateValues" dxfId="0" priority="33"/>
  </conditionalFormatting>
  <conditionalFormatting sqref="C1:C4 C18:C24 C26:C79 C81:C119 C121:C135 C137:C201 C207:C282 C284:C415 C417 C419:C421 C427:C1048576">
    <cfRule type="duplicateValues" dxfId="0" priority="32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31"/>
  <sheetViews>
    <sheetView topLeftCell="A405" workbookViewId="0">
      <selection activeCell="L435" sqref="L435"/>
    </sheetView>
  </sheetViews>
  <sheetFormatPr defaultColWidth="9" defaultRowHeight="13.5"/>
  <cols>
    <col min="1" max="1" width="6.375" style="4" customWidth="1"/>
    <col min="2" max="3" width="9" style="4"/>
    <col min="4" max="4" width="24.625" style="4" customWidth="1"/>
    <col min="5" max="5" width="24.625" style="5" customWidth="1"/>
    <col min="6" max="6" width="13" style="4" customWidth="1"/>
    <col min="7" max="7" width="13.375" style="4" customWidth="1"/>
    <col min="8" max="8" width="11.5" style="4" customWidth="1"/>
    <col min="9" max="10" width="11.625" style="5"/>
    <col min="11" max="11" width="10.625" style="4" customWidth="1"/>
    <col min="12" max="12" width="11.5" style="4"/>
    <col min="13" max="13" width="12.875" style="4"/>
    <col min="14" max="15" width="12.875" style="4" customWidth="1"/>
    <col min="16" max="16" width="7.875" style="4" customWidth="1"/>
    <col min="17" max="17" width="11.625" style="4" customWidth="1"/>
    <col min="18" max="18" width="10.375" style="4" customWidth="1"/>
    <col min="19" max="20" width="11.625" style="4" customWidth="1"/>
    <col min="21" max="22" width="12.875" style="4" customWidth="1"/>
    <col min="23" max="23" width="9" style="4" customWidth="1"/>
    <col min="24" max="25" width="9" style="2" customWidth="1"/>
    <col min="26" max="26" width="9.375" style="2" customWidth="1"/>
    <col min="27" max="28" width="9" style="2" customWidth="1"/>
    <col min="29" max="29" width="20" style="2" customWidth="1"/>
    <col min="30" max="31" width="9" style="2" customWidth="1"/>
    <col min="32" max="32" width="9" style="2"/>
    <col min="33" max="33" width="9.375" style="2"/>
    <col min="34" max="16384" width="9" style="2"/>
  </cols>
  <sheetData>
    <row r="1" ht="20" customHeight="1" spans="1:22">
      <c r="A1" s="6" t="s">
        <v>1169</v>
      </c>
      <c r="B1" s="6"/>
      <c r="C1" s="6"/>
      <c r="D1" s="6"/>
      <c r="E1" s="7"/>
      <c r="F1" s="6"/>
      <c r="G1" s="6"/>
      <c r="H1" s="6"/>
      <c r="I1" s="7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20" customHeight="1" spans="1:23">
      <c r="A2" s="8" t="s">
        <v>1</v>
      </c>
      <c r="B2" s="8" t="s">
        <v>2</v>
      </c>
      <c r="C2" s="8" t="s">
        <v>3</v>
      </c>
      <c r="D2" s="8" t="s">
        <v>4</v>
      </c>
      <c r="E2" s="9" t="s">
        <v>1228</v>
      </c>
      <c r="F2" s="8" t="s">
        <v>5</v>
      </c>
      <c r="G2" s="8" t="s">
        <v>6</v>
      </c>
      <c r="H2" s="8" t="s">
        <v>7</v>
      </c>
      <c r="I2" s="9" t="s">
        <v>8</v>
      </c>
      <c r="J2" s="9"/>
      <c r="K2" s="8"/>
      <c r="L2" s="8"/>
      <c r="M2" s="8"/>
      <c r="N2" s="8"/>
      <c r="O2" s="8"/>
      <c r="P2" s="8" t="s">
        <v>9</v>
      </c>
      <c r="Q2" s="8"/>
      <c r="R2" s="8"/>
      <c r="S2" s="8"/>
      <c r="T2" s="8"/>
      <c r="U2" s="8"/>
      <c r="V2" s="34" t="s">
        <v>10</v>
      </c>
      <c r="W2" s="34" t="s">
        <v>11</v>
      </c>
    </row>
    <row r="3" ht="24" spans="1:23">
      <c r="A3" s="8"/>
      <c r="B3" s="8"/>
      <c r="C3" s="8"/>
      <c r="D3" s="8"/>
      <c r="E3" s="9"/>
      <c r="F3" s="8"/>
      <c r="G3" s="8"/>
      <c r="H3" s="8"/>
      <c r="I3" s="9" t="s">
        <v>765</v>
      </c>
      <c r="J3" s="9" t="s">
        <v>1273</v>
      </c>
      <c r="K3" s="8" t="s">
        <v>766</v>
      </c>
      <c r="L3" s="8" t="s">
        <v>767</v>
      </c>
      <c r="M3" s="8" t="s">
        <v>768</v>
      </c>
      <c r="N3" s="8" t="s">
        <v>838</v>
      </c>
      <c r="O3" s="8" t="s">
        <v>16</v>
      </c>
      <c r="P3" s="8" t="s">
        <v>769</v>
      </c>
      <c r="Q3" s="8" t="s">
        <v>770</v>
      </c>
      <c r="R3" s="8" t="s">
        <v>771</v>
      </c>
      <c r="S3" s="8" t="s">
        <v>772</v>
      </c>
      <c r="T3" s="8" t="s">
        <v>838</v>
      </c>
      <c r="U3" s="8" t="s">
        <v>16</v>
      </c>
      <c r="V3" s="34"/>
      <c r="W3" s="34"/>
    </row>
    <row r="4" ht="20" customHeight="1" spans="1:36">
      <c r="A4" s="10">
        <f t="shared" ref="A4:A17" si="0">ROW()-3</f>
        <v>1</v>
      </c>
      <c r="B4" s="11" t="s">
        <v>21</v>
      </c>
      <c r="C4" s="11" t="s">
        <v>22</v>
      </c>
      <c r="D4" s="11" t="s">
        <v>23</v>
      </c>
      <c r="E4" s="12">
        <v>3245.4</v>
      </c>
      <c r="F4" s="11">
        <v>2836.2</v>
      </c>
      <c r="G4" s="11">
        <v>2837</v>
      </c>
      <c r="H4" s="13">
        <v>5228.42</v>
      </c>
      <c r="I4" s="12">
        <f t="shared" ref="I4:I67" si="1">ROUND(E4*0.018,2)</f>
        <v>58.42</v>
      </c>
      <c r="J4" s="12">
        <f>VLOOKUP(C4,[10]补收!$G$2454:$H$2869,2,0)</f>
        <v>58.96</v>
      </c>
      <c r="K4" s="11">
        <f t="shared" ref="K4:K17" si="2">F4*0.16</f>
        <v>453.792</v>
      </c>
      <c r="L4" s="11">
        <f t="shared" ref="L4:L17" si="3">G4*0.007</f>
        <v>19.859</v>
      </c>
      <c r="M4" s="13">
        <f t="shared" ref="M4:M17" si="4">ROUND(H4*0.085,2)</f>
        <v>444.42</v>
      </c>
      <c r="N4" s="13"/>
      <c r="O4" s="13">
        <f t="shared" ref="O4:O17" si="5">SUM(I4:N4)</f>
        <v>1035.451</v>
      </c>
      <c r="P4" s="11">
        <v>0</v>
      </c>
      <c r="Q4" s="11">
        <f t="shared" ref="Q4:Q17" si="6">ROUND(F4*0.08,2)</f>
        <v>226.9</v>
      </c>
      <c r="R4" s="11">
        <f t="shared" ref="R4:R17" si="7">ROUND(G4*0.003,2)</f>
        <v>8.51</v>
      </c>
      <c r="S4" s="13">
        <f t="shared" ref="S4:S17" si="8">ROUND(H4*0.02,2)</f>
        <v>104.57</v>
      </c>
      <c r="T4" s="13"/>
      <c r="U4" s="11">
        <f t="shared" ref="U4:U17" si="9">SUM(P4:T4)</f>
        <v>339.98</v>
      </c>
      <c r="V4" s="11">
        <f t="shared" ref="V4:V17" si="10">O4+U4</f>
        <v>1375.431</v>
      </c>
      <c r="W4" s="11"/>
      <c r="X4" s="2" t="str">
        <f>VLOOKUP(D4,[3]汇总!I$2:J$326,2,0)</f>
        <v>√</v>
      </c>
      <c r="Y4" s="2">
        <f>VLOOKUP(D4,'[4]2021.05'!$E$5:$F$203,2,0)</f>
        <v>3180</v>
      </c>
      <c r="Z4" s="2">
        <f t="shared" ref="Z4:Z17" si="11">K4*1</f>
        <v>453.792</v>
      </c>
      <c r="AA4" s="2">
        <f t="shared" ref="AA4:AA17" si="12">K4-Z4</f>
        <v>0</v>
      </c>
      <c r="AB4" s="2">
        <f t="shared" ref="AB4:AB17" si="13">Q4-AA4</f>
        <v>226.9</v>
      </c>
      <c r="AC4" s="35" t="str">
        <f>VLOOKUP(C4,[7]export!$B$1:$I$388,8,0)</f>
        <v>226.9</v>
      </c>
      <c r="AD4" s="2">
        <f>VLOOKUP(C4,[8]Sheet1!$B$1:$K$500,9,0)</f>
        <v>8.51</v>
      </c>
      <c r="AE4" s="2">
        <f t="shared" ref="AE4:AE17" si="14">R4-AD4</f>
        <v>0</v>
      </c>
      <c r="AF4" s="2">
        <f>VLOOKUP(C4,'2021.06'!$C$2:$M$500,9,0)</f>
        <v>424.17</v>
      </c>
      <c r="AG4" s="2">
        <f>VLOOKUP(D4,'2021.07'!$D$2:$M$435,7,0)</f>
        <v>19.859</v>
      </c>
      <c r="AH4" s="2">
        <f t="shared" ref="AH4:AH17" si="15">AG4-L4</f>
        <v>0</v>
      </c>
      <c r="AJ4" s="2" t="str">
        <f>VLOOKUP(D4,[9]Sheet1!$C$1:$H$500,6,0)</f>
        <v>正常应缴</v>
      </c>
    </row>
    <row r="5" ht="20" customHeight="1" spans="1:36">
      <c r="A5" s="10">
        <f t="shared" si="0"/>
        <v>2</v>
      </c>
      <c r="B5" s="14" t="s">
        <v>24</v>
      </c>
      <c r="C5" s="11" t="s">
        <v>25</v>
      </c>
      <c r="D5" s="11" t="s">
        <v>26</v>
      </c>
      <c r="E5" s="12">
        <v>3245.4</v>
      </c>
      <c r="F5" s="11">
        <v>2836.2</v>
      </c>
      <c r="G5" s="11">
        <v>2837</v>
      </c>
      <c r="H5" s="13">
        <v>5228.42</v>
      </c>
      <c r="I5" s="12">
        <f t="shared" si="1"/>
        <v>58.42</v>
      </c>
      <c r="J5" s="12">
        <f>VLOOKUP(C5,[10]补收!$G$2454:$H$2869,2,0)</f>
        <v>58.96</v>
      </c>
      <c r="K5" s="11">
        <f t="shared" si="2"/>
        <v>453.792</v>
      </c>
      <c r="L5" s="11">
        <f t="shared" si="3"/>
        <v>19.859</v>
      </c>
      <c r="M5" s="13">
        <f t="shared" si="4"/>
        <v>444.42</v>
      </c>
      <c r="N5" s="13"/>
      <c r="O5" s="13">
        <f t="shared" si="5"/>
        <v>1035.451</v>
      </c>
      <c r="P5" s="11">
        <v>0</v>
      </c>
      <c r="Q5" s="11">
        <f t="shared" si="6"/>
        <v>226.9</v>
      </c>
      <c r="R5" s="11">
        <f t="shared" si="7"/>
        <v>8.51</v>
      </c>
      <c r="S5" s="13">
        <f t="shared" si="8"/>
        <v>104.57</v>
      </c>
      <c r="T5" s="13"/>
      <c r="U5" s="11">
        <f t="shared" si="9"/>
        <v>339.98</v>
      </c>
      <c r="V5" s="11">
        <f t="shared" si="10"/>
        <v>1375.431</v>
      </c>
      <c r="W5" s="11"/>
      <c r="X5" s="2" t="str">
        <f>VLOOKUP(D5,[3]汇总!I$2:J$326,2,0)</f>
        <v>√</v>
      </c>
      <c r="Y5" s="2">
        <f>VLOOKUP(D5,'[4]2021.05'!$E$5:$F$203,2,0)</f>
        <v>3180</v>
      </c>
      <c r="Z5" s="2">
        <f t="shared" si="11"/>
        <v>453.792</v>
      </c>
      <c r="AA5" s="2">
        <f t="shared" si="12"/>
        <v>0</v>
      </c>
      <c r="AB5" s="2">
        <f t="shared" si="13"/>
        <v>226.9</v>
      </c>
      <c r="AC5" s="35" t="str">
        <f>VLOOKUP(C5,[7]export!$B$1:$I$388,8,0)</f>
        <v>226.9</v>
      </c>
      <c r="AD5" s="2">
        <f>VLOOKUP(C5,[8]Sheet1!$B$1:$K$500,9,0)</f>
        <v>8.51</v>
      </c>
      <c r="AE5" s="2">
        <f t="shared" si="14"/>
        <v>0</v>
      </c>
      <c r="AF5" s="2">
        <f>VLOOKUP(C5,'2021.06'!$C$2:$M$500,9,0)</f>
        <v>424.17</v>
      </c>
      <c r="AG5" s="2">
        <f>VLOOKUP(D5,'2021.07'!$D$2:$M$435,7,0)</f>
        <v>19.859</v>
      </c>
      <c r="AH5" s="2">
        <f t="shared" si="15"/>
        <v>0</v>
      </c>
      <c r="AJ5" s="2" t="str">
        <f>VLOOKUP(D5,[9]Sheet1!$C$1:$H$500,6,0)</f>
        <v>正常应缴</v>
      </c>
    </row>
    <row r="6" ht="20" customHeight="1" spans="1:36">
      <c r="A6" s="10">
        <f t="shared" si="0"/>
        <v>3</v>
      </c>
      <c r="B6" s="15"/>
      <c r="C6" s="11" t="s">
        <v>27</v>
      </c>
      <c r="D6" s="11" t="s">
        <v>28</v>
      </c>
      <c r="E6" s="12">
        <v>3245.4</v>
      </c>
      <c r="F6" s="11">
        <v>2836.2</v>
      </c>
      <c r="G6" s="11">
        <v>2837</v>
      </c>
      <c r="H6" s="13">
        <v>5228.42</v>
      </c>
      <c r="I6" s="12">
        <f t="shared" si="1"/>
        <v>58.42</v>
      </c>
      <c r="J6" s="12">
        <f>VLOOKUP(C6,[10]补收!$G$2454:$H$2869,2,0)</f>
        <v>58.96</v>
      </c>
      <c r="K6" s="11">
        <f t="shared" si="2"/>
        <v>453.792</v>
      </c>
      <c r="L6" s="11">
        <f t="shared" si="3"/>
        <v>19.859</v>
      </c>
      <c r="M6" s="13">
        <f t="shared" si="4"/>
        <v>444.42</v>
      </c>
      <c r="N6" s="13"/>
      <c r="O6" s="13">
        <f t="shared" si="5"/>
        <v>1035.451</v>
      </c>
      <c r="P6" s="11">
        <v>0</v>
      </c>
      <c r="Q6" s="11">
        <f t="shared" si="6"/>
        <v>226.9</v>
      </c>
      <c r="R6" s="11">
        <f t="shared" si="7"/>
        <v>8.51</v>
      </c>
      <c r="S6" s="13">
        <f t="shared" si="8"/>
        <v>104.57</v>
      </c>
      <c r="T6" s="13"/>
      <c r="U6" s="11">
        <f t="shared" si="9"/>
        <v>339.98</v>
      </c>
      <c r="V6" s="11">
        <f t="shared" si="10"/>
        <v>1375.431</v>
      </c>
      <c r="W6" s="11"/>
      <c r="X6" s="2" t="str">
        <f>VLOOKUP(D6,[3]汇总!I$2:J$326,2,0)</f>
        <v>√</v>
      </c>
      <c r="Y6" s="2">
        <f>VLOOKUP(D6,'[4]2021.05'!$E$5:$F$203,2,0)</f>
        <v>4180</v>
      </c>
      <c r="Z6" s="2">
        <f t="shared" si="11"/>
        <v>453.792</v>
      </c>
      <c r="AA6" s="2">
        <f t="shared" si="12"/>
        <v>0</v>
      </c>
      <c r="AB6" s="2">
        <f t="shared" si="13"/>
        <v>226.9</v>
      </c>
      <c r="AC6" s="35" t="str">
        <f>VLOOKUP(C6,[7]export!$B$1:$I$388,8,0)</f>
        <v>226.9</v>
      </c>
      <c r="AD6" s="2">
        <f>VLOOKUP(C6,[8]Sheet1!$B$1:$K$500,9,0)</f>
        <v>8.51</v>
      </c>
      <c r="AE6" s="2">
        <f t="shared" si="14"/>
        <v>0</v>
      </c>
      <c r="AF6" s="2">
        <f>VLOOKUP(C6,'2021.06'!$C$2:$M$500,9,0)</f>
        <v>424.17</v>
      </c>
      <c r="AG6" s="2">
        <f>VLOOKUP(D6,'2021.07'!$D$2:$M$435,7,0)</f>
        <v>19.859</v>
      </c>
      <c r="AH6" s="2">
        <f t="shared" si="15"/>
        <v>0</v>
      </c>
      <c r="AJ6" s="2" t="str">
        <f>VLOOKUP(D6,[9]Sheet1!$C$1:$H$500,6,0)</f>
        <v>正常应缴</v>
      </c>
    </row>
    <row r="7" ht="20" customHeight="1" spans="1:36">
      <c r="A7" s="10">
        <f t="shared" si="0"/>
        <v>4</v>
      </c>
      <c r="B7" s="16"/>
      <c r="C7" s="11" t="s">
        <v>839</v>
      </c>
      <c r="D7" s="11" t="s">
        <v>840</v>
      </c>
      <c r="E7" s="12">
        <v>3245.4</v>
      </c>
      <c r="F7" s="11">
        <v>3042.05</v>
      </c>
      <c r="G7" s="11">
        <v>3043</v>
      </c>
      <c r="H7" s="13">
        <v>5228.42</v>
      </c>
      <c r="I7" s="12">
        <f t="shared" si="1"/>
        <v>58.42</v>
      </c>
      <c r="J7" s="12">
        <f>VLOOKUP(C7,[10]补收!$G$2454:$H$2869,2,0)</f>
        <v>14.64</v>
      </c>
      <c r="K7" s="11">
        <f t="shared" si="2"/>
        <v>486.728</v>
      </c>
      <c r="L7" s="11">
        <f t="shared" si="3"/>
        <v>21.301</v>
      </c>
      <c r="M7" s="13">
        <f t="shared" si="4"/>
        <v>444.42</v>
      </c>
      <c r="N7" s="13"/>
      <c r="O7" s="13">
        <f t="shared" si="5"/>
        <v>1025.509</v>
      </c>
      <c r="P7" s="11">
        <v>0</v>
      </c>
      <c r="Q7" s="11">
        <f t="shared" si="6"/>
        <v>243.36</v>
      </c>
      <c r="R7" s="11">
        <f t="shared" si="7"/>
        <v>9.13</v>
      </c>
      <c r="S7" s="13">
        <f t="shared" si="8"/>
        <v>104.57</v>
      </c>
      <c r="T7" s="13"/>
      <c r="U7" s="11">
        <f t="shared" si="9"/>
        <v>357.06</v>
      </c>
      <c r="V7" s="11">
        <f t="shared" si="10"/>
        <v>1382.569</v>
      </c>
      <c r="W7" s="11"/>
      <c r="Y7" s="2" t="e">
        <f>VLOOKUP(D7,'[4]2021.05'!$E$5:$F$203,2,0)</f>
        <v>#N/A</v>
      </c>
      <c r="Z7" s="2">
        <f t="shared" si="11"/>
        <v>486.728</v>
      </c>
      <c r="AA7" s="2">
        <f t="shared" si="12"/>
        <v>0</v>
      </c>
      <c r="AB7" s="2">
        <f t="shared" si="13"/>
        <v>243.36</v>
      </c>
      <c r="AC7" s="35" t="str">
        <f>VLOOKUP(C7,[7]export!$B$1:$I$388,8,0)</f>
        <v>243.36</v>
      </c>
      <c r="AD7" s="2">
        <f>VLOOKUP(C7,[8]Sheet1!$B$1:$K$500,9,0)</f>
        <v>9.13</v>
      </c>
      <c r="AE7" s="2">
        <f t="shared" si="14"/>
        <v>0</v>
      </c>
      <c r="AF7" s="2">
        <f>VLOOKUP(C7,'2021.06'!$C$2:$M$500,9,0)</f>
        <v>424.17</v>
      </c>
      <c r="AG7" s="2">
        <f>VLOOKUP(D7,'2021.07'!$D$2:$M$435,7,0)</f>
        <v>21.301</v>
      </c>
      <c r="AH7" s="2">
        <f t="shared" si="15"/>
        <v>0</v>
      </c>
      <c r="AJ7" s="2" t="str">
        <f>VLOOKUP(D7,[9]Sheet1!$C$1:$H$500,6,0)</f>
        <v>正常应缴</v>
      </c>
    </row>
    <row r="8" ht="20" customHeight="1" spans="1:36">
      <c r="A8" s="10">
        <f t="shared" si="0"/>
        <v>5</v>
      </c>
      <c r="B8" s="14" t="s">
        <v>29</v>
      </c>
      <c r="C8" s="11" t="s">
        <v>30</v>
      </c>
      <c r="D8" s="11" t="s">
        <v>31</v>
      </c>
      <c r="E8" s="12">
        <v>3245.4</v>
      </c>
      <c r="F8" s="11">
        <v>2836.2</v>
      </c>
      <c r="G8" s="11">
        <v>2837</v>
      </c>
      <c r="H8" s="13">
        <v>5228.42</v>
      </c>
      <c r="I8" s="12">
        <f t="shared" si="1"/>
        <v>58.42</v>
      </c>
      <c r="J8" s="12">
        <f>VLOOKUP(C8,[10]补收!$G$2454:$H$2869,2,0)</f>
        <v>58.96</v>
      </c>
      <c r="K8" s="11">
        <f t="shared" si="2"/>
        <v>453.792</v>
      </c>
      <c r="L8" s="11">
        <f t="shared" si="3"/>
        <v>19.859</v>
      </c>
      <c r="M8" s="13">
        <f t="shared" si="4"/>
        <v>444.42</v>
      </c>
      <c r="N8" s="13"/>
      <c r="O8" s="13">
        <f t="shared" si="5"/>
        <v>1035.451</v>
      </c>
      <c r="P8" s="11">
        <v>0</v>
      </c>
      <c r="Q8" s="11">
        <f t="shared" si="6"/>
        <v>226.9</v>
      </c>
      <c r="R8" s="11">
        <f t="shared" si="7"/>
        <v>8.51</v>
      </c>
      <c r="S8" s="13">
        <f t="shared" si="8"/>
        <v>104.57</v>
      </c>
      <c r="T8" s="13"/>
      <c r="U8" s="11">
        <f t="shared" si="9"/>
        <v>339.98</v>
      </c>
      <c r="V8" s="11">
        <f t="shared" si="10"/>
        <v>1375.431</v>
      </c>
      <c r="W8" s="11"/>
      <c r="X8" s="2" t="str">
        <f>VLOOKUP(D8,[3]汇总!I$2:J$326,2,0)</f>
        <v>√</v>
      </c>
      <c r="Y8" s="2">
        <f>VLOOKUP(D8,'[4]2021.05'!$E$5:$F$203,2,0)</f>
        <v>3180</v>
      </c>
      <c r="Z8" s="2">
        <f t="shared" si="11"/>
        <v>453.792</v>
      </c>
      <c r="AA8" s="2">
        <f t="shared" si="12"/>
        <v>0</v>
      </c>
      <c r="AB8" s="2">
        <f t="shared" si="13"/>
        <v>226.9</v>
      </c>
      <c r="AC8" s="35" t="str">
        <f>VLOOKUP(C8,[7]export!$B$1:$I$388,8,0)</f>
        <v>226.9</v>
      </c>
      <c r="AD8" s="2">
        <f>VLOOKUP(C8,[8]Sheet1!$B$1:$K$500,9,0)</f>
        <v>8.51</v>
      </c>
      <c r="AE8" s="2">
        <f t="shared" si="14"/>
        <v>0</v>
      </c>
      <c r="AF8" s="2">
        <f>VLOOKUP(C8,'2021.06'!$C$2:$M$500,9,0)</f>
        <v>424.17</v>
      </c>
      <c r="AG8" s="2">
        <f>VLOOKUP(D8,'2021.07'!$D$2:$M$435,7,0)</f>
        <v>19.859</v>
      </c>
      <c r="AH8" s="2">
        <f t="shared" si="15"/>
        <v>0</v>
      </c>
      <c r="AJ8" s="2" t="str">
        <f>VLOOKUP(D8,[9]Sheet1!$C$1:$H$500,6,0)</f>
        <v>正常应缴</v>
      </c>
    </row>
    <row r="9" ht="20" customHeight="1" spans="1:36">
      <c r="A9" s="10">
        <f t="shared" si="0"/>
        <v>6</v>
      </c>
      <c r="B9" s="15"/>
      <c r="C9" s="11" t="s">
        <v>32</v>
      </c>
      <c r="D9" s="11" t="s">
        <v>33</v>
      </c>
      <c r="E9" s="12">
        <v>3245.4</v>
      </c>
      <c r="F9" s="11">
        <v>2836.2</v>
      </c>
      <c r="G9" s="11">
        <v>2837</v>
      </c>
      <c r="H9" s="13">
        <v>5228.42</v>
      </c>
      <c r="I9" s="12">
        <f t="shared" si="1"/>
        <v>58.42</v>
      </c>
      <c r="J9" s="12">
        <f>VLOOKUP(C9,[10]补收!$G$2454:$H$2869,2,0)</f>
        <v>58.96</v>
      </c>
      <c r="K9" s="11">
        <f t="shared" si="2"/>
        <v>453.792</v>
      </c>
      <c r="L9" s="11">
        <f t="shared" si="3"/>
        <v>19.859</v>
      </c>
      <c r="M9" s="13">
        <f t="shared" si="4"/>
        <v>444.42</v>
      </c>
      <c r="N9" s="13"/>
      <c r="O9" s="13">
        <f t="shared" si="5"/>
        <v>1035.451</v>
      </c>
      <c r="P9" s="11">
        <v>0</v>
      </c>
      <c r="Q9" s="11">
        <f t="shared" si="6"/>
        <v>226.9</v>
      </c>
      <c r="R9" s="11">
        <f t="shared" si="7"/>
        <v>8.51</v>
      </c>
      <c r="S9" s="13">
        <f t="shared" si="8"/>
        <v>104.57</v>
      </c>
      <c r="T9" s="13"/>
      <c r="U9" s="11">
        <f t="shared" si="9"/>
        <v>339.98</v>
      </c>
      <c r="V9" s="11">
        <f t="shared" si="10"/>
        <v>1375.431</v>
      </c>
      <c r="W9" s="11"/>
      <c r="X9" s="2" t="str">
        <f>VLOOKUP(D9,[3]汇总!I$2:J$326,2,0)</f>
        <v>√</v>
      </c>
      <c r="Y9" s="2">
        <f>VLOOKUP(D9,'[4]2021.05'!$E$5:$F$203,2,0)</f>
        <v>3180</v>
      </c>
      <c r="Z9" s="2">
        <f t="shared" si="11"/>
        <v>453.792</v>
      </c>
      <c r="AA9" s="2">
        <f t="shared" si="12"/>
        <v>0</v>
      </c>
      <c r="AB9" s="2">
        <f t="shared" si="13"/>
        <v>226.9</v>
      </c>
      <c r="AC9" s="35" t="str">
        <f>VLOOKUP(C9,[7]export!$B$1:$I$388,8,0)</f>
        <v>226.9</v>
      </c>
      <c r="AD9" s="2">
        <f>VLOOKUP(C9,[8]Sheet1!$B$1:$K$500,9,0)</f>
        <v>8.51</v>
      </c>
      <c r="AE9" s="2">
        <f t="shared" si="14"/>
        <v>0</v>
      </c>
      <c r="AF9" s="2">
        <f>VLOOKUP(C9,'2021.06'!$C$2:$M$500,9,0)</f>
        <v>424.17</v>
      </c>
      <c r="AG9" s="2">
        <f>VLOOKUP(D9,'2021.07'!$D$2:$M$435,7,0)</f>
        <v>19.859</v>
      </c>
      <c r="AH9" s="2">
        <f t="shared" si="15"/>
        <v>0</v>
      </c>
      <c r="AJ9" s="2" t="str">
        <f>VLOOKUP(D9,[9]Sheet1!$C$1:$H$500,6,0)</f>
        <v>正常应缴</v>
      </c>
    </row>
    <row r="10" ht="20" customHeight="1" spans="1:36">
      <c r="A10" s="10">
        <f t="shared" si="0"/>
        <v>7</v>
      </c>
      <c r="B10" s="15"/>
      <c r="C10" s="11" t="s">
        <v>34</v>
      </c>
      <c r="D10" s="11" t="s">
        <v>35</v>
      </c>
      <c r="E10" s="12">
        <v>3245.4</v>
      </c>
      <c r="F10" s="11">
        <v>2836.2</v>
      </c>
      <c r="G10" s="11">
        <v>2837</v>
      </c>
      <c r="H10" s="13">
        <v>5228.42</v>
      </c>
      <c r="I10" s="12">
        <f t="shared" si="1"/>
        <v>58.42</v>
      </c>
      <c r="J10" s="12">
        <f>VLOOKUP(C10,[10]补收!$G$2454:$H$2869,2,0)</f>
        <v>58.96</v>
      </c>
      <c r="K10" s="11">
        <f t="shared" si="2"/>
        <v>453.792</v>
      </c>
      <c r="L10" s="11">
        <f t="shared" si="3"/>
        <v>19.859</v>
      </c>
      <c r="M10" s="13">
        <f t="shared" si="4"/>
        <v>444.42</v>
      </c>
      <c r="N10" s="13"/>
      <c r="O10" s="13">
        <f t="shared" si="5"/>
        <v>1035.451</v>
      </c>
      <c r="P10" s="11">
        <v>0</v>
      </c>
      <c r="Q10" s="11">
        <f t="shared" si="6"/>
        <v>226.9</v>
      </c>
      <c r="R10" s="11">
        <f t="shared" si="7"/>
        <v>8.51</v>
      </c>
      <c r="S10" s="13">
        <f t="shared" si="8"/>
        <v>104.57</v>
      </c>
      <c r="T10" s="13"/>
      <c r="U10" s="11">
        <f t="shared" si="9"/>
        <v>339.98</v>
      </c>
      <c r="V10" s="11">
        <f t="shared" si="10"/>
        <v>1375.431</v>
      </c>
      <c r="W10" s="11"/>
      <c r="X10" s="2" t="str">
        <f>VLOOKUP(D10,[3]汇总!I$2:J$326,2,0)</f>
        <v>√</v>
      </c>
      <c r="Y10" s="2">
        <f>VLOOKUP(D10,'[4]2021.05'!$E$5:$F$203,2,0)</f>
        <v>4180</v>
      </c>
      <c r="Z10" s="2">
        <f t="shared" si="11"/>
        <v>453.792</v>
      </c>
      <c r="AA10" s="2">
        <f t="shared" si="12"/>
        <v>0</v>
      </c>
      <c r="AB10" s="2">
        <f t="shared" si="13"/>
        <v>226.9</v>
      </c>
      <c r="AC10" s="35" t="str">
        <f>VLOOKUP(C10,[7]export!$B$1:$I$388,8,0)</f>
        <v>226.9</v>
      </c>
      <c r="AD10" s="2">
        <f>VLOOKUP(C10,[8]Sheet1!$B$1:$K$500,9,0)</f>
        <v>8.51</v>
      </c>
      <c r="AE10" s="2">
        <f t="shared" si="14"/>
        <v>0</v>
      </c>
      <c r="AF10" s="2">
        <f>VLOOKUP(C10,'2021.06'!$C$2:$M$500,9,0)</f>
        <v>424.17</v>
      </c>
      <c r="AG10" s="2">
        <f>VLOOKUP(D10,'2021.07'!$D$2:$M$435,7,0)</f>
        <v>19.859</v>
      </c>
      <c r="AH10" s="2">
        <f t="shared" si="15"/>
        <v>0</v>
      </c>
      <c r="AJ10" s="2" t="str">
        <f>VLOOKUP(D10,[9]Sheet1!$C$1:$H$500,6,0)</f>
        <v>正常应缴</v>
      </c>
    </row>
    <row r="11" ht="20" customHeight="1" spans="1:36">
      <c r="A11" s="10">
        <f t="shared" si="0"/>
        <v>8</v>
      </c>
      <c r="B11" s="15"/>
      <c r="C11" s="11" t="s">
        <v>38</v>
      </c>
      <c r="D11" s="11" t="s">
        <v>39</v>
      </c>
      <c r="E11" s="12">
        <v>3245.4</v>
      </c>
      <c r="F11" s="11">
        <v>2836.2</v>
      </c>
      <c r="G11" s="11">
        <v>2837</v>
      </c>
      <c r="H11" s="13">
        <v>5228.42</v>
      </c>
      <c r="I11" s="12">
        <f t="shared" si="1"/>
        <v>58.42</v>
      </c>
      <c r="J11" s="12">
        <f>VLOOKUP(C11,[10]补收!$G$2454:$H$2869,2,0)</f>
        <v>58.96</v>
      </c>
      <c r="K11" s="11">
        <f t="shared" si="2"/>
        <v>453.792</v>
      </c>
      <c r="L11" s="11">
        <f t="shared" si="3"/>
        <v>19.859</v>
      </c>
      <c r="M11" s="13">
        <f t="shared" si="4"/>
        <v>444.42</v>
      </c>
      <c r="N11" s="13"/>
      <c r="O11" s="13">
        <f t="shared" si="5"/>
        <v>1035.451</v>
      </c>
      <c r="P11" s="11">
        <v>0</v>
      </c>
      <c r="Q11" s="11">
        <f t="shared" si="6"/>
        <v>226.9</v>
      </c>
      <c r="R11" s="11">
        <f t="shared" si="7"/>
        <v>8.51</v>
      </c>
      <c r="S11" s="13">
        <f t="shared" si="8"/>
        <v>104.57</v>
      </c>
      <c r="T11" s="13"/>
      <c r="U11" s="11">
        <f t="shared" si="9"/>
        <v>339.98</v>
      </c>
      <c r="V11" s="11">
        <f t="shared" si="10"/>
        <v>1375.431</v>
      </c>
      <c r="W11" s="11"/>
      <c r="X11" s="2" t="str">
        <f>VLOOKUP(D11,[3]汇总!I$2:J$326,2,0)</f>
        <v>√</v>
      </c>
      <c r="Y11" s="2">
        <f>VLOOKUP(D11,'[4]2021.05'!$E$5:$F$203,2,0)</f>
        <v>4180</v>
      </c>
      <c r="Z11" s="2">
        <f t="shared" si="11"/>
        <v>453.792</v>
      </c>
      <c r="AA11" s="2">
        <f t="shared" si="12"/>
        <v>0</v>
      </c>
      <c r="AB11" s="2">
        <f t="shared" si="13"/>
        <v>226.9</v>
      </c>
      <c r="AC11" s="35" t="str">
        <f>VLOOKUP(C11,[7]export!$B$1:$I$388,8,0)</f>
        <v>226.9</v>
      </c>
      <c r="AD11" s="2">
        <f>VLOOKUP(C11,[8]Sheet1!$B$1:$K$500,9,0)</f>
        <v>8.51</v>
      </c>
      <c r="AE11" s="2">
        <f t="shared" si="14"/>
        <v>0</v>
      </c>
      <c r="AF11" s="2">
        <f>VLOOKUP(C11,'2021.06'!$C$2:$M$500,9,0)</f>
        <v>424.17</v>
      </c>
      <c r="AG11" s="2">
        <f>VLOOKUP(D11,'2021.07'!$D$2:$M$435,7,0)</f>
        <v>19.859</v>
      </c>
      <c r="AH11" s="2">
        <f t="shared" si="15"/>
        <v>0</v>
      </c>
      <c r="AJ11" s="2" t="str">
        <f>VLOOKUP(D11,[9]Sheet1!$C$1:$H$500,6,0)</f>
        <v>正常应缴</v>
      </c>
    </row>
    <row r="12" ht="20" customHeight="1" spans="1:36">
      <c r="A12" s="10">
        <f t="shared" si="0"/>
        <v>9</v>
      </c>
      <c r="B12" s="15"/>
      <c r="C12" s="11" t="s">
        <v>40</v>
      </c>
      <c r="D12" s="11" t="s">
        <v>41</v>
      </c>
      <c r="E12" s="12">
        <v>3245.4</v>
      </c>
      <c r="F12" s="11">
        <v>2836.2</v>
      </c>
      <c r="G12" s="11">
        <v>2837</v>
      </c>
      <c r="H12" s="13">
        <v>5228.42</v>
      </c>
      <c r="I12" s="12">
        <f t="shared" si="1"/>
        <v>58.42</v>
      </c>
      <c r="J12" s="12">
        <f>VLOOKUP(C12,[10]补收!$G$2454:$H$2869,2,0)</f>
        <v>58.96</v>
      </c>
      <c r="K12" s="11">
        <f t="shared" si="2"/>
        <v>453.792</v>
      </c>
      <c r="L12" s="11">
        <f t="shared" si="3"/>
        <v>19.859</v>
      </c>
      <c r="M12" s="13">
        <f t="shared" si="4"/>
        <v>444.42</v>
      </c>
      <c r="N12" s="13"/>
      <c r="O12" s="13">
        <f t="shared" si="5"/>
        <v>1035.451</v>
      </c>
      <c r="P12" s="11">
        <v>0</v>
      </c>
      <c r="Q12" s="11">
        <f t="shared" si="6"/>
        <v>226.9</v>
      </c>
      <c r="R12" s="11">
        <f t="shared" si="7"/>
        <v>8.51</v>
      </c>
      <c r="S12" s="13">
        <f t="shared" si="8"/>
        <v>104.57</v>
      </c>
      <c r="T12" s="13"/>
      <c r="U12" s="11">
        <f t="shared" si="9"/>
        <v>339.98</v>
      </c>
      <c r="V12" s="11">
        <f t="shared" si="10"/>
        <v>1375.431</v>
      </c>
      <c r="W12" s="11"/>
      <c r="X12" s="2" t="str">
        <f>VLOOKUP(D12,[3]汇总!I$2:J$326,2,0)</f>
        <v>√</v>
      </c>
      <c r="Y12" s="2">
        <f>VLOOKUP(D12,'[4]2021.05'!$E$5:$F$203,2,0)</f>
        <v>3180</v>
      </c>
      <c r="Z12" s="2">
        <f t="shared" si="11"/>
        <v>453.792</v>
      </c>
      <c r="AA12" s="2">
        <f t="shared" si="12"/>
        <v>0</v>
      </c>
      <c r="AB12" s="2">
        <f t="shared" si="13"/>
        <v>226.9</v>
      </c>
      <c r="AC12" s="35" t="str">
        <f>VLOOKUP(C12,[7]export!$B$1:$I$388,8,0)</f>
        <v>226.9</v>
      </c>
      <c r="AD12" s="2">
        <f>VLOOKUP(C12,[8]Sheet1!$B$1:$K$500,9,0)</f>
        <v>8.51</v>
      </c>
      <c r="AE12" s="2">
        <f t="shared" si="14"/>
        <v>0</v>
      </c>
      <c r="AF12" s="2">
        <f>VLOOKUP(C12,'2021.06'!$C$2:$M$500,9,0)</f>
        <v>424.17</v>
      </c>
      <c r="AG12" s="2">
        <f>VLOOKUP(D12,'2021.07'!$D$2:$M$435,7,0)</f>
        <v>19.859</v>
      </c>
      <c r="AH12" s="2">
        <f t="shared" si="15"/>
        <v>0</v>
      </c>
      <c r="AJ12" s="2" t="str">
        <f>VLOOKUP(D12,[9]Sheet1!$C$1:$H$500,6,0)</f>
        <v>正常应缴</v>
      </c>
    </row>
    <row r="13" ht="20" customHeight="1" spans="1:36">
      <c r="A13" s="10">
        <f t="shared" si="0"/>
        <v>10</v>
      </c>
      <c r="B13" s="15"/>
      <c r="C13" s="11" t="s">
        <v>44</v>
      </c>
      <c r="D13" s="11" t="s">
        <v>45</v>
      </c>
      <c r="E13" s="12">
        <v>3245.4</v>
      </c>
      <c r="F13" s="11">
        <v>2836.2</v>
      </c>
      <c r="G13" s="11">
        <v>2837</v>
      </c>
      <c r="H13" s="13">
        <v>5228.42</v>
      </c>
      <c r="I13" s="12">
        <f t="shared" si="1"/>
        <v>58.42</v>
      </c>
      <c r="J13" s="12">
        <f>VLOOKUP(C13,[10]补收!$G$2454:$H$2869,2,0)</f>
        <v>58.96</v>
      </c>
      <c r="K13" s="11">
        <f t="shared" si="2"/>
        <v>453.792</v>
      </c>
      <c r="L13" s="11">
        <f t="shared" si="3"/>
        <v>19.859</v>
      </c>
      <c r="M13" s="13">
        <f t="shared" si="4"/>
        <v>444.42</v>
      </c>
      <c r="N13" s="13"/>
      <c r="O13" s="13">
        <f t="shared" si="5"/>
        <v>1035.451</v>
      </c>
      <c r="P13" s="11">
        <v>0</v>
      </c>
      <c r="Q13" s="11">
        <f t="shared" si="6"/>
        <v>226.9</v>
      </c>
      <c r="R13" s="11">
        <f t="shared" si="7"/>
        <v>8.51</v>
      </c>
      <c r="S13" s="13">
        <f t="shared" si="8"/>
        <v>104.57</v>
      </c>
      <c r="T13" s="13"/>
      <c r="U13" s="11">
        <f t="shared" si="9"/>
        <v>339.98</v>
      </c>
      <c r="V13" s="11">
        <f t="shared" si="10"/>
        <v>1375.431</v>
      </c>
      <c r="W13" s="11"/>
      <c r="X13" s="2" t="str">
        <f>VLOOKUP(D13,[3]汇总!I$2:J$326,2,0)</f>
        <v>√</v>
      </c>
      <c r="Y13" s="2">
        <f>VLOOKUP(D13,'[4]2021.05'!$E$5:$F$203,2,0)</f>
        <v>4180</v>
      </c>
      <c r="Z13" s="2">
        <f t="shared" si="11"/>
        <v>453.792</v>
      </c>
      <c r="AA13" s="2">
        <f t="shared" si="12"/>
        <v>0</v>
      </c>
      <c r="AB13" s="2">
        <f t="shared" si="13"/>
        <v>226.9</v>
      </c>
      <c r="AC13" s="35" t="str">
        <f>VLOOKUP(C13,[7]export!$B$1:$I$388,8,0)</f>
        <v>226.9</v>
      </c>
      <c r="AD13" s="2">
        <f>VLOOKUP(C13,[8]Sheet1!$B$1:$K$500,9,0)</f>
        <v>8.51</v>
      </c>
      <c r="AE13" s="2">
        <f t="shared" si="14"/>
        <v>0</v>
      </c>
      <c r="AF13" s="2">
        <f>VLOOKUP(C13,'2021.06'!$C$2:$M$500,9,0)</f>
        <v>424.17</v>
      </c>
      <c r="AG13" s="2">
        <f>VLOOKUP(D13,'2021.07'!$D$2:$M$435,7,0)</f>
        <v>19.859</v>
      </c>
      <c r="AH13" s="2">
        <f t="shared" si="15"/>
        <v>0</v>
      </c>
      <c r="AJ13" s="2" t="str">
        <f>VLOOKUP(D13,[9]Sheet1!$C$1:$H$500,6,0)</f>
        <v>正常应缴</v>
      </c>
    </row>
    <row r="14" ht="20" customHeight="1" spans="1:36">
      <c r="A14" s="10">
        <f t="shared" si="0"/>
        <v>11</v>
      </c>
      <c r="B14" s="15"/>
      <c r="C14" s="11" t="s">
        <v>46</v>
      </c>
      <c r="D14" s="11" t="s">
        <v>47</v>
      </c>
      <c r="E14" s="12">
        <v>3245.4</v>
      </c>
      <c r="F14" s="11">
        <v>2836.2</v>
      </c>
      <c r="G14" s="11">
        <v>2837</v>
      </c>
      <c r="H14" s="13">
        <v>5228.42</v>
      </c>
      <c r="I14" s="12">
        <f t="shared" si="1"/>
        <v>58.42</v>
      </c>
      <c r="J14" s="12">
        <f>VLOOKUP(C14,[10]补收!$G$2454:$H$2869,2,0)</f>
        <v>58.96</v>
      </c>
      <c r="K14" s="11">
        <f t="shared" si="2"/>
        <v>453.792</v>
      </c>
      <c r="L14" s="11">
        <f t="shared" si="3"/>
        <v>19.859</v>
      </c>
      <c r="M14" s="13">
        <f t="shared" si="4"/>
        <v>444.42</v>
      </c>
      <c r="N14" s="13"/>
      <c r="O14" s="13">
        <f t="shared" si="5"/>
        <v>1035.451</v>
      </c>
      <c r="P14" s="11">
        <v>0</v>
      </c>
      <c r="Q14" s="11">
        <f t="shared" si="6"/>
        <v>226.9</v>
      </c>
      <c r="R14" s="11">
        <f t="shared" si="7"/>
        <v>8.51</v>
      </c>
      <c r="S14" s="13">
        <f t="shared" si="8"/>
        <v>104.57</v>
      </c>
      <c r="T14" s="13"/>
      <c r="U14" s="11">
        <f t="shared" si="9"/>
        <v>339.98</v>
      </c>
      <c r="V14" s="11">
        <f t="shared" si="10"/>
        <v>1375.431</v>
      </c>
      <c r="W14" s="11"/>
      <c r="X14" s="2" t="str">
        <f>VLOOKUP(D14,[3]汇总!I$2:J$326,2,0)</f>
        <v>√</v>
      </c>
      <c r="Y14" s="2">
        <f>VLOOKUP(D14,'[4]2021.05'!$E$5:$F$203,2,0)</f>
        <v>4180</v>
      </c>
      <c r="Z14" s="2">
        <f t="shared" si="11"/>
        <v>453.792</v>
      </c>
      <c r="AA14" s="2">
        <f t="shared" si="12"/>
        <v>0</v>
      </c>
      <c r="AB14" s="2">
        <f t="shared" si="13"/>
        <v>226.9</v>
      </c>
      <c r="AC14" s="35" t="str">
        <f>VLOOKUP(C14,[7]export!$B$1:$I$388,8,0)</f>
        <v>226.9</v>
      </c>
      <c r="AD14" s="2">
        <f>VLOOKUP(C14,[8]Sheet1!$B$1:$K$500,9,0)</f>
        <v>8.51</v>
      </c>
      <c r="AE14" s="2">
        <f t="shared" si="14"/>
        <v>0</v>
      </c>
      <c r="AF14" s="2">
        <f>VLOOKUP(C14,'2021.06'!$C$2:$M$500,9,0)</f>
        <v>424.17</v>
      </c>
      <c r="AG14" s="2">
        <f>VLOOKUP(D14,'2021.07'!$D$2:$M$435,7,0)</f>
        <v>19.859</v>
      </c>
      <c r="AH14" s="2">
        <f t="shared" si="15"/>
        <v>0</v>
      </c>
      <c r="AJ14" s="2" t="str">
        <f>VLOOKUP(D14,[9]Sheet1!$C$1:$H$500,6,0)</f>
        <v>正常应缴</v>
      </c>
    </row>
    <row r="15" ht="20" customHeight="1" spans="1:36">
      <c r="A15" s="10">
        <f t="shared" si="0"/>
        <v>12</v>
      </c>
      <c r="B15" s="15"/>
      <c r="C15" s="11" t="s">
        <v>48</v>
      </c>
      <c r="D15" s="11" t="s">
        <v>49</v>
      </c>
      <c r="E15" s="12">
        <v>3820</v>
      </c>
      <c r="F15" s="11">
        <v>3820</v>
      </c>
      <c r="G15" s="11">
        <v>3820</v>
      </c>
      <c r="H15" s="13">
        <v>5228.42</v>
      </c>
      <c r="I15" s="12">
        <f t="shared" si="1"/>
        <v>68.76</v>
      </c>
      <c r="J15" s="12">
        <v>0</v>
      </c>
      <c r="K15" s="11">
        <f t="shared" si="2"/>
        <v>611.2</v>
      </c>
      <c r="L15" s="11">
        <f t="shared" si="3"/>
        <v>26.74</v>
      </c>
      <c r="M15" s="13">
        <f t="shared" si="4"/>
        <v>444.42</v>
      </c>
      <c r="N15" s="13"/>
      <c r="O15" s="13">
        <f t="shared" si="5"/>
        <v>1151.12</v>
      </c>
      <c r="P15" s="11">
        <v>0</v>
      </c>
      <c r="Q15" s="11">
        <f t="shared" si="6"/>
        <v>305.6</v>
      </c>
      <c r="R15" s="11">
        <f t="shared" si="7"/>
        <v>11.46</v>
      </c>
      <c r="S15" s="13">
        <f t="shared" si="8"/>
        <v>104.57</v>
      </c>
      <c r="T15" s="13"/>
      <c r="U15" s="11">
        <f t="shared" si="9"/>
        <v>421.63</v>
      </c>
      <c r="V15" s="11">
        <f t="shared" si="10"/>
        <v>1572.75</v>
      </c>
      <c r="W15" s="11"/>
      <c r="X15" s="2" t="str">
        <f>VLOOKUP(D15,[3]汇总!I$2:J$326,2,0)</f>
        <v>√</v>
      </c>
      <c r="Y15" s="2">
        <f>VLOOKUP(D15,'[4]2021.05'!$E$5:$F$203,2,0)</f>
        <v>4180</v>
      </c>
      <c r="Z15" s="2">
        <f t="shared" si="11"/>
        <v>611.2</v>
      </c>
      <c r="AA15" s="2">
        <f t="shared" si="12"/>
        <v>0</v>
      </c>
      <c r="AB15" s="2">
        <f t="shared" si="13"/>
        <v>305.6</v>
      </c>
      <c r="AC15" s="35" t="str">
        <f>VLOOKUP(C15,[7]export!$B$1:$I$388,8,0)</f>
        <v>305.6</v>
      </c>
      <c r="AD15" s="2">
        <f>VLOOKUP(C15,[8]Sheet1!$B$1:$K$500,9,0)</f>
        <v>11.46</v>
      </c>
      <c r="AE15" s="2">
        <f t="shared" si="14"/>
        <v>0</v>
      </c>
      <c r="AF15" s="2">
        <f>VLOOKUP(C15,'2021.06'!$C$2:$M$500,9,0)</f>
        <v>424.17</v>
      </c>
      <c r="AG15" s="2">
        <f>VLOOKUP(D15,'2021.07'!$D$2:$M$435,7,0)</f>
        <v>26.74</v>
      </c>
      <c r="AH15" s="2">
        <f t="shared" si="15"/>
        <v>0</v>
      </c>
      <c r="AJ15" s="2" t="str">
        <f>VLOOKUP(D15,[9]Sheet1!$C$1:$H$500,6,0)</f>
        <v>正常应缴</v>
      </c>
    </row>
    <row r="16" ht="20" customHeight="1" spans="1:36">
      <c r="A16" s="10">
        <f t="shared" si="0"/>
        <v>13</v>
      </c>
      <c r="B16" s="15"/>
      <c r="C16" s="11" t="s">
        <v>777</v>
      </c>
      <c r="D16" s="11" t="s">
        <v>778</v>
      </c>
      <c r="E16" s="12">
        <v>3820</v>
      </c>
      <c r="F16" s="11">
        <v>3820</v>
      </c>
      <c r="G16" s="11">
        <v>3820</v>
      </c>
      <c r="H16" s="13">
        <v>5228.42</v>
      </c>
      <c r="I16" s="12">
        <f t="shared" si="1"/>
        <v>68.76</v>
      </c>
      <c r="J16" s="12">
        <v>0</v>
      </c>
      <c r="K16" s="11">
        <f t="shared" si="2"/>
        <v>611.2</v>
      </c>
      <c r="L16" s="11">
        <f t="shared" si="3"/>
        <v>26.74</v>
      </c>
      <c r="M16" s="13">
        <f t="shared" si="4"/>
        <v>444.42</v>
      </c>
      <c r="N16" s="13"/>
      <c r="O16" s="13">
        <f t="shared" si="5"/>
        <v>1151.12</v>
      </c>
      <c r="P16" s="11">
        <v>0</v>
      </c>
      <c r="Q16" s="11">
        <f t="shared" si="6"/>
        <v>305.6</v>
      </c>
      <c r="R16" s="11">
        <f t="shared" si="7"/>
        <v>11.46</v>
      </c>
      <c r="S16" s="13">
        <f t="shared" si="8"/>
        <v>104.57</v>
      </c>
      <c r="T16" s="13"/>
      <c r="U16" s="11">
        <f t="shared" si="9"/>
        <v>421.63</v>
      </c>
      <c r="V16" s="11">
        <f t="shared" si="10"/>
        <v>1572.75</v>
      </c>
      <c r="W16" s="11"/>
      <c r="X16" s="2" t="str">
        <f>VLOOKUP(D16,[3]汇总!I$2:J$326,2,0)</f>
        <v>√</v>
      </c>
      <c r="Y16" s="2">
        <f>VLOOKUP(D16,'[4]2021.05'!$E$5:$F$203,2,0)</f>
        <v>4180</v>
      </c>
      <c r="Z16" s="2">
        <f t="shared" si="11"/>
        <v>611.2</v>
      </c>
      <c r="AA16" s="2">
        <f t="shared" si="12"/>
        <v>0</v>
      </c>
      <c r="AB16" s="2">
        <f t="shared" si="13"/>
        <v>305.6</v>
      </c>
      <c r="AC16" s="35" t="str">
        <f>VLOOKUP(C16,[7]export!$B$1:$I$388,8,0)</f>
        <v>305.6</v>
      </c>
      <c r="AD16" s="2">
        <f>VLOOKUP(C16,[8]Sheet1!$B$1:$K$500,9,0)</f>
        <v>11.46</v>
      </c>
      <c r="AE16" s="2">
        <f t="shared" si="14"/>
        <v>0</v>
      </c>
      <c r="AF16" s="2">
        <f>VLOOKUP(C16,'2021.06'!$C$2:$M$500,9,0)</f>
        <v>424.17</v>
      </c>
      <c r="AG16" s="2">
        <f>VLOOKUP(D16,'2021.07'!$D$2:$M$435,7,0)</f>
        <v>26.74</v>
      </c>
      <c r="AH16" s="2">
        <f t="shared" si="15"/>
        <v>0</v>
      </c>
      <c r="AJ16" s="2" t="str">
        <f>VLOOKUP(D16,[9]Sheet1!$C$1:$H$500,6,0)</f>
        <v>正常应缴</v>
      </c>
    </row>
    <row r="17" ht="20" customHeight="1" spans="1:36">
      <c r="A17" s="10">
        <f t="shared" si="0"/>
        <v>14</v>
      </c>
      <c r="B17" s="15"/>
      <c r="C17" s="11" t="s">
        <v>841</v>
      </c>
      <c r="D17" s="11" t="s">
        <v>842</v>
      </c>
      <c r="E17" s="12">
        <v>3245.4</v>
      </c>
      <c r="F17" s="17">
        <v>3042.05</v>
      </c>
      <c r="G17" s="11">
        <v>3043</v>
      </c>
      <c r="H17" s="13">
        <v>5228.42</v>
      </c>
      <c r="I17" s="12">
        <f t="shared" si="1"/>
        <v>58.42</v>
      </c>
      <c r="J17" s="12">
        <f>VLOOKUP(C17,[10]补收!$G$2454:$H$2869,2,0)</f>
        <v>14.64</v>
      </c>
      <c r="K17" s="11">
        <f t="shared" si="2"/>
        <v>486.728</v>
      </c>
      <c r="L17" s="11">
        <f t="shared" si="3"/>
        <v>21.301</v>
      </c>
      <c r="M17" s="13">
        <f t="shared" si="4"/>
        <v>444.42</v>
      </c>
      <c r="N17" s="13"/>
      <c r="O17" s="13">
        <f t="shared" si="5"/>
        <v>1025.509</v>
      </c>
      <c r="P17" s="11">
        <v>0</v>
      </c>
      <c r="Q17" s="11">
        <f t="shared" si="6"/>
        <v>243.36</v>
      </c>
      <c r="R17" s="11">
        <f t="shared" si="7"/>
        <v>9.13</v>
      </c>
      <c r="S17" s="13">
        <f t="shared" si="8"/>
        <v>104.57</v>
      </c>
      <c r="T17" s="13"/>
      <c r="U17" s="11">
        <f t="shared" si="9"/>
        <v>357.06</v>
      </c>
      <c r="V17" s="11">
        <f t="shared" si="10"/>
        <v>1382.569</v>
      </c>
      <c r="W17" s="11"/>
      <c r="Y17" s="2" t="e">
        <f>VLOOKUP(D17,'[4]2021.05'!$E$5:$F$203,2,0)</f>
        <v>#N/A</v>
      </c>
      <c r="Z17" s="2">
        <f t="shared" si="11"/>
        <v>486.728</v>
      </c>
      <c r="AA17" s="2">
        <f t="shared" si="12"/>
        <v>0</v>
      </c>
      <c r="AB17" s="2">
        <f t="shared" si="13"/>
        <v>243.36</v>
      </c>
      <c r="AC17" s="35" t="str">
        <f>VLOOKUP(C17,[7]export!$B$1:$I$388,8,0)</f>
        <v>243.36</v>
      </c>
      <c r="AD17" s="2">
        <f>VLOOKUP(C17,[8]Sheet1!$B$1:$K$500,9,0)</f>
        <v>9.13</v>
      </c>
      <c r="AE17" s="2">
        <f t="shared" si="14"/>
        <v>0</v>
      </c>
      <c r="AF17" s="2">
        <f>VLOOKUP(C17,'2021.06'!$C$2:$M$500,9,0)</f>
        <v>424.17</v>
      </c>
      <c r="AG17" s="2">
        <f>VLOOKUP(D17,'2021.07'!$D$2:$M$435,7,0)</f>
        <v>21.301</v>
      </c>
      <c r="AH17" s="2">
        <f t="shared" si="15"/>
        <v>0</v>
      </c>
      <c r="AJ17" s="2" t="str">
        <f>VLOOKUP(D17,[9]Sheet1!$C$1:$H$500,6,0)</f>
        <v>正常应缴</v>
      </c>
    </row>
    <row r="18" s="1" customFormat="1" ht="20" customHeight="1" spans="1:29">
      <c r="A18" s="18"/>
      <c r="B18" s="19"/>
      <c r="C18" s="12" t="s">
        <v>1232</v>
      </c>
      <c r="D18" s="20" t="s">
        <v>1233</v>
      </c>
      <c r="E18" s="12">
        <v>3245.4</v>
      </c>
      <c r="F18" s="21"/>
      <c r="G18" s="12"/>
      <c r="H18" s="22"/>
      <c r="I18" s="12">
        <f t="shared" si="1"/>
        <v>58.42</v>
      </c>
      <c r="J18" s="12">
        <v>0</v>
      </c>
      <c r="K18" s="12"/>
      <c r="L18" s="12"/>
      <c r="M18" s="22"/>
      <c r="N18" s="22"/>
      <c r="O18" s="22"/>
      <c r="P18" s="12"/>
      <c r="Q18" s="12"/>
      <c r="R18" s="12"/>
      <c r="S18" s="22"/>
      <c r="T18" s="22"/>
      <c r="U18" s="12"/>
      <c r="V18" s="12"/>
      <c r="W18" s="12"/>
      <c r="AC18" s="36"/>
    </row>
    <row r="19" s="1" customFormat="1" ht="20" customHeight="1" spans="1:29">
      <c r="A19" s="18"/>
      <c r="B19" s="19"/>
      <c r="C19" s="23" t="s">
        <v>1234</v>
      </c>
      <c r="D19" s="20" t="s">
        <v>1235</v>
      </c>
      <c r="E19" s="12">
        <v>3245.4</v>
      </c>
      <c r="F19" s="21"/>
      <c r="G19" s="12"/>
      <c r="H19" s="22"/>
      <c r="I19" s="12">
        <f t="shared" si="1"/>
        <v>58.42</v>
      </c>
      <c r="J19" s="12">
        <v>0</v>
      </c>
      <c r="K19" s="12"/>
      <c r="L19" s="12"/>
      <c r="M19" s="22"/>
      <c r="N19" s="22"/>
      <c r="O19" s="22"/>
      <c r="P19" s="12"/>
      <c r="Q19" s="12"/>
      <c r="R19" s="12"/>
      <c r="S19" s="22"/>
      <c r="T19" s="22"/>
      <c r="U19" s="12"/>
      <c r="V19" s="12"/>
      <c r="W19" s="12"/>
      <c r="AC19" s="36"/>
    </row>
    <row r="20" ht="20" customHeight="1" spans="1:36">
      <c r="A20" s="10">
        <f t="shared" ref="A20:A24" si="16">ROW()-3</f>
        <v>17</v>
      </c>
      <c r="B20" s="14" t="s">
        <v>51</v>
      </c>
      <c r="C20" s="11" t="s">
        <v>52</v>
      </c>
      <c r="D20" s="11" t="s">
        <v>53</v>
      </c>
      <c r="E20" s="12">
        <v>3245.4</v>
      </c>
      <c r="F20" s="11">
        <v>2836.2</v>
      </c>
      <c r="G20" s="11">
        <v>2837</v>
      </c>
      <c r="H20" s="13">
        <v>5228.42</v>
      </c>
      <c r="I20" s="12">
        <f t="shared" si="1"/>
        <v>58.42</v>
      </c>
      <c r="J20" s="12">
        <f>VLOOKUP(C20,[10]补收!$G$2454:$H$2869,2,0)</f>
        <v>58.96</v>
      </c>
      <c r="K20" s="11">
        <f t="shared" ref="K20:K48" si="17">F20*0.16</f>
        <v>453.792</v>
      </c>
      <c r="L20" s="11">
        <f t="shared" ref="L20:L48" si="18">G20*0.007</f>
        <v>19.859</v>
      </c>
      <c r="M20" s="13">
        <f t="shared" ref="M20:M48" si="19">ROUND(H20*0.085,2)</f>
        <v>444.42</v>
      </c>
      <c r="N20" s="13"/>
      <c r="O20" s="13">
        <f t="shared" ref="O20:O48" si="20">SUM(I20:N20)</f>
        <v>1035.451</v>
      </c>
      <c r="P20" s="11">
        <v>0</v>
      </c>
      <c r="Q20" s="11">
        <f t="shared" ref="Q20:Q48" si="21">ROUND(F20*0.08,2)</f>
        <v>226.9</v>
      </c>
      <c r="R20" s="11">
        <f t="shared" ref="R20:R48" si="22">ROUND(G20*0.003,2)</f>
        <v>8.51</v>
      </c>
      <c r="S20" s="13">
        <f t="shared" ref="S20:S48" si="23">ROUND(H20*0.02,2)</f>
        <v>104.57</v>
      </c>
      <c r="T20" s="13"/>
      <c r="U20" s="11">
        <f t="shared" ref="U20:U48" si="24">SUM(P20:T20)</f>
        <v>339.98</v>
      </c>
      <c r="V20" s="11">
        <f t="shared" ref="V20:V48" si="25">O20+U20</f>
        <v>1375.431</v>
      </c>
      <c r="W20" s="11"/>
      <c r="X20" s="2" t="str">
        <f>VLOOKUP(D20,[3]汇总!I$2:J$326,2,0)</f>
        <v>√</v>
      </c>
      <c r="Y20" s="2">
        <f>VLOOKUP(D20,'[4]2021.05'!$E$5:$F$203,2,0)</f>
        <v>1790</v>
      </c>
      <c r="Z20" s="2">
        <f t="shared" ref="Z20:Z24" si="26">K20*1</f>
        <v>453.792</v>
      </c>
      <c r="AA20" s="2">
        <f t="shared" ref="AA20:AA24" si="27">K20-Z20</f>
        <v>0</v>
      </c>
      <c r="AB20" s="2">
        <f t="shared" ref="AB20:AB24" si="28">Q20-AA20</f>
        <v>226.9</v>
      </c>
      <c r="AC20" s="35" t="str">
        <f>VLOOKUP(C20,[7]export!$B$1:$I$388,8,0)</f>
        <v>226.9</v>
      </c>
      <c r="AD20" s="2">
        <f>VLOOKUP(C20,[8]Sheet1!$B$1:$K$500,9,0)</f>
        <v>8.51</v>
      </c>
      <c r="AE20" s="2">
        <f t="shared" ref="AE20:AE24" si="29">R20-AD20</f>
        <v>0</v>
      </c>
      <c r="AF20" s="2">
        <f>VLOOKUP(C20,'2021.06'!$C$2:$M$500,9,0)</f>
        <v>424.17</v>
      </c>
      <c r="AG20" s="2">
        <f>VLOOKUP(D20,'2021.07'!$D$2:$M$435,7,0)</f>
        <v>19.859</v>
      </c>
      <c r="AH20" s="2">
        <f t="shared" ref="AH20:AH48" si="30">AG20-L20</f>
        <v>0</v>
      </c>
      <c r="AJ20" s="2" t="str">
        <f>VLOOKUP(D20,[9]Sheet1!$C$1:$H$500,6,0)</f>
        <v>正常应缴</v>
      </c>
    </row>
    <row r="21" ht="20" customHeight="1" spans="1:36">
      <c r="A21" s="10">
        <f t="shared" si="16"/>
        <v>18</v>
      </c>
      <c r="B21" s="15"/>
      <c r="C21" s="11" t="s">
        <v>56</v>
      </c>
      <c r="D21" s="11" t="s">
        <v>57</v>
      </c>
      <c r="E21" s="12">
        <v>3245.4</v>
      </c>
      <c r="F21" s="11">
        <v>2836.2</v>
      </c>
      <c r="G21" s="11">
        <v>2837</v>
      </c>
      <c r="H21" s="13">
        <v>5228.42</v>
      </c>
      <c r="I21" s="12">
        <f t="shared" si="1"/>
        <v>58.42</v>
      </c>
      <c r="J21" s="12">
        <f>VLOOKUP(C21,[10]补收!$G$2454:$H$2869,2,0)</f>
        <v>58.96</v>
      </c>
      <c r="K21" s="11">
        <f t="shared" si="17"/>
        <v>453.792</v>
      </c>
      <c r="L21" s="11">
        <f t="shared" si="18"/>
        <v>19.859</v>
      </c>
      <c r="M21" s="13">
        <f t="shared" si="19"/>
        <v>444.42</v>
      </c>
      <c r="N21" s="13"/>
      <c r="O21" s="13">
        <f t="shared" si="20"/>
        <v>1035.451</v>
      </c>
      <c r="P21" s="11">
        <v>0</v>
      </c>
      <c r="Q21" s="11">
        <f t="shared" si="21"/>
        <v>226.9</v>
      </c>
      <c r="R21" s="11">
        <f t="shared" si="22"/>
        <v>8.51</v>
      </c>
      <c r="S21" s="13">
        <f t="shared" si="23"/>
        <v>104.57</v>
      </c>
      <c r="T21" s="13"/>
      <c r="U21" s="11">
        <f t="shared" si="24"/>
        <v>339.98</v>
      </c>
      <c r="V21" s="11">
        <f t="shared" si="25"/>
        <v>1375.431</v>
      </c>
      <c r="W21" s="11"/>
      <c r="X21" s="2" t="str">
        <f>VLOOKUP(D21,[3]汇总!I$2:J$326,2,0)</f>
        <v>√</v>
      </c>
      <c r="Y21" s="2">
        <f>VLOOKUP(D21,'[4]2021.05'!$E$5:$F$203,2,0)</f>
        <v>1790</v>
      </c>
      <c r="Z21" s="2">
        <f t="shared" si="26"/>
        <v>453.792</v>
      </c>
      <c r="AA21" s="2">
        <f t="shared" si="27"/>
        <v>0</v>
      </c>
      <c r="AB21" s="2">
        <f t="shared" si="28"/>
        <v>226.9</v>
      </c>
      <c r="AC21" s="35" t="str">
        <f>VLOOKUP(C21,[7]export!$B$1:$I$388,8,0)</f>
        <v>226.9</v>
      </c>
      <c r="AD21" s="2">
        <f>VLOOKUP(C21,[8]Sheet1!$B$1:$K$500,9,0)</f>
        <v>8.51</v>
      </c>
      <c r="AE21" s="2">
        <f t="shared" si="29"/>
        <v>0</v>
      </c>
      <c r="AF21" s="2">
        <f>VLOOKUP(C21,'2021.06'!$C$2:$M$500,9,0)</f>
        <v>424.17</v>
      </c>
      <c r="AG21" s="2">
        <f>VLOOKUP(D21,'2021.07'!$D$2:$M$435,7,0)</f>
        <v>19.859</v>
      </c>
      <c r="AH21" s="2">
        <f t="shared" si="30"/>
        <v>0</v>
      </c>
      <c r="AJ21" s="2" t="str">
        <f>VLOOKUP(D21,[9]Sheet1!$C$1:$H$500,6,0)</f>
        <v>正常应缴</v>
      </c>
    </row>
    <row r="22" ht="20" customHeight="1" spans="1:36">
      <c r="A22" s="10">
        <f t="shared" si="16"/>
        <v>19</v>
      </c>
      <c r="B22" s="15"/>
      <c r="C22" s="11" t="s">
        <v>58</v>
      </c>
      <c r="D22" s="11" t="s">
        <v>59</v>
      </c>
      <c r="E22" s="12">
        <v>3245.4</v>
      </c>
      <c r="F22" s="11">
        <v>2836.2</v>
      </c>
      <c r="G22" s="11">
        <v>2837</v>
      </c>
      <c r="H22" s="13">
        <v>5228.42</v>
      </c>
      <c r="I22" s="12">
        <f t="shared" si="1"/>
        <v>58.42</v>
      </c>
      <c r="J22" s="12">
        <f>VLOOKUP(C22,[10]补收!$G$2454:$H$2869,2,0)</f>
        <v>58.96</v>
      </c>
      <c r="K22" s="11">
        <f t="shared" si="17"/>
        <v>453.792</v>
      </c>
      <c r="L22" s="11">
        <f t="shared" si="18"/>
        <v>19.859</v>
      </c>
      <c r="M22" s="13">
        <f t="shared" si="19"/>
        <v>444.42</v>
      </c>
      <c r="N22" s="13"/>
      <c r="O22" s="13">
        <f t="shared" si="20"/>
        <v>1035.451</v>
      </c>
      <c r="P22" s="11">
        <v>0</v>
      </c>
      <c r="Q22" s="11">
        <f t="shared" si="21"/>
        <v>226.9</v>
      </c>
      <c r="R22" s="11">
        <f t="shared" si="22"/>
        <v>8.51</v>
      </c>
      <c r="S22" s="13">
        <f t="shared" si="23"/>
        <v>104.57</v>
      </c>
      <c r="T22" s="13"/>
      <c r="U22" s="11">
        <f t="shared" si="24"/>
        <v>339.98</v>
      </c>
      <c r="V22" s="11">
        <f t="shared" si="25"/>
        <v>1375.431</v>
      </c>
      <c r="W22" s="11"/>
      <c r="X22" s="2" t="str">
        <f>VLOOKUP(D22,[3]汇总!I$2:J$326,2,0)</f>
        <v>√</v>
      </c>
      <c r="Y22" s="2">
        <f>VLOOKUP(D22,'[4]2021.05'!$E$5:$F$203,2,0)</f>
        <v>1790</v>
      </c>
      <c r="Z22" s="2">
        <f t="shared" si="26"/>
        <v>453.792</v>
      </c>
      <c r="AA22" s="2">
        <f t="shared" si="27"/>
        <v>0</v>
      </c>
      <c r="AB22" s="2">
        <f t="shared" si="28"/>
        <v>226.9</v>
      </c>
      <c r="AC22" s="35" t="str">
        <f>VLOOKUP(C22,[7]export!$B$1:$I$388,8,0)</f>
        <v>226.9</v>
      </c>
      <c r="AD22" s="2">
        <f>VLOOKUP(C22,[8]Sheet1!$B$1:$K$500,9,0)</f>
        <v>8.51</v>
      </c>
      <c r="AE22" s="2">
        <f t="shared" si="29"/>
        <v>0</v>
      </c>
      <c r="AF22" s="2">
        <f>VLOOKUP(C22,'2021.06'!$C$2:$M$500,9,0)</f>
        <v>424.17</v>
      </c>
      <c r="AG22" s="2">
        <f>VLOOKUP(D22,'2021.07'!$D$2:$M$435,7,0)</f>
        <v>19.859</v>
      </c>
      <c r="AH22" s="2">
        <f t="shared" si="30"/>
        <v>0</v>
      </c>
      <c r="AJ22" s="2" t="str">
        <f>VLOOKUP(D22,[9]Sheet1!$C$1:$H$500,6,0)</f>
        <v>正常应缴</v>
      </c>
    </row>
    <row r="23" ht="20" customHeight="1" spans="1:36">
      <c r="A23" s="10">
        <f t="shared" si="16"/>
        <v>20</v>
      </c>
      <c r="B23" s="15"/>
      <c r="C23" s="11" t="s">
        <v>60</v>
      </c>
      <c r="D23" s="11" t="s">
        <v>61</v>
      </c>
      <c r="E23" s="12">
        <v>3245.4</v>
      </c>
      <c r="F23" s="11">
        <v>2836.2</v>
      </c>
      <c r="G23" s="11">
        <v>2837</v>
      </c>
      <c r="H23" s="13">
        <v>5228.42</v>
      </c>
      <c r="I23" s="12">
        <f t="shared" si="1"/>
        <v>58.42</v>
      </c>
      <c r="J23" s="12">
        <f>VLOOKUP(C23,[10]补收!$G$2454:$H$2869,2,0)</f>
        <v>58.96</v>
      </c>
      <c r="K23" s="11">
        <f t="shared" si="17"/>
        <v>453.792</v>
      </c>
      <c r="L23" s="11">
        <f t="shared" si="18"/>
        <v>19.859</v>
      </c>
      <c r="M23" s="13">
        <f t="shared" si="19"/>
        <v>444.42</v>
      </c>
      <c r="N23" s="13"/>
      <c r="O23" s="13">
        <f t="shared" si="20"/>
        <v>1035.451</v>
      </c>
      <c r="P23" s="11">
        <v>0</v>
      </c>
      <c r="Q23" s="11">
        <f t="shared" si="21"/>
        <v>226.9</v>
      </c>
      <c r="R23" s="11">
        <f t="shared" si="22"/>
        <v>8.51</v>
      </c>
      <c r="S23" s="13">
        <f t="shared" si="23"/>
        <v>104.57</v>
      </c>
      <c r="T23" s="13"/>
      <c r="U23" s="11">
        <f t="shared" si="24"/>
        <v>339.98</v>
      </c>
      <c r="V23" s="11">
        <f t="shared" si="25"/>
        <v>1375.431</v>
      </c>
      <c r="W23" s="11"/>
      <c r="X23" s="2" t="str">
        <f>VLOOKUP(D23,[3]汇总!I$2:J$326,2,0)</f>
        <v>√</v>
      </c>
      <c r="Y23" s="2">
        <f>VLOOKUP(D23,'[4]2021.05'!$E$5:$F$203,2,0)</f>
        <v>1790</v>
      </c>
      <c r="Z23" s="2">
        <f t="shared" si="26"/>
        <v>453.792</v>
      </c>
      <c r="AA23" s="2">
        <f t="shared" si="27"/>
        <v>0</v>
      </c>
      <c r="AB23" s="2">
        <f t="shared" si="28"/>
        <v>226.9</v>
      </c>
      <c r="AC23" s="35" t="str">
        <f>VLOOKUP(C23,[7]export!$B$1:$I$388,8,0)</f>
        <v>226.9</v>
      </c>
      <c r="AD23" s="2">
        <f>VLOOKUP(C23,[8]Sheet1!$B$1:$K$500,9,0)</f>
        <v>8.51</v>
      </c>
      <c r="AE23" s="2">
        <f t="shared" si="29"/>
        <v>0</v>
      </c>
      <c r="AF23" s="2">
        <f>VLOOKUP(C23,'2021.06'!$C$2:$M$500,9,0)</f>
        <v>424.17</v>
      </c>
      <c r="AG23" s="2">
        <f>VLOOKUP(D23,'2021.07'!$D$2:$M$435,7,0)</f>
        <v>19.859</v>
      </c>
      <c r="AH23" s="2">
        <f t="shared" si="30"/>
        <v>0</v>
      </c>
      <c r="AJ23" s="2" t="str">
        <f>VLOOKUP(D23,[9]Sheet1!$C$1:$H$500,6,0)</f>
        <v>正常应缴</v>
      </c>
    </row>
    <row r="24" ht="20" customHeight="1" spans="1:36">
      <c r="A24" s="10">
        <f t="shared" si="16"/>
        <v>21</v>
      </c>
      <c r="B24" s="15"/>
      <c r="C24" s="11" t="s">
        <v>62</v>
      </c>
      <c r="D24" s="11" t="s">
        <v>63</v>
      </c>
      <c r="E24" s="12">
        <v>3245.4</v>
      </c>
      <c r="F24" s="11">
        <v>2849.73</v>
      </c>
      <c r="G24" s="11">
        <v>2849.73</v>
      </c>
      <c r="H24" s="13">
        <v>5228.42</v>
      </c>
      <c r="I24" s="12">
        <f t="shared" si="1"/>
        <v>58.42</v>
      </c>
      <c r="J24" s="12">
        <f>VLOOKUP(C24,[10]补收!$G$2454:$H$2869,2,0)</f>
        <v>56.96</v>
      </c>
      <c r="K24" s="11">
        <f t="shared" si="17"/>
        <v>455.9568</v>
      </c>
      <c r="L24" s="11">
        <f t="shared" si="18"/>
        <v>19.94811</v>
      </c>
      <c r="M24" s="13">
        <f t="shared" si="19"/>
        <v>444.42</v>
      </c>
      <c r="N24" s="13"/>
      <c r="O24" s="13">
        <f t="shared" si="20"/>
        <v>1035.70491</v>
      </c>
      <c r="P24" s="11">
        <v>0</v>
      </c>
      <c r="Q24" s="11">
        <f t="shared" si="21"/>
        <v>227.98</v>
      </c>
      <c r="R24" s="11">
        <f t="shared" si="22"/>
        <v>8.55</v>
      </c>
      <c r="S24" s="13">
        <f t="shared" si="23"/>
        <v>104.57</v>
      </c>
      <c r="T24" s="13"/>
      <c r="U24" s="11">
        <f t="shared" si="24"/>
        <v>341.1</v>
      </c>
      <c r="V24" s="11">
        <f t="shared" si="25"/>
        <v>1376.80491</v>
      </c>
      <c r="W24" s="11"/>
      <c r="X24" s="2" t="str">
        <f>VLOOKUP(D24,[3]汇总!I$2:J$326,2,0)</f>
        <v>√</v>
      </c>
      <c r="Y24" s="2">
        <f>VLOOKUP(D24,'[4]2021.05'!$E$5:$F$203,2,0)</f>
        <v>1790</v>
      </c>
      <c r="Z24" s="2">
        <f t="shared" si="26"/>
        <v>455.9568</v>
      </c>
      <c r="AA24" s="2">
        <f t="shared" si="27"/>
        <v>0</v>
      </c>
      <c r="AB24" s="2">
        <f t="shared" si="28"/>
        <v>227.98</v>
      </c>
      <c r="AC24" s="35" t="str">
        <f>VLOOKUP(C24,[7]export!$B$1:$I$388,8,0)</f>
        <v>227.98</v>
      </c>
      <c r="AD24" s="2">
        <f>VLOOKUP(C24,[8]Sheet1!$B$1:$K$500,9,0)</f>
        <v>8.55</v>
      </c>
      <c r="AE24" s="2">
        <f t="shared" si="29"/>
        <v>0</v>
      </c>
      <c r="AF24" s="2">
        <f>VLOOKUP(C24,'2021.06'!$C$2:$M$500,9,0)</f>
        <v>424.17</v>
      </c>
      <c r="AG24" s="2">
        <f>VLOOKUP(D24,'2021.07'!$D$2:$M$435,7,0)</f>
        <v>19.94811</v>
      </c>
      <c r="AH24" s="2">
        <f t="shared" si="30"/>
        <v>0</v>
      </c>
      <c r="AJ24" s="2" t="str">
        <f>VLOOKUP(D24,[9]Sheet1!$C$1:$H$500,6,0)</f>
        <v>正常应缴</v>
      </c>
    </row>
    <row r="25" s="2" customFormat="1" ht="20" customHeight="1" spans="1:36">
      <c r="A25" s="10"/>
      <c r="B25" s="15"/>
      <c r="C25" s="24" t="s">
        <v>1170</v>
      </c>
      <c r="D25" s="25" t="s">
        <v>1171</v>
      </c>
      <c r="E25" s="12">
        <v>3245.4</v>
      </c>
      <c r="F25" s="11">
        <v>3042.05</v>
      </c>
      <c r="G25" s="11">
        <v>3043</v>
      </c>
      <c r="H25" s="13">
        <v>5228.42</v>
      </c>
      <c r="I25" s="12">
        <f t="shared" si="1"/>
        <v>58.42</v>
      </c>
      <c r="J25" s="12">
        <f>VLOOKUP(C25,[10]补收!$G$2454:$H$2869,2,0)</f>
        <v>3.66</v>
      </c>
      <c r="K25" s="11">
        <f t="shared" si="17"/>
        <v>486.728</v>
      </c>
      <c r="L25" s="11">
        <f t="shared" si="18"/>
        <v>21.301</v>
      </c>
      <c r="M25" s="13">
        <f t="shared" si="19"/>
        <v>444.42</v>
      </c>
      <c r="N25" s="13"/>
      <c r="O25" s="13">
        <f t="shared" si="20"/>
        <v>1014.529</v>
      </c>
      <c r="P25" s="11">
        <v>0</v>
      </c>
      <c r="Q25" s="11">
        <f t="shared" si="21"/>
        <v>243.36</v>
      </c>
      <c r="R25" s="11">
        <f t="shared" si="22"/>
        <v>9.13</v>
      </c>
      <c r="S25" s="13">
        <f t="shared" si="23"/>
        <v>104.57</v>
      </c>
      <c r="T25" s="13"/>
      <c r="U25" s="11">
        <f t="shared" si="24"/>
        <v>357.06</v>
      </c>
      <c r="V25" s="11">
        <f t="shared" si="25"/>
        <v>1371.589</v>
      </c>
      <c r="W25" s="11"/>
      <c r="X25" s="2" t="s">
        <v>50</v>
      </c>
      <c r="Y25" s="2" t="s">
        <v>50</v>
      </c>
      <c r="AC25" s="35"/>
      <c r="AG25" s="2" t="e">
        <f>VLOOKUP(D25,'2021.07'!$D$2:$M$435,7,0)</f>
        <v>#N/A</v>
      </c>
      <c r="AH25" s="2" t="e">
        <f t="shared" si="30"/>
        <v>#N/A</v>
      </c>
      <c r="AJ25" s="2" t="str">
        <f>VLOOKUP(D25,[9]Sheet1!$C$1:$H$500,6,0)</f>
        <v>正常应缴</v>
      </c>
    </row>
    <row r="26" ht="20" customHeight="1" spans="1:36">
      <c r="A26" s="10">
        <f t="shared" ref="A26:A42" si="31">ROW()-3</f>
        <v>23</v>
      </c>
      <c r="B26" s="26" t="s">
        <v>64</v>
      </c>
      <c r="C26" s="11" t="s">
        <v>67</v>
      </c>
      <c r="D26" s="11" t="s">
        <v>68</v>
      </c>
      <c r="E26" s="12">
        <v>3245.4</v>
      </c>
      <c r="F26" s="11">
        <v>2836.2</v>
      </c>
      <c r="G26" s="11">
        <v>2837</v>
      </c>
      <c r="H26" s="13">
        <v>5228.42</v>
      </c>
      <c r="I26" s="12">
        <f t="shared" si="1"/>
        <v>58.42</v>
      </c>
      <c r="J26" s="12">
        <f>VLOOKUP(C26,[10]补收!$G$2454:$H$2869,2,0)</f>
        <v>58.96</v>
      </c>
      <c r="K26" s="11">
        <f t="shared" si="17"/>
        <v>453.792</v>
      </c>
      <c r="L26" s="11">
        <f t="shared" si="18"/>
        <v>19.859</v>
      </c>
      <c r="M26" s="13">
        <f t="shared" si="19"/>
        <v>444.42</v>
      </c>
      <c r="N26" s="13"/>
      <c r="O26" s="13">
        <f t="shared" si="20"/>
        <v>1035.451</v>
      </c>
      <c r="P26" s="11">
        <v>0</v>
      </c>
      <c r="Q26" s="11">
        <f t="shared" si="21"/>
        <v>226.9</v>
      </c>
      <c r="R26" s="11">
        <f t="shared" si="22"/>
        <v>8.51</v>
      </c>
      <c r="S26" s="13">
        <f t="shared" si="23"/>
        <v>104.57</v>
      </c>
      <c r="T26" s="13"/>
      <c r="U26" s="11">
        <f t="shared" si="24"/>
        <v>339.98</v>
      </c>
      <c r="V26" s="11">
        <f t="shared" si="25"/>
        <v>1375.431</v>
      </c>
      <c r="W26" s="11"/>
      <c r="X26" s="2" t="str">
        <f>VLOOKUP(D26,[3]汇总!I$2:J$326,2,0)</f>
        <v>√</v>
      </c>
      <c r="Y26" s="2">
        <f>VLOOKUP(D26,'[4]2021.05'!$E$5:$F$203,2,0)</f>
        <v>3180</v>
      </c>
      <c r="Z26" s="2">
        <f t="shared" ref="Z26:Z48" si="32">K26*1</f>
        <v>453.792</v>
      </c>
      <c r="AA26" s="2">
        <f t="shared" ref="AA26:AA48" si="33">K26-Z26</f>
        <v>0</v>
      </c>
      <c r="AB26" s="2">
        <f t="shared" ref="AB26:AB42" si="34">Q26-AA26</f>
        <v>226.9</v>
      </c>
      <c r="AC26" s="35" t="str">
        <f>VLOOKUP(C26,[7]export!$B$1:$I$388,8,0)</f>
        <v>226.9</v>
      </c>
      <c r="AD26" s="2">
        <f>VLOOKUP(C26,[8]Sheet1!$B$1:$K$500,9,0)</f>
        <v>8.51</v>
      </c>
      <c r="AE26" s="2">
        <f t="shared" ref="AE26:AE48" si="35">R26-AD26</f>
        <v>0</v>
      </c>
      <c r="AF26" s="2">
        <f>VLOOKUP(C26,'2021.06'!$C$2:$M$500,9,0)</f>
        <v>424.17</v>
      </c>
      <c r="AG26" s="2">
        <f>VLOOKUP(D26,'2021.07'!$D$2:$M$435,7,0)</f>
        <v>19.859</v>
      </c>
      <c r="AH26" s="2">
        <f t="shared" si="30"/>
        <v>0</v>
      </c>
      <c r="AJ26" s="2" t="str">
        <f>VLOOKUP(D26,[9]Sheet1!$C$1:$H$500,6,0)</f>
        <v>正常应缴</v>
      </c>
    </row>
    <row r="27" ht="20" customHeight="1" spans="1:36">
      <c r="A27" s="10">
        <f t="shared" si="31"/>
        <v>24</v>
      </c>
      <c r="B27" s="27"/>
      <c r="C27" s="11" t="s">
        <v>69</v>
      </c>
      <c r="D27" s="213" t="s">
        <v>70</v>
      </c>
      <c r="E27" s="12">
        <v>3245.4</v>
      </c>
      <c r="F27" s="11">
        <v>2836.2</v>
      </c>
      <c r="G27" s="11">
        <v>2837</v>
      </c>
      <c r="H27" s="13">
        <v>5228.42</v>
      </c>
      <c r="I27" s="12">
        <f t="shared" si="1"/>
        <v>58.42</v>
      </c>
      <c r="J27" s="12">
        <f>VLOOKUP(C27,[10]补收!$G$2454:$H$2869,2,0)</f>
        <v>58.96</v>
      </c>
      <c r="K27" s="11">
        <f t="shared" si="17"/>
        <v>453.792</v>
      </c>
      <c r="L27" s="11">
        <f t="shared" si="18"/>
        <v>19.859</v>
      </c>
      <c r="M27" s="13">
        <f t="shared" si="19"/>
        <v>444.42</v>
      </c>
      <c r="N27" s="13"/>
      <c r="O27" s="13">
        <f t="shared" si="20"/>
        <v>1035.451</v>
      </c>
      <c r="P27" s="11">
        <v>0</v>
      </c>
      <c r="Q27" s="11">
        <f t="shared" si="21"/>
        <v>226.9</v>
      </c>
      <c r="R27" s="11">
        <f t="shared" si="22"/>
        <v>8.51</v>
      </c>
      <c r="S27" s="13">
        <f t="shared" si="23"/>
        <v>104.57</v>
      </c>
      <c r="T27" s="13"/>
      <c r="U27" s="11">
        <f t="shared" si="24"/>
        <v>339.98</v>
      </c>
      <c r="V27" s="11">
        <f t="shared" si="25"/>
        <v>1375.431</v>
      </c>
      <c r="W27" s="11"/>
      <c r="X27" s="2" t="str">
        <f>VLOOKUP(D27,[3]汇总!I$2:J$326,2,0)</f>
        <v>√</v>
      </c>
      <c r="Y27" s="2">
        <f>VLOOKUP(D27,'[4]2021.05'!$E$5:$F$203,2,0)</f>
        <v>3180</v>
      </c>
      <c r="Z27" s="2">
        <f t="shared" si="32"/>
        <v>453.792</v>
      </c>
      <c r="AA27" s="2">
        <f t="shared" si="33"/>
        <v>0</v>
      </c>
      <c r="AB27" s="2">
        <f t="shared" si="34"/>
        <v>226.9</v>
      </c>
      <c r="AC27" s="35" t="str">
        <f>VLOOKUP(C27,[7]export!$B$1:$I$388,8,0)</f>
        <v>226.9</v>
      </c>
      <c r="AD27" s="2">
        <f>VLOOKUP(C27,[8]Sheet1!$B$1:$K$500,9,0)</f>
        <v>8.51</v>
      </c>
      <c r="AE27" s="2">
        <f t="shared" si="35"/>
        <v>0</v>
      </c>
      <c r="AF27" s="2">
        <f>VLOOKUP(C27,'2021.06'!$C$2:$M$500,9,0)</f>
        <v>424.17</v>
      </c>
      <c r="AG27" s="2">
        <f>VLOOKUP(D27,'2021.07'!$D$2:$M$435,7,0)</f>
        <v>19.859</v>
      </c>
      <c r="AH27" s="2">
        <f t="shared" si="30"/>
        <v>0</v>
      </c>
      <c r="AJ27" s="2" t="str">
        <f>VLOOKUP(D27,[9]Sheet1!$C$1:$H$500,6,0)</f>
        <v>正常应缴</v>
      </c>
    </row>
    <row r="28" ht="20" customHeight="1" spans="1:36">
      <c r="A28" s="10">
        <f t="shared" si="31"/>
        <v>25</v>
      </c>
      <c r="B28" s="27"/>
      <c r="C28" s="11" t="s">
        <v>71</v>
      </c>
      <c r="D28" s="11" t="s">
        <v>72</v>
      </c>
      <c r="E28" s="12">
        <v>3245.4</v>
      </c>
      <c r="F28" s="11">
        <v>2836.2</v>
      </c>
      <c r="G28" s="11">
        <v>2837</v>
      </c>
      <c r="H28" s="13">
        <v>5228.42</v>
      </c>
      <c r="I28" s="12">
        <f t="shared" si="1"/>
        <v>58.42</v>
      </c>
      <c r="J28" s="12">
        <f>VLOOKUP(C28,[10]补收!$G$2454:$H$2869,2,0)</f>
        <v>58.96</v>
      </c>
      <c r="K28" s="11">
        <f t="shared" si="17"/>
        <v>453.792</v>
      </c>
      <c r="L28" s="11">
        <f t="shared" si="18"/>
        <v>19.859</v>
      </c>
      <c r="M28" s="13">
        <f t="shared" si="19"/>
        <v>444.42</v>
      </c>
      <c r="N28" s="13"/>
      <c r="O28" s="13">
        <f t="shared" si="20"/>
        <v>1035.451</v>
      </c>
      <c r="P28" s="11">
        <v>0</v>
      </c>
      <c r="Q28" s="11">
        <f t="shared" si="21"/>
        <v>226.9</v>
      </c>
      <c r="R28" s="11">
        <f t="shared" si="22"/>
        <v>8.51</v>
      </c>
      <c r="S28" s="13">
        <f t="shared" si="23"/>
        <v>104.57</v>
      </c>
      <c r="T28" s="13"/>
      <c r="U28" s="11">
        <f t="shared" si="24"/>
        <v>339.98</v>
      </c>
      <c r="V28" s="11">
        <f t="shared" si="25"/>
        <v>1375.431</v>
      </c>
      <c r="W28" s="11"/>
      <c r="X28" s="2" t="str">
        <f>VLOOKUP(D28,[3]汇总!I$2:J$326,2,0)</f>
        <v>√</v>
      </c>
      <c r="Y28" s="2">
        <f>VLOOKUP(D28,'[4]2021.05'!$E$5:$F$203,2,0)</f>
        <v>3180</v>
      </c>
      <c r="Z28" s="2">
        <f t="shared" si="32"/>
        <v>453.792</v>
      </c>
      <c r="AA28" s="2">
        <f t="shared" si="33"/>
        <v>0</v>
      </c>
      <c r="AB28" s="2">
        <f t="shared" si="34"/>
        <v>226.9</v>
      </c>
      <c r="AC28" s="35" t="str">
        <f>VLOOKUP(C28,[7]export!$B$1:$I$388,8,0)</f>
        <v>226.9</v>
      </c>
      <c r="AD28" s="2">
        <f>VLOOKUP(C28,[8]Sheet1!$B$1:$K$500,9,0)</f>
        <v>8.51</v>
      </c>
      <c r="AE28" s="2">
        <f t="shared" si="35"/>
        <v>0</v>
      </c>
      <c r="AF28" s="2">
        <f>VLOOKUP(C28,'2021.06'!$C$2:$M$500,9,0)</f>
        <v>424.17</v>
      </c>
      <c r="AG28" s="2">
        <f>VLOOKUP(D28,'2021.07'!$D$2:$M$435,7,0)</f>
        <v>19.859</v>
      </c>
      <c r="AH28" s="2">
        <f t="shared" si="30"/>
        <v>0</v>
      </c>
      <c r="AJ28" s="2" t="str">
        <f>VLOOKUP(D28,[9]Sheet1!$C$1:$H$500,6,0)</f>
        <v>正常应缴</v>
      </c>
    </row>
    <row r="29" ht="20" customHeight="1" spans="1:36">
      <c r="A29" s="10">
        <f t="shared" si="31"/>
        <v>26</v>
      </c>
      <c r="B29" s="28"/>
      <c r="C29" s="11" t="s">
        <v>845</v>
      </c>
      <c r="D29" s="11" t="s">
        <v>846</v>
      </c>
      <c r="E29" s="12">
        <v>3245.4</v>
      </c>
      <c r="F29" s="17">
        <v>3042.05</v>
      </c>
      <c r="G29" s="11">
        <v>3043</v>
      </c>
      <c r="H29" s="13">
        <v>5228.42</v>
      </c>
      <c r="I29" s="12">
        <f t="shared" si="1"/>
        <v>58.42</v>
      </c>
      <c r="J29" s="12">
        <f>VLOOKUP(C29,[10]补收!$G$2454:$H$2869,2,0)</f>
        <v>14.64</v>
      </c>
      <c r="K29" s="11">
        <f t="shared" si="17"/>
        <v>486.728</v>
      </c>
      <c r="L29" s="11">
        <f t="shared" si="18"/>
        <v>21.301</v>
      </c>
      <c r="M29" s="13">
        <f t="shared" si="19"/>
        <v>444.42</v>
      </c>
      <c r="N29" s="13"/>
      <c r="O29" s="13">
        <f t="shared" si="20"/>
        <v>1025.509</v>
      </c>
      <c r="P29" s="11">
        <v>0</v>
      </c>
      <c r="Q29" s="11">
        <f t="shared" si="21"/>
        <v>243.36</v>
      </c>
      <c r="R29" s="11">
        <f t="shared" si="22"/>
        <v>9.13</v>
      </c>
      <c r="S29" s="13">
        <f t="shared" si="23"/>
        <v>104.57</v>
      </c>
      <c r="T29" s="13"/>
      <c r="U29" s="11">
        <f t="shared" si="24"/>
        <v>357.06</v>
      </c>
      <c r="V29" s="11">
        <f t="shared" si="25"/>
        <v>1382.569</v>
      </c>
      <c r="W29" s="11"/>
      <c r="Y29" s="2" t="e">
        <f>VLOOKUP(D29,'[4]2021.05'!$E$5:$F$203,2,0)</f>
        <v>#N/A</v>
      </c>
      <c r="Z29" s="2">
        <f t="shared" si="32"/>
        <v>486.728</v>
      </c>
      <c r="AA29" s="2">
        <f t="shared" si="33"/>
        <v>0</v>
      </c>
      <c r="AB29" s="2">
        <f t="shared" si="34"/>
        <v>243.36</v>
      </c>
      <c r="AC29" s="35" t="str">
        <f>VLOOKUP(C29,[7]export!$B$1:$I$388,8,0)</f>
        <v>243.36</v>
      </c>
      <c r="AD29" s="2">
        <f>VLOOKUP(C29,[8]Sheet1!$B$1:$K$500,9,0)</f>
        <v>9.13</v>
      </c>
      <c r="AE29" s="2">
        <f t="shared" si="35"/>
        <v>0</v>
      </c>
      <c r="AF29" s="2">
        <f>VLOOKUP(C29,'2021.06'!$C$2:$M$500,9,0)</f>
        <v>424.17</v>
      </c>
      <c r="AG29" s="2">
        <f>VLOOKUP(D29,'2021.07'!$D$2:$M$435,7,0)</f>
        <v>21.301</v>
      </c>
      <c r="AH29" s="2">
        <f t="shared" si="30"/>
        <v>0</v>
      </c>
      <c r="AJ29" s="2" t="str">
        <f>VLOOKUP(D29,[9]Sheet1!$C$1:$H$500,6,0)</f>
        <v>正常应缴</v>
      </c>
    </row>
    <row r="30" ht="20" customHeight="1" spans="1:36">
      <c r="A30" s="10">
        <f t="shared" si="31"/>
        <v>27</v>
      </c>
      <c r="B30" s="14" t="s">
        <v>73</v>
      </c>
      <c r="C30" s="11" t="s">
        <v>779</v>
      </c>
      <c r="D30" s="11" t="s">
        <v>780</v>
      </c>
      <c r="E30" s="12">
        <v>3820</v>
      </c>
      <c r="F30" s="11">
        <v>3820</v>
      </c>
      <c r="G30" s="11">
        <v>3820</v>
      </c>
      <c r="H30" s="13">
        <v>5228.42</v>
      </c>
      <c r="I30" s="12">
        <f t="shared" si="1"/>
        <v>68.76</v>
      </c>
      <c r="J30" s="12">
        <v>0</v>
      </c>
      <c r="K30" s="11">
        <f t="shared" si="17"/>
        <v>611.2</v>
      </c>
      <c r="L30" s="11">
        <f t="shared" si="18"/>
        <v>26.74</v>
      </c>
      <c r="M30" s="13">
        <f t="shared" si="19"/>
        <v>444.42</v>
      </c>
      <c r="N30" s="13"/>
      <c r="O30" s="13">
        <f t="shared" si="20"/>
        <v>1151.12</v>
      </c>
      <c r="P30" s="11">
        <v>0</v>
      </c>
      <c r="Q30" s="11">
        <f t="shared" si="21"/>
        <v>305.6</v>
      </c>
      <c r="R30" s="11">
        <f t="shared" si="22"/>
        <v>11.46</v>
      </c>
      <c r="S30" s="13">
        <f t="shared" si="23"/>
        <v>104.57</v>
      </c>
      <c r="T30" s="13"/>
      <c r="U30" s="11">
        <f t="shared" si="24"/>
        <v>421.63</v>
      </c>
      <c r="V30" s="11">
        <f t="shared" si="25"/>
        <v>1572.75</v>
      </c>
      <c r="W30" s="11"/>
      <c r="X30" s="2" t="str">
        <f>VLOOKUP(D30,[3]汇总!I$2:J$326,2,0)</f>
        <v>√</v>
      </c>
      <c r="Y30" s="2">
        <f>VLOOKUP(D30,'[4]2021.05'!$E$5:$F$203,2,0)</f>
        <v>4180</v>
      </c>
      <c r="Z30" s="2">
        <f t="shared" si="32"/>
        <v>611.2</v>
      </c>
      <c r="AA30" s="2">
        <f t="shared" si="33"/>
        <v>0</v>
      </c>
      <c r="AB30" s="2">
        <f t="shared" si="34"/>
        <v>305.6</v>
      </c>
      <c r="AC30" s="35" t="str">
        <f>VLOOKUP(C30,[7]export!$B$1:$I$388,8,0)</f>
        <v>305.6</v>
      </c>
      <c r="AD30" s="2">
        <f>VLOOKUP(C30,[8]Sheet1!$B$1:$K$500,9,0)</f>
        <v>11.46</v>
      </c>
      <c r="AE30" s="2">
        <f t="shared" si="35"/>
        <v>0</v>
      </c>
      <c r="AF30" s="2">
        <f>VLOOKUP(C30,'2021.06'!$C$2:$M$500,9,0)</f>
        <v>424.17</v>
      </c>
      <c r="AG30" s="2">
        <f>VLOOKUP(D30,'2021.07'!$D$2:$M$435,7,0)</f>
        <v>26.74</v>
      </c>
      <c r="AH30" s="2">
        <f t="shared" si="30"/>
        <v>0</v>
      </c>
      <c r="AJ30" s="2" t="str">
        <f>VLOOKUP(D30,[9]Sheet1!$C$1:$H$500,6,0)</f>
        <v>正常应缴</v>
      </c>
    </row>
    <row r="31" ht="20" customHeight="1" spans="1:36">
      <c r="A31" s="10">
        <f t="shared" si="31"/>
        <v>28</v>
      </c>
      <c r="B31" s="15"/>
      <c r="C31" s="11" t="s">
        <v>78</v>
      </c>
      <c r="D31" s="11" t="s">
        <v>79</v>
      </c>
      <c r="E31" s="12">
        <v>3245.4</v>
      </c>
      <c r="F31" s="11">
        <v>2836.2</v>
      </c>
      <c r="G31" s="11">
        <v>2837</v>
      </c>
      <c r="H31" s="13">
        <v>5228.42</v>
      </c>
      <c r="I31" s="12">
        <f t="shared" si="1"/>
        <v>58.42</v>
      </c>
      <c r="J31" s="12">
        <f>VLOOKUP(C31,[10]补收!$G$2454:$H$2869,2,0)</f>
        <v>58.96</v>
      </c>
      <c r="K31" s="11">
        <f t="shared" si="17"/>
        <v>453.792</v>
      </c>
      <c r="L31" s="11">
        <f t="shared" si="18"/>
        <v>19.859</v>
      </c>
      <c r="M31" s="13">
        <f t="shared" si="19"/>
        <v>444.42</v>
      </c>
      <c r="N31" s="13"/>
      <c r="O31" s="13">
        <f t="shared" si="20"/>
        <v>1035.451</v>
      </c>
      <c r="P31" s="11">
        <v>0</v>
      </c>
      <c r="Q31" s="11">
        <f t="shared" si="21"/>
        <v>226.9</v>
      </c>
      <c r="R31" s="11">
        <f t="shared" si="22"/>
        <v>8.51</v>
      </c>
      <c r="S31" s="13">
        <f t="shared" si="23"/>
        <v>104.57</v>
      </c>
      <c r="T31" s="13"/>
      <c r="U31" s="11">
        <f t="shared" si="24"/>
        <v>339.98</v>
      </c>
      <c r="V31" s="11">
        <f t="shared" si="25"/>
        <v>1375.431</v>
      </c>
      <c r="W31" s="11"/>
      <c r="X31" s="2" t="str">
        <f>VLOOKUP(D31,[3]汇总!I$2:J$326,2,0)</f>
        <v>√</v>
      </c>
      <c r="Y31" s="2">
        <f>VLOOKUP(D31,'[4]2021.05'!$E$5:$F$203,2,0)</f>
        <v>3180</v>
      </c>
      <c r="Z31" s="2">
        <f t="shared" si="32"/>
        <v>453.792</v>
      </c>
      <c r="AA31" s="2">
        <f t="shared" si="33"/>
        <v>0</v>
      </c>
      <c r="AB31" s="2">
        <f t="shared" si="34"/>
        <v>226.9</v>
      </c>
      <c r="AC31" s="35" t="str">
        <f>VLOOKUP(C31,[7]export!$B$1:$I$388,8,0)</f>
        <v>226.9</v>
      </c>
      <c r="AD31" s="2">
        <f>VLOOKUP(C31,[8]Sheet1!$B$1:$K$500,9,0)</f>
        <v>8.51</v>
      </c>
      <c r="AE31" s="2">
        <f t="shared" si="35"/>
        <v>0</v>
      </c>
      <c r="AF31" s="2">
        <f>VLOOKUP(C31,'2021.06'!$C$2:$M$500,9,0)</f>
        <v>424.17</v>
      </c>
      <c r="AG31" s="2">
        <f>VLOOKUP(D31,'2021.07'!$D$2:$M$435,7,0)</f>
        <v>19.859</v>
      </c>
      <c r="AH31" s="2">
        <f t="shared" si="30"/>
        <v>0</v>
      </c>
      <c r="AJ31" s="2" t="str">
        <f>VLOOKUP(D31,[9]Sheet1!$C$1:$H$500,6,0)</f>
        <v>正常应缴</v>
      </c>
    </row>
    <row r="32" ht="20" customHeight="1" spans="1:36">
      <c r="A32" s="10">
        <f t="shared" si="31"/>
        <v>29</v>
      </c>
      <c r="B32" s="15"/>
      <c r="C32" s="11" t="s">
        <v>80</v>
      </c>
      <c r="D32" s="11" t="s">
        <v>81</v>
      </c>
      <c r="E32" s="12">
        <v>3245.4</v>
      </c>
      <c r="F32" s="11">
        <v>2836.2</v>
      </c>
      <c r="G32" s="11">
        <v>2837</v>
      </c>
      <c r="H32" s="13">
        <v>5228.42</v>
      </c>
      <c r="I32" s="12">
        <f t="shared" si="1"/>
        <v>58.42</v>
      </c>
      <c r="J32" s="12">
        <f>VLOOKUP(C32,[10]补收!$G$2454:$H$2869,2,0)</f>
        <v>58.96</v>
      </c>
      <c r="K32" s="11">
        <f t="shared" si="17"/>
        <v>453.792</v>
      </c>
      <c r="L32" s="11">
        <f t="shared" si="18"/>
        <v>19.859</v>
      </c>
      <c r="M32" s="13">
        <f t="shared" si="19"/>
        <v>444.42</v>
      </c>
      <c r="N32" s="13"/>
      <c r="O32" s="13">
        <f t="shared" si="20"/>
        <v>1035.451</v>
      </c>
      <c r="P32" s="11">
        <v>0</v>
      </c>
      <c r="Q32" s="11">
        <f t="shared" si="21"/>
        <v>226.9</v>
      </c>
      <c r="R32" s="11">
        <f t="shared" si="22"/>
        <v>8.51</v>
      </c>
      <c r="S32" s="13">
        <f t="shared" si="23"/>
        <v>104.57</v>
      </c>
      <c r="T32" s="13"/>
      <c r="U32" s="11">
        <f t="shared" si="24"/>
        <v>339.98</v>
      </c>
      <c r="V32" s="11">
        <f t="shared" si="25"/>
        <v>1375.431</v>
      </c>
      <c r="W32" s="11"/>
      <c r="X32" s="2" t="str">
        <f>VLOOKUP(D32,[3]汇总!I$2:J$326,2,0)</f>
        <v>√</v>
      </c>
      <c r="Y32" s="2">
        <f>VLOOKUP(D32,'[4]2021.05'!$E$5:$F$203,2,0)</f>
        <v>3180</v>
      </c>
      <c r="Z32" s="2">
        <f t="shared" si="32"/>
        <v>453.792</v>
      </c>
      <c r="AA32" s="2">
        <f t="shared" si="33"/>
        <v>0</v>
      </c>
      <c r="AB32" s="2">
        <f t="shared" si="34"/>
        <v>226.9</v>
      </c>
      <c r="AC32" s="35" t="str">
        <f>VLOOKUP(C32,[7]export!$B$1:$I$388,8,0)</f>
        <v>226.9</v>
      </c>
      <c r="AD32" s="2">
        <f>VLOOKUP(C32,[8]Sheet1!$B$1:$K$500,9,0)</f>
        <v>8.51</v>
      </c>
      <c r="AE32" s="2">
        <f t="shared" si="35"/>
        <v>0</v>
      </c>
      <c r="AF32" s="2">
        <f>VLOOKUP(C32,'2021.06'!$C$2:$M$500,9,0)</f>
        <v>424.17</v>
      </c>
      <c r="AG32" s="2">
        <f>VLOOKUP(D32,'2021.07'!$D$2:$M$435,7,0)</f>
        <v>19.859</v>
      </c>
      <c r="AH32" s="2">
        <f t="shared" si="30"/>
        <v>0</v>
      </c>
      <c r="AJ32" s="2" t="str">
        <f>VLOOKUP(D32,[9]Sheet1!$C$1:$H$500,6,0)</f>
        <v>正常应缴</v>
      </c>
    </row>
    <row r="33" ht="20" customHeight="1" spans="1:36">
      <c r="A33" s="10">
        <f t="shared" si="31"/>
        <v>30</v>
      </c>
      <c r="B33" s="15"/>
      <c r="C33" s="11" t="s">
        <v>82</v>
      </c>
      <c r="D33" s="11" t="s">
        <v>83</v>
      </c>
      <c r="E33" s="12">
        <v>3245.4</v>
      </c>
      <c r="F33" s="11">
        <v>2836.2</v>
      </c>
      <c r="G33" s="11">
        <v>2837</v>
      </c>
      <c r="H33" s="13">
        <v>5228.42</v>
      </c>
      <c r="I33" s="12">
        <f t="shared" si="1"/>
        <v>58.42</v>
      </c>
      <c r="J33" s="12">
        <f>VLOOKUP(C33,[10]补收!$G$2454:$H$2869,2,0)</f>
        <v>58.96</v>
      </c>
      <c r="K33" s="11">
        <f t="shared" si="17"/>
        <v>453.792</v>
      </c>
      <c r="L33" s="11">
        <f t="shared" si="18"/>
        <v>19.859</v>
      </c>
      <c r="M33" s="13">
        <f t="shared" si="19"/>
        <v>444.42</v>
      </c>
      <c r="N33" s="13"/>
      <c r="O33" s="13">
        <f t="shared" si="20"/>
        <v>1035.451</v>
      </c>
      <c r="P33" s="11">
        <v>0</v>
      </c>
      <c r="Q33" s="11">
        <f t="shared" si="21"/>
        <v>226.9</v>
      </c>
      <c r="R33" s="11">
        <f t="shared" si="22"/>
        <v>8.51</v>
      </c>
      <c r="S33" s="13">
        <f t="shared" si="23"/>
        <v>104.57</v>
      </c>
      <c r="T33" s="13"/>
      <c r="U33" s="11">
        <f t="shared" si="24"/>
        <v>339.98</v>
      </c>
      <c r="V33" s="11">
        <f t="shared" si="25"/>
        <v>1375.431</v>
      </c>
      <c r="W33" s="11"/>
      <c r="X33" s="2" t="str">
        <f>VLOOKUP(D33,[3]汇总!I$2:J$326,2,0)</f>
        <v>√</v>
      </c>
      <c r="Y33" s="2">
        <f>VLOOKUP(D33,'[4]2021.05'!$E$5:$F$203,2,0)</f>
        <v>3180</v>
      </c>
      <c r="Z33" s="2">
        <f t="shared" si="32"/>
        <v>453.792</v>
      </c>
      <c r="AA33" s="2">
        <f t="shared" si="33"/>
        <v>0</v>
      </c>
      <c r="AB33" s="2">
        <f t="shared" si="34"/>
        <v>226.9</v>
      </c>
      <c r="AC33" s="35" t="str">
        <f>VLOOKUP(C33,[7]export!$B$1:$I$388,8,0)</f>
        <v>226.9</v>
      </c>
      <c r="AD33" s="2">
        <f>VLOOKUP(C33,[8]Sheet1!$B$1:$K$500,9,0)</f>
        <v>8.51</v>
      </c>
      <c r="AE33" s="2">
        <f t="shared" si="35"/>
        <v>0</v>
      </c>
      <c r="AF33" s="2">
        <f>VLOOKUP(C33,'2021.06'!$C$2:$M$500,9,0)</f>
        <v>424.17</v>
      </c>
      <c r="AG33" s="2">
        <f>VLOOKUP(D33,'2021.07'!$D$2:$M$435,7,0)</f>
        <v>19.859</v>
      </c>
      <c r="AH33" s="2">
        <f t="shared" si="30"/>
        <v>0</v>
      </c>
      <c r="AJ33" s="2" t="str">
        <f>VLOOKUP(D33,[9]Sheet1!$C$1:$H$500,6,0)</f>
        <v>正常应缴</v>
      </c>
    </row>
    <row r="34" ht="20" customHeight="1" spans="1:36">
      <c r="A34" s="10">
        <f t="shared" si="31"/>
        <v>31</v>
      </c>
      <c r="B34" s="15"/>
      <c r="C34" s="11" t="s">
        <v>84</v>
      </c>
      <c r="D34" s="11" t="s">
        <v>85</v>
      </c>
      <c r="E34" s="12">
        <v>3245.4</v>
      </c>
      <c r="F34" s="11">
        <v>2836.2</v>
      </c>
      <c r="G34" s="11">
        <v>2837</v>
      </c>
      <c r="H34" s="13">
        <v>5228.42</v>
      </c>
      <c r="I34" s="12">
        <f t="shared" si="1"/>
        <v>58.42</v>
      </c>
      <c r="J34" s="12">
        <f>VLOOKUP(C34,[10]补收!$G$2454:$H$2869,2,0)</f>
        <v>58.96</v>
      </c>
      <c r="K34" s="11">
        <f t="shared" si="17"/>
        <v>453.792</v>
      </c>
      <c r="L34" s="11">
        <f t="shared" si="18"/>
        <v>19.859</v>
      </c>
      <c r="M34" s="13">
        <f t="shared" si="19"/>
        <v>444.42</v>
      </c>
      <c r="N34" s="13"/>
      <c r="O34" s="13">
        <f t="shared" si="20"/>
        <v>1035.451</v>
      </c>
      <c r="P34" s="11">
        <v>0</v>
      </c>
      <c r="Q34" s="11">
        <f t="shared" si="21"/>
        <v>226.9</v>
      </c>
      <c r="R34" s="11">
        <f t="shared" si="22"/>
        <v>8.51</v>
      </c>
      <c r="S34" s="13">
        <f t="shared" si="23"/>
        <v>104.57</v>
      </c>
      <c r="T34" s="13"/>
      <c r="U34" s="11">
        <f t="shared" si="24"/>
        <v>339.98</v>
      </c>
      <c r="V34" s="11">
        <f t="shared" si="25"/>
        <v>1375.431</v>
      </c>
      <c r="W34" s="11"/>
      <c r="X34" s="2" t="str">
        <f>VLOOKUP(D34,[3]汇总!I$2:J$326,2,0)</f>
        <v>√</v>
      </c>
      <c r="Y34" s="2">
        <f>VLOOKUP(D34,'[4]2021.05'!$E$5:$F$203,2,0)</f>
        <v>3180</v>
      </c>
      <c r="Z34" s="2">
        <f t="shared" si="32"/>
        <v>453.792</v>
      </c>
      <c r="AA34" s="2">
        <f t="shared" si="33"/>
        <v>0</v>
      </c>
      <c r="AB34" s="2">
        <f t="shared" si="34"/>
        <v>226.9</v>
      </c>
      <c r="AC34" s="35" t="str">
        <f>VLOOKUP(C34,[7]export!$B$1:$I$388,8,0)</f>
        <v>226.9</v>
      </c>
      <c r="AD34" s="2">
        <f>VLOOKUP(C34,[8]Sheet1!$B$1:$K$500,9,0)</f>
        <v>8.51</v>
      </c>
      <c r="AE34" s="2">
        <f t="shared" si="35"/>
        <v>0</v>
      </c>
      <c r="AF34" s="2">
        <f>VLOOKUP(C34,'2021.06'!$C$2:$M$500,9,0)</f>
        <v>424.17</v>
      </c>
      <c r="AG34" s="2">
        <f>VLOOKUP(D34,'2021.07'!$D$2:$M$435,7,0)</f>
        <v>19.859</v>
      </c>
      <c r="AH34" s="2">
        <f t="shared" si="30"/>
        <v>0</v>
      </c>
      <c r="AJ34" s="2" t="str">
        <f>VLOOKUP(D34,[9]Sheet1!$C$1:$H$500,6,0)</f>
        <v>正常应缴</v>
      </c>
    </row>
    <row r="35" ht="20" customHeight="1" spans="1:36">
      <c r="A35" s="10">
        <f t="shared" si="31"/>
        <v>32</v>
      </c>
      <c r="B35" s="15"/>
      <c r="C35" s="11" t="s">
        <v>88</v>
      </c>
      <c r="D35" s="11" t="s">
        <v>89</v>
      </c>
      <c r="E35" s="12">
        <v>3245.4</v>
      </c>
      <c r="F35" s="11">
        <v>3042.05</v>
      </c>
      <c r="G35" s="11">
        <v>3043</v>
      </c>
      <c r="H35" s="13">
        <v>5228.42</v>
      </c>
      <c r="I35" s="12">
        <f t="shared" si="1"/>
        <v>58.42</v>
      </c>
      <c r="J35" s="12">
        <f>VLOOKUP(C35,[10]补收!$G$2454:$H$2869,2,0)</f>
        <v>29.28</v>
      </c>
      <c r="K35" s="11">
        <f t="shared" si="17"/>
        <v>486.728</v>
      </c>
      <c r="L35" s="11">
        <f t="shared" si="18"/>
        <v>21.301</v>
      </c>
      <c r="M35" s="13">
        <f t="shared" si="19"/>
        <v>444.42</v>
      </c>
      <c r="N35" s="13"/>
      <c r="O35" s="13">
        <f t="shared" si="20"/>
        <v>1040.149</v>
      </c>
      <c r="P35" s="11">
        <v>0</v>
      </c>
      <c r="Q35" s="11">
        <f t="shared" si="21"/>
        <v>243.36</v>
      </c>
      <c r="R35" s="11">
        <f t="shared" si="22"/>
        <v>9.13</v>
      </c>
      <c r="S35" s="13">
        <f t="shared" si="23"/>
        <v>104.57</v>
      </c>
      <c r="T35" s="13"/>
      <c r="U35" s="11">
        <f t="shared" si="24"/>
        <v>357.06</v>
      </c>
      <c r="V35" s="11">
        <f t="shared" si="25"/>
        <v>1397.209</v>
      </c>
      <c r="W35" s="11"/>
      <c r="X35" s="2" t="str">
        <f>VLOOKUP(D35,[3]汇总!I$2:J$326,2,0)</f>
        <v>√</v>
      </c>
      <c r="Y35" s="2">
        <f>VLOOKUP(D35,'[4]2021.05'!$E$5:$F$203,2,0)</f>
        <v>3180</v>
      </c>
      <c r="Z35" s="2">
        <f t="shared" si="32"/>
        <v>486.728</v>
      </c>
      <c r="AA35" s="2">
        <f t="shared" si="33"/>
        <v>0</v>
      </c>
      <c r="AB35" s="2">
        <f t="shared" si="34"/>
        <v>243.36</v>
      </c>
      <c r="AC35" s="35" t="str">
        <f>VLOOKUP(C35,[7]export!$B$1:$I$388,8,0)</f>
        <v>243.36</v>
      </c>
      <c r="AD35" s="2">
        <f>VLOOKUP(C35,[8]Sheet1!$B$1:$K$500,9,0)</f>
        <v>9.13</v>
      </c>
      <c r="AE35" s="2">
        <f t="shared" si="35"/>
        <v>0</v>
      </c>
      <c r="AF35" s="2">
        <f>VLOOKUP(C35,'2021.06'!$C$2:$M$500,9,0)</f>
        <v>424.17</v>
      </c>
      <c r="AG35" s="2">
        <f>VLOOKUP(D35,'2021.07'!$D$2:$M$435,7,0)</f>
        <v>21.301</v>
      </c>
      <c r="AH35" s="2">
        <f t="shared" si="30"/>
        <v>0</v>
      </c>
      <c r="AJ35" s="2" t="str">
        <f>VLOOKUP(D35,[9]Sheet1!$C$1:$H$500,6,0)</f>
        <v>正常应缴</v>
      </c>
    </row>
    <row r="36" ht="20" customHeight="1" spans="1:36">
      <c r="A36" s="10">
        <f t="shared" si="31"/>
        <v>33</v>
      </c>
      <c r="B36" s="15"/>
      <c r="C36" s="11" t="s">
        <v>847</v>
      </c>
      <c r="D36" s="213" t="s">
        <v>848</v>
      </c>
      <c r="E36" s="12">
        <v>3245.4</v>
      </c>
      <c r="F36" s="11">
        <v>3042.05</v>
      </c>
      <c r="G36" s="11">
        <v>3043</v>
      </c>
      <c r="H36" s="13">
        <v>5228.42</v>
      </c>
      <c r="I36" s="12">
        <f t="shared" si="1"/>
        <v>58.42</v>
      </c>
      <c r="J36" s="12">
        <f>VLOOKUP(C36,[10]补收!$G$2454:$H$2869,2,0)</f>
        <v>14.64</v>
      </c>
      <c r="K36" s="11">
        <f t="shared" si="17"/>
        <v>486.728</v>
      </c>
      <c r="L36" s="11">
        <f t="shared" si="18"/>
        <v>21.301</v>
      </c>
      <c r="M36" s="13">
        <f t="shared" si="19"/>
        <v>444.42</v>
      </c>
      <c r="N36" s="13"/>
      <c r="O36" s="13">
        <f t="shared" si="20"/>
        <v>1025.509</v>
      </c>
      <c r="P36" s="11">
        <v>0</v>
      </c>
      <c r="Q36" s="11">
        <f t="shared" si="21"/>
        <v>243.36</v>
      </c>
      <c r="R36" s="11">
        <f t="shared" si="22"/>
        <v>9.13</v>
      </c>
      <c r="S36" s="13">
        <f t="shared" si="23"/>
        <v>104.57</v>
      </c>
      <c r="T36" s="13"/>
      <c r="U36" s="11">
        <f t="shared" si="24"/>
        <v>357.06</v>
      </c>
      <c r="V36" s="11">
        <f t="shared" si="25"/>
        <v>1382.569</v>
      </c>
      <c r="W36" s="11"/>
      <c r="Y36" s="2" t="e">
        <f>VLOOKUP(D36,'[4]2021.05'!$E$5:$F$203,2,0)</f>
        <v>#N/A</v>
      </c>
      <c r="Z36" s="2">
        <f t="shared" si="32"/>
        <v>486.728</v>
      </c>
      <c r="AA36" s="2">
        <f t="shared" si="33"/>
        <v>0</v>
      </c>
      <c r="AB36" s="2">
        <f t="shared" si="34"/>
        <v>243.36</v>
      </c>
      <c r="AC36" s="35" t="str">
        <f>VLOOKUP(C36,[7]export!$B$1:$I$388,8,0)</f>
        <v>243.36</v>
      </c>
      <c r="AD36" s="2">
        <f>VLOOKUP(C36,[8]Sheet1!$B$1:$K$500,9,0)</f>
        <v>9.13</v>
      </c>
      <c r="AE36" s="2">
        <f t="shared" si="35"/>
        <v>0</v>
      </c>
      <c r="AF36" s="2">
        <f>VLOOKUP(C36,'2021.06'!$C$2:$M$500,9,0)</f>
        <v>424.17</v>
      </c>
      <c r="AG36" s="2">
        <f>VLOOKUP(D36,'2021.07'!$D$2:$M$435,7,0)</f>
        <v>21.301</v>
      </c>
      <c r="AH36" s="2">
        <f t="shared" si="30"/>
        <v>0</v>
      </c>
      <c r="AJ36" s="2" t="str">
        <f>VLOOKUP(D36,[9]Sheet1!$C$1:$H$500,6,0)</f>
        <v>正常应缴</v>
      </c>
    </row>
    <row r="37" ht="20" customHeight="1" spans="1:36">
      <c r="A37" s="10">
        <f t="shared" si="31"/>
        <v>34</v>
      </c>
      <c r="B37" s="15"/>
      <c r="C37" s="29" t="s">
        <v>917</v>
      </c>
      <c r="D37" s="29" t="s">
        <v>918</v>
      </c>
      <c r="E37" s="12">
        <v>3245.4</v>
      </c>
      <c r="F37" s="11">
        <v>3042.05</v>
      </c>
      <c r="G37" s="11">
        <v>3043</v>
      </c>
      <c r="H37" s="13">
        <v>5228.42</v>
      </c>
      <c r="I37" s="12">
        <f t="shared" si="1"/>
        <v>58.42</v>
      </c>
      <c r="J37" s="12">
        <f>VLOOKUP(C37,[10]补收!$G$2454:$H$2869,2,0)</f>
        <v>10.98</v>
      </c>
      <c r="K37" s="11">
        <f t="shared" si="17"/>
        <v>486.728</v>
      </c>
      <c r="L37" s="11">
        <f t="shared" si="18"/>
        <v>21.301</v>
      </c>
      <c r="M37" s="13">
        <f t="shared" si="19"/>
        <v>444.42</v>
      </c>
      <c r="N37" s="13"/>
      <c r="O37" s="13">
        <f t="shared" si="20"/>
        <v>1021.849</v>
      </c>
      <c r="P37" s="11">
        <v>0</v>
      </c>
      <c r="Q37" s="11">
        <f t="shared" si="21"/>
        <v>243.36</v>
      </c>
      <c r="R37" s="11">
        <f t="shared" si="22"/>
        <v>9.13</v>
      </c>
      <c r="S37" s="13">
        <f t="shared" si="23"/>
        <v>104.57</v>
      </c>
      <c r="T37" s="13"/>
      <c r="U37" s="11">
        <f t="shared" si="24"/>
        <v>357.06</v>
      </c>
      <c r="V37" s="11">
        <f t="shared" si="25"/>
        <v>1378.909</v>
      </c>
      <c r="W37" s="11"/>
      <c r="Z37" s="2">
        <f t="shared" si="32"/>
        <v>486.728</v>
      </c>
      <c r="AA37" s="2">
        <f t="shared" si="33"/>
        <v>0</v>
      </c>
      <c r="AB37" s="2">
        <f t="shared" si="34"/>
        <v>243.36</v>
      </c>
      <c r="AC37" s="35" t="str">
        <f>VLOOKUP(C37,[7]export!$B$1:$I$388,8,0)</f>
        <v>243.36</v>
      </c>
      <c r="AD37" s="2">
        <f>VLOOKUP(C37,[8]Sheet1!$B$1:$K$500,9,0)</f>
        <v>9.13</v>
      </c>
      <c r="AE37" s="2">
        <f t="shared" si="35"/>
        <v>0</v>
      </c>
      <c r="AF37" s="2">
        <f>VLOOKUP(C37,'2021.06'!$C$2:$M$500,9,0)</f>
        <v>424.17</v>
      </c>
      <c r="AG37" s="2">
        <f>VLOOKUP(D37,'2021.07'!$D$2:$M$435,7,0)</f>
        <v>21.301</v>
      </c>
      <c r="AH37" s="2">
        <f t="shared" si="30"/>
        <v>0</v>
      </c>
      <c r="AJ37" s="2" t="str">
        <f>VLOOKUP(D37,[9]Sheet1!$C$1:$H$500,6,0)</f>
        <v>正常应缴</v>
      </c>
    </row>
    <row r="38" ht="20" customHeight="1" spans="1:36">
      <c r="A38" s="10">
        <f t="shared" si="31"/>
        <v>35</v>
      </c>
      <c r="B38" s="15"/>
      <c r="C38" s="29" t="s">
        <v>919</v>
      </c>
      <c r="D38" s="29" t="s">
        <v>920</v>
      </c>
      <c r="E38" s="12">
        <v>3245.4</v>
      </c>
      <c r="F38" s="11">
        <v>3042.05</v>
      </c>
      <c r="G38" s="11">
        <v>3043</v>
      </c>
      <c r="H38" s="13">
        <v>5228.42</v>
      </c>
      <c r="I38" s="12">
        <f t="shared" si="1"/>
        <v>58.42</v>
      </c>
      <c r="J38" s="12">
        <f>VLOOKUP(C38,[10]补收!$G$2454:$H$2869,2,0)</f>
        <v>10.98</v>
      </c>
      <c r="K38" s="11">
        <f t="shared" si="17"/>
        <v>486.728</v>
      </c>
      <c r="L38" s="11">
        <f t="shared" si="18"/>
        <v>21.301</v>
      </c>
      <c r="M38" s="13">
        <f t="shared" si="19"/>
        <v>444.42</v>
      </c>
      <c r="N38" s="13"/>
      <c r="O38" s="13">
        <f t="shared" si="20"/>
        <v>1021.849</v>
      </c>
      <c r="P38" s="11">
        <v>0</v>
      </c>
      <c r="Q38" s="11">
        <f t="shared" si="21"/>
        <v>243.36</v>
      </c>
      <c r="R38" s="11">
        <f t="shared" si="22"/>
        <v>9.13</v>
      </c>
      <c r="S38" s="13">
        <f t="shared" si="23"/>
        <v>104.57</v>
      </c>
      <c r="T38" s="13"/>
      <c r="U38" s="11">
        <f t="shared" si="24"/>
        <v>357.06</v>
      </c>
      <c r="V38" s="11">
        <f t="shared" si="25"/>
        <v>1378.909</v>
      </c>
      <c r="W38" s="11"/>
      <c r="Z38" s="2">
        <f t="shared" si="32"/>
        <v>486.728</v>
      </c>
      <c r="AA38" s="2">
        <f t="shared" si="33"/>
        <v>0</v>
      </c>
      <c r="AB38" s="2">
        <f t="shared" si="34"/>
        <v>243.36</v>
      </c>
      <c r="AC38" s="35" t="str">
        <f>VLOOKUP(C38,[7]export!$B$1:$I$388,8,0)</f>
        <v>243.36</v>
      </c>
      <c r="AD38" s="2">
        <f>VLOOKUP(C38,[8]Sheet1!$B$1:$K$500,9,0)</f>
        <v>9.13</v>
      </c>
      <c r="AE38" s="2">
        <f t="shared" si="35"/>
        <v>0</v>
      </c>
      <c r="AF38" s="2">
        <f>VLOOKUP(C38,'2021.06'!$C$2:$M$500,9,0)</f>
        <v>424.17</v>
      </c>
      <c r="AG38" s="2">
        <f>VLOOKUP(D38,'2021.07'!$D$2:$M$435,7,0)</f>
        <v>21.301</v>
      </c>
      <c r="AH38" s="2">
        <f t="shared" si="30"/>
        <v>0</v>
      </c>
      <c r="AJ38" s="2" t="str">
        <f>VLOOKUP(D38,[9]Sheet1!$C$1:$H$500,6,0)</f>
        <v>正常应缴</v>
      </c>
    </row>
    <row r="39" ht="20" customHeight="1" spans="1:36">
      <c r="A39" s="10">
        <f t="shared" si="31"/>
        <v>36</v>
      </c>
      <c r="B39" s="15"/>
      <c r="C39" s="29" t="s">
        <v>921</v>
      </c>
      <c r="D39" s="29" t="s">
        <v>922</v>
      </c>
      <c r="E39" s="12">
        <v>3245.4</v>
      </c>
      <c r="F39" s="11">
        <v>3042.05</v>
      </c>
      <c r="G39" s="11">
        <v>3043</v>
      </c>
      <c r="H39" s="13">
        <v>5228.42</v>
      </c>
      <c r="I39" s="12">
        <f t="shared" si="1"/>
        <v>58.42</v>
      </c>
      <c r="J39" s="12">
        <f>VLOOKUP(C39,[10]补收!$G$2454:$H$2869,2,0)</f>
        <v>10.98</v>
      </c>
      <c r="K39" s="11">
        <f t="shared" si="17"/>
        <v>486.728</v>
      </c>
      <c r="L39" s="11">
        <f t="shared" si="18"/>
        <v>21.301</v>
      </c>
      <c r="M39" s="13">
        <f t="shared" si="19"/>
        <v>444.42</v>
      </c>
      <c r="N39" s="13"/>
      <c r="O39" s="13">
        <f t="shared" si="20"/>
        <v>1021.849</v>
      </c>
      <c r="P39" s="11">
        <v>0</v>
      </c>
      <c r="Q39" s="11">
        <f t="shared" si="21"/>
        <v>243.36</v>
      </c>
      <c r="R39" s="11">
        <f t="shared" si="22"/>
        <v>9.13</v>
      </c>
      <c r="S39" s="13">
        <f t="shared" si="23"/>
        <v>104.57</v>
      </c>
      <c r="T39" s="13"/>
      <c r="U39" s="11">
        <f t="shared" si="24"/>
        <v>357.06</v>
      </c>
      <c r="V39" s="11">
        <f t="shared" si="25"/>
        <v>1378.909</v>
      </c>
      <c r="W39" s="11"/>
      <c r="Z39" s="2">
        <f t="shared" si="32"/>
        <v>486.728</v>
      </c>
      <c r="AA39" s="2">
        <f t="shared" si="33"/>
        <v>0</v>
      </c>
      <c r="AB39" s="2">
        <f t="shared" si="34"/>
        <v>243.36</v>
      </c>
      <c r="AC39" s="35" t="str">
        <f>VLOOKUP(C39,[7]export!$B$1:$I$388,8,0)</f>
        <v>243.36</v>
      </c>
      <c r="AD39" s="2">
        <f>VLOOKUP(C39,[8]Sheet1!$B$1:$K$500,9,0)</f>
        <v>9.13</v>
      </c>
      <c r="AE39" s="2">
        <f t="shared" si="35"/>
        <v>0</v>
      </c>
      <c r="AF39" s="2">
        <f>VLOOKUP(C39,'2021.06'!$C$2:$M$500,9,0)</f>
        <v>424.17</v>
      </c>
      <c r="AG39" s="2">
        <f>VLOOKUP(D39,'2021.07'!$D$2:$M$435,7,0)</f>
        <v>21.301</v>
      </c>
      <c r="AH39" s="2">
        <f t="shared" si="30"/>
        <v>0</v>
      </c>
      <c r="AJ39" s="2" t="str">
        <f>VLOOKUP(D39,[9]Sheet1!$C$1:$H$500,6,0)</f>
        <v>正常应缴</v>
      </c>
    </row>
    <row r="40" ht="20" customHeight="1" spans="1:36">
      <c r="A40" s="10">
        <f t="shared" si="31"/>
        <v>37</v>
      </c>
      <c r="B40" s="15"/>
      <c r="C40" s="29" t="s">
        <v>923</v>
      </c>
      <c r="D40" s="29" t="s">
        <v>924</v>
      </c>
      <c r="E40" s="12">
        <v>3245.4</v>
      </c>
      <c r="F40" s="11">
        <v>3042.05</v>
      </c>
      <c r="G40" s="11">
        <v>3043</v>
      </c>
      <c r="H40" s="13">
        <v>5228.42</v>
      </c>
      <c r="I40" s="12">
        <f t="shared" si="1"/>
        <v>58.42</v>
      </c>
      <c r="J40" s="12">
        <f>VLOOKUP(C40,[10]补收!$G$2454:$H$2869,2,0)</f>
        <v>10.98</v>
      </c>
      <c r="K40" s="11">
        <f t="shared" si="17"/>
        <v>486.728</v>
      </c>
      <c r="L40" s="11">
        <f t="shared" si="18"/>
        <v>21.301</v>
      </c>
      <c r="M40" s="13">
        <f t="shared" si="19"/>
        <v>444.42</v>
      </c>
      <c r="N40" s="13"/>
      <c r="O40" s="13">
        <f t="shared" si="20"/>
        <v>1021.849</v>
      </c>
      <c r="P40" s="11">
        <v>0</v>
      </c>
      <c r="Q40" s="11">
        <f t="shared" si="21"/>
        <v>243.36</v>
      </c>
      <c r="R40" s="11">
        <f t="shared" si="22"/>
        <v>9.13</v>
      </c>
      <c r="S40" s="13">
        <f t="shared" si="23"/>
        <v>104.57</v>
      </c>
      <c r="T40" s="13"/>
      <c r="U40" s="11">
        <f t="shared" si="24"/>
        <v>357.06</v>
      </c>
      <c r="V40" s="11">
        <f t="shared" si="25"/>
        <v>1378.909</v>
      </c>
      <c r="W40" s="11"/>
      <c r="Z40" s="2">
        <f t="shared" si="32"/>
        <v>486.728</v>
      </c>
      <c r="AA40" s="2">
        <f t="shared" si="33"/>
        <v>0</v>
      </c>
      <c r="AB40" s="2">
        <f t="shared" si="34"/>
        <v>243.36</v>
      </c>
      <c r="AC40" s="35" t="str">
        <f>VLOOKUP(C40,[7]export!$B$1:$I$388,8,0)</f>
        <v>243.36</v>
      </c>
      <c r="AD40" s="2">
        <f>VLOOKUP(C40,[8]Sheet1!$B$1:$K$500,9,0)</f>
        <v>9.13</v>
      </c>
      <c r="AE40" s="2">
        <f t="shared" si="35"/>
        <v>0</v>
      </c>
      <c r="AF40" s="2">
        <f>VLOOKUP(C40,'2021.06'!$C$2:$M$500,9,0)</f>
        <v>424.17</v>
      </c>
      <c r="AG40" s="2">
        <f>VLOOKUP(D40,'2021.07'!$D$2:$M$435,7,0)</f>
        <v>21.301</v>
      </c>
      <c r="AH40" s="2">
        <f t="shared" si="30"/>
        <v>0</v>
      </c>
      <c r="AJ40" s="2" t="str">
        <f>VLOOKUP(D40,[9]Sheet1!$C$1:$H$500,6,0)</f>
        <v>正常应缴</v>
      </c>
    </row>
    <row r="41" ht="20" customHeight="1" spans="1:36">
      <c r="A41" s="10">
        <f t="shared" si="31"/>
        <v>38</v>
      </c>
      <c r="B41" s="15"/>
      <c r="C41" s="29" t="s">
        <v>925</v>
      </c>
      <c r="D41" s="29" t="s">
        <v>926</v>
      </c>
      <c r="E41" s="12">
        <v>3245.4</v>
      </c>
      <c r="F41" s="11">
        <v>3042.05</v>
      </c>
      <c r="G41" s="11">
        <v>3043</v>
      </c>
      <c r="H41" s="13">
        <v>5228.42</v>
      </c>
      <c r="I41" s="12">
        <f t="shared" si="1"/>
        <v>58.42</v>
      </c>
      <c r="J41" s="12">
        <f>VLOOKUP(C41,[10]补收!$G$2454:$H$2869,2,0)</f>
        <v>10.98</v>
      </c>
      <c r="K41" s="11">
        <f t="shared" si="17"/>
        <v>486.728</v>
      </c>
      <c r="L41" s="11">
        <f t="shared" si="18"/>
        <v>21.301</v>
      </c>
      <c r="M41" s="13">
        <f t="shared" si="19"/>
        <v>444.42</v>
      </c>
      <c r="N41" s="13"/>
      <c r="O41" s="13">
        <f t="shared" si="20"/>
        <v>1021.849</v>
      </c>
      <c r="P41" s="11">
        <v>0</v>
      </c>
      <c r="Q41" s="11">
        <f t="shared" si="21"/>
        <v>243.36</v>
      </c>
      <c r="R41" s="11">
        <f t="shared" si="22"/>
        <v>9.13</v>
      </c>
      <c r="S41" s="13">
        <f t="shared" si="23"/>
        <v>104.57</v>
      </c>
      <c r="T41" s="13"/>
      <c r="U41" s="11">
        <f t="shared" si="24"/>
        <v>357.06</v>
      </c>
      <c r="V41" s="11">
        <f t="shared" si="25"/>
        <v>1378.909</v>
      </c>
      <c r="W41" s="11"/>
      <c r="Z41" s="2">
        <f t="shared" si="32"/>
        <v>486.728</v>
      </c>
      <c r="AA41" s="2">
        <f t="shared" si="33"/>
        <v>0</v>
      </c>
      <c r="AB41" s="2">
        <f t="shared" si="34"/>
        <v>243.36</v>
      </c>
      <c r="AC41" s="35" t="str">
        <f>VLOOKUP(C41,[7]export!$B$1:$I$388,8,0)</f>
        <v>243.36</v>
      </c>
      <c r="AD41" s="2">
        <f>VLOOKUP(C41,[8]Sheet1!$B$1:$K$500,9,0)</f>
        <v>9.13</v>
      </c>
      <c r="AE41" s="2">
        <f t="shared" si="35"/>
        <v>0</v>
      </c>
      <c r="AF41" s="2">
        <f>VLOOKUP(C41,'2021.06'!$C$2:$M$500,9,0)</f>
        <v>424.17</v>
      </c>
      <c r="AG41" s="2">
        <f>VLOOKUP(D41,'2021.07'!$D$2:$M$435,7,0)</f>
        <v>21.301</v>
      </c>
      <c r="AH41" s="2">
        <f t="shared" si="30"/>
        <v>0</v>
      </c>
      <c r="AJ41" s="2" t="str">
        <f>VLOOKUP(D41,[9]Sheet1!$C$1:$H$500,6,0)</f>
        <v>正常应缴</v>
      </c>
    </row>
    <row r="42" ht="20" customHeight="1" spans="1:36">
      <c r="A42" s="10">
        <f t="shared" si="31"/>
        <v>39</v>
      </c>
      <c r="B42" s="15"/>
      <c r="C42" s="29" t="s">
        <v>927</v>
      </c>
      <c r="D42" s="29" t="s">
        <v>928</v>
      </c>
      <c r="E42" s="12">
        <v>3245.4</v>
      </c>
      <c r="F42" s="11">
        <v>3042.05</v>
      </c>
      <c r="G42" s="11">
        <v>3043</v>
      </c>
      <c r="H42" s="13">
        <v>5228.42</v>
      </c>
      <c r="I42" s="12">
        <f t="shared" si="1"/>
        <v>58.42</v>
      </c>
      <c r="J42" s="12">
        <f>VLOOKUP(C42,[10]补收!$G$2454:$H$2869,2,0)</f>
        <v>10.98</v>
      </c>
      <c r="K42" s="11">
        <f t="shared" si="17"/>
        <v>486.728</v>
      </c>
      <c r="L42" s="11">
        <f t="shared" si="18"/>
        <v>21.301</v>
      </c>
      <c r="M42" s="13">
        <f t="shared" si="19"/>
        <v>444.42</v>
      </c>
      <c r="N42" s="13"/>
      <c r="O42" s="13">
        <f t="shared" si="20"/>
        <v>1021.849</v>
      </c>
      <c r="P42" s="11">
        <v>0</v>
      </c>
      <c r="Q42" s="11">
        <f t="shared" si="21"/>
        <v>243.36</v>
      </c>
      <c r="R42" s="11">
        <f t="shared" si="22"/>
        <v>9.13</v>
      </c>
      <c r="S42" s="13">
        <f t="shared" si="23"/>
        <v>104.57</v>
      </c>
      <c r="T42" s="13"/>
      <c r="U42" s="11">
        <f t="shared" si="24"/>
        <v>357.06</v>
      </c>
      <c r="V42" s="11">
        <f t="shared" si="25"/>
        <v>1378.909</v>
      </c>
      <c r="W42" s="11"/>
      <c r="Z42" s="2">
        <f t="shared" si="32"/>
        <v>486.728</v>
      </c>
      <c r="AA42" s="2">
        <f t="shared" si="33"/>
        <v>0</v>
      </c>
      <c r="AB42" s="2">
        <f t="shared" si="34"/>
        <v>243.36</v>
      </c>
      <c r="AC42" s="35" t="str">
        <f>VLOOKUP(C42,[7]export!$B$1:$I$388,8,0)</f>
        <v>243.36</v>
      </c>
      <c r="AD42" s="2">
        <f>VLOOKUP(C42,[8]Sheet1!$B$1:$K$500,9,0)</f>
        <v>9.13</v>
      </c>
      <c r="AE42" s="2">
        <f t="shared" si="35"/>
        <v>0</v>
      </c>
      <c r="AF42" s="2">
        <f>VLOOKUP(C42,'2021.06'!$C$2:$M$500,9,0)</f>
        <v>424.17</v>
      </c>
      <c r="AG42" s="2">
        <f>VLOOKUP(D42,'2021.07'!$D$2:$M$435,7,0)</f>
        <v>21.301</v>
      </c>
      <c r="AH42" s="2">
        <f t="shared" si="30"/>
        <v>0</v>
      </c>
      <c r="AJ42" s="2" t="str">
        <f>VLOOKUP(D42,[9]Sheet1!$C$1:$H$500,6,0)</f>
        <v>正常应缴</v>
      </c>
    </row>
    <row r="43" ht="20" customHeight="1" spans="1:36">
      <c r="A43" s="10"/>
      <c r="B43" s="16"/>
      <c r="C43" s="30" t="s">
        <v>1094</v>
      </c>
      <c r="D43" s="30" t="s">
        <v>1095</v>
      </c>
      <c r="E43" s="12">
        <v>3245.4</v>
      </c>
      <c r="F43" s="11">
        <v>3042.05</v>
      </c>
      <c r="G43" s="11">
        <v>3043</v>
      </c>
      <c r="H43" s="13">
        <v>5228.42</v>
      </c>
      <c r="I43" s="12">
        <f t="shared" si="1"/>
        <v>58.42</v>
      </c>
      <c r="J43" s="12">
        <f>VLOOKUP(C43,[10]补收!$G$2454:$H$2869,2,0)</f>
        <v>7.32</v>
      </c>
      <c r="K43" s="11">
        <f t="shared" si="17"/>
        <v>486.728</v>
      </c>
      <c r="L43" s="11">
        <f t="shared" si="18"/>
        <v>21.301</v>
      </c>
      <c r="M43" s="13">
        <f t="shared" si="19"/>
        <v>444.42</v>
      </c>
      <c r="N43" s="13"/>
      <c r="O43" s="13">
        <f t="shared" si="20"/>
        <v>1018.189</v>
      </c>
      <c r="P43" s="11">
        <v>0</v>
      </c>
      <c r="Q43" s="11">
        <f t="shared" si="21"/>
        <v>243.36</v>
      </c>
      <c r="R43" s="11">
        <f t="shared" si="22"/>
        <v>9.13</v>
      </c>
      <c r="S43" s="13">
        <f t="shared" si="23"/>
        <v>104.57</v>
      </c>
      <c r="T43" s="13"/>
      <c r="U43" s="11">
        <f t="shared" si="24"/>
        <v>357.06</v>
      </c>
      <c r="V43" s="11">
        <f t="shared" si="25"/>
        <v>1375.249</v>
      </c>
      <c r="W43" s="11"/>
      <c r="Z43" s="2">
        <f t="shared" si="32"/>
        <v>486.728</v>
      </c>
      <c r="AA43" s="2">
        <f t="shared" si="33"/>
        <v>0</v>
      </c>
      <c r="AC43" s="35" t="str">
        <f>VLOOKUP(C43,[7]export!$B$1:$I$388,8,0)</f>
        <v>243.36</v>
      </c>
      <c r="AD43" s="2">
        <f>VLOOKUP(C43,[8]Sheet1!$B$1:$K$500,9,0)</f>
        <v>9.13</v>
      </c>
      <c r="AE43" s="2">
        <f t="shared" si="35"/>
        <v>0</v>
      </c>
      <c r="AF43" s="2" t="e">
        <f>VLOOKUP(C43,'2021.06'!$C$2:$M$500,9,0)</f>
        <v>#N/A</v>
      </c>
      <c r="AG43" s="2">
        <f>VLOOKUP(D43,'2021.07'!$D$2:$M$435,7,0)</f>
        <v>21.301</v>
      </c>
      <c r="AH43" s="2">
        <f t="shared" si="30"/>
        <v>0</v>
      </c>
      <c r="AJ43" s="2" t="str">
        <f>VLOOKUP(D43,[9]Sheet1!$C$1:$H$500,6,0)</f>
        <v>正常应缴</v>
      </c>
    </row>
    <row r="44" ht="20" customHeight="1" spans="1:36">
      <c r="A44" s="10">
        <f t="shared" ref="A44:A48" si="36">ROW()-3</f>
        <v>41</v>
      </c>
      <c r="B44" s="14" t="s">
        <v>90</v>
      </c>
      <c r="C44" s="11" t="s">
        <v>91</v>
      </c>
      <c r="D44" s="11" t="s">
        <v>92</v>
      </c>
      <c r="E44" s="12">
        <v>3245.4</v>
      </c>
      <c r="F44" s="11">
        <v>2836.2</v>
      </c>
      <c r="G44" s="11">
        <v>2837</v>
      </c>
      <c r="H44" s="13">
        <v>5228.42</v>
      </c>
      <c r="I44" s="12">
        <f t="shared" si="1"/>
        <v>58.42</v>
      </c>
      <c r="J44" s="12">
        <f>VLOOKUP(C44,[10]补收!$G$2454:$H$2869,2,0)</f>
        <v>58.96</v>
      </c>
      <c r="K44" s="11">
        <f t="shared" si="17"/>
        <v>453.792</v>
      </c>
      <c r="L44" s="11">
        <f t="shared" si="18"/>
        <v>19.859</v>
      </c>
      <c r="M44" s="13">
        <f t="shared" si="19"/>
        <v>444.42</v>
      </c>
      <c r="N44" s="13"/>
      <c r="O44" s="13">
        <f t="shared" si="20"/>
        <v>1035.451</v>
      </c>
      <c r="P44" s="11">
        <v>0</v>
      </c>
      <c r="Q44" s="11">
        <f t="shared" si="21"/>
        <v>226.9</v>
      </c>
      <c r="R44" s="11">
        <f t="shared" si="22"/>
        <v>8.51</v>
      </c>
      <c r="S44" s="13">
        <f t="shared" si="23"/>
        <v>104.57</v>
      </c>
      <c r="T44" s="13"/>
      <c r="U44" s="11">
        <f t="shared" si="24"/>
        <v>339.98</v>
      </c>
      <c r="V44" s="11">
        <f t="shared" si="25"/>
        <v>1375.431</v>
      </c>
      <c r="W44" s="11"/>
      <c r="X44" s="2" t="str">
        <f>VLOOKUP(D44,[3]汇总!I$2:J$326,2,0)</f>
        <v>√</v>
      </c>
      <c r="Y44" s="2">
        <f>VLOOKUP(D44,'[4]2021.05'!$E$5:$F$203,2,0)</f>
        <v>3180</v>
      </c>
      <c r="Z44" s="2">
        <f t="shared" si="32"/>
        <v>453.792</v>
      </c>
      <c r="AA44" s="2">
        <f t="shared" si="33"/>
        <v>0</v>
      </c>
      <c r="AB44" s="2">
        <f t="shared" ref="AB44:AB48" si="37">Q44-AA44</f>
        <v>226.9</v>
      </c>
      <c r="AC44" s="35" t="str">
        <f>VLOOKUP(C44,[7]export!$B$1:$I$388,8,0)</f>
        <v>226.9</v>
      </c>
      <c r="AD44" s="2">
        <f>VLOOKUP(C44,[8]Sheet1!$B$1:$K$500,9,0)</f>
        <v>8.51</v>
      </c>
      <c r="AE44" s="2">
        <f t="shared" si="35"/>
        <v>0</v>
      </c>
      <c r="AF44" s="2">
        <f>VLOOKUP(C44,'2021.06'!$C$2:$M$500,9,0)</f>
        <v>424.17</v>
      </c>
      <c r="AG44" s="2">
        <f>VLOOKUP(D44,'2021.07'!$D$2:$M$435,7,0)</f>
        <v>19.859</v>
      </c>
      <c r="AH44" s="2">
        <f t="shared" si="30"/>
        <v>0</v>
      </c>
      <c r="AJ44" s="2" t="str">
        <f>VLOOKUP(D44,[9]Sheet1!$C$1:$H$500,6,0)</f>
        <v>正常应缴</v>
      </c>
    </row>
    <row r="45" ht="20" customHeight="1" spans="1:36">
      <c r="A45" s="10">
        <f t="shared" si="36"/>
        <v>42</v>
      </c>
      <c r="B45" s="15"/>
      <c r="C45" s="11" t="s">
        <v>781</v>
      </c>
      <c r="D45" s="11" t="s">
        <v>782</v>
      </c>
      <c r="E45" s="12">
        <v>3245.4</v>
      </c>
      <c r="F45" s="17">
        <v>3042.05</v>
      </c>
      <c r="G45" s="17">
        <v>3043</v>
      </c>
      <c r="H45" s="13">
        <v>5228.42</v>
      </c>
      <c r="I45" s="12">
        <f t="shared" si="1"/>
        <v>58.42</v>
      </c>
      <c r="J45" s="12">
        <f>VLOOKUP(C45,[10]补收!$G$2454:$H$2869,2,0)</f>
        <v>18.3</v>
      </c>
      <c r="K45" s="11">
        <f t="shared" si="17"/>
        <v>486.728</v>
      </c>
      <c r="L45" s="11">
        <f t="shared" si="18"/>
        <v>21.301</v>
      </c>
      <c r="M45" s="13">
        <f t="shared" si="19"/>
        <v>444.42</v>
      </c>
      <c r="N45" s="13"/>
      <c r="O45" s="13">
        <f t="shared" si="20"/>
        <v>1029.169</v>
      </c>
      <c r="P45" s="11">
        <v>0</v>
      </c>
      <c r="Q45" s="11">
        <f t="shared" si="21"/>
        <v>243.36</v>
      </c>
      <c r="R45" s="11">
        <f t="shared" si="22"/>
        <v>9.13</v>
      </c>
      <c r="S45" s="13">
        <f t="shared" si="23"/>
        <v>104.57</v>
      </c>
      <c r="T45" s="13"/>
      <c r="U45" s="11">
        <f t="shared" si="24"/>
        <v>357.06</v>
      </c>
      <c r="V45" s="11">
        <f t="shared" si="25"/>
        <v>1386.229</v>
      </c>
      <c r="W45" s="11"/>
      <c r="X45" s="2" t="str">
        <f>VLOOKUP(D45,[3]汇总!I$2:J$326,2,0)</f>
        <v>√</v>
      </c>
      <c r="Y45" s="2" t="e">
        <f>VLOOKUP(D45,'[4]2021.05'!$E$5:$F$203,2,0)</f>
        <v>#N/A</v>
      </c>
      <c r="Z45" s="2">
        <f t="shared" si="32"/>
        <v>486.728</v>
      </c>
      <c r="AA45" s="2">
        <f t="shared" si="33"/>
        <v>0</v>
      </c>
      <c r="AB45" s="2">
        <f t="shared" si="37"/>
        <v>243.36</v>
      </c>
      <c r="AC45" s="35" t="str">
        <f>VLOOKUP(C45,[7]export!$B$1:$I$388,8,0)</f>
        <v>243.36</v>
      </c>
      <c r="AD45" s="2">
        <f>VLOOKUP(C45,[8]Sheet1!$B$1:$K$500,9,0)</f>
        <v>9.13</v>
      </c>
      <c r="AE45" s="2">
        <f t="shared" si="35"/>
        <v>0</v>
      </c>
      <c r="AF45" s="2">
        <f>VLOOKUP(C45,'2021.06'!$C$2:$M$500,9,0)</f>
        <v>424.17</v>
      </c>
      <c r="AG45" s="2">
        <f>VLOOKUP(D45,'2021.07'!$D$2:$M$435,7,0)</f>
        <v>21.301</v>
      </c>
      <c r="AH45" s="2">
        <f t="shared" si="30"/>
        <v>0</v>
      </c>
      <c r="AJ45" s="2" t="str">
        <f>VLOOKUP(D45,[9]Sheet1!$C$1:$H$500,6,0)</f>
        <v>正常应缴</v>
      </c>
    </row>
    <row r="46" ht="20" customHeight="1" spans="1:36">
      <c r="A46" s="10">
        <f t="shared" si="36"/>
        <v>43</v>
      </c>
      <c r="B46" s="15"/>
      <c r="C46" s="11" t="s">
        <v>93</v>
      </c>
      <c r="D46" s="11" t="s">
        <v>94</v>
      </c>
      <c r="E46" s="12">
        <v>3245.4</v>
      </c>
      <c r="F46" s="11">
        <v>2836.2</v>
      </c>
      <c r="G46" s="11">
        <v>2837</v>
      </c>
      <c r="H46" s="13">
        <v>5228.42</v>
      </c>
      <c r="I46" s="12">
        <f t="shared" si="1"/>
        <v>58.42</v>
      </c>
      <c r="J46" s="12">
        <f>VLOOKUP(C46,[10]补收!$G$2454:$H$2869,2,0)</f>
        <v>58.96</v>
      </c>
      <c r="K46" s="11">
        <f t="shared" si="17"/>
        <v>453.792</v>
      </c>
      <c r="L46" s="11">
        <f t="shared" si="18"/>
        <v>19.859</v>
      </c>
      <c r="M46" s="13">
        <f t="shared" si="19"/>
        <v>444.42</v>
      </c>
      <c r="N46" s="13"/>
      <c r="O46" s="13">
        <f t="shared" si="20"/>
        <v>1035.451</v>
      </c>
      <c r="P46" s="11">
        <v>0</v>
      </c>
      <c r="Q46" s="11">
        <f t="shared" si="21"/>
        <v>226.9</v>
      </c>
      <c r="R46" s="11">
        <f t="shared" si="22"/>
        <v>8.51</v>
      </c>
      <c r="S46" s="13">
        <f t="shared" si="23"/>
        <v>104.57</v>
      </c>
      <c r="T46" s="13"/>
      <c r="U46" s="11">
        <f t="shared" si="24"/>
        <v>339.98</v>
      </c>
      <c r="V46" s="11">
        <f t="shared" si="25"/>
        <v>1375.431</v>
      </c>
      <c r="W46" s="11"/>
      <c r="X46" s="2" t="str">
        <f>VLOOKUP(D46,[3]汇总!I$2:J$326,2,0)</f>
        <v>√</v>
      </c>
      <c r="Y46" s="2">
        <f>VLOOKUP(D46,'[4]2021.05'!$E$5:$F$203,2,0)</f>
        <v>3180</v>
      </c>
      <c r="Z46" s="2">
        <f t="shared" si="32"/>
        <v>453.792</v>
      </c>
      <c r="AA46" s="2">
        <f t="shared" si="33"/>
        <v>0</v>
      </c>
      <c r="AB46" s="2">
        <f t="shared" si="37"/>
        <v>226.9</v>
      </c>
      <c r="AC46" s="35" t="str">
        <f>VLOOKUP(C46,[7]export!$B$1:$I$388,8,0)</f>
        <v>226.9</v>
      </c>
      <c r="AD46" s="2">
        <f>VLOOKUP(C46,[8]Sheet1!$B$1:$K$500,9,0)</f>
        <v>8.51</v>
      </c>
      <c r="AE46" s="2">
        <f t="shared" si="35"/>
        <v>0</v>
      </c>
      <c r="AF46" s="2">
        <f>VLOOKUP(C46,'2021.06'!$C$2:$M$500,9,0)</f>
        <v>424.17</v>
      </c>
      <c r="AG46" s="2">
        <f>VLOOKUP(D46,'2021.07'!$D$2:$M$435,7,0)</f>
        <v>19.859</v>
      </c>
      <c r="AH46" s="2">
        <f t="shared" si="30"/>
        <v>0</v>
      </c>
      <c r="AJ46" s="2" t="str">
        <f>VLOOKUP(D46,[9]Sheet1!$C$1:$H$500,6,0)</f>
        <v>正常应缴</v>
      </c>
    </row>
    <row r="47" ht="20" customHeight="1" spans="1:36">
      <c r="A47" s="10">
        <f t="shared" si="36"/>
        <v>44</v>
      </c>
      <c r="B47" s="15"/>
      <c r="C47" s="11" t="s">
        <v>95</v>
      </c>
      <c r="D47" s="11" t="s">
        <v>96</v>
      </c>
      <c r="E47" s="12">
        <v>3245.4</v>
      </c>
      <c r="F47" s="11">
        <v>2836.2</v>
      </c>
      <c r="G47" s="11">
        <v>2837</v>
      </c>
      <c r="H47" s="13">
        <v>5228.42</v>
      </c>
      <c r="I47" s="12">
        <f t="shared" si="1"/>
        <v>58.42</v>
      </c>
      <c r="J47" s="12">
        <f>VLOOKUP(C47,[10]补收!$G$2454:$H$2869,2,0)</f>
        <v>58.96</v>
      </c>
      <c r="K47" s="11">
        <f t="shared" si="17"/>
        <v>453.792</v>
      </c>
      <c r="L47" s="11">
        <f t="shared" si="18"/>
        <v>19.859</v>
      </c>
      <c r="M47" s="13">
        <f t="shared" si="19"/>
        <v>444.42</v>
      </c>
      <c r="N47" s="13"/>
      <c r="O47" s="13">
        <f t="shared" si="20"/>
        <v>1035.451</v>
      </c>
      <c r="P47" s="11">
        <v>0</v>
      </c>
      <c r="Q47" s="11">
        <f t="shared" si="21"/>
        <v>226.9</v>
      </c>
      <c r="R47" s="11">
        <f t="shared" si="22"/>
        <v>8.51</v>
      </c>
      <c r="S47" s="13">
        <f t="shared" si="23"/>
        <v>104.57</v>
      </c>
      <c r="T47" s="13"/>
      <c r="U47" s="11">
        <f t="shared" si="24"/>
        <v>339.98</v>
      </c>
      <c r="V47" s="11">
        <f t="shared" si="25"/>
        <v>1375.431</v>
      </c>
      <c r="W47" s="11"/>
      <c r="X47" s="2" t="str">
        <f>VLOOKUP(D47,[3]汇总!I$2:J$326,2,0)</f>
        <v>√</v>
      </c>
      <c r="Y47" s="2">
        <f>VLOOKUP(D47,'[4]2021.05'!$E$5:$F$203,2,0)</f>
        <v>3180</v>
      </c>
      <c r="Z47" s="2">
        <f t="shared" si="32"/>
        <v>453.792</v>
      </c>
      <c r="AA47" s="2">
        <f t="shared" si="33"/>
        <v>0</v>
      </c>
      <c r="AB47" s="2">
        <f t="shared" si="37"/>
        <v>226.9</v>
      </c>
      <c r="AC47" s="35" t="str">
        <f>VLOOKUP(C47,[7]export!$B$1:$I$388,8,0)</f>
        <v>226.9</v>
      </c>
      <c r="AD47" s="2">
        <f>VLOOKUP(C47,[8]Sheet1!$B$1:$K$500,9,0)</f>
        <v>8.51</v>
      </c>
      <c r="AE47" s="2">
        <f t="shared" si="35"/>
        <v>0</v>
      </c>
      <c r="AF47" s="2">
        <f>VLOOKUP(C47,'2021.06'!$C$2:$M$500,9,0)</f>
        <v>424.17</v>
      </c>
      <c r="AG47" s="2">
        <f>VLOOKUP(D47,'2021.07'!$D$2:$M$435,7,0)</f>
        <v>19.859</v>
      </c>
      <c r="AH47" s="2">
        <f t="shared" si="30"/>
        <v>0</v>
      </c>
      <c r="AJ47" s="2" t="str">
        <f>VLOOKUP(D47,[9]Sheet1!$C$1:$H$500,6,0)</f>
        <v>正常应缴</v>
      </c>
    </row>
    <row r="48" ht="20" customHeight="1" spans="1:36">
      <c r="A48" s="10">
        <f t="shared" si="36"/>
        <v>45</v>
      </c>
      <c r="B48" s="15"/>
      <c r="C48" s="11" t="s">
        <v>97</v>
      </c>
      <c r="D48" s="11" t="s">
        <v>98</v>
      </c>
      <c r="E48" s="12">
        <v>3245.4</v>
      </c>
      <c r="F48" s="11">
        <v>2836.2</v>
      </c>
      <c r="G48" s="11">
        <v>2837</v>
      </c>
      <c r="H48" s="13">
        <v>5228.42</v>
      </c>
      <c r="I48" s="12">
        <f t="shared" si="1"/>
        <v>58.42</v>
      </c>
      <c r="J48" s="12">
        <f>VLOOKUP(C48,[10]补收!$G$2454:$H$2869,2,0)</f>
        <v>58.96</v>
      </c>
      <c r="K48" s="11">
        <f t="shared" si="17"/>
        <v>453.792</v>
      </c>
      <c r="L48" s="11">
        <f t="shared" si="18"/>
        <v>19.859</v>
      </c>
      <c r="M48" s="13">
        <f t="shared" si="19"/>
        <v>444.42</v>
      </c>
      <c r="N48" s="13"/>
      <c r="O48" s="13">
        <f t="shared" si="20"/>
        <v>1035.451</v>
      </c>
      <c r="P48" s="11">
        <v>0</v>
      </c>
      <c r="Q48" s="11">
        <f t="shared" si="21"/>
        <v>226.9</v>
      </c>
      <c r="R48" s="11">
        <f t="shared" si="22"/>
        <v>8.51</v>
      </c>
      <c r="S48" s="13">
        <f t="shared" si="23"/>
        <v>104.57</v>
      </c>
      <c r="T48" s="13"/>
      <c r="U48" s="11">
        <f t="shared" si="24"/>
        <v>339.98</v>
      </c>
      <c r="V48" s="11">
        <f t="shared" si="25"/>
        <v>1375.431</v>
      </c>
      <c r="W48" s="11"/>
      <c r="X48" s="2" t="str">
        <f>VLOOKUP(D48,[3]汇总!I$2:J$326,2,0)</f>
        <v>√</v>
      </c>
      <c r="Y48" s="2">
        <f>VLOOKUP(D48,'[4]2021.05'!$E$5:$F$203,2,0)</f>
        <v>3180</v>
      </c>
      <c r="Z48" s="2">
        <f t="shared" si="32"/>
        <v>453.792</v>
      </c>
      <c r="AA48" s="2">
        <f t="shared" si="33"/>
        <v>0</v>
      </c>
      <c r="AB48" s="2">
        <f t="shared" si="37"/>
        <v>226.9</v>
      </c>
      <c r="AC48" s="35" t="str">
        <f>VLOOKUP(C48,[7]export!$B$1:$I$388,8,0)</f>
        <v>226.9</v>
      </c>
      <c r="AD48" s="2">
        <f>VLOOKUP(C48,[8]Sheet1!$B$1:$K$500,9,0)</f>
        <v>8.51</v>
      </c>
      <c r="AE48" s="2">
        <f t="shared" si="35"/>
        <v>0</v>
      </c>
      <c r="AF48" s="2">
        <f>VLOOKUP(C48,'2021.06'!$C$2:$M$500,9,0)</f>
        <v>424.17</v>
      </c>
      <c r="AG48" s="2">
        <f>VLOOKUP(D48,'2021.07'!$D$2:$M$435,7,0)</f>
        <v>19.859</v>
      </c>
      <c r="AH48" s="2">
        <f t="shared" si="30"/>
        <v>0</v>
      </c>
      <c r="AJ48" s="2" t="str">
        <f>VLOOKUP(D48,[9]Sheet1!$C$1:$H$500,6,0)</f>
        <v>正常应缴</v>
      </c>
    </row>
    <row r="49" s="1" customFormat="1" ht="20" customHeight="1" spans="1:29">
      <c r="A49" s="18"/>
      <c r="B49" s="19"/>
      <c r="C49" s="23" t="s">
        <v>1236</v>
      </c>
      <c r="D49" s="220" t="s">
        <v>1237</v>
      </c>
      <c r="E49" s="12">
        <v>3245.4</v>
      </c>
      <c r="F49" s="12"/>
      <c r="G49" s="12"/>
      <c r="H49" s="22"/>
      <c r="I49" s="12">
        <f t="shared" si="1"/>
        <v>58.42</v>
      </c>
      <c r="J49" s="12">
        <v>0</v>
      </c>
      <c r="K49" s="12"/>
      <c r="L49" s="12"/>
      <c r="M49" s="22"/>
      <c r="N49" s="22"/>
      <c r="O49" s="22"/>
      <c r="P49" s="12"/>
      <c r="Q49" s="12"/>
      <c r="R49" s="12"/>
      <c r="S49" s="22"/>
      <c r="T49" s="22"/>
      <c r="U49" s="12"/>
      <c r="V49" s="12"/>
      <c r="W49" s="12"/>
      <c r="AC49" s="36"/>
    </row>
    <row r="50" s="1" customFormat="1" ht="20" customHeight="1" spans="1:29">
      <c r="A50" s="18"/>
      <c r="B50" s="19"/>
      <c r="C50" s="23" t="s">
        <v>1238</v>
      </c>
      <c r="D50" s="220" t="s">
        <v>1239</v>
      </c>
      <c r="E50" s="12">
        <v>3245.4</v>
      </c>
      <c r="F50" s="12"/>
      <c r="G50" s="12"/>
      <c r="H50" s="22"/>
      <c r="I50" s="12">
        <f t="shared" si="1"/>
        <v>58.42</v>
      </c>
      <c r="J50" s="12">
        <v>0</v>
      </c>
      <c r="K50" s="12"/>
      <c r="L50" s="12"/>
      <c r="M50" s="22"/>
      <c r="N50" s="22"/>
      <c r="O50" s="22"/>
      <c r="P50" s="12"/>
      <c r="Q50" s="12"/>
      <c r="R50" s="12"/>
      <c r="S50" s="22"/>
      <c r="T50" s="22"/>
      <c r="U50" s="12"/>
      <c r="V50" s="12"/>
      <c r="W50" s="12"/>
      <c r="AC50" s="36"/>
    </row>
    <row r="51" s="1" customFormat="1" ht="20" customHeight="1" spans="1:29">
      <c r="A51" s="18"/>
      <c r="B51" s="19"/>
      <c r="C51" s="23" t="s">
        <v>1240</v>
      </c>
      <c r="D51" s="220" t="s">
        <v>1241</v>
      </c>
      <c r="E51" s="12">
        <v>3245.4</v>
      </c>
      <c r="F51" s="12"/>
      <c r="G51" s="12"/>
      <c r="H51" s="22"/>
      <c r="I51" s="12">
        <f t="shared" si="1"/>
        <v>58.42</v>
      </c>
      <c r="J51" s="12">
        <v>0</v>
      </c>
      <c r="K51" s="12"/>
      <c r="L51" s="12"/>
      <c r="M51" s="22"/>
      <c r="N51" s="22"/>
      <c r="O51" s="22"/>
      <c r="P51" s="12"/>
      <c r="Q51" s="12"/>
      <c r="R51" s="12"/>
      <c r="S51" s="22"/>
      <c r="T51" s="22"/>
      <c r="U51" s="12"/>
      <c r="V51" s="12"/>
      <c r="W51" s="12"/>
      <c r="AC51" s="36"/>
    </row>
    <row r="52" s="1" customFormat="1" ht="20" customHeight="1" spans="1:29">
      <c r="A52" s="18"/>
      <c r="B52" s="19"/>
      <c r="C52" s="23" t="s">
        <v>1242</v>
      </c>
      <c r="D52" s="220" t="s">
        <v>1243</v>
      </c>
      <c r="E52" s="12">
        <v>3245.4</v>
      </c>
      <c r="F52" s="12"/>
      <c r="G52" s="12"/>
      <c r="H52" s="22"/>
      <c r="I52" s="12">
        <f t="shared" si="1"/>
        <v>58.42</v>
      </c>
      <c r="J52" s="12">
        <v>0</v>
      </c>
      <c r="K52" s="12"/>
      <c r="L52" s="12"/>
      <c r="M52" s="22"/>
      <c r="N52" s="22"/>
      <c r="O52" s="22"/>
      <c r="P52" s="12"/>
      <c r="Q52" s="12"/>
      <c r="R52" s="12"/>
      <c r="S52" s="22"/>
      <c r="T52" s="22"/>
      <c r="U52" s="12"/>
      <c r="V52" s="12"/>
      <c r="W52" s="12"/>
      <c r="AC52" s="36"/>
    </row>
    <row r="53" ht="20" customHeight="1" spans="1:36">
      <c r="A53" s="10">
        <f t="shared" ref="A53:A58" si="38">ROW()-3</f>
        <v>50</v>
      </c>
      <c r="B53" s="14" t="s">
        <v>99</v>
      </c>
      <c r="C53" s="11" t="s">
        <v>102</v>
      </c>
      <c r="D53" s="11" t="s">
        <v>103</v>
      </c>
      <c r="E53" s="12">
        <v>3245.4</v>
      </c>
      <c r="F53" s="11">
        <v>2836.2</v>
      </c>
      <c r="G53" s="11">
        <v>2837</v>
      </c>
      <c r="H53" s="13">
        <v>5228.42</v>
      </c>
      <c r="I53" s="12">
        <f t="shared" si="1"/>
        <v>58.42</v>
      </c>
      <c r="J53" s="12">
        <f>VLOOKUP(C53,[10]补收!$G$2454:$H$2869,2,0)</f>
        <v>58.96</v>
      </c>
      <c r="K53" s="11">
        <f t="shared" ref="K53:K57" si="39">F53*0.16</f>
        <v>453.792</v>
      </c>
      <c r="L53" s="11">
        <f t="shared" ref="L53:L57" si="40">G53*0.007</f>
        <v>19.859</v>
      </c>
      <c r="M53" s="13">
        <f t="shared" ref="M53:M57" si="41">ROUND(H53*0.085,2)</f>
        <v>444.42</v>
      </c>
      <c r="N53" s="13"/>
      <c r="O53" s="13">
        <f t="shared" ref="O53:O58" si="42">SUM(I53:N53)</f>
        <v>1035.451</v>
      </c>
      <c r="P53" s="11">
        <v>0</v>
      </c>
      <c r="Q53" s="11">
        <f t="shared" ref="Q53:Q57" si="43">ROUND(F53*0.08,2)</f>
        <v>226.9</v>
      </c>
      <c r="R53" s="11">
        <f t="shared" ref="R53:R57" si="44">ROUND(G53*0.003,2)</f>
        <v>8.51</v>
      </c>
      <c r="S53" s="13">
        <f t="shared" ref="S53:S57" si="45">ROUND(H53*0.02,2)</f>
        <v>104.57</v>
      </c>
      <c r="T53" s="13"/>
      <c r="U53" s="11">
        <f t="shared" ref="U53:U58" si="46">SUM(P53:T53)</f>
        <v>339.98</v>
      </c>
      <c r="V53" s="11">
        <f t="shared" ref="V53:V58" si="47">O53+U53</f>
        <v>1375.431</v>
      </c>
      <c r="W53" s="11"/>
      <c r="X53" s="2" t="str">
        <f>VLOOKUP(D53,[3]汇总!I$2:J$326,2,0)</f>
        <v>√</v>
      </c>
      <c r="Y53" s="2" t="e">
        <f>VLOOKUP(D53,'[4]2021.05'!$E$5:$F$203,2,0)</f>
        <v>#N/A</v>
      </c>
      <c r="Z53" s="2">
        <f t="shared" ref="Z53:Z57" si="48">K53*1</f>
        <v>453.792</v>
      </c>
      <c r="AA53" s="2">
        <f t="shared" ref="AA53:AA57" si="49">K53-Z53</f>
        <v>0</v>
      </c>
      <c r="AB53" s="2">
        <f t="shared" ref="AB53:AB58" si="50">Q53-AA53</f>
        <v>226.9</v>
      </c>
      <c r="AC53" s="35" t="str">
        <f>VLOOKUP(C53,[7]export!$B$1:$I$388,8,0)</f>
        <v>226.9</v>
      </c>
      <c r="AD53" s="2">
        <f>VLOOKUP(C53,[8]Sheet1!$B$1:$K$500,9,0)</f>
        <v>8.51</v>
      </c>
      <c r="AE53" s="2">
        <f t="shared" ref="AE53:AE58" si="51">R53-AD53</f>
        <v>0</v>
      </c>
      <c r="AF53" s="2">
        <f>VLOOKUP(C53,'2021.06'!$C$2:$M$500,9,0)</f>
        <v>424.17</v>
      </c>
      <c r="AG53" s="2">
        <f>VLOOKUP(D53,'2021.07'!$D$2:$M$435,7,0)</f>
        <v>19.859</v>
      </c>
      <c r="AH53" s="2">
        <f t="shared" ref="AH53:AH58" si="52">AG53-L53</f>
        <v>0</v>
      </c>
      <c r="AJ53" s="2" t="str">
        <f>VLOOKUP(D53,[9]Sheet1!$C$1:$H$500,6,0)</f>
        <v>正常应缴</v>
      </c>
    </row>
    <row r="54" ht="20" customHeight="1" spans="1:36">
      <c r="A54" s="10">
        <f t="shared" si="38"/>
        <v>51</v>
      </c>
      <c r="B54" s="15"/>
      <c r="C54" s="11" t="s">
        <v>104</v>
      </c>
      <c r="D54" s="11" t="s">
        <v>105</v>
      </c>
      <c r="E54" s="12">
        <v>3245.4</v>
      </c>
      <c r="F54" s="11">
        <v>2836.2</v>
      </c>
      <c r="G54" s="11">
        <v>2837</v>
      </c>
      <c r="H54" s="13">
        <v>5228.42</v>
      </c>
      <c r="I54" s="12">
        <f t="shared" si="1"/>
        <v>58.42</v>
      </c>
      <c r="J54" s="12">
        <f>VLOOKUP(C54,[10]补收!$G$2454:$H$2869,2,0)</f>
        <v>58.96</v>
      </c>
      <c r="K54" s="11">
        <f t="shared" si="39"/>
        <v>453.792</v>
      </c>
      <c r="L54" s="11">
        <f t="shared" si="40"/>
        <v>19.859</v>
      </c>
      <c r="M54" s="13">
        <f t="shared" si="41"/>
        <v>444.42</v>
      </c>
      <c r="N54" s="13"/>
      <c r="O54" s="13">
        <f t="shared" si="42"/>
        <v>1035.451</v>
      </c>
      <c r="P54" s="11">
        <v>0</v>
      </c>
      <c r="Q54" s="11">
        <f t="shared" si="43"/>
        <v>226.9</v>
      </c>
      <c r="R54" s="11">
        <f t="shared" si="44"/>
        <v>8.51</v>
      </c>
      <c r="S54" s="13">
        <f t="shared" si="45"/>
        <v>104.57</v>
      </c>
      <c r="T54" s="13"/>
      <c r="U54" s="11">
        <f t="shared" si="46"/>
        <v>339.98</v>
      </c>
      <c r="V54" s="11">
        <f t="shared" si="47"/>
        <v>1375.431</v>
      </c>
      <c r="W54" s="11"/>
      <c r="X54" s="2" t="str">
        <f>VLOOKUP(D54,[3]汇总!I$2:J$326,2,0)</f>
        <v>√</v>
      </c>
      <c r="Y54" s="2">
        <f>VLOOKUP(D54,'[4]2021.05'!$E$5:$F$203,2,0)</f>
        <v>3180</v>
      </c>
      <c r="Z54" s="2">
        <f t="shared" si="48"/>
        <v>453.792</v>
      </c>
      <c r="AA54" s="2">
        <f t="shared" si="49"/>
        <v>0</v>
      </c>
      <c r="AB54" s="2">
        <f t="shared" si="50"/>
        <v>226.9</v>
      </c>
      <c r="AC54" s="35" t="str">
        <f>VLOOKUP(C54,[7]export!$B$1:$I$388,8,0)</f>
        <v>226.9</v>
      </c>
      <c r="AD54" s="2">
        <f>VLOOKUP(C54,[8]Sheet1!$B$1:$K$500,9,0)</f>
        <v>8.51</v>
      </c>
      <c r="AE54" s="2">
        <f t="shared" si="51"/>
        <v>0</v>
      </c>
      <c r="AF54" s="2">
        <f>VLOOKUP(C54,'2021.06'!$C$2:$M$500,9,0)</f>
        <v>424.17</v>
      </c>
      <c r="AG54" s="2">
        <f>VLOOKUP(D54,'2021.07'!$D$2:$M$435,7,0)</f>
        <v>19.859</v>
      </c>
      <c r="AH54" s="2">
        <f t="shared" si="52"/>
        <v>0</v>
      </c>
      <c r="AJ54" s="2" t="str">
        <f>VLOOKUP(D54,[9]Sheet1!$C$1:$H$500,6,0)</f>
        <v>正常应缴</v>
      </c>
    </row>
    <row r="55" ht="20" customHeight="1" spans="1:36">
      <c r="A55" s="10">
        <f t="shared" si="38"/>
        <v>52</v>
      </c>
      <c r="B55" s="15"/>
      <c r="C55" s="11" t="s">
        <v>106</v>
      </c>
      <c r="D55" s="11" t="s">
        <v>107</v>
      </c>
      <c r="E55" s="12">
        <v>3245.4</v>
      </c>
      <c r="F55" s="11">
        <v>2836.2</v>
      </c>
      <c r="G55" s="11">
        <v>2837</v>
      </c>
      <c r="H55" s="13">
        <v>5228.42</v>
      </c>
      <c r="I55" s="12">
        <f t="shared" si="1"/>
        <v>58.42</v>
      </c>
      <c r="J55" s="12">
        <f>VLOOKUP(C55,[10]补收!$G$2454:$H$2869,2,0)</f>
        <v>58.96</v>
      </c>
      <c r="K55" s="11">
        <f t="shared" si="39"/>
        <v>453.792</v>
      </c>
      <c r="L55" s="11">
        <f t="shared" si="40"/>
        <v>19.859</v>
      </c>
      <c r="M55" s="13">
        <f t="shared" si="41"/>
        <v>444.42</v>
      </c>
      <c r="N55" s="13"/>
      <c r="O55" s="13">
        <f t="shared" si="42"/>
        <v>1035.451</v>
      </c>
      <c r="P55" s="11">
        <v>0</v>
      </c>
      <c r="Q55" s="11">
        <f t="shared" si="43"/>
        <v>226.9</v>
      </c>
      <c r="R55" s="11">
        <f t="shared" si="44"/>
        <v>8.51</v>
      </c>
      <c r="S55" s="13">
        <f t="shared" si="45"/>
        <v>104.57</v>
      </c>
      <c r="T55" s="13"/>
      <c r="U55" s="11">
        <f t="shared" si="46"/>
        <v>339.98</v>
      </c>
      <c r="V55" s="11">
        <f t="shared" si="47"/>
        <v>1375.431</v>
      </c>
      <c r="W55" s="11"/>
      <c r="X55" s="2" t="str">
        <f>VLOOKUP(D55,[3]汇总!I$2:J$326,2,0)</f>
        <v>√</v>
      </c>
      <c r="Y55" s="2">
        <f>VLOOKUP(D55,'[4]2021.05'!$E$5:$F$203,2,0)</f>
        <v>3180</v>
      </c>
      <c r="Z55" s="2">
        <f t="shared" si="48"/>
        <v>453.792</v>
      </c>
      <c r="AA55" s="2">
        <f t="shared" si="49"/>
        <v>0</v>
      </c>
      <c r="AB55" s="2">
        <f t="shared" si="50"/>
        <v>226.9</v>
      </c>
      <c r="AC55" s="35" t="str">
        <f>VLOOKUP(C55,[7]export!$B$1:$I$388,8,0)</f>
        <v>226.9</v>
      </c>
      <c r="AD55" s="2">
        <f>VLOOKUP(C55,[8]Sheet1!$B$1:$K$500,9,0)</f>
        <v>8.51</v>
      </c>
      <c r="AE55" s="2">
        <f t="shared" si="51"/>
        <v>0</v>
      </c>
      <c r="AF55" s="2">
        <f>VLOOKUP(C55,'2021.06'!$C$2:$M$500,9,0)</f>
        <v>424.17</v>
      </c>
      <c r="AG55" s="2">
        <f>VLOOKUP(D55,'2021.07'!$D$2:$M$435,7,0)</f>
        <v>19.859</v>
      </c>
      <c r="AH55" s="2">
        <f t="shared" si="52"/>
        <v>0</v>
      </c>
      <c r="AJ55" s="2" t="str">
        <f>VLOOKUP(D55,[9]Sheet1!$C$1:$H$500,6,0)</f>
        <v>正常应缴</v>
      </c>
    </row>
    <row r="56" ht="20" customHeight="1" spans="1:36">
      <c r="A56" s="10">
        <f t="shared" si="38"/>
        <v>53</v>
      </c>
      <c r="B56" s="15"/>
      <c r="C56" s="11" t="s">
        <v>108</v>
      </c>
      <c r="D56" s="11" t="s">
        <v>109</v>
      </c>
      <c r="E56" s="12">
        <v>3245.4</v>
      </c>
      <c r="F56" s="11">
        <v>2836.2</v>
      </c>
      <c r="G56" s="11">
        <v>2837</v>
      </c>
      <c r="H56" s="13">
        <v>5228.42</v>
      </c>
      <c r="I56" s="12">
        <f t="shared" si="1"/>
        <v>58.42</v>
      </c>
      <c r="J56" s="12">
        <f>VLOOKUP(C56,[10]补收!$G$2454:$H$2869,2,0)</f>
        <v>58.96</v>
      </c>
      <c r="K56" s="11">
        <f t="shared" si="39"/>
        <v>453.792</v>
      </c>
      <c r="L56" s="11">
        <f t="shared" si="40"/>
        <v>19.859</v>
      </c>
      <c r="M56" s="13">
        <f t="shared" si="41"/>
        <v>444.42</v>
      </c>
      <c r="N56" s="13"/>
      <c r="O56" s="13">
        <f t="shared" si="42"/>
        <v>1035.451</v>
      </c>
      <c r="P56" s="11">
        <v>0</v>
      </c>
      <c r="Q56" s="11">
        <f t="shared" si="43"/>
        <v>226.9</v>
      </c>
      <c r="R56" s="11">
        <f t="shared" si="44"/>
        <v>8.51</v>
      </c>
      <c r="S56" s="13">
        <f t="shared" si="45"/>
        <v>104.57</v>
      </c>
      <c r="T56" s="13"/>
      <c r="U56" s="11">
        <f t="shared" si="46"/>
        <v>339.98</v>
      </c>
      <c r="V56" s="11">
        <f t="shared" si="47"/>
        <v>1375.431</v>
      </c>
      <c r="W56" s="11"/>
      <c r="X56" s="2" t="str">
        <f>VLOOKUP(D56,[3]汇总!I$2:J$326,2,0)</f>
        <v>√</v>
      </c>
      <c r="Y56" s="2">
        <f>VLOOKUP(D56,'[4]2021.05'!$E$5:$F$203,2,0)</f>
        <v>3180</v>
      </c>
      <c r="Z56" s="2">
        <f t="shared" si="48"/>
        <v>453.792</v>
      </c>
      <c r="AA56" s="2">
        <f t="shared" si="49"/>
        <v>0</v>
      </c>
      <c r="AB56" s="2">
        <f t="shared" si="50"/>
        <v>226.9</v>
      </c>
      <c r="AC56" s="35" t="str">
        <f>VLOOKUP(C56,[7]export!$B$1:$I$388,8,0)</f>
        <v>226.9</v>
      </c>
      <c r="AD56" s="2">
        <f>VLOOKUP(C56,[8]Sheet1!$B$1:$K$500,9,0)</f>
        <v>8.51</v>
      </c>
      <c r="AE56" s="2">
        <f t="shared" si="51"/>
        <v>0</v>
      </c>
      <c r="AF56" s="2">
        <f>VLOOKUP(C56,'2021.06'!$C$2:$M$500,9,0)</f>
        <v>424.17</v>
      </c>
      <c r="AG56" s="2">
        <f>VLOOKUP(D56,'2021.07'!$D$2:$M$435,7,0)</f>
        <v>19.859</v>
      </c>
      <c r="AH56" s="2">
        <f t="shared" si="52"/>
        <v>0</v>
      </c>
      <c r="AJ56" s="2" t="str">
        <f>VLOOKUP(D56,[9]Sheet1!$C$1:$H$500,6,0)</f>
        <v>正常应缴</v>
      </c>
    </row>
    <row r="57" ht="20" customHeight="1" spans="1:36">
      <c r="A57" s="10">
        <f t="shared" si="38"/>
        <v>54</v>
      </c>
      <c r="B57" s="15"/>
      <c r="C57" s="11" t="s">
        <v>110</v>
      </c>
      <c r="D57" s="11" t="s">
        <v>111</v>
      </c>
      <c r="E57" s="12">
        <v>3245.4</v>
      </c>
      <c r="F57" s="11">
        <v>2836.2</v>
      </c>
      <c r="G57" s="11">
        <v>2837</v>
      </c>
      <c r="H57" s="13">
        <v>5228.42</v>
      </c>
      <c r="I57" s="12">
        <f t="shared" si="1"/>
        <v>58.42</v>
      </c>
      <c r="J57" s="12">
        <f>VLOOKUP(C57,[10]补收!$G$2454:$H$2869,2,0)</f>
        <v>58.96</v>
      </c>
      <c r="K57" s="11">
        <f t="shared" si="39"/>
        <v>453.792</v>
      </c>
      <c r="L57" s="11">
        <f t="shared" si="40"/>
        <v>19.859</v>
      </c>
      <c r="M57" s="13">
        <f t="shared" si="41"/>
        <v>444.42</v>
      </c>
      <c r="N57" s="13"/>
      <c r="O57" s="13">
        <f t="shared" si="42"/>
        <v>1035.451</v>
      </c>
      <c r="P57" s="11">
        <v>0</v>
      </c>
      <c r="Q57" s="11">
        <f t="shared" si="43"/>
        <v>226.9</v>
      </c>
      <c r="R57" s="11">
        <f t="shared" si="44"/>
        <v>8.51</v>
      </c>
      <c r="S57" s="13">
        <f t="shared" si="45"/>
        <v>104.57</v>
      </c>
      <c r="T57" s="13"/>
      <c r="U57" s="11">
        <f t="shared" si="46"/>
        <v>339.98</v>
      </c>
      <c r="V57" s="11">
        <f t="shared" si="47"/>
        <v>1375.431</v>
      </c>
      <c r="W57" s="11"/>
      <c r="X57" s="2" t="str">
        <f>VLOOKUP(D57,[3]汇总!I$2:J$326,2,0)</f>
        <v>√</v>
      </c>
      <c r="Y57" s="2">
        <f>VLOOKUP(D57,'[4]2021.05'!$E$5:$F$203,2,0)</f>
        <v>3180</v>
      </c>
      <c r="Z57" s="2">
        <f t="shared" si="48"/>
        <v>453.792</v>
      </c>
      <c r="AA57" s="2">
        <f t="shared" si="49"/>
        <v>0</v>
      </c>
      <c r="AB57" s="2">
        <f t="shared" si="50"/>
        <v>226.9</v>
      </c>
      <c r="AC57" s="35" t="str">
        <f>VLOOKUP(C57,[7]export!$B$1:$I$388,8,0)</f>
        <v>226.9</v>
      </c>
      <c r="AD57" s="2">
        <f>VLOOKUP(C57,[8]Sheet1!$B$1:$K$500,9,0)</f>
        <v>8.51</v>
      </c>
      <c r="AE57" s="2">
        <f t="shared" si="51"/>
        <v>0</v>
      </c>
      <c r="AF57" s="2">
        <f>VLOOKUP(C57,'2021.06'!$C$2:$M$500,9,0)</f>
        <v>424.17</v>
      </c>
      <c r="AG57" s="2">
        <f>VLOOKUP(D57,'2021.07'!$D$2:$M$435,7,0)</f>
        <v>19.859</v>
      </c>
      <c r="AH57" s="2">
        <f t="shared" si="52"/>
        <v>0</v>
      </c>
      <c r="AJ57" s="2" t="str">
        <f>VLOOKUP(D57,[9]Sheet1!$C$1:$H$500,6,0)</f>
        <v>正常应缴</v>
      </c>
    </row>
    <row r="58" ht="20" customHeight="1" spans="1:36">
      <c r="A58" s="10">
        <f t="shared" si="38"/>
        <v>55</v>
      </c>
      <c r="B58" s="15"/>
      <c r="C58" s="29" t="s">
        <v>929</v>
      </c>
      <c r="D58" s="31" t="s">
        <v>930</v>
      </c>
      <c r="E58" s="12">
        <v>3245.4</v>
      </c>
      <c r="F58" s="17">
        <v>3042.05</v>
      </c>
      <c r="G58" s="11">
        <v>3043</v>
      </c>
      <c r="H58" s="13">
        <v>0</v>
      </c>
      <c r="I58" s="12">
        <f t="shared" si="1"/>
        <v>58.42</v>
      </c>
      <c r="J58" s="12">
        <f>VLOOKUP(C58,[10]补收!$G$2454:$H$2869,2,0)</f>
        <v>10.98</v>
      </c>
      <c r="K58" s="11">
        <v>0</v>
      </c>
      <c r="L58" s="11">
        <v>0</v>
      </c>
      <c r="M58" s="13">
        <v>0</v>
      </c>
      <c r="N58" s="13"/>
      <c r="O58" s="13">
        <f t="shared" si="42"/>
        <v>69.4</v>
      </c>
      <c r="P58" s="11">
        <v>0</v>
      </c>
      <c r="Q58" s="11">
        <v>0</v>
      </c>
      <c r="R58" s="11">
        <v>0</v>
      </c>
      <c r="S58" s="13">
        <v>0</v>
      </c>
      <c r="T58" s="13"/>
      <c r="U58" s="11">
        <f t="shared" si="46"/>
        <v>0</v>
      </c>
      <c r="V58" s="11">
        <f t="shared" si="47"/>
        <v>69.4</v>
      </c>
      <c r="W58" s="11"/>
      <c r="AA58" s="2" t="e">
        <f>VLOOKUP(C58,'[5]6月养老保险明细导'!$B$1:$R$500,17,0)</f>
        <v>#N/A</v>
      </c>
      <c r="AB58" s="2" t="e">
        <f t="shared" si="50"/>
        <v>#N/A</v>
      </c>
      <c r="AC58" s="35" t="e">
        <f>VLOOKUP(C58,[7]export!$B$1:$I$388,8,0)</f>
        <v>#N/A</v>
      </c>
      <c r="AD58" s="2" t="e">
        <f>VLOOKUP(C58,[8]Sheet1!$B$1:$K$500,9,0)</f>
        <v>#N/A</v>
      </c>
      <c r="AE58" s="2" t="e">
        <f t="shared" si="51"/>
        <v>#N/A</v>
      </c>
      <c r="AF58" s="2">
        <f>VLOOKUP(C58,'2021.06'!$C$2:$M$500,9,0)</f>
        <v>0</v>
      </c>
      <c r="AG58" s="2">
        <f>VLOOKUP(D58,'2021.07'!$D$2:$M$435,7,0)</f>
        <v>0</v>
      </c>
      <c r="AH58" s="2">
        <f t="shared" si="52"/>
        <v>0</v>
      </c>
      <c r="AJ58" s="2" t="e">
        <f>VLOOKUP(D58,[9]Sheet1!$C$1:$H$500,6,0)</f>
        <v>#N/A</v>
      </c>
    </row>
    <row r="59" s="1" customFormat="1" ht="20" customHeight="1" spans="1:29">
      <c r="A59" s="18"/>
      <c r="B59" s="19"/>
      <c r="C59" s="32" t="s">
        <v>1244</v>
      </c>
      <c r="D59" s="33" t="s">
        <v>1245</v>
      </c>
      <c r="E59" s="12">
        <v>3245.4</v>
      </c>
      <c r="F59" s="21"/>
      <c r="G59" s="12"/>
      <c r="H59" s="22"/>
      <c r="I59" s="12">
        <f t="shared" si="1"/>
        <v>58.42</v>
      </c>
      <c r="J59" s="12">
        <v>0</v>
      </c>
      <c r="K59" s="12"/>
      <c r="L59" s="12"/>
      <c r="M59" s="22"/>
      <c r="N59" s="22"/>
      <c r="O59" s="22"/>
      <c r="P59" s="12"/>
      <c r="Q59" s="12"/>
      <c r="R59" s="12"/>
      <c r="S59" s="22"/>
      <c r="T59" s="22"/>
      <c r="U59" s="12"/>
      <c r="V59" s="12"/>
      <c r="W59" s="12"/>
      <c r="AC59" s="36"/>
    </row>
    <row r="60" ht="20" customHeight="1" spans="1:36">
      <c r="A60" s="10">
        <f t="shared" ref="A60:A66" si="53">ROW()-3</f>
        <v>57</v>
      </c>
      <c r="B60" s="15" t="s">
        <v>112</v>
      </c>
      <c r="C60" s="11" t="s">
        <v>115</v>
      </c>
      <c r="D60" s="11" t="s">
        <v>116</v>
      </c>
      <c r="E60" s="12">
        <v>3245.4</v>
      </c>
      <c r="F60" s="11">
        <v>2836.2</v>
      </c>
      <c r="G60" s="11">
        <v>2837</v>
      </c>
      <c r="H60" s="13">
        <v>5228.42</v>
      </c>
      <c r="I60" s="12">
        <f t="shared" si="1"/>
        <v>58.42</v>
      </c>
      <c r="J60" s="12">
        <f>VLOOKUP(C60,[10]补收!$G$2454:$H$2869,2,0)</f>
        <v>58.96</v>
      </c>
      <c r="K60" s="11">
        <f t="shared" ref="K60:K120" si="54">F60*0.16</f>
        <v>453.792</v>
      </c>
      <c r="L60" s="11">
        <f t="shared" ref="L60:L120" si="55">G60*0.007</f>
        <v>19.859</v>
      </c>
      <c r="M60" s="13">
        <f t="shared" ref="M60:M115" si="56">ROUND(H60*0.085,2)</f>
        <v>444.42</v>
      </c>
      <c r="N60" s="13"/>
      <c r="O60" s="13">
        <f t="shared" ref="O60:O120" si="57">SUM(I60:N60)</f>
        <v>1035.451</v>
      </c>
      <c r="P60" s="11">
        <v>0</v>
      </c>
      <c r="Q60" s="11">
        <f t="shared" ref="Q60:Q120" si="58">ROUND(F60*0.08,2)</f>
        <v>226.9</v>
      </c>
      <c r="R60" s="11">
        <f t="shared" ref="R60:R120" si="59">ROUND(G60*0.003,2)</f>
        <v>8.51</v>
      </c>
      <c r="S60" s="13">
        <f t="shared" ref="S60:S115" si="60">ROUND(H60*0.02,2)</f>
        <v>104.57</v>
      </c>
      <c r="T60" s="13"/>
      <c r="U60" s="11">
        <f t="shared" ref="U60:U120" si="61">SUM(P60:T60)</f>
        <v>339.98</v>
      </c>
      <c r="V60" s="11">
        <f t="shared" ref="V60:V120" si="62">O60+U60</f>
        <v>1375.431</v>
      </c>
      <c r="W60" s="11"/>
      <c r="X60" s="2" t="str">
        <f>VLOOKUP(D60,[3]汇总!I$2:J$326,2,0)</f>
        <v>√</v>
      </c>
      <c r="Y60" s="2">
        <f>VLOOKUP(D60,'[4]2021.05'!$E$5:$F$203,2,0)</f>
        <v>3180</v>
      </c>
      <c r="Z60" s="2">
        <f t="shared" ref="Z60:Z79" si="63">K60*1</f>
        <v>453.792</v>
      </c>
      <c r="AA60" s="2">
        <f t="shared" ref="AA60:AA79" si="64">K60-Z60</f>
        <v>0</v>
      </c>
      <c r="AB60" s="2">
        <f t="shared" ref="AB60:AB66" si="65">Q60-AA60</f>
        <v>226.9</v>
      </c>
      <c r="AC60" s="35" t="str">
        <f>VLOOKUP(C60,[7]export!$B$1:$I$388,8,0)</f>
        <v>226.9</v>
      </c>
      <c r="AD60" s="2">
        <f>VLOOKUP(C60,[8]Sheet1!$B$1:$K$500,9,0)</f>
        <v>8.51</v>
      </c>
      <c r="AE60" s="2">
        <f t="shared" ref="AE60:AE79" si="66">R60-AD60</f>
        <v>0</v>
      </c>
      <c r="AF60" s="2">
        <f>VLOOKUP(C60,'2021.06'!$C$2:$M$500,9,0)</f>
        <v>424.17</v>
      </c>
      <c r="AG60" s="2">
        <f>VLOOKUP(D60,'2021.07'!$D$2:$M$435,7,0)</f>
        <v>19.859</v>
      </c>
      <c r="AH60" s="2">
        <f t="shared" ref="AH60:AH120" si="67">AG60-L60</f>
        <v>0</v>
      </c>
      <c r="AJ60" s="2" t="str">
        <f>VLOOKUP(D60,[9]Sheet1!$C$1:$H$500,6,0)</f>
        <v>正常应缴</v>
      </c>
    </row>
    <row r="61" ht="20" customHeight="1" spans="1:36">
      <c r="A61" s="10">
        <f t="shared" si="53"/>
        <v>58</v>
      </c>
      <c r="B61" s="15"/>
      <c r="C61" s="11" t="s">
        <v>117</v>
      </c>
      <c r="D61" s="11" t="s">
        <v>118</v>
      </c>
      <c r="E61" s="12">
        <v>3245.4</v>
      </c>
      <c r="F61" s="11">
        <v>2836.2</v>
      </c>
      <c r="G61" s="11">
        <v>2837</v>
      </c>
      <c r="H61" s="13">
        <v>5228.42</v>
      </c>
      <c r="I61" s="12">
        <f t="shared" si="1"/>
        <v>58.42</v>
      </c>
      <c r="J61" s="12">
        <f>VLOOKUP(C61,[10]补收!$G$2454:$H$2869,2,0)</f>
        <v>58.96</v>
      </c>
      <c r="K61" s="11">
        <f t="shared" si="54"/>
        <v>453.792</v>
      </c>
      <c r="L61" s="11">
        <f t="shared" si="55"/>
        <v>19.859</v>
      </c>
      <c r="M61" s="13">
        <f t="shared" si="56"/>
        <v>444.42</v>
      </c>
      <c r="N61" s="13"/>
      <c r="O61" s="13">
        <f t="shared" si="57"/>
        <v>1035.451</v>
      </c>
      <c r="P61" s="11">
        <v>0</v>
      </c>
      <c r="Q61" s="11">
        <f t="shared" si="58"/>
        <v>226.9</v>
      </c>
      <c r="R61" s="11">
        <f t="shared" si="59"/>
        <v>8.51</v>
      </c>
      <c r="S61" s="13">
        <f t="shared" si="60"/>
        <v>104.57</v>
      </c>
      <c r="T61" s="13"/>
      <c r="U61" s="11">
        <f t="shared" si="61"/>
        <v>339.98</v>
      </c>
      <c r="V61" s="11">
        <f t="shared" si="62"/>
        <v>1375.431</v>
      </c>
      <c r="W61" s="11"/>
      <c r="X61" s="2" t="str">
        <f>VLOOKUP(D61,[3]汇总!I$2:J$326,2,0)</f>
        <v>√</v>
      </c>
      <c r="Y61" s="2">
        <f>VLOOKUP(D61,'[4]2021.05'!$E$5:$F$203,2,0)</f>
        <v>3180</v>
      </c>
      <c r="Z61" s="2">
        <f t="shared" si="63"/>
        <v>453.792</v>
      </c>
      <c r="AA61" s="2">
        <f t="shared" si="64"/>
        <v>0</v>
      </c>
      <c r="AB61" s="2">
        <f t="shared" si="65"/>
        <v>226.9</v>
      </c>
      <c r="AC61" s="35" t="str">
        <f>VLOOKUP(C61,[7]export!$B$1:$I$388,8,0)</f>
        <v>226.9</v>
      </c>
      <c r="AD61" s="2">
        <f>VLOOKUP(C61,[8]Sheet1!$B$1:$K$500,9,0)</f>
        <v>8.51</v>
      </c>
      <c r="AE61" s="2">
        <f t="shared" si="66"/>
        <v>0</v>
      </c>
      <c r="AF61" s="2">
        <f>VLOOKUP(C61,'2021.06'!$C$2:$M$500,9,0)</f>
        <v>424.17</v>
      </c>
      <c r="AG61" s="2">
        <f>VLOOKUP(D61,'2021.07'!$D$2:$M$435,7,0)</f>
        <v>19.859</v>
      </c>
      <c r="AH61" s="2">
        <f t="shared" si="67"/>
        <v>0</v>
      </c>
      <c r="AJ61" s="2" t="str">
        <f>VLOOKUP(D61,[9]Sheet1!$C$1:$H$500,6,0)</f>
        <v>正常应缴</v>
      </c>
    </row>
    <row r="62" ht="20" customHeight="1" spans="1:36">
      <c r="A62" s="10">
        <f t="shared" si="53"/>
        <v>59</v>
      </c>
      <c r="B62" s="15"/>
      <c r="C62" s="11" t="s">
        <v>119</v>
      </c>
      <c r="D62" s="11" t="s">
        <v>120</v>
      </c>
      <c r="E62" s="12">
        <v>3820</v>
      </c>
      <c r="F62" s="11">
        <v>3820</v>
      </c>
      <c r="G62" s="11">
        <v>3820</v>
      </c>
      <c r="H62" s="13">
        <v>5228.42</v>
      </c>
      <c r="I62" s="12">
        <f t="shared" si="1"/>
        <v>68.76</v>
      </c>
      <c r="J62" s="12">
        <v>0</v>
      </c>
      <c r="K62" s="11">
        <f t="shared" si="54"/>
        <v>611.2</v>
      </c>
      <c r="L62" s="11">
        <f t="shared" si="55"/>
        <v>26.74</v>
      </c>
      <c r="M62" s="13">
        <f t="shared" si="56"/>
        <v>444.42</v>
      </c>
      <c r="N62" s="13"/>
      <c r="O62" s="13">
        <f t="shared" si="57"/>
        <v>1151.12</v>
      </c>
      <c r="P62" s="11">
        <v>0</v>
      </c>
      <c r="Q62" s="11">
        <f t="shared" si="58"/>
        <v>305.6</v>
      </c>
      <c r="R62" s="11">
        <f t="shared" si="59"/>
        <v>11.46</v>
      </c>
      <c r="S62" s="13">
        <f t="shared" si="60"/>
        <v>104.57</v>
      </c>
      <c r="T62" s="13"/>
      <c r="U62" s="11">
        <f t="shared" si="61"/>
        <v>421.63</v>
      </c>
      <c r="V62" s="11">
        <f t="shared" si="62"/>
        <v>1572.75</v>
      </c>
      <c r="W62" s="11"/>
      <c r="X62" s="2" t="str">
        <f>VLOOKUP(D62,[3]汇总!I$2:J$326,2,0)</f>
        <v>√</v>
      </c>
      <c r="Y62" s="2">
        <f>VLOOKUP(D62,'[4]2021.05'!$E$5:$F$203,2,0)</f>
        <v>3180</v>
      </c>
      <c r="Z62" s="2">
        <f t="shared" si="63"/>
        <v>611.2</v>
      </c>
      <c r="AA62" s="2">
        <f t="shared" si="64"/>
        <v>0</v>
      </c>
      <c r="AB62" s="2">
        <f t="shared" si="65"/>
        <v>305.6</v>
      </c>
      <c r="AC62" s="35" t="str">
        <f>VLOOKUP(C62,[7]export!$B$1:$I$388,8,0)</f>
        <v>305.6</v>
      </c>
      <c r="AD62" s="2">
        <f>VLOOKUP(C62,[8]Sheet1!$B$1:$K$500,9,0)</f>
        <v>11.46</v>
      </c>
      <c r="AE62" s="2">
        <f t="shared" si="66"/>
        <v>0</v>
      </c>
      <c r="AF62" s="2">
        <f>VLOOKUP(C62,'2021.06'!$C$2:$M$500,9,0)</f>
        <v>424.17</v>
      </c>
      <c r="AG62" s="2">
        <f>VLOOKUP(D62,'2021.07'!$D$2:$M$435,7,0)</f>
        <v>26.74</v>
      </c>
      <c r="AH62" s="2">
        <f t="shared" si="67"/>
        <v>0</v>
      </c>
      <c r="AJ62" s="2" t="str">
        <f>VLOOKUP(D62,[9]Sheet1!$C$1:$H$500,6,0)</f>
        <v>正常应缴</v>
      </c>
    </row>
    <row r="63" ht="20" customHeight="1" spans="1:36">
      <c r="A63" s="10">
        <f t="shared" si="53"/>
        <v>60</v>
      </c>
      <c r="B63" s="15"/>
      <c r="C63" s="11" t="s">
        <v>125</v>
      </c>
      <c r="D63" s="11" t="s">
        <v>126</v>
      </c>
      <c r="E63" s="12">
        <v>3820</v>
      </c>
      <c r="F63" s="11">
        <v>3820</v>
      </c>
      <c r="G63" s="11">
        <v>3820</v>
      </c>
      <c r="H63" s="13">
        <v>5228.42</v>
      </c>
      <c r="I63" s="12">
        <f t="shared" si="1"/>
        <v>68.76</v>
      </c>
      <c r="J63" s="12">
        <v>0</v>
      </c>
      <c r="K63" s="11">
        <f t="shared" si="54"/>
        <v>611.2</v>
      </c>
      <c r="L63" s="11">
        <f t="shared" si="55"/>
        <v>26.74</v>
      </c>
      <c r="M63" s="13">
        <f t="shared" si="56"/>
        <v>444.42</v>
      </c>
      <c r="N63" s="13"/>
      <c r="O63" s="13">
        <f t="shared" si="57"/>
        <v>1151.12</v>
      </c>
      <c r="P63" s="11">
        <v>0</v>
      </c>
      <c r="Q63" s="11">
        <f t="shared" si="58"/>
        <v>305.6</v>
      </c>
      <c r="R63" s="11">
        <f t="shared" si="59"/>
        <v>11.46</v>
      </c>
      <c r="S63" s="13">
        <f t="shared" si="60"/>
        <v>104.57</v>
      </c>
      <c r="T63" s="13"/>
      <c r="U63" s="11">
        <f t="shared" si="61"/>
        <v>421.63</v>
      </c>
      <c r="V63" s="11">
        <f t="shared" si="62"/>
        <v>1572.75</v>
      </c>
      <c r="W63" s="11"/>
      <c r="X63" s="2" t="str">
        <f>VLOOKUP(D63,[3]汇总!I$2:J$326,2,0)</f>
        <v>√</v>
      </c>
      <c r="Y63" s="2">
        <f>VLOOKUP(D63,'[4]2021.05'!$E$5:$F$203,2,0)</f>
        <v>4180</v>
      </c>
      <c r="Z63" s="2">
        <f t="shared" si="63"/>
        <v>611.2</v>
      </c>
      <c r="AA63" s="2">
        <f t="shared" si="64"/>
        <v>0</v>
      </c>
      <c r="AB63" s="2">
        <f t="shared" si="65"/>
        <v>305.6</v>
      </c>
      <c r="AC63" s="35" t="str">
        <f>VLOOKUP(C63,[7]export!$B$1:$I$388,8,0)</f>
        <v>305.6</v>
      </c>
      <c r="AD63" s="2">
        <f>VLOOKUP(C63,[8]Sheet1!$B$1:$K$500,9,0)</f>
        <v>11.46</v>
      </c>
      <c r="AE63" s="2">
        <f t="shared" si="66"/>
        <v>0</v>
      </c>
      <c r="AF63" s="2">
        <f>VLOOKUP(C63,'2021.06'!$C$2:$M$500,9,0)</f>
        <v>424.17</v>
      </c>
      <c r="AG63" s="2">
        <f>VLOOKUP(D63,'2021.07'!$D$2:$M$435,7,0)</f>
        <v>26.74</v>
      </c>
      <c r="AH63" s="2">
        <f t="shared" si="67"/>
        <v>0</v>
      </c>
      <c r="AJ63" s="2" t="str">
        <f>VLOOKUP(D63,[9]Sheet1!$C$1:$H$500,6,0)</f>
        <v>正常应缴</v>
      </c>
    </row>
    <row r="64" ht="20" customHeight="1" spans="1:36">
      <c r="A64" s="10">
        <f t="shared" si="53"/>
        <v>61</v>
      </c>
      <c r="B64" s="15"/>
      <c r="C64" s="11" t="s">
        <v>849</v>
      </c>
      <c r="D64" s="11" t="s">
        <v>850</v>
      </c>
      <c r="E64" s="12">
        <v>3245.4</v>
      </c>
      <c r="F64" s="17">
        <v>3042.05</v>
      </c>
      <c r="G64" s="11">
        <v>3043</v>
      </c>
      <c r="H64" s="13">
        <v>5228.42</v>
      </c>
      <c r="I64" s="12">
        <f t="shared" si="1"/>
        <v>58.42</v>
      </c>
      <c r="J64" s="12">
        <f>VLOOKUP(C64,[10]补收!$G$2454:$H$2869,2,0)</f>
        <v>14.64</v>
      </c>
      <c r="K64" s="11">
        <f t="shared" si="54"/>
        <v>486.728</v>
      </c>
      <c r="L64" s="11">
        <f t="shared" si="55"/>
        <v>21.301</v>
      </c>
      <c r="M64" s="13">
        <f t="shared" si="56"/>
        <v>444.42</v>
      </c>
      <c r="N64" s="13"/>
      <c r="O64" s="13">
        <f t="shared" si="57"/>
        <v>1025.509</v>
      </c>
      <c r="P64" s="11">
        <v>0</v>
      </c>
      <c r="Q64" s="11">
        <f t="shared" si="58"/>
        <v>243.36</v>
      </c>
      <c r="R64" s="11">
        <f t="shared" si="59"/>
        <v>9.13</v>
      </c>
      <c r="S64" s="13">
        <f t="shared" si="60"/>
        <v>104.57</v>
      </c>
      <c r="T64" s="13"/>
      <c r="U64" s="11">
        <f t="shared" si="61"/>
        <v>357.06</v>
      </c>
      <c r="V64" s="11">
        <f t="shared" si="62"/>
        <v>1382.569</v>
      </c>
      <c r="W64" s="11"/>
      <c r="Y64" s="2" t="e">
        <f>VLOOKUP(D64,'[4]2021.05'!$E$5:$F$203,2,0)</f>
        <v>#N/A</v>
      </c>
      <c r="Z64" s="2">
        <f t="shared" si="63"/>
        <v>486.728</v>
      </c>
      <c r="AA64" s="2">
        <f t="shared" si="64"/>
        <v>0</v>
      </c>
      <c r="AB64" s="2">
        <f t="shared" si="65"/>
        <v>243.36</v>
      </c>
      <c r="AC64" s="35" t="str">
        <f>VLOOKUP(C64,[7]export!$B$1:$I$388,8,0)</f>
        <v>243.36</v>
      </c>
      <c r="AD64" s="2">
        <f>VLOOKUP(C64,[8]Sheet1!$B$1:$K$500,9,0)</f>
        <v>9.13</v>
      </c>
      <c r="AE64" s="2">
        <f t="shared" si="66"/>
        <v>0</v>
      </c>
      <c r="AF64" s="2">
        <f>VLOOKUP(C64,'2021.06'!$C$2:$M$500,9,0)</f>
        <v>424.17</v>
      </c>
      <c r="AG64" s="2">
        <f>VLOOKUP(D64,'2021.07'!$D$2:$M$435,7,0)</f>
        <v>21.301</v>
      </c>
      <c r="AH64" s="2">
        <f t="shared" si="67"/>
        <v>0</v>
      </c>
      <c r="AJ64" s="2" t="str">
        <f>VLOOKUP(D64,[9]Sheet1!$C$1:$H$500,6,0)</f>
        <v>正常应缴</v>
      </c>
    </row>
    <row r="65" ht="20" customHeight="1" spans="1:36">
      <c r="A65" s="10">
        <f t="shared" si="53"/>
        <v>62</v>
      </c>
      <c r="B65" s="15"/>
      <c r="C65" s="11" t="s">
        <v>851</v>
      </c>
      <c r="D65" s="11" t="s">
        <v>852</v>
      </c>
      <c r="E65" s="12">
        <v>3245.4</v>
      </c>
      <c r="F65" s="17">
        <v>3042.05</v>
      </c>
      <c r="G65" s="11">
        <v>3043</v>
      </c>
      <c r="H65" s="13">
        <v>5228.42</v>
      </c>
      <c r="I65" s="12">
        <f t="shared" si="1"/>
        <v>58.42</v>
      </c>
      <c r="J65" s="12">
        <f>VLOOKUP(C65,[10]补收!$G$2454:$H$2869,2,0)</f>
        <v>14.64</v>
      </c>
      <c r="K65" s="11">
        <f t="shared" si="54"/>
        <v>486.728</v>
      </c>
      <c r="L65" s="11">
        <f t="shared" si="55"/>
        <v>21.301</v>
      </c>
      <c r="M65" s="13">
        <f t="shared" si="56"/>
        <v>444.42</v>
      </c>
      <c r="N65" s="13"/>
      <c r="O65" s="13">
        <f t="shared" si="57"/>
        <v>1025.509</v>
      </c>
      <c r="P65" s="11">
        <v>0</v>
      </c>
      <c r="Q65" s="11">
        <f t="shared" si="58"/>
        <v>243.36</v>
      </c>
      <c r="R65" s="11">
        <f t="shared" si="59"/>
        <v>9.13</v>
      </c>
      <c r="S65" s="13">
        <f t="shared" si="60"/>
        <v>104.57</v>
      </c>
      <c r="T65" s="13"/>
      <c r="U65" s="11">
        <f t="shared" si="61"/>
        <v>357.06</v>
      </c>
      <c r="V65" s="11">
        <f t="shared" si="62"/>
        <v>1382.569</v>
      </c>
      <c r="W65" s="11"/>
      <c r="Y65" s="2" t="e">
        <f>VLOOKUP(D65,'[4]2021.05'!$E$5:$F$203,2,0)</f>
        <v>#N/A</v>
      </c>
      <c r="Z65" s="2">
        <f t="shared" si="63"/>
        <v>486.728</v>
      </c>
      <c r="AA65" s="2">
        <f t="shared" si="64"/>
        <v>0</v>
      </c>
      <c r="AB65" s="2">
        <f t="shared" si="65"/>
        <v>243.36</v>
      </c>
      <c r="AC65" s="35" t="str">
        <f>VLOOKUP(C65,[7]export!$B$1:$I$388,8,0)</f>
        <v>243.36</v>
      </c>
      <c r="AD65" s="2">
        <f>VLOOKUP(C65,[8]Sheet1!$B$1:$K$500,9,0)</f>
        <v>9.13</v>
      </c>
      <c r="AE65" s="2">
        <f t="shared" si="66"/>
        <v>0</v>
      </c>
      <c r="AF65" s="2">
        <f>VLOOKUP(C65,'2021.06'!$C$2:$M$500,9,0)</f>
        <v>424.17</v>
      </c>
      <c r="AG65" s="2">
        <f>VLOOKUP(D65,'2021.07'!$D$2:$M$435,7,0)</f>
        <v>21.301</v>
      </c>
      <c r="AH65" s="2">
        <f t="shared" si="67"/>
        <v>0</v>
      </c>
      <c r="AJ65" s="2" t="str">
        <f>VLOOKUP(D65,[9]Sheet1!$C$1:$H$500,6,0)</f>
        <v>正常应缴</v>
      </c>
    </row>
    <row r="66" ht="20" customHeight="1" spans="1:36">
      <c r="A66" s="10">
        <f t="shared" si="53"/>
        <v>63</v>
      </c>
      <c r="B66" s="15"/>
      <c r="C66" s="13" t="s">
        <v>580</v>
      </c>
      <c r="D66" s="11" t="s">
        <v>581</v>
      </c>
      <c r="E66" s="12">
        <v>3820</v>
      </c>
      <c r="F66" s="11" t="s">
        <v>759</v>
      </c>
      <c r="G66" s="11">
        <v>3820</v>
      </c>
      <c r="H66" s="13">
        <v>5228.42</v>
      </c>
      <c r="I66" s="12">
        <f t="shared" si="1"/>
        <v>68.76</v>
      </c>
      <c r="J66" s="12">
        <v>0</v>
      </c>
      <c r="K66" s="11">
        <f t="shared" si="54"/>
        <v>611.2</v>
      </c>
      <c r="L66" s="11">
        <f t="shared" si="55"/>
        <v>26.74</v>
      </c>
      <c r="M66" s="13">
        <f t="shared" si="56"/>
        <v>444.42</v>
      </c>
      <c r="N66" s="13"/>
      <c r="O66" s="13">
        <f t="shared" si="57"/>
        <v>1151.12</v>
      </c>
      <c r="P66" s="11">
        <v>0</v>
      </c>
      <c r="Q66" s="11">
        <f t="shared" si="58"/>
        <v>305.6</v>
      </c>
      <c r="R66" s="11">
        <f t="shared" si="59"/>
        <v>11.46</v>
      </c>
      <c r="S66" s="13">
        <f t="shared" si="60"/>
        <v>104.57</v>
      </c>
      <c r="T66" s="13"/>
      <c r="U66" s="11">
        <f t="shared" si="61"/>
        <v>421.63</v>
      </c>
      <c r="V66" s="11">
        <f t="shared" si="62"/>
        <v>1572.75</v>
      </c>
      <c r="W66" s="11"/>
      <c r="Z66" s="2">
        <f t="shared" si="63"/>
        <v>611.2</v>
      </c>
      <c r="AA66" s="2">
        <f t="shared" si="64"/>
        <v>0</v>
      </c>
      <c r="AB66" s="2">
        <f t="shared" si="65"/>
        <v>305.6</v>
      </c>
      <c r="AC66" s="35" t="str">
        <f>VLOOKUP(C66,[7]export!$B$1:$I$388,8,0)</f>
        <v>305.6</v>
      </c>
      <c r="AD66" s="2">
        <f>VLOOKUP(C66,[8]Sheet1!$B$1:$K$500,9,0)</f>
        <v>11.46</v>
      </c>
      <c r="AE66" s="2">
        <f t="shared" si="66"/>
        <v>0</v>
      </c>
      <c r="AF66" s="2">
        <f>VLOOKUP(C66,'2021.06'!$C$2:$M$500,9,0)</f>
        <v>424.17</v>
      </c>
      <c r="AG66" s="2">
        <f>VLOOKUP(D66,'2021.07'!$D$2:$M$435,7,0)</f>
        <v>26.74</v>
      </c>
      <c r="AH66" s="2">
        <f t="shared" si="67"/>
        <v>0</v>
      </c>
      <c r="AJ66" s="2" t="str">
        <f>VLOOKUP(D66,[9]Sheet1!$C$1:$H$500,6,0)</f>
        <v>正常应缴</v>
      </c>
    </row>
    <row r="67" ht="20" customHeight="1" spans="1:36">
      <c r="A67" s="10"/>
      <c r="B67" s="15"/>
      <c r="C67" s="30" t="s">
        <v>1096</v>
      </c>
      <c r="D67" s="30" t="s">
        <v>1097</v>
      </c>
      <c r="E67" s="12">
        <v>3245.4</v>
      </c>
      <c r="F67" s="17">
        <v>3042.05</v>
      </c>
      <c r="G67" s="11">
        <v>3043</v>
      </c>
      <c r="H67" s="13">
        <v>5228.42</v>
      </c>
      <c r="I67" s="12">
        <f t="shared" si="1"/>
        <v>58.42</v>
      </c>
      <c r="J67" s="12">
        <f>VLOOKUP(C67,[10]补收!$G$2454:$H$2869,2,0)</f>
        <v>7.32</v>
      </c>
      <c r="K67" s="11">
        <f t="shared" si="54"/>
        <v>486.728</v>
      </c>
      <c r="L67" s="11">
        <f t="shared" si="55"/>
        <v>21.301</v>
      </c>
      <c r="M67" s="13">
        <f t="shared" si="56"/>
        <v>444.42</v>
      </c>
      <c r="N67" s="13"/>
      <c r="O67" s="13">
        <f t="shared" si="57"/>
        <v>1018.189</v>
      </c>
      <c r="P67" s="11">
        <v>0</v>
      </c>
      <c r="Q67" s="11">
        <f t="shared" si="58"/>
        <v>243.36</v>
      </c>
      <c r="R67" s="11">
        <f t="shared" si="59"/>
        <v>9.13</v>
      </c>
      <c r="S67" s="13">
        <f t="shared" si="60"/>
        <v>104.57</v>
      </c>
      <c r="T67" s="13"/>
      <c r="U67" s="11">
        <f t="shared" si="61"/>
        <v>357.06</v>
      </c>
      <c r="V67" s="11">
        <f t="shared" si="62"/>
        <v>1375.249</v>
      </c>
      <c r="W67" s="11"/>
      <c r="Z67" s="2">
        <f t="shared" si="63"/>
        <v>486.728</v>
      </c>
      <c r="AA67" s="2">
        <f t="shared" si="64"/>
        <v>0</v>
      </c>
      <c r="AC67" s="35" t="str">
        <f>VLOOKUP(C67,[7]export!$B$1:$I$388,8,0)</f>
        <v>243.36</v>
      </c>
      <c r="AD67" s="2">
        <f>VLOOKUP(C67,[8]Sheet1!$B$1:$K$500,9,0)</f>
        <v>9.13</v>
      </c>
      <c r="AE67" s="2">
        <f t="shared" si="66"/>
        <v>0</v>
      </c>
      <c r="AF67" s="2" t="e">
        <f>VLOOKUP(C67,'2021.06'!$C$2:$M$500,9,0)</f>
        <v>#N/A</v>
      </c>
      <c r="AG67" s="2">
        <f>VLOOKUP(D67,'2021.07'!$D$2:$M$435,7,0)</f>
        <v>21.301</v>
      </c>
      <c r="AH67" s="2">
        <f t="shared" si="67"/>
        <v>0</v>
      </c>
      <c r="AJ67" s="2" t="str">
        <f>VLOOKUP(D67,[9]Sheet1!$C$1:$H$500,6,0)</f>
        <v>正常应缴</v>
      </c>
    </row>
    <row r="68" ht="20" customHeight="1" spans="1:36">
      <c r="A68" s="10"/>
      <c r="B68" s="15"/>
      <c r="C68" s="30" t="s">
        <v>1098</v>
      </c>
      <c r="D68" s="30" t="s">
        <v>1099</v>
      </c>
      <c r="E68" s="12">
        <v>3245.4</v>
      </c>
      <c r="F68" s="17">
        <v>3042.05</v>
      </c>
      <c r="G68" s="11">
        <v>3043</v>
      </c>
      <c r="H68" s="13">
        <v>5228.42</v>
      </c>
      <c r="I68" s="12">
        <f t="shared" ref="I68:I131" si="68">ROUND(E68*0.018,2)</f>
        <v>58.42</v>
      </c>
      <c r="J68" s="12">
        <f>VLOOKUP(C68,[10]补收!$G$2454:$H$2869,2,0)</f>
        <v>7.32</v>
      </c>
      <c r="K68" s="11">
        <f t="shared" si="54"/>
        <v>486.728</v>
      </c>
      <c r="L68" s="11">
        <f t="shared" si="55"/>
        <v>21.301</v>
      </c>
      <c r="M68" s="13">
        <f t="shared" si="56"/>
        <v>444.42</v>
      </c>
      <c r="N68" s="13"/>
      <c r="O68" s="13">
        <f t="shared" si="57"/>
        <v>1018.189</v>
      </c>
      <c r="P68" s="11">
        <v>0</v>
      </c>
      <c r="Q68" s="11">
        <f t="shared" si="58"/>
        <v>243.36</v>
      </c>
      <c r="R68" s="11">
        <f t="shared" si="59"/>
        <v>9.13</v>
      </c>
      <c r="S68" s="13">
        <f t="shared" si="60"/>
        <v>104.57</v>
      </c>
      <c r="T68" s="13"/>
      <c r="U68" s="11">
        <f t="shared" si="61"/>
        <v>357.06</v>
      </c>
      <c r="V68" s="11">
        <f t="shared" si="62"/>
        <v>1375.249</v>
      </c>
      <c r="W68" s="11"/>
      <c r="Z68" s="2">
        <f t="shared" si="63"/>
        <v>486.728</v>
      </c>
      <c r="AA68" s="2">
        <f t="shared" si="64"/>
        <v>0</v>
      </c>
      <c r="AC68" s="35" t="e">
        <f>VLOOKUP(C68,[7]export!$B$1:$I$388,8,0)</f>
        <v>#N/A</v>
      </c>
      <c r="AD68" s="2">
        <f>VLOOKUP(C68,[8]Sheet1!$B$1:$K$500,9,0)</f>
        <v>9.13</v>
      </c>
      <c r="AE68" s="2">
        <f t="shared" si="66"/>
        <v>0</v>
      </c>
      <c r="AF68" s="2" t="e">
        <f>VLOOKUP(C68,'2021.06'!$C$2:$M$500,9,0)</f>
        <v>#N/A</v>
      </c>
      <c r="AG68" s="2">
        <f>VLOOKUP(D68,'2021.07'!$D$2:$M$435,7,0)</f>
        <v>21.301</v>
      </c>
      <c r="AH68" s="2">
        <f t="shared" si="67"/>
        <v>0</v>
      </c>
      <c r="AJ68" s="2" t="str">
        <f>VLOOKUP(D68,[9]Sheet1!$C$1:$H$500,6,0)</f>
        <v>正常应缴</v>
      </c>
    </row>
    <row r="69" ht="20" customHeight="1" spans="1:36">
      <c r="A69" s="10">
        <f t="shared" ref="A69:A79" si="69">ROW()-3</f>
        <v>66</v>
      </c>
      <c r="B69" s="14" t="s">
        <v>131</v>
      </c>
      <c r="C69" s="11" t="s">
        <v>132</v>
      </c>
      <c r="D69" s="11" t="s">
        <v>133</v>
      </c>
      <c r="E69" s="12">
        <v>3245.4</v>
      </c>
      <c r="F69" s="11">
        <v>2836.2</v>
      </c>
      <c r="G69" s="11">
        <v>2837</v>
      </c>
      <c r="H69" s="13">
        <v>5228.42</v>
      </c>
      <c r="I69" s="12">
        <f t="shared" si="68"/>
        <v>58.42</v>
      </c>
      <c r="J69" s="12">
        <f>VLOOKUP(C69,[10]补收!$G$2454:$H$2869,2,0)</f>
        <v>58.96</v>
      </c>
      <c r="K69" s="11">
        <f t="shared" si="54"/>
        <v>453.792</v>
      </c>
      <c r="L69" s="11">
        <f t="shared" si="55"/>
        <v>19.859</v>
      </c>
      <c r="M69" s="13">
        <f t="shared" si="56"/>
        <v>444.42</v>
      </c>
      <c r="N69" s="13"/>
      <c r="O69" s="13">
        <f t="shared" si="57"/>
        <v>1035.451</v>
      </c>
      <c r="P69" s="11">
        <v>0</v>
      </c>
      <c r="Q69" s="11">
        <f t="shared" si="58"/>
        <v>226.9</v>
      </c>
      <c r="R69" s="11">
        <f t="shared" si="59"/>
        <v>8.51</v>
      </c>
      <c r="S69" s="13">
        <f t="shared" si="60"/>
        <v>104.57</v>
      </c>
      <c r="T69" s="13"/>
      <c r="U69" s="11">
        <f t="shared" si="61"/>
        <v>339.98</v>
      </c>
      <c r="V69" s="11">
        <f t="shared" si="62"/>
        <v>1375.431</v>
      </c>
      <c r="W69" s="11"/>
      <c r="X69" s="2" t="str">
        <f>VLOOKUP(D69,[3]汇总!I$2:J$326,2,0)</f>
        <v>√</v>
      </c>
      <c r="Y69" s="2">
        <f>VLOOKUP(D69,'[4]2021.05'!$E$5:$F$203,2,0)</f>
        <v>3180</v>
      </c>
      <c r="Z69" s="2">
        <f t="shared" si="63"/>
        <v>453.792</v>
      </c>
      <c r="AA69" s="2">
        <f t="shared" si="64"/>
        <v>0</v>
      </c>
      <c r="AB69" s="2">
        <f t="shared" ref="AB69:AB79" si="70">Q69-AA69</f>
        <v>226.9</v>
      </c>
      <c r="AC69" s="35" t="str">
        <f>VLOOKUP(C69,[7]export!$B$1:$I$388,8,0)</f>
        <v>226.9</v>
      </c>
      <c r="AD69" s="2">
        <f>VLOOKUP(C69,[8]Sheet1!$B$1:$K$500,9,0)</f>
        <v>8.51</v>
      </c>
      <c r="AE69" s="2">
        <f t="shared" si="66"/>
        <v>0</v>
      </c>
      <c r="AF69" s="2">
        <f>VLOOKUP(C69,'2021.06'!$C$2:$M$500,9,0)</f>
        <v>424.17</v>
      </c>
      <c r="AG69" s="2">
        <f>VLOOKUP(D69,'2021.07'!$D$2:$M$435,7,0)</f>
        <v>19.859</v>
      </c>
      <c r="AH69" s="2">
        <f t="shared" si="67"/>
        <v>0</v>
      </c>
      <c r="AJ69" s="2" t="str">
        <f>VLOOKUP(D69,[9]Sheet1!$C$1:$H$500,6,0)</f>
        <v>正常应缴</v>
      </c>
    </row>
    <row r="70" ht="20" customHeight="1" spans="1:36">
      <c r="A70" s="10">
        <f t="shared" si="69"/>
        <v>67</v>
      </c>
      <c r="B70" s="15"/>
      <c r="C70" s="11" t="s">
        <v>134</v>
      </c>
      <c r="D70" s="11" t="s">
        <v>135</v>
      </c>
      <c r="E70" s="12">
        <v>3245.4</v>
      </c>
      <c r="F70" s="11">
        <v>2836.2</v>
      </c>
      <c r="G70" s="11">
        <v>2837</v>
      </c>
      <c r="H70" s="13">
        <v>5228.42</v>
      </c>
      <c r="I70" s="12">
        <f t="shared" si="68"/>
        <v>58.42</v>
      </c>
      <c r="J70" s="12">
        <f>VLOOKUP(C70,[10]补收!$G$2454:$H$2869,2,0)</f>
        <v>58.96</v>
      </c>
      <c r="K70" s="11">
        <f t="shared" si="54"/>
        <v>453.792</v>
      </c>
      <c r="L70" s="11">
        <f t="shared" si="55"/>
        <v>19.859</v>
      </c>
      <c r="M70" s="13">
        <f t="shared" si="56"/>
        <v>444.42</v>
      </c>
      <c r="N70" s="13"/>
      <c r="O70" s="13">
        <f t="shared" si="57"/>
        <v>1035.451</v>
      </c>
      <c r="P70" s="11">
        <v>0</v>
      </c>
      <c r="Q70" s="11">
        <f t="shared" si="58"/>
        <v>226.9</v>
      </c>
      <c r="R70" s="11">
        <f t="shared" si="59"/>
        <v>8.51</v>
      </c>
      <c r="S70" s="13">
        <f t="shared" si="60"/>
        <v>104.57</v>
      </c>
      <c r="T70" s="13"/>
      <c r="U70" s="11">
        <f t="shared" si="61"/>
        <v>339.98</v>
      </c>
      <c r="V70" s="11">
        <f t="shared" si="62"/>
        <v>1375.431</v>
      </c>
      <c r="W70" s="11"/>
      <c r="X70" s="2" t="str">
        <f>VLOOKUP(D70,[3]汇总!I$2:J$326,2,0)</f>
        <v>√</v>
      </c>
      <c r="Y70" s="2">
        <f>VLOOKUP(D70,'[4]2021.05'!$E$5:$F$203,2,0)</f>
        <v>4180</v>
      </c>
      <c r="Z70" s="2">
        <f t="shared" si="63"/>
        <v>453.792</v>
      </c>
      <c r="AA70" s="2">
        <f t="shared" si="64"/>
        <v>0</v>
      </c>
      <c r="AB70" s="2">
        <f t="shared" si="70"/>
        <v>226.9</v>
      </c>
      <c r="AC70" s="35" t="str">
        <f>VLOOKUP(C70,[7]export!$B$1:$I$388,8,0)</f>
        <v>226.9</v>
      </c>
      <c r="AD70" s="2">
        <f>VLOOKUP(C70,[8]Sheet1!$B$1:$K$500,9,0)</f>
        <v>8.51</v>
      </c>
      <c r="AE70" s="2">
        <f t="shared" si="66"/>
        <v>0</v>
      </c>
      <c r="AF70" s="2">
        <f>VLOOKUP(C70,'2021.06'!$C$2:$M$500,9,0)</f>
        <v>424.17</v>
      </c>
      <c r="AG70" s="2">
        <f>VLOOKUP(D70,'2021.07'!$D$2:$M$435,7,0)</f>
        <v>19.859</v>
      </c>
      <c r="AH70" s="2">
        <f t="shared" si="67"/>
        <v>0</v>
      </c>
      <c r="AJ70" s="2" t="str">
        <f>VLOOKUP(D70,[9]Sheet1!$C$1:$H$500,6,0)</f>
        <v>正常应缴</v>
      </c>
    </row>
    <row r="71" ht="20" customHeight="1" spans="1:36">
      <c r="A71" s="10">
        <f t="shared" si="69"/>
        <v>68</v>
      </c>
      <c r="B71" s="15"/>
      <c r="C71" s="11" t="s">
        <v>138</v>
      </c>
      <c r="D71" s="11" t="s">
        <v>139</v>
      </c>
      <c r="E71" s="12">
        <v>3245.4</v>
      </c>
      <c r="F71" s="11">
        <v>2836.2</v>
      </c>
      <c r="G71" s="11">
        <v>2837</v>
      </c>
      <c r="H71" s="13">
        <v>5228.42</v>
      </c>
      <c r="I71" s="12">
        <f t="shared" si="68"/>
        <v>58.42</v>
      </c>
      <c r="J71" s="12">
        <f>VLOOKUP(C71,[10]补收!$G$2454:$H$2869,2,0)</f>
        <v>58.96</v>
      </c>
      <c r="K71" s="11">
        <f t="shared" si="54"/>
        <v>453.792</v>
      </c>
      <c r="L71" s="11">
        <f t="shared" si="55"/>
        <v>19.859</v>
      </c>
      <c r="M71" s="13">
        <f t="shared" si="56"/>
        <v>444.42</v>
      </c>
      <c r="N71" s="13"/>
      <c r="O71" s="13">
        <f t="shared" si="57"/>
        <v>1035.451</v>
      </c>
      <c r="P71" s="11">
        <v>0</v>
      </c>
      <c r="Q71" s="11">
        <f t="shared" si="58"/>
        <v>226.9</v>
      </c>
      <c r="R71" s="11">
        <f t="shared" si="59"/>
        <v>8.51</v>
      </c>
      <c r="S71" s="13">
        <f t="shared" si="60"/>
        <v>104.57</v>
      </c>
      <c r="T71" s="13"/>
      <c r="U71" s="11">
        <f t="shared" si="61"/>
        <v>339.98</v>
      </c>
      <c r="V71" s="11">
        <f t="shared" si="62"/>
        <v>1375.431</v>
      </c>
      <c r="W71" s="11"/>
      <c r="X71" s="2" t="str">
        <f>VLOOKUP(D71,[3]汇总!I$2:J$326,2,0)</f>
        <v>√</v>
      </c>
      <c r="Y71" s="2">
        <f>VLOOKUP(D71,'[4]2021.05'!$E$5:$F$203,2,0)</f>
        <v>3180</v>
      </c>
      <c r="Z71" s="2">
        <f t="shared" si="63"/>
        <v>453.792</v>
      </c>
      <c r="AA71" s="2">
        <f t="shared" si="64"/>
        <v>0</v>
      </c>
      <c r="AB71" s="2">
        <f t="shared" si="70"/>
        <v>226.9</v>
      </c>
      <c r="AC71" s="35" t="str">
        <f>VLOOKUP(C71,[7]export!$B$1:$I$388,8,0)</f>
        <v>226.9</v>
      </c>
      <c r="AD71" s="2">
        <f>VLOOKUP(C71,[8]Sheet1!$B$1:$K$500,9,0)</f>
        <v>8.51</v>
      </c>
      <c r="AE71" s="2">
        <f t="shared" si="66"/>
        <v>0</v>
      </c>
      <c r="AF71" s="2">
        <f>VLOOKUP(C71,'2021.06'!$C$2:$M$500,9,0)</f>
        <v>424.17</v>
      </c>
      <c r="AG71" s="2">
        <f>VLOOKUP(D71,'2021.07'!$D$2:$M$435,7,0)</f>
        <v>19.859</v>
      </c>
      <c r="AH71" s="2">
        <f t="shared" si="67"/>
        <v>0</v>
      </c>
      <c r="AJ71" s="2" t="str">
        <f>VLOOKUP(D71,[9]Sheet1!$C$1:$H$500,6,0)</f>
        <v>正常应缴</v>
      </c>
    </row>
    <row r="72" ht="20" customHeight="1" spans="1:36">
      <c r="A72" s="10">
        <f t="shared" si="69"/>
        <v>69</v>
      </c>
      <c r="B72" s="15"/>
      <c r="C72" s="11" t="s">
        <v>140</v>
      </c>
      <c r="D72" s="11" t="s">
        <v>141</v>
      </c>
      <c r="E72" s="12">
        <v>3245.4</v>
      </c>
      <c r="F72" s="11">
        <v>2836.2</v>
      </c>
      <c r="G72" s="11">
        <v>2837</v>
      </c>
      <c r="H72" s="13">
        <v>5228.42</v>
      </c>
      <c r="I72" s="12">
        <f t="shared" si="68"/>
        <v>58.42</v>
      </c>
      <c r="J72" s="12">
        <f>VLOOKUP(C72,[10]补收!$G$2454:$H$2869,2,0)</f>
        <v>58.96</v>
      </c>
      <c r="K72" s="11">
        <f t="shared" si="54"/>
        <v>453.792</v>
      </c>
      <c r="L72" s="11">
        <f t="shared" si="55"/>
        <v>19.859</v>
      </c>
      <c r="M72" s="13">
        <f t="shared" si="56"/>
        <v>444.42</v>
      </c>
      <c r="N72" s="13"/>
      <c r="O72" s="13">
        <f t="shared" si="57"/>
        <v>1035.451</v>
      </c>
      <c r="P72" s="11">
        <v>0</v>
      </c>
      <c r="Q72" s="11">
        <f t="shared" si="58"/>
        <v>226.9</v>
      </c>
      <c r="R72" s="11">
        <f t="shared" si="59"/>
        <v>8.51</v>
      </c>
      <c r="S72" s="13">
        <f t="shared" si="60"/>
        <v>104.57</v>
      </c>
      <c r="T72" s="13"/>
      <c r="U72" s="11">
        <f t="shared" si="61"/>
        <v>339.98</v>
      </c>
      <c r="V72" s="11">
        <f t="shared" si="62"/>
        <v>1375.431</v>
      </c>
      <c r="W72" s="11"/>
      <c r="X72" s="2" t="str">
        <f>VLOOKUP(D72,[3]汇总!I$2:J$326,2,0)</f>
        <v>√</v>
      </c>
      <c r="Y72" s="2">
        <f>VLOOKUP(D72,'[4]2021.05'!$E$5:$F$203,2,0)</f>
        <v>2544</v>
      </c>
      <c r="Z72" s="2">
        <f t="shared" si="63"/>
        <v>453.792</v>
      </c>
      <c r="AA72" s="2">
        <f t="shared" si="64"/>
        <v>0</v>
      </c>
      <c r="AB72" s="2">
        <f t="shared" si="70"/>
        <v>226.9</v>
      </c>
      <c r="AC72" s="35" t="str">
        <f>VLOOKUP(C72,[7]export!$B$1:$I$388,8,0)</f>
        <v>226.9</v>
      </c>
      <c r="AD72" s="2">
        <f>VLOOKUP(C72,[8]Sheet1!$B$1:$K$500,9,0)</f>
        <v>8.51</v>
      </c>
      <c r="AE72" s="2">
        <f t="shared" si="66"/>
        <v>0</v>
      </c>
      <c r="AF72" s="2">
        <f>VLOOKUP(C72,'2021.06'!$C$2:$M$500,9,0)</f>
        <v>424.17</v>
      </c>
      <c r="AG72" s="2">
        <f>VLOOKUP(D72,'2021.07'!$D$2:$M$435,7,0)</f>
        <v>19.859</v>
      </c>
      <c r="AH72" s="2">
        <f t="shared" si="67"/>
        <v>0</v>
      </c>
      <c r="AJ72" s="2" t="str">
        <f>VLOOKUP(D72,[9]Sheet1!$C$1:$H$500,6,0)</f>
        <v>正常应缴</v>
      </c>
    </row>
    <row r="73" ht="20" customHeight="1" spans="1:36">
      <c r="A73" s="10">
        <f t="shared" si="69"/>
        <v>70</v>
      </c>
      <c r="B73" s="15"/>
      <c r="C73" s="11" t="s">
        <v>142</v>
      </c>
      <c r="D73" s="11" t="s">
        <v>143</v>
      </c>
      <c r="E73" s="12">
        <v>3245.4</v>
      </c>
      <c r="F73" s="11">
        <v>2836.2</v>
      </c>
      <c r="G73" s="11">
        <v>2837</v>
      </c>
      <c r="H73" s="13">
        <v>5228.42</v>
      </c>
      <c r="I73" s="12">
        <f t="shared" si="68"/>
        <v>58.42</v>
      </c>
      <c r="J73" s="12">
        <f>VLOOKUP(C73,[10]补收!$G$2454:$H$2869,2,0)</f>
        <v>58.96</v>
      </c>
      <c r="K73" s="11">
        <f t="shared" si="54"/>
        <v>453.792</v>
      </c>
      <c r="L73" s="11">
        <f t="shared" si="55"/>
        <v>19.859</v>
      </c>
      <c r="M73" s="13">
        <f t="shared" si="56"/>
        <v>444.42</v>
      </c>
      <c r="N73" s="13"/>
      <c r="O73" s="13">
        <f t="shared" si="57"/>
        <v>1035.451</v>
      </c>
      <c r="P73" s="11">
        <v>0</v>
      </c>
      <c r="Q73" s="11">
        <f t="shared" si="58"/>
        <v>226.9</v>
      </c>
      <c r="R73" s="11">
        <f t="shared" si="59"/>
        <v>8.51</v>
      </c>
      <c r="S73" s="13">
        <f t="shared" si="60"/>
        <v>104.57</v>
      </c>
      <c r="T73" s="13"/>
      <c r="U73" s="11">
        <f t="shared" si="61"/>
        <v>339.98</v>
      </c>
      <c r="V73" s="11">
        <f t="shared" si="62"/>
        <v>1375.431</v>
      </c>
      <c r="W73" s="11"/>
      <c r="X73" s="2" t="str">
        <f>VLOOKUP(D73,[3]汇总!I$2:J$326,2,0)</f>
        <v>√</v>
      </c>
      <c r="Y73" s="2">
        <f>VLOOKUP(D73,'[4]2021.05'!$E$5:$F$203,2,0)</f>
        <v>3180</v>
      </c>
      <c r="Z73" s="2">
        <f t="shared" si="63"/>
        <v>453.792</v>
      </c>
      <c r="AA73" s="2">
        <f t="shared" si="64"/>
        <v>0</v>
      </c>
      <c r="AB73" s="2">
        <f t="shared" si="70"/>
        <v>226.9</v>
      </c>
      <c r="AC73" s="35" t="str">
        <f>VLOOKUP(C73,[7]export!$B$1:$I$388,8,0)</f>
        <v>226.9</v>
      </c>
      <c r="AD73" s="2">
        <f>VLOOKUP(C73,[8]Sheet1!$B$1:$K$500,9,0)</f>
        <v>8.51</v>
      </c>
      <c r="AE73" s="2">
        <f t="shared" si="66"/>
        <v>0</v>
      </c>
      <c r="AF73" s="2">
        <f>VLOOKUP(C73,'2021.06'!$C$2:$M$500,9,0)</f>
        <v>424.17</v>
      </c>
      <c r="AG73" s="2">
        <f>VLOOKUP(D73,'2021.07'!$D$2:$M$435,7,0)</f>
        <v>19.859</v>
      </c>
      <c r="AH73" s="2">
        <f t="shared" si="67"/>
        <v>0</v>
      </c>
      <c r="AJ73" s="2" t="str">
        <f>VLOOKUP(D73,[9]Sheet1!$C$1:$H$500,6,0)</f>
        <v>正常应缴</v>
      </c>
    </row>
    <row r="74" ht="20" customHeight="1" spans="1:36">
      <c r="A74" s="10">
        <f t="shared" si="69"/>
        <v>71</v>
      </c>
      <c r="B74" s="15"/>
      <c r="C74" s="11" t="s">
        <v>144</v>
      </c>
      <c r="D74" s="11" t="s">
        <v>145</v>
      </c>
      <c r="E74" s="12">
        <v>3245.4</v>
      </c>
      <c r="F74" s="11">
        <v>2836.2</v>
      </c>
      <c r="G74" s="11">
        <v>2837</v>
      </c>
      <c r="H74" s="13">
        <v>5228.42</v>
      </c>
      <c r="I74" s="12">
        <f t="shared" si="68"/>
        <v>58.42</v>
      </c>
      <c r="J74" s="12">
        <f>VLOOKUP(C74,[10]补收!$G$2454:$H$2869,2,0)</f>
        <v>58.96</v>
      </c>
      <c r="K74" s="11">
        <f t="shared" si="54"/>
        <v>453.792</v>
      </c>
      <c r="L74" s="11">
        <f t="shared" si="55"/>
        <v>19.859</v>
      </c>
      <c r="M74" s="13">
        <f t="shared" si="56"/>
        <v>444.42</v>
      </c>
      <c r="N74" s="13"/>
      <c r="O74" s="13">
        <f t="shared" si="57"/>
        <v>1035.451</v>
      </c>
      <c r="P74" s="11">
        <v>0</v>
      </c>
      <c r="Q74" s="11">
        <f t="shared" si="58"/>
        <v>226.9</v>
      </c>
      <c r="R74" s="11">
        <f t="shared" si="59"/>
        <v>8.51</v>
      </c>
      <c r="S74" s="13">
        <f t="shared" si="60"/>
        <v>104.57</v>
      </c>
      <c r="T74" s="13"/>
      <c r="U74" s="11">
        <f t="shared" si="61"/>
        <v>339.98</v>
      </c>
      <c r="V74" s="11">
        <f t="shared" si="62"/>
        <v>1375.431</v>
      </c>
      <c r="W74" s="11"/>
      <c r="X74" s="2" t="str">
        <f>VLOOKUP(D74,[3]汇总!I$2:J$326,2,0)</f>
        <v>√</v>
      </c>
      <c r="Y74" s="2">
        <f>VLOOKUP(D74,'[4]2021.05'!$E$5:$F$203,2,0)</f>
        <v>3180</v>
      </c>
      <c r="Z74" s="2">
        <f t="shared" si="63"/>
        <v>453.792</v>
      </c>
      <c r="AA74" s="2">
        <f t="shared" si="64"/>
        <v>0</v>
      </c>
      <c r="AB74" s="2">
        <f t="shared" si="70"/>
        <v>226.9</v>
      </c>
      <c r="AC74" s="35" t="str">
        <f>VLOOKUP(C74,[7]export!$B$1:$I$388,8,0)</f>
        <v>226.9</v>
      </c>
      <c r="AD74" s="2">
        <f>VLOOKUP(C74,[8]Sheet1!$B$1:$K$500,9,0)</f>
        <v>8.51</v>
      </c>
      <c r="AE74" s="2">
        <f t="shared" si="66"/>
        <v>0</v>
      </c>
      <c r="AF74" s="2">
        <f>VLOOKUP(C74,'2021.06'!$C$2:$M$500,9,0)</f>
        <v>424.17</v>
      </c>
      <c r="AG74" s="2">
        <f>VLOOKUP(D74,'2021.07'!$D$2:$M$435,7,0)</f>
        <v>19.859</v>
      </c>
      <c r="AH74" s="2">
        <f t="shared" si="67"/>
        <v>0</v>
      </c>
      <c r="AJ74" s="2" t="str">
        <f>VLOOKUP(D74,[9]Sheet1!$C$1:$H$500,6,0)</f>
        <v>正常应缴</v>
      </c>
    </row>
    <row r="75" ht="20" customHeight="1" spans="1:36">
      <c r="A75" s="10">
        <f t="shared" si="69"/>
        <v>72</v>
      </c>
      <c r="B75" s="15"/>
      <c r="C75" s="11" t="s">
        <v>857</v>
      </c>
      <c r="D75" s="11" t="s">
        <v>858</v>
      </c>
      <c r="E75" s="12">
        <v>3245.4</v>
      </c>
      <c r="F75" s="17">
        <v>3042.05</v>
      </c>
      <c r="G75" s="11">
        <v>3043</v>
      </c>
      <c r="H75" s="13">
        <v>5228.42</v>
      </c>
      <c r="I75" s="12">
        <f t="shared" si="68"/>
        <v>58.42</v>
      </c>
      <c r="J75" s="12">
        <f>VLOOKUP(C75,[10]补收!$G$2454:$H$2869,2,0)</f>
        <v>14.64</v>
      </c>
      <c r="K75" s="11">
        <f t="shared" si="54"/>
        <v>486.728</v>
      </c>
      <c r="L75" s="11">
        <f t="shared" si="55"/>
        <v>21.301</v>
      </c>
      <c r="M75" s="13">
        <f t="shared" si="56"/>
        <v>444.42</v>
      </c>
      <c r="N75" s="13"/>
      <c r="O75" s="13">
        <f t="shared" si="57"/>
        <v>1025.509</v>
      </c>
      <c r="P75" s="11">
        <v>0</v>
      </c>
      <c r="Q75" s="11">
        <f t="shared" si="58"/>
        <v>243.36</v>
      </c>
      <c r="R75" s="11">
        <f t="shared" si="59"/>
        <v>9.13</v>
      </c>
      <c r="S75" s="13">
        <f t="shared" si="60"/>
        <v>104.57</v>
      </c>
      <c r="T75" s="13"/>
      <c r="U75" s="11">
        <f t="shared" si="61"/>
        <v>357.06</v>
      </c>
      <c r="V75" s="11">
        <f t="shared" si="62"/>
        <v>1382.569</v>
      </c>
      <c r="W75" s="11"/>
      <c r="Y75" s="2" t="e">
        <f>VLOOKUP(D75,'[4]2021.05'!$E$5:$F$203,2,0)</f>
        <v>#N/A</v>
      </c>
      <c r="Z75" s="2">
        <f t="shared" si="63"/>
        <v>486.728</v>
      </c>
      <c r="AA75" s="2">
        <f t="shared" si="64"/>
        <v>0</v>
      </c>
      <c r="AB75" s="2">
        <f t="shared" si="70"/>
        <v>243.36</v>
      </c>
      <c r="AC75" s="35" t="str">
        <f>VLOOKUP(C75,[7]export!$B$1:$I$388,8,0)</f>
        <v>243.36</v>
      </c>
      <c r="AD75" s="2">
        <f>VLOOKUP(C75,[8]Sheet1!$B$1:$K$500,9,0)</f>
        <v>9.13</v>
      </c>
      <c r="AE75" s="2">
        <f t="shared" si="66"/>
        <v>0</v>
      </c>
      <c r="AF75" s="2">
        <f>VLOOKUP(C75,'2021.06'!$C$2:$M$500,9,0)</f>
        <v>424.17</v>
      </c>
      <c r="AG75" s="2">
        <f>VLOOKUP(D75,'2021.07'!$D$2:$M$435,7,0)</f>
        <v>21.301</v>
      </c>
      <c r="AH75" s="2">
        <f t="shared" si="67"/>
        <v>0</v>
      </c>
      <c r="AJ75" s="2" t="str">
        <f>VLOOKUP(D75,[9]Sheet1!$C$1:$H$500,6,0)</f>
        <v>正常应缴</v>
      </c>
    </row>
    <row r="76" ht="20" customHeight="1" spans="1:36">
      <c r="A76" s="10">
        <f t="shared" si="69"/>
        <v>73</v>
      </c>
      <c r="B76" s="16"/>
      <c r="C76" s="11" t="s">
        <v>859</v>
      </c>
      <c r="D76" s="11" t="s">
        <v>860</v>
      </c>
      <c r="E76" s="12">
        <v>3245.4</v>
      </c>
      <c r="F76" s="17">
        <v>3042.05</v>
      </c>
      <c r="G76" s="11">
        <v>3043</v>
      </c>
      <c r="H76" s="13">
        <v>5228.42</v>
      </c>
      <c r="I76" s="12">
        <f t="shared" si="68"/>
        <v>58.42</v>
      </c>
      <c r="J76" s="12">
        <f>VLOOKUP(C76,[10]补收!$G$2454:$H$2869,2,0)</f>
        <v>14.64</v>
      </c>
      <c r="K76" s="11">
        <f t="shared" si="54"/>
        <v>486.728</v>
      </c>
      <c r="L76" s="11">
        <f t="shared" si="55"/>
        <v>21.301</v>
      </c>
      <c r="M76" s="13">
        <f t="shared" si="56"/>
        <v>444.42</v>
      </c>
      <c r="N76" s="13"/>
      <c r="O76" s="13">
        <f t="shared" si="57"/>
        <v>1025.509</v>
      </c>
      <c r="P76" s="11">
        <v>0</v>
      </c>
      <c r="Q76" s="11">
        <f t="shared" si="58"/>
        <v>243.36</v>
      </c>
      <c r="R76" s="11">
        <f t="shared" si="59"/>
        <v>9.13</v>
      </c>
      <c r="S76" s="13">
        <f t="shared" si="60"/>
        <v>104.57</v>
      </c>
      <c r="T76" s="13"/>
      <c r="U76" s="11">
        <f t="shared" si="61"/>
        <v>357.06</v>
      </c>
      <c r="V76" s="11">
        <f t="shared" si="62"/>
        <v>1382.569</v>
      </c>
      <c r="W76" s="11"/>
      <c r="Y76" s="2" t="e">
        <f>VLOOKUP(D76,'[4]2021.05'!$E$5:$F$203,2,0)</f>
        <v>#N/A</v>
      </c>
      <c r="Z76" s="2">
        <f t="shared" si="63"/>
        <v>486.728</v>
      </c>
      <c r="AA76" s="2">
        <f t="shared" si="64"/>
        <v>0</v>
      </c>
      <c r="AB76" s="2">
        <f t="shared" si="70"/>
        <v>243.36</v>
      </c>
      <c r="AC76" s="35" t="str">
        <f>VLOOKUP(C76,[7]export!$B$1:$I$388,8,0)</f>
        <v>243.36</v>
      </c>
      <c r="AD76" s="2">
        <f>VLOOKUP(C76,[8]Sheet1!$B$1:$K$500,9,0)</f>
        <v>9.13</v>
      </c>
      <c r="AE76" s="2">
        <f t="shared" si="66"/>
        <v>0</v>
      </c>
      <c r="AF76" s="2">
        <f>VLOOKUP(C76,'2021.06'!$C$2:$M$500,9,0)</f>
        <v>424.17</v>
      </c>
      <c r="AG76" s="2">
        <f>VLOOKUP(D76,'2021.07'!$D$2:$M$435,7,0)</f>
        <v>21.301</v>
      </c>
      <c r="AH76" s="2">
        <f t="shared" si="67"/>
        <v>0</v>
      </c>
      <c r="AJ76" s="2" t="str">
        <f>VLOOKUP(D76,[9]Sheet1!$C$1:$H$500,6,0)</f>
        <v>正常应缴</v>
      </c>
    </row>
    <row r="77" ht="20" customHeight="1" spans="1:36">
      <c r="A77" s="10">
        <f t="shared" si="69"/>
        <v>74</v>
      </c>
      <c r="B77" s="14" t="s">
        <v>146</v>
      </c>
      <c r="C77" s="11" t="s">
        <v>147</v>
      </c>
      <c r="D77" s="11" t="s">
        <v>148</v>
      </c>
      <c r="E77" s="12">
        <v>3820</v>
      </c>
      <c r="F77" s="11">
        <v>3820</v>
      </c>
      <c r="G77" s="11">
        <v>3820</v>
      </c>
      <c r="H77" s="13">
        <v>5228.42</v>
      </c>
      <c r="I77" s="12">
        <f t="shared" si="68"/>
        <v>68.76</v>
      </c>
      <c r="J77" s="12">
        <v>0</v>
      </c>
      <c r="K77" s="11">
        <f t="shared" si="54"/>
        <v>611.2</v>
      </c>
      <c r="L77" s="11">
        <f t="shared" si="55"/>
        <v>26.74</v>
      </c>
      <c r="M77" s="13">
        <f t="shared" si="56"/>
        <v>444.42</v>
      </c>
      <c r="N77" s="13"/>
      <c r="O77" s="13">
        <f t="shared" si="57"/>
        <v>1151.12</v>
      </c>
      <c r="P77" s="11">
        <v>0</v>
      </c>
      <c r="Q77" s="11">
        <f t="shared" si="58"/>
        <v>305.6</v>
      </c>
      <c r="R77" s="11">
        <f t="shared" si="59"/>
        <v>11.46</v>
      </c>
      <c r="S77" s="13">
        <f t="shared" si="60"/>
        <v>104.57</v>
      </c>
      <c r="T77" s="13"/>
      <c r="U77" s="11">
        <f t="shared" si="61"/>
        <v>421.63</v>
      </c>
      <c r="V77" s="11">
        <f t="shared" si="62"/>
        <v>1572.75</v>
      </c>
      <c r="W77" s="11"/>
      <c r="X77" s="2" t="str">
        <f>VLOOKUP(D77,[3]汇总!I$2:J$326,2,0)</f>
        <v>√</v>
      </c>
      <c r="Y77" s="2">
        <f>VLOOKUP(D77,'[4]2021.05'!$E$5:$F$203,2,0)</f>
        <v>4180</v>
      </c>
      <c r="Z77" s="2">
        <f t="shared" si="63"/>
        <v>611.2</v>
      </c>
      <c r="AA77" s="2">
        <f t="shared" si="64"/>
        <v>0</v>
      </c>
      <c r="AB77" s="2">
        <f t="shared" si="70"/>
        <v>305.6</v>
      </c>
      <c r="AC77" s="35" t="str">
        <f>VLOOKUP(C77,[7]export!$B$1:$I$388,8,0)</f>
        <v>305.6</v>
      </c>
      <c r="AD77" s="2">
        <f>VLOOKUP(C77,[8]Sheet1!$B$1:$K$500,9,0)</f>
        <v>11.46</v>
      </c>
      <c r="AE77" s="2">
        <f t="shared" si="66"/>
        <v>0</v>
      </c>
      <c r="AF77" s="2">
        <f>VLOOKUP(C77,'2021.06'!$C$2:$M$500,9,0)</f>
        <v>424.17</v>
      </c>
      <c r="AG77" s="2">
        <f>VLOOKUP(D77,'2021.07'!$D$2:$M$435,7,0)</f>
        <v>26.74</v>
      </c>
      <c r="AH77" s="2">
        <f t="shared" si="67"/>
        <v>0</v>
      </c>
      <c r="AJ77" s="2" t="str">
        <f>VLOOKUP(D77,[9]Sheet1!$C$1:$H$500,6,0)</f>
        <v>正常应缴</v>
      </c>
    </row>
    <row r="78" ht="20" customHeight="1" spans="1:36">
      <c r="A78" s="10">
        <f t="shared" si="69"/>
        <v>75</v>
      </c>
      <c r="B78" s="15"/>
      <c r="C78" s="11" t="s">
        <v>783</v>
      </c>
      <c r="D78" s="11" t="s">
        <v>784</v>
      </c>
      <c r="E78" s="12">
        <v>3245.4</v>
      </c>
      <c r="F78" s="17">
        <v>3042.05</v>
      </c>
      <c r="G78" s="17">
        <v>3043</v>
      </c>
      <c r="H78" s="13">
        <v>5228.42</v>
      </c>
      <c r="I78" s="12">
        <f t="shared" si="68"/>
        <v>58.42</v>
      </c>
      <c r="J78" s="12">
        <f>VLOOKUP(C78,[10]补收!$G$2454:$H$2869,2,0)</f>
        <v>18.3</v>
      </c>
      <c r="K78" s="11">
        <f t="shared" si="54"/>
        <v>486.728</v>
      </c>
      <c r="L78" s="11">
        <f t="shared" si="55"/>
        <v>21.301</v>
      </c>
      <c r="M78" s="13">
        <f t="shared" si="56"/>
        <v>444.42</v>
      </c>
      <c r="N78" s="13"/>
      <c r="O78" s="13">
        <f t="shared" si="57"/>
        <v>1029.169</v>
      </c>
      <c r="P78" s="11">
        <v>0</v>
      </c>
      <c r="Q78" s="11">
        <f t="shared" si="58"/>
        <v>243.36</v>
      </c>
      <c r="R78" s="11">
        <f t="shared" si="59"/>
        <v>9.13</v>
      </c>
      <c r="S78" s="13">
        <f t="shared" si="60"/>
        <v>104.57</v>
      </c>
      <c r="T78" s="13"/>
      <c r="U78" s="11">
        <f t="shared" si="61"/>
        <v>357.06</v>
      </c>
      <c r="V78" s="11">
        <f t="shared" si="62"/>
        <v>1386.229</v>
      </c>
      <c r="W78" s="11"/>
      <c r="X78" s="2" t="str">
        <f>VLOOKUP(D78,[3]汇总!I$2:J$326,2,0)</f>
        <v>√</v>
      </c>
      <c r="Y78" s="2" t="e">
        <f>VLOOKUP(D78,'[4]2021.05'!$E$5:$F$203,2,0)</f>
        <v>#N/A</v>
      </c>
      <c r="Z78" s="2">
        <f t="shared" si="63"/>
        <v>486.728</v>
      </c>
      <c r="AA78" s="2">
        <f t="shared" si="64"/>
        <v>0</v>
      </c>
      <c r="AB78" s="2">
        <f t="shared" si="70"/>
        <v>243.36</v>
      </c>
      <c r="AC78" s="35" t="str">
        <f>VLOOKUP(C78,[7]export!$B$1:$I$388,8,0)</f>
        <v>243.36</v>
      </c>
      <c r="AD78" s="2">
        <f>VLOOKUP(C78,[8]Sheet1!$B$1:$K$500,9,0)</f>
        <v>9.13</v>
      </c>
      <c r="AE78" s="2">
        <f t="shared" si="66"/>
        <v>0</v>
      </c>
      <c r="AF78" s="2">
        <f>VLOOKUP(C78,'2021.06'!$C$2:$M$500,9,0)</f>
        <v>424.17</v>
      </c>
      <c r="AG78" s="2">
        <f>VLOOKUP(D78,'2021.07'!$D$2:$M$435,7,0)</f>
        <v>21.301</v>
      </c>
      <c r="AH78" s="2">
        <f t="shared" si="67"/>
        <v>0</v>
      </c>
      <c r="AJ78" s="2" t="str">
        <f>VLOOKUP(D78,[9]Sheet1!$C$1:$H$500,6,0)</f>
        <v>正常应缴</v>
      </c>
    </row>
    <row r="79" ht="20" customHeight="1" spans="1:36">
      <c r="A79" s="10">
        <f t="shared" si="69"/>
        <v>76</v>
      </c>
      <c r="B79" s="15"/>
      <c r="C79" s="11" t="s">
        <v>785</v>
      </c>
      <c r="D79" s="11" t="s">
        <v>786</v>
      </c>
      <c r="E79" s="12">
        <v>3245.4</v>
      </c>
      <c r="F79" s="17">
        <v>3042.05</v>
      </c>
      <c r="G79" s="17">
        <v>3043</v>
      </c>
      <c r="H79" s="13">
        <v>5228.42</v>
      </c>
      <c r="I79" s="12">
        <f t="shared" si="68"/>
        <v>58.42</v>
      </c>
      <c r="J79" s="12">
        <f>VLOOKUP(C79,[10]补收!$G$2454:$H$2869,2,0)</f>
        <v>18.3</v>
      </c>
      <c r="K79" s="11">
        <f t="shared" si="54"/>
        <v>486.728</v>
      </c>
      <c r="L79" s="11">
        <f t="shared" si="55"/>
        <v>21.301</v>
      </c>
      <c r="M79" s="13">
        <f t="shared" si="56"/>
        <v>444.42</v>
      </c>
      <c r="N79" s="13"/>
      <c r="O79" s="13">
        <f t="shared" si="57"/>
        <v>1029.169</v>
      </c>
      <c r="P79" s="11">
        <v>0</v>
      </c>
      <c r="Q79" s="11">
        <f t="shared" si="58"/>
        <v>243.36</v>
      </c>
      <c r="R79" s="11">
        <f t="shared" si="59"/>
        <v>9.13</v>
      </c>
      <c r="S79" s="13">
        <f t="shared" si="60"/>
        <v>104.57</v>
      </c>
      <c r="T79" s="13"/>
      <c r="U79" s="11">
        <f t="shared" si="61"/>
        <v>357.06</v>
      </c>
      <c r="V79" s="11">
        <f t="shared" si="62"/>
        <v>1386.229</v>
      </c>
      <c r="W79" s="11"/>
      <c r="X79" s="2" t="str">
        <f>VLOOKUP(D79,[3]汇总!I$2:J$326,2,0)</f>
        <v>√</v>
      </c>
      <c r="Y79" s="2" t="e">
        <f>VLOOKUP(D79,'[4]2021.05'!$E$5:$F$203,2,0)</f>
        <v>#N/A</v>
      </c>
      <c r="Z79" s="2">
        <f t="shared" si="63"/>
        <v>486.728</v>
      </c>
      <c r="AA79" s="2">
        <f t="shared" si="64"/>
        <v>0</v>
      </c>
      <c r="AB79" s="2">
        <f t="shared" si="70"/>
        <v>243.36</v>
      </c>
      <c r="AC79" s="35" t="str">
        <f>VLOOKUP(C79,[7]export!$B$1:$I$388,8,0)</f>
        <v>243.36</v>
      </c>
      <c r="AD79" s="2">
        <f>VLOOKUP(C79,[8]Sheet1!$B$1:$K$500,9,0)</f>
        <v>9.13</v>
      </c>
      <c r="AE79" s="2">
        <f t="shared" si="66"/>
        <v>0</v>
      </c>
      <c r="AF79" s="2">
        <f>VLOOKUP(C79,'2021.06'!$C$2:$M$500,9,0)</f>
        <v>424.17</v>
      </c>
      <c r="AG79" s="2">
        <f>VLOOKUP(D79,'2021.07'!$D$2:$M$435,7,0)</f>
        <v>21.301</v>
      </c>
      <c r="AH79" s="2">
        <f t="shared" si="67"/>
        <v>0</v>
      </c>
      <c r="AJ79" s="2" t="str">
        <f>VLOOKUP(D79,[9]Sheet1!$C$1:$H$500,6,0)</f>
        <v>正常应缴</v>
      </c>
    </row>
    <row r="80" s="2" customFormat="1" ht="20" customHeight="1" spans="1:36">
      <c r="A80" s="10"/>
      <c r="B80" s="15"/>
      <c r="C80" s="24" t="s">
        <v>1172</v>
      </c>
      <c r="D80" s="25" t="s">
        <v>1173</v>
      </c>
      <c r="E80" s="12">
        <v>3245.4</v>
      </c>
      <c r="F80" s="17">
        <v>3042.05</v>
      </c>
      <c r="G80" s="17">
        <v>3043</v>
      </c>
      <c r="H80" s="13">
        <v>5228.42</v>
      </c>
      <c r="I80" s="12">
        <f t="shared" si="68"/>
        <v>58.42</v>
      </c>
      <c r="J80" s="12">
        <f>VLOOKUP(C80,[10]补收!$G$2454:$H$2869,2,0)</f>
        <v>3.66</v>
      </c>
      <c r="K80" s="11">
        <f t="shared" si="54"/>
        <v>486.728</v>
      </c>
      <c r="L80" s="11">
        <f t="shared" si="55"/>
        <v>21.301</v>
      </c>
      <c r="M80" s="13">
        <f t="shared" si="56"/>
        <v>444.42</v>
      </c>
      <c r="N80" s="13"/>
      <c r="O80" s="13">
        <f t="shared" si="57"/>
        <v>1014.529</v>
      </c>
      <c r="P80" s="11">
        <v>0</v>
      </c>
      <c r="Q80" s="11">
        <f t="shared" si="58"/>
        <v>243.36</v>
      </c>
      <c r="R80" s="11">
        <f t="shared" si="59"/>
        <v>9.13</v>
      </c>
      <c r="S80" s="13">
        <f t="shared" si="60"/>
        <v>104.57</v>
      </c>
      <c r="T80" s="13"/>
      <c r="U80" s="11">
        <f t="shared" si="61"/>
        <v>357.06</v>
      </c>
      <c r="V80" s="11">
        <f t="shared" si="62"/>
        <v>1371.589</v>
      </c>
      <c r="W80" s="11"/>
      <c r="X80" s="2" t="s">
        <v>50</v>
      </c>
      <c r="AC80" s="35"/>
      <c r="AG80" s="2" t="e">
        <f>VLOOKUP(D80,'2021.07'!$D$2:$M$435,7,0)</f>
        <v>#N/A</v>
      </c>
      <c r="AH80" s="2" t="e">
        <f t="shared" si="67"/>
        <v>#N/A</v>
      </c>
      <c r="AJ80" s="2" t="str">
        <f>VLOOKUP(D80,[9]Sheet1!$C$1:$H$500,6,0)</f>
        <v>正常应缴</v>
      </c>
    </row>
    <row r="81" ht="20" customHeight="1" spans="1:36">
      <c r="A81" s="10">
        <f t="shared" ref="A81:A116" si="71">ROW()-3</f>
        <v>78</v>
      </c>
      <c r="B81" s="14" t="s">
        <v>155</v>
      </c>
      <c r="C81" s="11" t="s">
        <v>156</v>
      </c>
      <c r="D81" s="11" t="s">
        <v>157</v>
      </c>
      <c r="E81" s="12">
        <v>3245.4</v>
      </c>
      <c r="F81" s="11">
        <v>2836.2</v>
      </c>
      <c r="G81" s="11">
        <v>2837</v>
      </c>
      <c r="H81" s="13">
        <v>5228.42</v>
      </c>
      <c r="I81" s="12">
        <f t="shared" si="68"/>
        <v>58.42</v>
      </c>
      <c r="J81" s="12">
        <f>VLOOKUP(C81,[10]补收!$G$2454:$H$2869,2,0)</f>
        <v>58.96</v>
      </c>
      <c r="K81" s="11">
        <f t="shared" si="54"/>
        <v>453.792</v>
      </c>
      <c r="L81" s="11">
        <f t="shared" si="55"/>
        <v>19.859</v>
      </c>
      <c r="M81" s="13">
        <f t="shared" si="56"/>
        <v>444.42</v>
      </c>
      <c r="N81" s="13"/>
      <c r="O81" s="13">
        <f t="shared" si="57"/>
        <v>1035.451</v>
      </c>
      <c r="P81" s="11">
        <v>0</v>
      </c>
      <c r="Q81" s="11">
        <f t="shared" si="58"/>
        <v>226.9</v>
      </c>
      <c r="R81" s="11">
        <f t="shared" si="59"/>
        <v>8.51</v>
      </c>
      <c r="S81" s="13">
        <f t="shared" si="60"/>
        <v>104.57</v>
      </c>
      <c r="T81" s="13"/>
      <c r="U81" s="11">
        <f t="shared" si="61"/>
        <v>339.98</v>
      </c>
      <c r="V81" s="11">
        <f t="shared" si="62"/>
        <v>1375.431</v>
      </c>
      <c r="W81" s="11"/>
      <c r="X81" s="2" t="str">
        <f>VLOOKUP(D81,[3]汇总!I$2:J$326,2,0)</f>
        <v>√</v>
      </c>
      <c r="Y81" s="2">
        <f>VLOOKUP(D81,'[4]2021.05'!$E$5:$F$203,2,0)</f>
        <v>4180</v>
      </c>
      <c r="Z81" s="2">
        <f t="shared" ref="Z81:Z119" si="72">K81*1</f>
        <v>453.792</v>
      </c>
      <c r="AA81" s="2">
        <f t="shared" ref="AA81:AA119" si="73">K81-Z81</f>
        <v>0</v>
      </c>
      <c r="AB81" s="2">
        <f t="shared" ref="AB81:AB116" si="74">Q81-AA81</f>
        <v>226.9</v>
      </c>
      <c r="AC81" s="35" t="str">
        <f>VLOOKUP(C81,[7]export!$B$1:$I$388,8,0)</f>
        <v>226.9</v>
      </c>
      <c r="AD81" s="2">
        <f>VLOOKUP(C81,[8]Sheet1!$B$1:$K$500,9,0)</f>
        <v>8.51</v>
      </c>
      <c r="AE81" s="2">
        <f t="shared" ref="AE81:AE119" si="75">R81-AD81</f>
        <v>0</v>
      </c>
      <c r="AF81" s="2">
        <f>VLOOKUP(C81,'2021.06'!$C$2:$M$500,9,0)</f>
        <v>424.17</v>
      </c>
      <c r="AG81" s="2">
        <f>VLOOKUP(D81,'2021.07'!$D$2:$M$435,7,0)</f>
        <v>19.859</v>
      </c>
      <c r="AH81" s="2">
        <f t="shared" si="67"/>
        <v>0</v>
      </c>
      <c r="AJ81" s="2" t="str">
        <f>VLOOKUP(D81,[9]Sheet1!$C$1:$H$500,6,0)</f>
        <v>正常应缴</v>
      </c>
    </row>
    <row r="82" ht="20" customHeight="1" spans="1:36">
      <c r="A82" s="10">
        <f t="shared" si="71"/>
        <v>79</v>
      </c>
      <c r="B82" s="15"/>
      <c r="C82" s="11" t="s">
        <v>158</v>
      </c>
      <c r="D82" s="11" t="s">
        <v>159</v>
      </c>
      <c r="E82" s="12">
        <v>3820</v>
      </c>
      <c r="F82" s="11">
        <v>3820</v>
      </c>
      <c r="G82" s="11">
        <v>3820</v>
      </c>
      <c r="H82" s="13">
        <v>5228.42</v>
      </c>
      <c r="I82" s="12">
        <f t="shared" si="68"/>
        <v>68.76</v>
      </c>
      <c r="J82" s="12">
        <v>0</v>
      </c>
      <c r="K82" s="11">
        <f t="shared" si="54"/>
        <v>611.2</v>
      </c>
      <c r="L82" s="11">
        <f t="shared" si="55"/>
        <v>26.74</v>
      </c>
      <c r="M82" s="13">
        <f t="shared" si="56"/>
        <v>444.42</v>
      </c>
      <c r="N82" s="13"/>
      <c r="O82" s="13">
        <f t="shared" si="57"/>
        <v>1151.12</v>
      </c>
      <c r="P82" s="11">
        <v>0</v>
      </c>
      <c r="Q82" s="11">
        <f t="shared" si="58"/>
        <v>305.6</v>
      </c>
      <c r="R82" s="11">
        <f t="shared" si="59"/>
        <v>11.46</v>
      </c>
      <c r="S82" s="13">
        <f t="shared" si="60"/>
        <v>104.57</v>
      </c>
      <c r="T82" s="13"/>
      <c r="U82" s="11">
        <f t="shared" si="61"/>
        <v>421.63</v>
      </c>
      <c r="V82" s="11">
        <f t="shared" si="62"/>
        <v>1572.75</v>
      </c>
      <c r="W82" s="11"/>
      <c r="X82" s="2" t="str">
        <f>VLOOKUP(D82,[3]汇总!I$2:J$326,2,0)</f>
        <v>√</v>
      </c>
      <c r="Y82" s="2">
        <f>VLOOKUP(D82,'[4]2021.05'!$E$5:$F$203,2,0)</f>
        <v>3180</v>
      </c>
      <c r="Z82" s="2">
        <f t="shared" si="72"/>
        <v>611.2</v>
      </c>
      <c r="AA82" s="2">
        <f t="shared" si="73"/>
        <v>0</v>
      </c>
      <c r="AB82" s="2">
        <f t="shared" si="74"/>
        <v>305.6</v>
      </c>
      <c r="AC82" s="35" t="str">
        <f>VLOOKUP(C82,[7]export!$B$1:$I$388,8,0)</f>
        <v>305.6</v>
      </c>
      <c r="AD82" s="2">
        <f>VLOOKUP(C82,[8]Sheet1!$B$1:$K$500,9,0)</f>
        <v>11.46</v>
      </c>
      <c r="AE82" s="2">
        <f t="shared" si="75"/>
        <v>0</v>
      </c>
      <c r="AF82" s="2">
        <f>VLOOKUP(C82,'2021.06'!$C$2:$M$500,9,0)</f>
        <v>424.17</v>
      </c>
      <c r="AG82" s="2">
        <f>VLOOKUP(D82,'2021.07'!$D$2:$M$435,7,0)</f>
        <v>26.74</v>
      </c>
      <c r="AH82" s="2">
        <f t="shared" si="67"/>
        <v>0</v>
      </c>
      <c r="AJ82" s="2" t="str">
        <f>VLOOKUP(D82,[9]Sheet1!$C$1:$H$500,6,0)</f>
        <v>正常应缴</v>
      </c>
    </row>
    <row r="83" ht="20" customHeight="1" spans="1:36">
      <c r="A83" s="10">
        <f t="shared" si="71"/>
        <v>80</v>
      </c>
      <c r="B83" s="15"/>
      <c r="C83" s="11" t="s">
        <v>160</v>
      </c>
      <c r="D83" s="11" t="s">
        <v>161</v>
      </c>
      <c r="E83" s="12">
        <v>3245.4</v>
      </c>
      <c r="F83" s="11">
        <v>2836.2</v>
      </c>
      <c r="G83" s="11">
        <v>2837</v>
      </c>
      <c r="H83" s="13">
        <v>5228.42</v>
      </c>
      <c r="I83" s="12">
        <f t="shared" si="68"/>
        <v>58.42</v>
      </c>
      <c r="J83" s="12">
        <f>VLOOKUP(C83,[10]补收!$G$2454:$H$2869,2,0)</f>
        <v>58.96</v>
      </c>
      <c r="K83" s="11">
        <f t="shared" si="54"/>
        <v>453.792</v>
      </c>
      <c r="L83" s="11">
        <f t="shared" si="55"/>
        <v>19.859</v>
      </c>
      <c r="M83" s="13">
        <f t="shared" si="56"/>
        <v>444.42</v>
      </c>
      <c r="N83" s="13"/>
      <c r="O83" s="13">
        <f t="shared" si="57"/>
        <v>1035.451</v>
      </c>
      <c r="P83" s="11">
        <v>0</v>
      </c>
      <c r="Q83" s="11">
        <f t="shared" si="58"/>
        <v>226.9</v>
      </c>
      <c r="R83" s="11">
        <f t="shared" si="59"/>
        <v>8.51</v>
      </c>
      <c r="S83" s="13">
        <f t="shared" si="60"/>
        <v>104.57</v>
      </c>
      <c r="T83" s="13"/>
      <c r="U83" s="11">
        <f t="shared" si="61"/>
        <v>339.98</v>
      </c>
      <c r="V83" s="11">
        <f t="shared" si="62"/>
        <v>1375.431</v>
      </c>
      <c r="W83" s="11"/>
      <c r="X83" s="2" t="str">
        <f>VLOOKUP(D83,[3]汇总!I$2:J$326,2,0)</f>
        <v>√</v>
      </c>
      <c r="Y83" s="2">
        <f>VLOOKUP(D83,'[4]2021.05'!$E$5:$F$203,2,0)</f>
        <v>1790</v>
      </c>
      <c r="Z83" s="2">
        <f t="shared" si="72"/>
        <v>453.792</v>
      </c>
      <c r="AA83" s="2">
        <f t="shared" si="73"/>
        <v>0</v>
      </c>
      <c r="AB83" s="2">
        <f t="shared" si="74"/>
        <v>226.9</v>
      </c>
      <c r="AC83" s="35" t="str">
        <f>VLOOKUP(C83,[7]export!$B$1:$I$388,8,0)</f>
        <v>226.9</v>
      </c>
      <c r="AD83" s="2">
        <f>VLOOKUP(C83,[8]Sheet1!$B$1:$K$500,9,0)</f>
        <v>8.51</v>
      </c>
      <c r="AE83" s="2">
        <f t="shared" si="75"/>
        <v>0</v>
      </c>
      <c r="AF83" s="2">
        <f>VLOOKUP(C83,'2021.06'!$C$2:$M$500,9,0)</f>
        <v>424.17</v>
      </c>
      <c r="AG83" s="2">
        <f>VLOOKUP(D83,'2021.07'!$D$2:$M$435,7,0)</f>
        <v>19.859</v>
      </c>
      <c r="AH83" s="2">
        <f t="shared" si="67"/>
        <v>0</v>
      </c>
      <c r="AJ83" s="2" t="str">
        <f>VLOOKUP(D83,[9]Sheet1!$C$1:$H$500,6,0)</f>
        <v>正常应缴</v>
      </c>
    </row>
    <row r="84" ht="20" customHeight="1" spans="1:36">
      <c r="A84" s="10">
        <f t="shared" si="71"/>
        <v>81</v>
      </c>
      <c r="B84" s="15"/>
      <c r="C84" s="11" t="s">
        <v>162</v>
      </c>
      <c r="D84" s="11" t="s">
        <v>163</v>
      </c>
      <c r="E84" s="12">
        <v>3245.4</v>
      </c>
      <c r="F84" s="11">
        <v>2836.2</v>
      </c>
      <c r="G84" s="11">
        <v>2837</v>
      </c>
      <c r="H84" s="13">
        <v>5228.42</v>
      </c>
      <c r="I84" s="12">
        <f t="shared" si="68"/>
        <v>58.42</v>
      </c>
      <c r="J84" s="12">
        <f>VLOOKUP(C84,[10]补收!$G$2454:$H$2869,2,0)</f>
        <v>58.96</v>
      </c>
      <c r="K84" s="11">
        <f t="shared" si="54"/>
        <v>453.792</v>
      </c>
      <c r="L84" s="11">
        <f t="shared" si="55"/>
        <v>19.859</v>
      </c>
      <c r="M84" s="13">
        <f t="shared" si="56"/>
        <v>444.42</v>
      </c>
      <c r="N84" s="13"/>
      <c r="O84" s="13">
        <f t="shared" si="57"/>
        <v>1035.451</v>
      </c>
      <c r="P84" s="11">
        <v>0</v>
      </c>
      <c r="Q84" s="11">
        <f t="shared" si="58"/>
        <v>226.9</v>
      </c>
      <c r="R84" s="11">
        <f t="shared" si="59"/>
        <v>8.51</v>
      </c>
      <c r="S84" s="13">
        <f t="shared" si="60"/>
        <v>104.57</v>
      </c>
      <c r="T84" s="13"/>
      <c r="U84" s="11">
        <f t="shared" si="61"/>
        <v>339.98</v>
      </c>
      <c r="V84" s="11">
        <f t="shared" si="62"/>
        <v>1375.431</v>
      </c>
      <c r="W84" s="11"/>
      <c r="X84" s="2" t="str">
        <f>VLOOKUP(D84,[3]汇总!I$2:J$326,2,0)</f>
        <v>√</v>
      </c>
      <c r="Y84" s="2">
        <f>VLOOKUP(D84,'[4]2021.05'!$E$5:$F$203,2,0)</f>
        <v>3180</v>
      </c>
      <c r="Z84" s="2">
        <f t="shared" si="72"/>
        <v>453.792</v>
      </c>
      <c r="AA84" s="2">
        <f t="shared" si="73"/>
        <v>0</v>
      </c>
      <c r="AB84" s="2">
        <f t="shared" si="74"/>
        <v>226.9</v>
      </c>
      <c r="AC84" s="35" t="str">
        <f>VLOOKUP(C84,[7]export!$B$1:$I$388,8,0)</f>
        <v>226.9</v>
      </c>
      <c r="AD84" s="2">
        <f>VLOOKUP(C84,[8]Sheet1!$B$1:$K$500,9,0)</f>
        <v>8.51</v>
      </c>
      <c r="AE84" s="2">
        <f t="shared" si="75"/>
        <v>0</v>
      </c>
      <c r="AF84" s="2">
        <f>VLOOKUP(C84,'2021.06'!$C$2:$M$500,9,0)</f>
        <v>424.17</v>
      </c>
      <c r="AG84" s="2">
        <f>VLOOKUP(D84,'2021.07'!$D$2:$M$435,7,0)</f>
        <v>19.859</v>
      </c>
      <c r="AH84" s="2">
        <f t="shared" si="67"/>
        <v>0</v>
      </c>
      <c r="AJ84" s="2" t="str">
        <f>VLOOKUP(D84,[9]Sheet1!$C$1:$H$500,6,0)</f>
        <v>正常应缴</v>
      </c>
    </row>
    <row r="85" ht="20" customHeight="1" spans="1:36">
      <c r="A85" s="10">
        <f t="shared" si="71"/>
        <v>82</v>
      </c>
      <c r="B85" s="15"/>
      <c r="C85" s="11" t="s">
        <v>164</v>
      </c>
      <c r="D85" s="11" t="s">
        <v>165</v>
      </c>
      <c r="E85" s="12">
        <v>3245.4</v>
      </c>
      <c r="F85" s="11">
        <v>2836.2</v>
      </c>
      <c r="G85" s="11">
        <v>2837</v>
      </c>
      <c r="H85" s="13">
        <v>5228.42</v>
      </c>
      <c r="I85" s="12">
        <f t="shared" si="68"/>
        <v>58.42</v>
      </c>
      <c r="J85" s="12">
        <f>VLOOKUP(C85,[10]补收!$G$2454:$H$2869,2,0)</f>
        <v>58.96</v>
      </c>
      <c r="K85" s="11">
        <f t="shared" si="54"/>
        <v>453.792</v>
      </c>
      <c r="L85" s="11">
        <f t="shared" si="55"/>
        <v>19.859</v>
      </c>
      <c r="M85" s="13">
        <f t="shared" si="56"/>
        <v>444.42</v>
      </c>
      <c r="N85" s="13"/>
      <c r="O85" s="13">
        <f t="shared" si="57"/>
        <v>1035.451</v>
      </c>
      <c r="P85" s="11">
        <v>0</v>
      </c>
      <c r="Q85" s="11">
        <f t="shared" si="58"/>
        <v>226.9</v>
      </c>
      <c r="R85" s="11">
        <f t="shared" si="59"/>
        <v>8.51</v>
      </c>
      <c r="S85" s="13">
        <f t="shared" si="60"/>
        <v>104.57</v>
      </c>
      <c r="T85" s="13"/>
      <c r="U85" s="11">
        <f t="shared" si="61"/>
        <v>339.98</v>
      </c>
      <c r="V85" s="11">
        <f t="shared" si="62"/>
        <v>1375.431</v>
      </c>
      <c r="W85" s="11"/>
      <c r="X85" s="2" t="str">
        <f>VLOOKUP(D85,[3]汇总!I$2:J$326,2,0)</f>
        <v>√</v>
      </c>
      <c r="Y85" s="2">
        <f>VLOOKUP(D85,'[4]2021.05'!$E$5:$F$203,2,0)</f>
        <v>1790</v>
      </c>
      <c r="Z85" s="2">
        <f t="shared" si="72"/>
        <v>453.792</v>
      </c>
      <c r="AA85" s="2">
        <f t="shared" si="73"/>
        <v>0</v>
      </c>
      <c r="AB85" s="2">
        <f t="shared" si="74"/>
        <v>226.9</v>
      </c>
      <c r="AC85" s="35" t="str">
        <f>VLOOKUP(C85,[7]export!$B$1:$I$388,8,0)</f>
        <v>226.9</v>
      </c>
      <c r="AD85" s="2">
        <f>VLOOKUP(C85,[8]Sheet1!$B$1:$K$500,9,0)</f>
        <v>8.51</v>
      </c>
      <c r="AE85" s="2">
        <f t="shared" si="75"/>
        <v>0</v>
      </c>
      <c r="AF85" s="2">
        <f>VLOOKUP(C85,'2021.06'!$C$2:$M$500,9,0)</f>
        <v>424.17</v>
      </c>
      <c r="AG85" s="2">
        <f>VLOOKUP(D85,'2021.07'!$D$2:$M$435,7,0)</f>
        <v>19.859</v>
      </c>
      <c r="AH85" s="2">
        <f t="shared" si="67"/>
        <v>0</v>
      </c>
      <c r="AJ85" s="2" t="str">
        <f>VLOOKUP(D85,[9]Sheet1!$C$1:$H$500,6,0)</f>
        <v>正常应缴</v>
      </c>
    </row>
    <row r="86" ht="20" customHeight="1" spans="1:36">
      <c r="A86" s="10">
        <f t="shared" si="71"/>
        <v>83</v>
      </c>
      <c r="B86" s="15"/>
      <c r="C86" s="11" t="s">
        <v>166</v>
      </c>
      <c r="D86" s="11" t="s">
        <v>167</v>
      </c>
      <c r="E86" s="12">
        <v>3245.4</v>
      </c>
      <c r="F86" s="11">
        <v>2836.2</v>
      </c>
      <c r="G86" s="11">
        <v>2837</v>
      </c>
      <c r="H86" s="13">
        <v>5228.42</v>
      </c>
      <c r="I86" s="12">
        <f t="shared" si="68"/>
        <v>58.42</v>
      </c>
      <c r="J86" s="12">
        <f>VLOOKUP(C86,[10]补收!$G$2454:$H$2869,2,0)</f>
        <v>58.96</v>
      </c>
      <c r="K86" s="11">
        <f t="shared" si="54"/>
        <v>453.792</v>
      </c>
      <c r="L86" s="11">
        <f t="shared" si="55"/>
        <v>19.859</v>
      </c>
      <c r="M86" s="13">
        <f t="shared" si="56"/>
        <v>444.42</v>
      </c>
      <c r="N86" s="13"/>
      <c r="O86" s="13">
        <f t="shared" si="57"/>
        <v>1035.451</v>
      </c>
      <c r="P86" s="11">
        <v>0</v>
      </c>
      <c r="Q86" s="11">
        <f t="shared" si="58"/>
        <v>226.9</v>
      </c>
      <c r="R86" s="11">
        <f t="shared" si="59"/>
        <v>8.51</v>
      </c>
      <c r="S86" s="13">
        <f t="shared" si="60"/>
        <v>104.57</v>
      </c>
      <c r="T86" s="13"/>
      <c r="U86" s="11">
        <f t="shared" si="61"/>
        <v>339.98</v>
      </c>
      <c r="V86" s="11">
        <f t="shared" si="62"/>
        <v>1375.431</v>
      </c>
      <c r="W86" s="11"/>
      <c r="X86" s="2" t="str">
        <f>VLOOKUP(D86,[3]汇总!I$2:J$326,2,0)</f>
        <v>√</v>
      </c>
      <c r="Y86" s="2">
        <f>VLOOKUP(D86,'[4]2021.05'!$E$5:$F$203,2,0)</f>
        <v>3180</v>
      </c>
      <c r="Z86" s="2">
        <f t="shared" si="72"/>
        <v>453.792</v>
      </c>
      <c r="AA86" s="2">
        <f t="shared" si="73"/>
        <v>0</v>
      </c>
      <c r="AB86" s="2">
        <f t="shared" si="74"/>
        <v>226.9</v>
      </c>
      <c r="AC86" s="35" t="str">
        <f>VLOOKUP(C86,[7]export!$B$1:$I$388,8,0)</f>
        <v>226.9</v>
      </c>
      <c r="AD86" s="2">
        <f>VLOOKUP(C86,[8]Sheet1!$B$1:$K$500,9,0)</f>
        <v>8.51</v>
      </c>
      <c r="AE86" s="2">
        <f t="shared" si="75"/>
        <v>0</v>
      </c>
      <c r="AF86" s="2">
        <f>VLOOKUP(C86,'2021.06'!$C$2:$M$500,9,0)</f>
        <v>424.17</v>
      </c>
      <c r="AG86" s="2">
        <f>VLOOKUP(D86,'2021.07'!$D$2:$M$435,7,0)</f>
        <v>19.859</v>
      </c>
      <c r="AH86" s="2">
        <f t="shared" si="67"/>
        <v>0</v>
      </c>
      <c r="AJ86" s="2" t="str">
        <f>VLOOKUP(D86,[9]Sheet1!$C$1:$H$500,6,0)</f>
        <v>正常应缴</v>
      </c>
    </row>
    <row r="87" ht="20" customHeight="1" spans="1:36">
      <c r="A87" s="10">
        <f t="shared" si="71"/>
        <v>84</v>
      </c>
      <c r="B87" s="15"/>
      <c r="C87" s="11" t="s">
        <v>168</v>
      </c>
      <c r="D87" s="11" t="s">
        <v>169</v>
      </c>
      <c r="E87" s="12">
        <v>3245.4</v>
      </c>
      <c r="F87" s="11">
        <v>2836.2</v>
      </c>
      <c r="G87" s="11">
        <v>2837</v>
      </c>
      <c r="H87" s="13">
        <v>5228.42</v>
      </c>
      <c r="I87" s="12">
        <f t="shared" si="68"/>
        <v>58.42</v>
      </c>
      <c r="J87" s="12">
        <f>VLOOKUP(C87,[10]补收!$G$2454:$H$2869,2,0)</f>
        <v>58.96</v>
      </c>
      <c r="K87" s="11">
        <f t="shared" si="54"/>
        <v>453.792</v>
      </c>
      <c r="L87" s="11">
        <f t="shared" si="55"/>
        <v>19.859</v>
      </c>
      <c r="M87" s="13">
        <f t="shared" si="56"/>
        <v>444.42</v>
      </c>
      <c r="N87" s="13"/>
      <c r="O87" s="13">
        <f t="shared" si="57"/>
        <v>1035.451</v>
      </c>
      <c r="P87" s="11">
        <v>0</v>
      </c>
      <c r="Q87" s="11">
        <f t="shared" si="58"/>
        <v>226.9</v>
      </c>
      <c r="R87" s="11">
        <f t="shared" si="59"/>
        <v>8.51</v>
      </c>
      <c r="S87" s="13">
        <f t="shared" si="60"/>
        <v>104.57</v>
      </c>
      <c r="T87" s="13"/>
      <c r="U87" s="11">
        <f t="shared" si="61"/>
        <v>339.98</v>
      </c>
      <c r="V87" s="11">
        <f t="shared" si="62"/>
        <v>1375.431</v>
      </c>
      <c r="W87" s="11"/>
      <c r="X87" s="2" t="str">
        <f>VLOOKUP(D87,[3]汇总!I$2:J$326,2,0)</f>
        <v>√</v>
      </c>
      <c r="Y87" s="2">
        <f>VLOOKUP(D87,'[4]2021.05'!$E$5:$F$203,2,0)</f>
        <v>3180</v>
      </c>
      <c r="Z87" s="2">
        <f t="shared" si="72"/>
        <v>453.792</v>
      </c>
      <c r="AA87" s="2">
        <f t="shared" si="73"/>
        <v>0</v>
      </c>
      <c r="AB87" s="2">
        <f t="shared" si="74"/>
        <v>226.9</v>
      </c>
      <c r="AC87" s="35" t="str">
        <f>VLOOKUP(C87,[7]export!$B$1:$I$388,8,0)</f>
        <v>226.9</v>
      </c>
      <c r="AD87" s="2">
        <f>VLOOKUP(C87,[8]Sheet1!$B$1:$K$500,9,0)</f>
        <v>8.51</v>
      </c>
      <c r="AE87" s="2">
        <f t="shared" si="75"/>
        <v>0</v>
      </c>
      <c r="AF87" s="2">
        <f>VLOOKUP(C87,'2021.06'!$C$2:$M$500,9,0)</f>
        <v>424.17</v>
      </c>
      <c r="AG87" s="2">
        <f>VLOOKUP(D87,'2021.07'!$D$2:$M$435,7,0)</f>
        <v>19.859</v>
      </c>
      <c r="AH87" s="2">
        <f t="shared" si="67"/>
        <v>0</v>
      </c>
      <c r="AJ87" s="2" t="str">
        <f>VLOOKUP(D87,[9]Sheet1!$C$1:$H$500,6,0)</f>
        <v>正常应缴</v>
      </c>
    </row>
    <row r="88" ht="20" customHeight="1" spans="1:36">
      <c r="A88" s="10">
        <f t="shared" si="71"/>
        <v>85</v>
      </c>
      <c r="B88" s="15"/>
      <c r="C88" s="11" t="s">
        <v>170</v>
      </c>
      <c r="D88" s="11" t="s">
        <v>171</v>
      </c>
      <c r="E88" s="12">
        <v>3245.4</v>
      </c>
      <c r="F88" s="11">
        <v>2836.2</v>
      </c>
      <c r="G88" s="11">
        <v>2837</v>
      </c>
      <c r="H88" s="13">
        <v>5228.42</v>
      </c>
      <c r="I88" s="12">
        <f t="shared" si="68"/>
        <v>58.42</v>
      </c>
      <c r="J88" s="12">
        <f>VLOOKUP(C88,[10]补收!$G$2454:$H$2869,2,0)</f>
        <v>58.96</v>
      </c>
      <c r="K88" s="11">
        <f t="shared" si="54"/>
        <v>453.792</v>
      </c>
      <c r="L88" s="11">
        <f t="shared" si="55"/>
        <v>19.859</v>
      </c>
      <c r="M88" s="13">
        <f t="shared" si="56"/>
        <v>444.42</v>
      </c>
      <c r="N88" s="13"/>
      <c r="O88" s="13">
        <f t="shared" si="57"/>
        <v>1035.451</v>
      </c>
      <c r="P88" s="11">
        <v>0</v>
      </c>
      <c r="Q88" s="11">
        <f t="shared" si="58"/>
        <v>226.9</v>
      </c>
      <c r="R88" s="11">
        <f t="shared" si="59"/>
        <v>8.51</v>
      </c>
      <c r="S88" s="13">
        <f t="shared" si="60"/>
        <v>104.57</v>
      </c>
      <c r="T88" s="13"/>
      <c r="U88" s="11">
        <f t="shared" si="61"/>
        <v>339.98</v>
      </c>
      <c r="V88" s="11">
        <f t="shared" si="62"/>
        <v>1375.431</v>
      </c>
      <c r="W88" s="11"/>
      <c r="X88" s="2" t="str">
        <f>VLOOKUP(D88,[3]汇总!I$2:J$326,2,0)</f>
        <v>√</v>
      </c>
      <c r="Y88" s="2">
        <f>VLOOKUP(D88,'[4]2021.05'!$E$5:$F$203,2,0)</f>
        <v>3180</v>
      </c>
      <c r="Z88" s="2">
        <f t="shared" si="72"/>
        <v>453.792</v>
      </c>
      <c r="AA88" s="2">
        <f t="shared" si="73"/>
        <v>0</v>
      </c>
      <c r="AB88" s="2">
        <f t="shared" si="74"/>
        <v>226.9</v>
      </c>
      <c r="AC88" s="35" t="str">
        <f>VLOOKUP(C88,[7]export!$B$1:$I$388,8,0)</f>
        <v>226.9</v>
      </c>
      <c r="AD88" s="2">
        <f>VLOOKUP(C88,[8]Sheet1!$B$1:$K$500,9,0)</f>
        <v>8.51</v>
      </c>
      <c r="AE88" s="2">
        <f t="shared" si="75"/>
        <v>0</v>
      </c>
      <c r="AF88" s="2">
        <f>VLOOKUP(C88,'2021.06'!$C$2:$M$500,9,0)</f>
        <v>424.17</v>
      </c>
      <c r="AG88" s="2">
        <f>VLOOKUP(D88,'2021.07'!$D$2:$M$435,7,0)</f>
        <v>19.859</v>
      </c>
      <c r="AH88" s="2">
        <f t="shared" si="67"/>
        <v>0</v>
      </c>
      <c r="AJ88" s="2" t="str">
        <f>VLOOKUP(D88,[9]Sheet1!$C$1:$H$500,6,0)</f>
        <v>正常应缴</v>
      </c>
    </row>
    <row r="89" ht="20" customHeight="1" spans="1:36">
      <c r="A89" s="10">
        <f t="shared" si="71"/>
        <v>86</v>
      </c>
      <c r="B89" s="15"/>
      <c r="C89" s="11" t="s">
        <v>172</v>
      </c>
      <c r="D89" s="11" t="s">
        <v>173</v>
      </c>
      <c r="E89" s="12">
        <v>3245.4</v>
      </c>
      <c r="F89" s="11">
        <v>2836.2</v>
      </c>
      <c r="G89" s="11">
        <v>2837</v>
      </c>
      <c r="H89" s="13">
        <v>5228.42</v>
      </c>
      <c r="I89" s="12">
        <f t="shared" si="68"/>
        <v>58.42</v>
      </c>
      <c r="J89" s="12">
        <f>VLOOKUP(C89,[10]补收!$G$2454:$H$2869,2,0)</f>
        <v>58.96</v>
      </c>
      <c r="K89" s="11">
        <f t="shared" si="54"/>
        <v>453.792</v>
      </c>
      <c r="L89" s="11">
        <f t="shared" si="55"/>
        <v>19.859</v>
      </c>
      <c r="M89" s="13">
        <f t="shared" si="56"/>
        <v>444.42</v>
      </c>
      <c r="N89" s="13"/>
      <c r="O89" s="13">
        <f t="shared" si="57"/>
        <v>1035.451</v>
      </c>
      <c r="P89" s="11">
        <v>0</v>
      </c>
      <c r="Q89" s="11">
        <f t="shared" si="58"/>
        <v>226.9</v>
      </c>
      <c r="R89" s="11">
        <f t="shared" si="59"/>
        <v>8.51</v>
      </c>
      <c r="S89" s="13">
        <f t="shared" si="60"/>
        <v>104.57</v>
      </c>
      <c r="T89" s="13"/>
      <c r="U89" s="11">
        <f t="shared" si="61"/>
        <v>339.98</v>
      </c>
      <c r="V89" s="11">
        <f t="shared" si="62"/>
        <v>1375.431</v>
      </c>
      <c r="W89" s="11"/>
      <c r="X89" s="2" t="str">
        <f>VLOOKUP(D89,[3]汇总!I$2:J$326,2,0)</f>
        <v>√</v>
      </c>
      <c r="Y89" s="2">
        <f>VLOOKUP(D89,'[4]2021.05'!$E$5:$F$203,2,0)</f>
        <v>3180</v>
      </c>
      <c r="Z89" s="2">
        <f t="shared" si="72"/>
        <v>453.792</v>
      </c>
      <c r="AA89" s="2">
        <f t="shared" si="73"/>
        <v>0</v>
      </c>
      <c r="AB89" s="2">
        <f t="shared" si="74"/>
        <v>226.9</v>
      </c>
      <c r="AC89" s="35" t="str">
        <f>VLOOKUP(C89,[7]export!$B$1:$I$388,8,0)</f>
        <v>226.9</v>
      </c>
      <c r="AD89" s="2">
        <f>VLOOKUP(C89,[8]Sheet1!$B$1:$K$500,9,0)</f>
        <v>8.51</v>
      </c>
      <c r="AE89" s="2">
        <f t="shared" si="75"/>
        <v>0</v>
      </c>
      <c r="AF89" s="2">
        <f>VLOOKUP(C89,'2021.06'!$C$2:$M$500,9,0)</f>
        <v>424.17</v>
      </c>
      <c r="AG89" s="2">
        <f>VLOOKUP(D89,'2021.07'!$D$2:$M$435,7,0)</f>
        <v>19.859</v>
      </c>
      <c r="AH89" s="2">
        <f t="shared" si="67"/>
        <v>0</v>
      </c>
      <c r="AJ89" s="2" t="str">
        <f>VLOOKUP(D89,[9]Sheet1!$C$1:$H$500,6,0)</f>
        <v>正常应缴</v>
      </c>
    </row>
    <row r="90" ht="20" customHeight="1" spans="1:36">
      <c r="A90" s="10">
        <f t="shared" si="71"/>
        <v>87</v>
      </c>
      <c r="B90" s="15"/>
      <c r="C90" s="11" t="s">
        <v>174</v>
      </c>
      <c r="D90" s="11" t="s">
        <v>175</v>
      </c>
      <c r="E90" s="12">
        <v>3245.4</v>
      </c>
      <c r="F90" s="11">
        <v>2836.2</v>
      </c>
      <c r="G90" s="11">
        <v>2837</v>
      </c>
      <c r="H90" s="13">
        <v>5228.42</v>
      </c>
      <c r="I90" s="12">
        <f t="shared" si="68"/>
        <v>58.42</v>
      </c>
      <c r="J90" s="12">
        <f>VLOOKUP(C90,[10]补收!$G$2454:$H$2869,2,0)</f>
        <v>58.96</v>
      </c>
      <c r="K90" s="11">
        <f t="shared" si="54"/>
        <v>453.792</v>
      </c>
      <c r="L90" s="11">
        <f t="shared" si="55"/>
        <v>19.859</v>
      </c>
      <c r="M90" s="13">
        <f t="shared" si="56"/>
        <v>444.42</v>
      </c>
      <c r="N90" s="13"/>
      <c r="O90" s="13">
        <f t="shared" si="57"/>
        <v>1035.451</v>
      </c>
      <c r="P90" s="11">
        <v>0</v>
      </c>
      <c r="Q90" s="11">
        <f t="shared" si="58"/>
        <v>226.9</v>
      </c>
      <c r="R90" s="11">
        <f t="shared" si="59"/>
        <v>8.51</v>
      </c>
      <c r="S90" s="13">
        <f t="shared" si="60"/>
        <v>104.57</v>
      </c>
      <c r="T90" s="13"/>
      <c r="U90" s="11">
        <f t="shared" si="61"/>
        <v>339.98</v>
      </c>
      <c r="V90" s="11">
        <f t="shared" si="62"/>
        <v>1375.431</v>
      </c>
      <c r="W90" s="11"/>
      <c r="X90" s="2" t="str">
        <f>VLOOKUP(D90,[3]汇总!I$2:J$326,2,0)</f>
        <v>√</v>
      </c>
      <c r="Y90" s="2">
        <f>VLOOKUP(D90,'[4]2021.05'!$E$5:$F$203,2,0)</f>
        <v>3180</v>
      </c>
      <c r="Z90" s="2">
        <f t="shared" si="72"/>
        <v>453.792</v>
      </c>
      <c r="AA90" s="2">
        <f t="shared" si="73"/>
        <v>0</v>
      </c>
      <c r="AB90" s="2">
        <f t="shared" si="74"/>
        <v>226.9</v>
      </c>
      <c r="AC90" s="35" t="str">
        <f>VLOOKUP(C90,[7]export!$B$1:$I$388,8,0)</f>
        <v>226.9</v>
      </c>
      <c r="AD90" s="2">
        <f>VLOOKUP(C90,[8]Sheet1!$B$1:$K$500,9,0)</f>
        <v>8.51</v>
      </c>
      <c r="AE90" s="2">
        <f t="shared" si="75"/>
        <v>0</v>
      </c>
      <c r="AF90" s="2">
        <f>VLOOKUP(C90,'2021.06'!$C$2:$M$500,9,0)</f>
        <v>424.17</v>
      </c>
      <c r="AG90" s="2">
        <f>VLOOKUP(D90,'2021.07'!$D$2:$M$435,7,0)</f>
        <v>19.859</v>
      </c>
      <c r="AH90" s="2">
        <f t="shared" si="67"/>
        <v>0</v>
      </c>
      <c r="AJ90" s="2" t="str">
        <f>VLOOKUP(D90,[9]Sheet1!$C$1:$H$500,6,0)</f>
        <v>正常应缴</v>
      </c>
    </row>
    <row r="91" ht="20" customHeight="1" spans="1:36">
      <c r="A91" s="10">
        <f t="shared" si="71"/>
        <v>88</v>
      </c>
      <c r="B91" s="15"/>
      <c r="C91" s="11" t="s">
        <v>176</v>
      </c>
      <c r="D91" s="11" t="s">
        <v>177</v>
      </c>
      <c r="E91" s="12">
        <v>3245.4</v>
      </c>
      <c r="F91" s="11">
        <v>2836.2</v>
      </c>
      <c r="G91" s="11">
        <v>2837</v>
      </c>
      <c r="H91" s="13">
        <v>5228.42</v>
      </c>
      <c r="I91" s="12">
        <f t="shared" si="68"/>
        <v>58.42</v>
      </c>
      <c r="J91" s="12">
        <f>VLOOKUP(C91,[10]补收!$G$2454:$H$2869,2,0)</f>
        <v>58.96</v>
      </c>
      <c r="K91" s="11">
        <f t="shared" si="54"/>
        <v>453.792</v>
      </c>
      <c r="L91" s="11">
        <f t="shared" si="55"/>
        <v>19.859</v>
      </c>
      <c r="M91" s="13">
        <f t="shared" si="56"/>
        <v>444.42</v>
      </c>
      <c r="N91" s="13"/>
      <c r="O91" s="13">
        <f t="shared" si="57"/>
        <v>1035.451</v>
      </c>
      <c r="P91" s="11">
        <v>0</v>
      </c>
      <c r="Q91" s="11">
        <f t="shared" si="58"/>
        <v>226.9</v>
      </c>
      <c r="R91" s="11">
        <f t="shared" si="59"/>
        <v>8.51</v>
      </c>
      <c r="S91" s="13">
        <f t="shared" si="60"/>
        <v>104.57</v>
      </c>
      <c r="T91" s="13"/>
      <c r="U91" s="11">
        <f t="shared" si="61"/>
        <v>339.98</v>
      </c>
      <c r="V91" s="11">
        <f t="shared" si="62"/>
        <v>1375.431</v>
      </c>
      <c r="W91" s="11"/>
      <c r="X91" s="2" t="str">
        <f>VLOOKUP(D91,[3]汇总!I$2:J$326,2,0)</f>
        <v>√</v>
      </c>
      <c r="Y91" s="2" t="e">
        <f>VLOOKUP(D91,'[4]2021.05'!$E$5:$F$203,2,0)</f>
        <v>#N/A</v>
      </c>
      <c r="Z91" s="2">
        <f t="shared" si="72"/>
        <v>453.792</v>
      </c>
      <c r="AA91" s="2">
        <f t="shared" si="73"/>
        <v>0</v>
      </c>
      <c r="AB91" s="2">
        <f t="shared" si="74"/>
        <v>226.9</v>
      </c>
      <c r="AC91" s="35" t="str">
        <f>VLOOKUP(C91,[7]export!$B$1:$I$388,8,0)</f>
        <v>226.9</v>
      </c>
      <c r="AD91" s="2">
        <f>VLOOKUP(C91,[8]Sheet1!$B$1:$K$500,9,0)</f>
        <v>8.51</v>
      </c>
      <c r="AE91" s="2">
        <f t="shared" si="75"/>
        <v>0</v>
      </c>
      <c r="AF91" s="2">
        <f>VLOOKUP(C91,'2021.06'!$C$2:$M$500,9,0)</f>
        <v>424.17</v>
      </c>
      <c r="AG91" s="2">
        <f>VLOOKUP(D91,'2021.07'!$D$2:$M$435,7,0)</f>
        <v>19.859</v>
      </c>
      <c r="AH91" s="2">
        <f t="shared" si="67"/>
        <v>0</v>
      </c>
      <c r="AJ91" s="2" t="str">
        <f>VLOOKUP(D91,[9]Sheet1!$C$1:$H$500,6,0)</f>
        <v>正常应缴</v>
      </c>
    </row>
    <row r="92" ht="20" customHeight="1" spans="1:36">
      <c r="A92" s="10">
        <f t="shared" si="71"/>
        <v>89</v>
      </c>
      <c r="B92" s="15"/>
      <c r="C92" s="11" t="s">
        <v>178</v>
      </c>
      <c r="D92" s="11" t="s">
        <v>179</v>
      </c>
      <c r="E92" s="12">
        <v>3245.4</v>
      </c>
      <c r="F92" s="11">
        <v>2836.2</v>
      </c>
      <c r="G92" s="11">
        <v>2837</v>
      </c>
      <c r="H92" s="13">
        <v>5228.42</v>
      </c>
      <c r="I92" s="12">
        <f t="shared" si="68"/>
        <v>58.42</v>
      </c>
      <c r="J92" s="12">
        <f>VLOOKUP(C92,[10]补收!$G$2454:$H$2869,2,0)</f>
        <v>58.96</v>
      </c>
      <c r="K92" s="11">
        <f t="shared" si="54"/>
        <v>453.792</v>
      </c>
      <c r="L92" s="11">
        <f t="shared" si="55"/>
        <v>19.859</v>
      </c>
      <c r="M92" s="13">
        <f t="shared" si="56"/>
        <v>444.42</v>
      </c>
      <c r="N92" s="13"/>
      <c r="O92" s="13">
        <f t="shared" si="57"/>
        <v>1035.451</v>
      </c>
      <c r="P92" s="11">
        <v>0</v>
      </c>
      <c r="Q92" s="11">
        <f t="shared" si="58"/>
        <v>226.9</v>
      </c>
      <c r="R92" s="11">
        <f t="shared" si="59"/>
        <v>8.51</v>
      </c>
      <c r="S92" s="13">
        <f t="shared" si="60"/>
        <v>104.57</v>
      </c>
      <c r="T92" s="13"/>
      <c r="U92" s="11">
        <f t="shared" si="61"/>
        <v>339.98</v>
      </c>
      <c r="V92" s="11">
        <f t="shared" si="62"/>
        <v>1375.431</v>
      </c>
      <c r="W92" s="11"/>
      <c r="X92" s="2" t="str">
        <f>VLOOKUP(D92,[3]汇总!I$2:J$326,2,0)</f>
        <v>√</v>
      </c>
      <c r="Y92" s="2">
        <f>VLOOKUP(D92,'[4]2021.05'!$E$5:$F$203,2,0)</f>
        <v>4180</v>
      </c>
      <c r="Z92" s="2">
        <f t="shared" si="72"/>
        <v>453.792</v>
      </c>
      <c r="AA92" s="2">
        <f t="shared" si="73"/>
        <v>0</v>
      </c>
      <c r="AB92" s="2">
        <f t="shared" si="74"/>
        <v>226.9</v>
      </c>
      <c r="AC92" s="35" t="str">
        <f>VLOOKUP(C92,[7]export!$B$1:$I$388,8,0)</f>
        <v>226.9</v>
      </c>
      <c r="AD92" s="2">
        <f>VLOOKUP(C92,[8]Sheet1!$B$1:$K$500,9,0)</f>
        <v>8.51</v>
      </c>
      <c r="AE92" s="2">
        <f t="shared" si="75"/>
        <v>0</v>
      </c>
      <c r="AF92" s="2">
        <f>VLOOKUP(C92,'2021.06'!$C$2:$M$500,9,0)</f>
        <v>424.17</v>
      </c>
      <c r="AG92" s="2">
        <f>VLOOKUP(D92,'2021.07'!$D$2:$M$435,7,0)</f>
        <v>19.859</v>
      </c>
      <c r="AH92" s="2">
        <f t="shared" si="67"/>
        <v>0</v>
      </c>
      <c r="AJ92" s="2" t="str">
        <f>VLOOKUP(D92,[9]Sheet1!$C$1:$H$500,6,0)</f>
        <v>正常应缴</v>
      </c>
    </row>
    <row r="93" ht="20" customHeight="1" spans="1:36">
      <c r="A93" s="10">
        <f t="shared" si="71"/>
        <v>90</v>
      </c>
      <c r="B93" s="15"/>
      <c r="C93" s="11" t="s">
        <v>180</v>
      </c>
      <c r="D93" s="11" t="s">
        <v>181</v>
      </c>
      <c r="E93" s="12">
        <v>3245.4</v>
      </c>
      <c r="F93" s="11">
        <v>2836.2</v>
      </c>
      <c r="G93" s="11">
        <v>2837</v>
      </c>
      <c r="H93" s="13">
        <v>5228.42</v>
      </c>
      <c r="I93" s="12">
        <f t="shared" si="68"/>
        <v>58.42</v>
      </c>
      <c r="J93" s="12">
        <f>VLOOKUP(C93,[10]补收!$G$2454:$H$2869,2,0)</f>
        <v>58.96</v>
      </c>
      <c r="K93" s="11">
        <f t="shared" si="54"/>
        <v>453.792</v>
      </c>
      <c r="L93" s="11">
        <f t="shared" si="55"/>
        <v>19.859</v>
      </c>
      <c r="M93" s="13">
        <f t="shared" si="56"/>
        <v>444.42</v>
      </c>
      <c r="N93" s="13"/>
      <c r="O93" s="13">
        <f t="shared" si="57"/>
        <v>1035.451</v>
      </c>
      <c r="P93" s="11">
        <v>0</v>
      </c>
      <c r="Q93" s="11">
        <f t="shared" si="58"/>
        <v>226.9</v>
      </c>
      <c r="R93" s="11">
        <f t="shared" si="59"/>
        <v>8.51</v>
      </c>
      <c r="S93" s="13">
        <f t="shared" si="60"/>
        <v>104.57</v>
      </c>
      <c r="T93" s="13"/>
      <c r="U93" s="11">
        <f t="shared" si="61"/>
        <v>339.98</v>
      </c>
      <c r="V93" s="11">
        <f t="shared" si="62"/>
        <v>1375.431</v>
      </c>
      <c r="W93" s="11"/>
      <c r="X93" s="2" t="str">
        <f>VLOOKUP(D93,[3]汇总!I$2:J$326,2,0)</f>
        <v>√</v>
      </c>
      <c r="Y93" s="2">
        <f>VLOOKUP(D93,'[4]2021.05'!$E$5:$F$203,2,0)</f>
        <v>3180</v>
      </c>
      <c r="Z93" s="2">
        <f t="shared" si="72"/>
        <v>453.792</v>
      </c>
      <c r="AA93" s="2">
        <f t="shared" si="73"/>
        <v>0</v>
      </c>
      <c r="AB93" s="2">
        <f t="shared" si="74"/>
        <v>226.9</v>
      </c>
      <c r="AC93" s="35" t="str">
        <f>VLOOKUP(C93,[7]export!$B$1:$I$388,8,0)</f>
        <v>226.9</v>
      </c>
      <c r="AD93" s="2">
        <f>VLOOKUP(C93,[8]Sheet1!$B$1:$K$500,9,0)</f>
        <v>8.51</v>
      </c>
      <c r="AE93" s="2">
        <f t="shared" si="75"/>
        <v>0</v>
      </c>
      <c r="AF93" s="2">
        <f>VLOOKUP(C93,'2021.06'!$C$2:$M$500,9,0)</f>
        <v>424.17</v>
      </c>
      <c r="AG93" s="2">
        <f>VLOOKUP(D93,'2021.07'!$D$2:$M$435,7,0)</f>
        <v>19.859</v>
      </c>
      <c r="AH93" s="2">
        <f t="shared" si="67"/>
        <v>0</v>
      </c>
      <c r="AJ93" s="2" t="str">
        <f>VLOOKUP(D93,[9]Sheet1!$C$1:$H$500,6,0)</f>
        <v>正常应缴</v>
      </c>
    </row>
    <row r="94" ht="20" customHeight="1" spans="1:36">
      <c r="A94" s="10">
        <f t="shared" si="71"/>
        <v>91</v>
      </c>
      <c r="B94" s="15"/>
      <c r="C94" s="11" t="s">
        <v>184</v>
      </c>
      <c r="D94" s="11" t="s">
        <v>185</v>
      </c>
      <c r="E94" s="12">
        <v>3245.4</v>
      </c>
      <c r="F94" s="11">
        <v>2836.2</v>
      </c>
      <c r="G94" s="11">
        <v>2837</v>
      </c>
      <c r="H94" s="13">
        <v>5228.42</v>
      </c>
      <c r="I94" s="12">
        <f t="shared" si="68"/>
        <v>58.42</v>
      </c>
      <c r="J94" s="12">
        <f>VLOOKUP(C94,[10]补收!$G$2454:$H$2869,2,0)</f>
        <v>58.96</v>
      </c>
      <c r="K94" s="11">
        <f t="shared" si="54"/>
        <v>453.792</v>
      </c>
      <c r="L94" s="11">
        <f t="shared" si="55"/>
        <v>19.859</v>
      </c>
      <c r="M94" s="13">
        <f t="shared" si="56"/>
        <v>444.42</v>
      </c>
      <c r="N94" s="13"/>
      <c r="O94" s="13">
        <f t="shared" si="57"/>
        <v>1035.451</v>
      </c>
      <c r="P94" s="11">
        <v>0</v>
      </c>
      <c r="Q94" s="11">
        <f t="shared" si="58"/>
        <v>226.9</v>
      </c>
      <c r="R94" s="11">
        <f t="shared" si="59"/>
        <v>8.51</v>
      </c>
      <c r="S94" s="13">
        <f t="shared" si="60"/>
        <v>104.57</v>
      </c>
      <c r="T94" s="13"/>
      <c r="U94" s="11">
        <f t="shared" si="61"/>
        <v>339.98</v>
      </c>
      <c r="V94" s="11">
        <f t="shared" si="62"/>
        <v>1375.431</v>
      </c>
      <c r="W94" s="11"/>
      <c r="X94" s="2" t="str">
        <f>VLOOKUP(D94,[3]汇总!I$2:J$326,2,0)</f>
        <v>√</v>
      </c>
      <c r="Y94" s="2" t="e">
        <f>VLOOKUP(D94,'[4]2021.05'!$E$5:$F$203,2,0)</f>
        <v>#N/A</v>
      </c>
      <c r="Z94" s="2">
        <f t="shared" si="72"/>
        <v>453.792</v>
      </c>
      <c r="AA94" s="2">
        <f t="shared" si="73"/>
        <v>0</v>
      </c>
      <c r="AB94" s="2">
        <f t="shared" si="74"/>
        <v>226.9</v>
      </c>
      <c r="AC94" s="35" t="str">
        <f>VLOOKUP(C94,[7]export!$B$1:$I$388,8,0)</f>
        <v>226.9</v>
      </c>
      <c r="AD94" s="2">
        <f>VLOOKUP(C94,[8]Sheet1!$B$1:$K$500,9,0)</f>
        <v>8.51</v>
      </c>
      <c r="AE94" s="2">
        <f t="shared" si="75"/>
        <v>0</v>
      </c>
      <c r="AF94" s="2">
        <f>VLOOKUP(C94,'2021.06'!$C$2:$M$500,9,0)</f>
        <v>424.17</v>
      </c>
      <c r="AG94" s="2">
        <f>VLOOKUP(D94,'2021.07'!$D$2:$M$435,7,0)</f>
        <v>19.859</v>
      </c>
      <c r="AH94" s="2">
        <f t="shared" si="67"/>
        <v>0</v>
      </c>
      <c r="AJ94" s="2" t="str">
        <f>VLOOKUP(D94,[9]Sheet1!$C$1:$H$500,6,0)</f>
        <v>正常应缴</v>
      </c>
    </row>
    <row r="95" ht="20" customHeight="1" spans="1:36">
      <c r="A95" s="10">
        <f t="shared" si="71"/>
        <v>92</v>
      </c>
      <c r="B95" s="15"/>
      <c r="C95" s="11" t="s">
        <v>186</v>
      </c>
      <c r="D95" s="11" t="s">
        <v>187</v>
      </c>
      <c r="E95" s="12">
        <v>3245.4</v>
      </c>
      <c r="F95" s="11">
        <v>2836.2</v>
      </c>
      <c r="G95" s="11">
        <v>2837</v>
      </c>
      <c r="H95" s="13">
        <v>5228.42</v>
      </c>
      <c r="I95" s="12">
        <f t="shared" si="68"/>
        <v>58.42</v>
      </c>
      <c r="J95" s="12">
        <f>VLOOKUP(C95,[10]补收!$G$2454:$H$2869,2,0)</f>
        <v>58.96</v>
      </c>
      <c r="K95" s="11">
        <f t="shared" si="54"/>
        <v>453.792</v>
      </c>
      <c r="L95" s="11">
        <f t="shared" si="55"/>
        <v>19.859</v>
      </c>
      <c r="M95" s="13">
        <f t="shared" si="56"/>
        <v>444.42</v>
      </c>
      <c r="N95" s="13"/>
      <c r="O95" s="13">
        <f t="shared" si="57"/>
        <v>1035.451</v>
      </c>
      <c r="P95" s="11">
        <v>0</v>
      </c>
      <c r="Q95" s="11">
        <f t="shared" si="58"/>
        <v>226.9</v>
      </c>
      <c r="R95" s="11">
        <f t="shared" si="59"/>
        <v>8.51</v>
      </c>
      <c r="S95" s="13">
        <f t="shared" si="60"/>
        <v>104.57</v>
      </c>
      <c r="T95" s="13"/>
      <c r="U95" s="11">
        <f t="shared" si="61"/>
        <v>339.98</v>
      </c>
      <c r="V95" s="11">
        <f t="shared" si="62"/>
        <v>1375.431</v>
      </c>
      <c r="W95" s="11"/>
      <c r="X95" s="2" t="str">
        <f>VLOOKUP(D95,[3]汇总!I$2:J$326,2,0)</f>
        <v>√</v>
      </c>
      <c r="Y95" s="2">
        <f>VLOOKUP(D95,'[4]2021.05'!$E$5:$F$203,2,0)</f>
        <v>3180</v>
      </c>
      <c r="Z95" s="2">
        <f t="shared" si="72"/>
        <v>453.792</v>
      </c>
      <c r="AA95" s="2">
        <f t="shared" si="73"/>
        <v>0</v>
      </c>
      <c r="AB95" s="2">
        <f t="shared" si="74"/>
        <v>226.9</v>
      </c>
      <c r="AC95" s="35" t="str">
        <f>VLOOKUP(C95,[7]export!$B$1:$I$388,8,0)</f>
        <v>226.9</v>
      </c>
      <c r="AD95" s="2">
        <f>VLOOKUP(C95,[8]Sheet1!$B$1:$K$500,9,0)</f>
        <v>8.51</v>
      </c>
      <c r="AE95" s="2">
        <f t="shared" si="75"/>
        <v>0</v>
      </c>
      <c r="AF95" s="2">
        <f>VLOOKUP(C95,'2021.06'!$C$2:$M$500,9,0)</f>
        <v>424.17</v>
      </c>
      <c r="AG95" s="2">
        <f>VLOOKUP(D95,'2021.07'!$D$2:$M$435,7,0)</f>
        <v>19.859</v>
      </c>
      <c r="AH95" s="2">
        <f t="shared" si="67"/>
        <v>0</v>
      </c>
      <c r="AJ95" s="2" t="str">
        <f>VLOOKUP(D95,[9]Sheet1!$C$1:$H$500,6,0)</f>
        <v>正常应缴</v>
      </c>
    </row>
    <row r="96" ht="20" customHeight="1" spans="1:36">
      <c r="A96" s="10">
        <f t="shared" si="71"/>
        <v>93</v>
      </c>
      <c r="B96" s="15"/>
      <c r="C96" s="11" t="s">
        <v>190</v>
      </c>
      <c r="D96" s="11" t="s">
        <v>191</v>
      </c>
      <c r="E96" s="12">
        <v>3245.4</v>
      </c>
      <c r="F96" s="11">
        <v>2836.2</v>
      </c>
      <c r="G96" s="11">
        <v>2837</v>
      </c>
      <c r="H96" s="13">
        <v>5228.42</v>
      </c>
      <c r="I96" s="12">
        <f t="shared" si="68"/>
        <v>58.42</v>
      </c>
      <c r="J96" s="12">
        <f>VLOOKUP(C96,[10]补收!$G$2454:$H$2869,2,0)</f>
        <v>58.96</v>
      </c>
      <c r="K96" s="11">
        <f t="shared" si="54"/>
        <v>453.792</v>
      </c>
      <c r="L96" s="11">
        <f t="shared" si="55"/>
        <v>19.859</v>
      </c>
      <c r="M96" s="13">
        <f t="shared" si="56"/>
        <v>444.42</v>
      </c>
      <c r="N96" s="13"/>
      <c r="O96" s="13">
        <f t="shared" si="57"/>
        <v>1035.451</v>
      </c>
      <c r="P96" s="11">
        <v>0</v>
      </c>
      <c r="Q96" s="11">
        <f t="shared" si="58"/>
        <v>226.9</v>
      </c>
      <c r="R96" s="11">
        <f t="shared" si="59"/>
        <v>8.51</v>
      </c>
      <c r="S96" s="13">
        <f t="shared" si="60"/>
        <v>104.57</v>
      </c>
      <c r="T96" s="13"/>
      <c r="U96" s="11">
        <f t="shared" si="61"/>
        <v>339.98</v>
      </c>
      <c r="V96" s="11">
        <f t="shared" si="62"/>
        <v>1375.431</v>
      </c>
      <c r="W96" s="11"/>
      <c r="X96" s="2" t="str">
        <f>VLOOKUP(D96,[3]汇总!I$2:J$326,2,0)</f>
        <v>√</v>
      </c>
      <c r="Y96" s="2">
        <f>VLOOKUP(D96,'[4]2021.05'!$E$5:$F$203,2,0)</f>
        <v>3180</v>
      </c>
      <c r="Z96" s="2">
        <f t="shared" si="72"/>
        <v>453.792</v>
      </c>
      <c r="AA96" s="2">
        <f t="shared" si="73"/>
        <v>0</v>
      </c>
      <c r="AB96" s="2">
        <f t="shared" si="74"/>
        <v>226.9</v>
      </c>
      <c r="AC96" s="35" t="str">
        <f>VLOOKUP(C96,[7]export!$B$1:$I$388,8,0)</f>
        <v>226.9</v>
      </c>
      <c r="AD96" s="2">
        <f>VLOOKUP(C96,[8]Sheet1!$B$1:$K$500,9,0)</f>
        <v>8.51</v>
      </c>
      <c r="AE96" s="2">
        <f t="shared" si="75"/>
        <v>0</v>
      </c>
      <c r="AF96" s="2">
        <f>VLOOKUP(C96,'2021.06'!$C$2:$M$500,9,0)</f>
        <v>424.17</v>
      </c>
      <c r="AG96" s="2">
        <f>VLOOKUP(D96,'2021.07'!$D$2:$M$435,7,0)</f>
        <v>19.859</v>
      </c>
      <c r="AH96" s="2">
        <f t="shared" si="67"/>
        <v>0</v>
      </c>
      <c r="AJ96" s="2" t="str">
        <f>VLOOKUP(D96,[9]Sheet1!$C$1:$H$500,6,0)</f>
        <v>正常应缴</v>
      </c>
    </row>
    <row r="97" ht="20" customHeight="1" spans="1:36">
      <c r="A97" s="10">
        <f t="shared" si="71"/>
        <v>94</v>
      </c>
      <c r="B97" s="15"/>
      <c r="C97" s="11" t="s">
        <v>192</v>
      </c>
      <c r="D97" s="11" t="s">
        <v>193</v>
      </c>
      <c r="E97" s="12">
        <v>3820</v>
      </c>
      <c r="F97" s="11">
        <v>3820</v>
      </c>
      <c r="G97" s="11">
        <v>3820</v>
      </c>
      <c r="H97" s="13">
        <v>5228.42</v>
      </c>
      <c r="I97" s="12">
        <f t="shared" si="68"/>
        <v>68.76</v>
      </c>
      <c r="J97" s="12">
        <v>0</v>
      </c>
      <c r="K97" s="11">
        <f t="shared" si="54"/>
        <v>611.2</v>
      </c>
      <c r="L97" s="11">
        <f t="shared" si="55"/>
        <v>26.74</v>
      </c>
      <c r="M97" s="13">
        <f t="shared" si="56"/>
        <v>444.42</v>
      </c>
      <c r="N97" s="13"/>
      <c r="O97" s="13">
        <f t="shared" si="57"/>
        <v>1151.12</v>
      </c>
      <c r="P97" s="11">
        <v>0</v>
      </c>
      <c r="Q97" s="11">
        <f t="shared" si="58"/>
        <v>305.6</v>
      </c>
      <c r="R97" s="11">
        <f t="shared" si="59"/>
        <v>11.46</v>
      </c>
      <c r="S97" s="13">
        <f t="shared" si="60"/>
        <v>104.57</v>
      </c>
      <c r="T97" s="13"/>
      <c r="U97" s="11">
        <f t="shared" si="61"/>
        <v>421.63</v>
      </c>
      <c r="V97" s="11">
        <f t="shared" si="62"/>
        <v>1572.75</v>
      </c>
      <c r="W97" s="11"/>
      <c r="X97" s="2" t="str">
        <f>VLOOKUP(D97,[3]汇总!I$2:J$326,2,0)</f>
        <v>√</v>
      </c>
      <c r="Y97" s="2">
        <f>VLOOKUP(D97,'[4]2021.05'!$E$5:$F$203,2,0)</f>
        <v>4180</v>
      </c>
      <c r="Z97" s="2">
        <f t="shared" si="72"/>
        <v>611.2</v>
      </c>
      <c r="AA97" s="2">
        <f t="shared" si="73"/>
        <v>0</v>
      </c>
      <c r="AB97" s="2">
        <f t="shared" si="74"/>
        <v>305.6</v>
      </c>
      <c r="AC97" s="35" t="str">
        <f>VLOOKUP(C97,[7]export!$B$1:$I$388,8,0)</f>
        <v>305.6</v>
      </c>
      <c r="AD97" s="2">
        <f>VLOOKUP(C97,[8]Sheet1!$B$1:$K$500,9,0)</f>
        <v>11.46</v>
      </c>
      <c r="AE97" s="2">
        <f t="shared" si="75"/>
        <v>0</v>
      </c>
      <c r="AF97" s="2">
        <f>VLOOKUP(C97,'2021.06'!$C$2:$M$500,9,0)</f>
        <v>424.17</v>
      </c>
      <c r="AG97" s="2">
        <f>VLOOKUP(D97,'2021.07'!$D$2:$M$435,7,0)</f>
        <v>26.74</v>
      </c>
      <c r="AH97" s="2">
        <f t="shared" si="67"/>
        <v>0</v>
      </c>
      <c r="AJ97" s="2" t="str">
        <f>VLOOKUP(D97,[9]Sheet1!$C$1:$H$500,6,0)</f>
        <v>正常应缴</v>
      </c>
    </row>
    <row r="98" ht="20" customHeight="1" spans="1:36">
      <c r="A98" s="10">
        <f t="shared" si="71"/>
        <v>95</v>
      </c>
      <c r="B98" s="15"/>
      <c r="C98" s="11" t="s">
        <v>194</v>
      </c>
      <c r="D98" s="11" t="s">
        <v>195</v>
      </c>
      <c r="E98" s="12">
        <v>3820</v>
      </c>
      <c r="F98" s="11">
        <v>3820</v>
      </c>
      <c r="G98" s="11">
        <v>3820</v>
      </c>
      <c r="H98" s="13">
        <v>5228.42</v>
      </c>
      <c r="I98" s="12">
        <f t="shared" si="68"/>
        <v>68.76</v>
      </c>
      <c r="J98" s="12">
        <v>0</v>
      </c>
      <c r="K98" s="11">
        <f t="shared" si="54"/>
        <v>611.2</v>
      </c>
      <c r="L98" s="11">
        <f t="shared" si="55"/>
        <v>26.74</v>
      </c>
      <c r="M98" s="13">
        <f t="shared" si="56"/>
        <v>444.42</v>
      </c>
      <c r="N98" s="13"/>
      <c r="O98" s="13">
        <f t="shared" si="57"/>
        <v>1151.12</v>
      </c>
      <c r="P98" s="11">
        <v>0</v>
      </c>
      <c r="Q98" s="11">
        <f t="shared" si="58"/>
        <v>305.6</v>
      </c>
      <c r="R98" s="11">
        <f t="shared" si="59"/>
        <v>11.46</v>
      </c>
      <c r="S98" s="13">
        <f t="shared" si="60"/>
        <v>104.57</v>
      </c>
      <c r="T98" s="13"/>
      <c r="U98" s="11">
        <f t="shared" si="61"/>
        <v>421.63</v>
      </c>
      <c r="V98" s="11">
        <f t="shared" si="62"/>
        <v>1572.75</v>
      </c>
      <c r="W98" s="11"/>
      <c r="X98" s="2" t="str">
        <f>VLOOKUP(D98,[3]汇总!I$2:J$326,2,0)</f>
        <v>√</v>
      </c>
      <c r="Y98" s="2">
        <f>VLOOKUP(D98,'[4]2021.05'!$E$5:$F$203,2,0)</f>
        <v>4180</v>
      </c>
      <c r="Z98" s="2">
        <f t="shared" si="72"/>
        <v>611.2</v>
      </c>
      <c r="AA98" s="2">
        <f t="shared" si="73"/>
        <v>0</v>
      </c>
      <c r="AB98" s="2">
        <f t="shared" si="74"/>
        <v>305.6</v>
      </c>
      <c r="AC98" s="35" t="str">
        <f>VLOOKUP(C98,[7]export!$B$1:$I$388,8,0)</f>
        <v>305.6</v>
      </c>
      <c r="AD98" s="2">
        <f>VLOOKUP(C98,[8]Sheet1!$B$1:$K$500,9,0)</f>
        <v>11.46</v>
      </c>
      <c r="AE98" s="2">
        <f t="shared" si="75"/>
        <v>0</v>
      </c>
      <c r="AF98" s="2">
        <f>VLOOKUP(C98,'2021.06'!$C$2:$M$500,9,0)</f>
        <v>424.17</v>
      </c>
      <c r="AG98" s="2">
        <f>VLOOKUP(D98,'2021.07'!$D$2:$M$435,7,0)</f>
        <v>26.74</v>
      </c>
      <c r="AH98" s="2">
        <f t="shared" si="67"/>
        <v>0</v>
      </c>
      <c r="AJ98" s="2" t="str">
        <f>VLOOKUP(D98,[9]Sheet1!$C$1:$H$500,6,0)</f>
        <v>正常应缴</v>
      </c>
    </row>
    <row r="99" ht="20" customHeight="1" spans="1:36">
      <c r="A99" s="10">
        <f t="shared" si="71"/>
        <v>96</v>
      </c>
      <c r="B99" s="15"/>
      <c r="C99" s="11" t="s">
        <v>196</v>
      </c>
      <c r="D99" s="11" t="s">
        <v>197</v>
      </c>
      <c r="E99" s="12">
        <v>3245.4</v>
      </c>
      <c r="F99" s="11">
        <v>2836.2</v>
      </c>
      <c r="G99" s="11">
        <v>2837</v>
      </c>
      <c r="H99" s="13">
        <v>5228.42</v>
      </c>
      <c r="I99" s="12">
        <f t="shared" si="68"/>
        <v>58.42</v>
      </c>
      <c r="J99" s="12">
        <f>VLOOKUP(C99,[10]补收!$G$2454:$H$2869,2,0)</f>
        <v>58.96</v>
      </c>
      <c r="K99" s="11">
        <f t="shared" si="54"/>
        <v>453.792</v>
      </c>
      <c r="L99" s="11">
        <f t="shared" si="55"/>
        <v>19.859</v>
      </c>
      <c r="M99" s="13">
        <f t="shared" si="56"/>
        <v>444.42</v>
      </c>
      <c r="N99" s="13"/>
      <c r="O99" s="13">
        <f t="shared" si="57"/>
        <v>1035.451</v>
      </c>
      <c r="P99" s="11">
        <v>0</v>
      </c>
      <c r="Q99" s="11">
        <f t="shared" si="58"/>
        <v>226.9</v>
      </c>
      <c r="R99" s="11">
        <f t="shared" si="59"/>
        <v>8.51</v>
      </c>
      <c r="S99" s="13">
        <f t="shared" si="60"/>
        <v>104.57</v>
      </c>
      <c r="T99" s="13"/>
      <c r="U99" s="11">
        <f t="shared" si="61"/>
        <v>339.98</v>
      </c>
      <c r="V99" s="11">
        <f t="shared" si="62"/>
        <v>1375.431</v>
      </c>
      <c r="W99" s="11"/>
      <c r="X99" s="2" t="str">
        <f>VLOOKUP(D99,[3]汇总!I$2:J$326,2,0)</f>
        <v>√</v>
      </c>
      <c r="Y99" s="2">
        <f>VLOOKUP(D99,'[4]2021.05'!$E$5:$F$203,2,0)</f>
        <v>3180</v>
      </c>
      <c r="Z99" s="2">
        <f t="shared" si="72"/>
        <v>453.792</v>
      </c>
      <c r="AA99" s="2">
        <f t="shared" si="73"/>
        <v>0</v>
      </c>
      <c r="AB99" s="2">
        <f t="shared" si="74"/>
        <v>226.9</v>
      </c>
      <c r="AC99" s="35" t="str">
        <f>VLOOKUP(C99,[7]export!$B$1:$I$388,8,0)</f>
        <v>226.9</v>
      </c>
      <c r="AD99" s="2">
        <f>VLOOKUP(C99,[8]Sheet1!$B$1:$K$500,9,0)</f>
        <v>8.51</v>
      </c>
      <c r="AE99" s="2">
        <f t="shared" si="75"/>
        <v>0</v>
      </c>
      <c r="AF99" s="2">
        <f>VLOOKUP(C99,'2021.06'!$C$2:$M$500,9,0)</f>
        <v>424.17</v>
      </c>
      <c r="AG99" s="2">
        <f>VLOOKUP(D99,'2021.07'!$D$2:$M$435,7,0)</f>
        <v>19.859</v>
      </c>
      <c r="AH99" s="2">
        <f t="shared" si="67"/>
        <v>0</v>
      </c>
      <c r="AJ99" s="2" t="str">
        <f>VLOOKUP(D99,[9]Sheet1!$C$1:$H$500,6,0)</f>
        <v>正常应缴</v>
      </c>
    </row>
    <row r="100" ht="20" customHeight="1" spans="1:36">
      <c r="A100" s="10">
        <f t="shared" si="71"/>
        <v>97</v>
      </c>
      <c r="B100" s="15"/>
      <c r="C100" s="11" t="s">
        <v>198</v>
      </c>
      <c r="D100" s="11" t="s">
        <v>199</v>
      </c>
      <c r="E100" s="12">
        <v>3245.4</v>
      </c>
      <c r="F100" s="11">
        <v>2836.2</v>
      </c>
      <c r="G100" s="11">
        <v>2837</v>
      </c>
      <c r="H100" s="13">
        <v>5228.42</v>
      </c>
      <c r="I100" s="12">
        <f t="shared" si="68"/>
        <v>58.42</v>
      </c>
      <c r="J100" s="12">
        <f>VLOOKUP(C100,[10]补收!$G$2454:$H$2869,2,0)</f>
        <v>58.96</v>
      </c>
      <c r="K100" s="11">
        <f t="shared" si="54"/>
        <v>453.792</v>
      </c>
      <c r="L100" s="11">
        <f t="shared" si="55"/>
        <v>19.859</v>
      </c>
      <c r="M100" s="13">
        <f t="shared" si="56"/>
        <v>444.42</v>
      </c>
      <c r="N100" s="13"/>
      <c r="O100" s="13">
        <f t="shared" si="57"/>
        <v>1035.451</v>
      </c>
      <c r="P100" s="11">
        <v>0</v>
      </c>
      <c r="Q100" s="11">
        <f t="shared" si="58"/>
        <v>226.9</v>
      </c>
      <c r="R100" s="11">
        <f t="shared" si="59"/>
        <v>8.51</v>
      </c>
      <c r="S100" s="13">
        <f t="shared" si="60"/>
        <v>104.57</v>
      </c>
      <c r="T100" s="13"/>
      <c r="U100" s="11">
        <f t="shared" si="61"/>
        <v>339.98</v>
      </c>
      <c r="V100" s="11">
        <f t="shared" si="62"/>
        <v>1375.431</v>
      </c>
      <c r="W100" s="11"/>
      <c r="X100" s="2" t="str">
        <f>VLOOKUP(D100,[3]汇总!I$2:J$326,2,0)</f>
        <v>√</v>
      </c>
      <c r="Y100" s="2">
        <f>VLOOKUP(D100,'[4]2021.05'!$E$5:$F$203,2,0)</f>
        <v>3180</v>
      </c>
      <c r="Z100" s="2">
        <f t="shared" si="72"/>
        <v>453.792</v>
      </c>
      <c r="AA100" s="2">
        <f t="shared" si="73"/>
        <v>0</v>
      </c>
      <c r="AB100" s="2">
        <f t="shared" si="74"/>
        <v>226.9</v>
      </c>
      <c r="AC100" s="35" t="str">
        <f>VLOOKUP(C100,[7]export!$B$1:$I$388,8,0)</f>
        <v>226.9</v>
      </c>
      <c r="AD100" s="2">
        <f>VLOOKUP(C100,[8]Sheet1!$B$1:$K$500,9,0)</f>
        <v>8.51</v>
      </c>
      <c r="AE100" s="2">
        <f t="shared" si="75"/>
        <v>0</v>
      </c>
      <c r="AF100" s="2">
        <f>VLOOKUP(C100,'2021.06'!$C$2:$M$500,9,0)</f>
        <v>424.17</v>
      </c>
      <c r="AG100" s="2">
        <f>VLOOKUP(D100,'2021.07'!$D$2:$M$435,7,0)</f>
        <v>19.859</v>
      </c>
      <c r="AH100" s="2">
        <f t="shared" si="67"/>
        <v>0</v>
      </c>
      <c r="AJ100" s="2" t="str">
        <f>VLOOKUP(D100,[9]Sheet1!$C$1:$H$500,6,0)</f>
        <v>正常应缴</v>
      </c>
    </row>
    <row r="101" ht="20" customHeight="1" spans="1:36">
      <c r="A101" s="10">
        <f t="shared" si="71"/>
        <v>98</v>
      </c>
      <c r="B101" s="15"/>
      <c r="C101" s="11" t="s">
        <v>202</v>
      </c>
      <c r="D101" s="11" t="s">
        <v>203</v>
      </c>
      <c r="E101" s="12">
        <v>3245.4</v>
      </c>
      <c r="F101" s="11">
        <v>2836.2</v>
      </c>
      <c r="G101" s="11">
        <v>2837</v>
      </c>
      <c r="H101" s="13">
        <v>5228.42</v>
      </c>
      <c r="I101" s="12">
        <f t="shared" si="68"/>
        <v>58.42</v>
      </c>
      <c r="J101" s="12">
        <f>VLOOKUP(C101,[10]补收!$G$2454:$H$2869,2,0)</f>
        <v>58.96</v>
      </c>
      <c r="K101" s="11">
        <f t="shared" si="54"/>
        <v>453.792</v>
      </c>
      <c r="L101" s="11">
        <f t="shared" si="55"/>
        <v>19.859</v>
      </c>
      <c r="M101" s="13">
        <f t="shared" si="56"/>
        <v>444.42</v>
      </c>
      <c r="N101" s="13"/>
      <c r="O101" s="13">
        <f t="shared" si="57"/>
        <v>1035.451</v>
      </c>
      <c r="P101" s="11">
        <v>0</v>
      </c>
      <c r="Q101" s="11">
        <f t="shared" si="58"/>
        <v>226.9</v>
      </c>
      <c r="R101" s="11">
        <f t="shared" si="59"/>
        <v>8.51</v>
      </c>
      <c r="S101" s="13">
        <f t="shared" si="60"/>
        <v>104.57</v>
      </c>
      <c r="T101" s="13"/>
      <c r="U101" s="11">
        <f t="shared" si="61"/>
        <v>339.98</v>
      </c>
      <c r="V101" s="11">
        <f t="shared" si="62"/>
        <v>1375.431</v>
      </c>
      <c r="W101" s="11"/>
      <c r="X101" s="2" t="str">
        <f>VLOOKUP(D101,[3]汇总!I$2:J$326,2,0)</f>
        <v>√</v>
      </c>
      <c r="Y101" s="2">
        <f>VLOOKUP(D101,'[4]2021.05'!$E$5:$F$203,2,0)</f>
        <v>3180</v>
      </c>
      <c r="Z101" s="2">
        <f t="shared" si="72"/>
        <v>453.792</v>
      </c>
      <c r="AA101" s="2">
        <f t="shared" si="73"/>
        <v>0</v>
      </c>
      <c r="AB101" s="2">
        <f t="shared" si="74"/>
        <v>226.9</v>
      </c>
      <c r="AC101" s="35" t="str">
        <f>VLOOKUP(C101,[7]export!$B$1:$I$388,8,0)</f>
        <v>226.9</v>
      </c>
      <c r="AD101" s="2">
        <f>VLOOKUP(C101,[8]Sheet1!$B$1:$K$500,9,0)</f>
        <v>8.51</v>
      </c>
      <c r="AE101" s="2">
        <f t="shared" si="75"/>
        <v>0</v>
      </c>
      <c r="AF101" s="2">
        <f>VLOOKUP(C101,'2021.06'!$C$2:$M$500,9,0)</f>
        <v>424.17</v>
      </c>
      <c r="AG101" s="2">
        <f>VLOOKUP(D101,'2021.07'!$D$2:$M$435,7,0)</f>
        <v>19.859</v>
      </c>
      <c r="AH101" s="2">
        <f t="shared" si="67"/>
        <v>0</v>
      </c>
      <c r="AJ101" s="2" t="str">
        <f>VLOOKUP(D101,[9]Sheet1!$C$1:$H$500,6,0)</f>
        <v>正常应缴</v>
      </c>
    </row>
    <row r="102" ht="20" customHeight="1" spans="1:36">
      <c r="A102" s="10">
        <f t="shared" si="71"/>
        <v>99</v>
      </c>
      <c r="B102" s="15"/>
      <c r="C102" s="11" t="s">
        <v>204</v>
      </c>
      <c r="D102" s="11" t="s">
        <v>205</v>
      </c>
      <c r="E102" s="12">
        <v>3245.4</v>
      </c>
      <c r="F102" s="11">
        <v>2836.2</v>
      </c>
      <c r="G102" s="11">
        <v>2837</v>
      </c>
      <c r="H102" s="13">
        <v>5228.42</v>
      </c>
      <c r="I102" s="12">
        <f t="shared" si="68"/>
        <v>58.42</v>
      </c>
      <c r="J102" s="12">
        <f>VLOOKUP(C102,[10]补收!$G$2454:$H$2869,2,0)</f>
        <v>58.96</v>
      </c>
      <c r="K102" s="11">
        <f t="shared" si="54"/>
        <v>453.792</v>
      </c>
      <c r="L102" s="11">
        <f t="shared" si="55"/>
        <v>19.859</v>
      </c>
      <c r="M102" s="13">
        <f t="shared" si="56"/>
        <v>444.42</v>
      </c>
      <c r="N102" s="13"/>
      <c r="O102" s="13">
        <f t="shared" si="57"/>
        <v>1035.451</v>
      </c>
      <c r="P102" s="11">
        <v>0</v>
      </c>
      <c r="Q102" s="11">
        <f t="shared" si="58"/>
        <v>226.9</v>
      </c>
      <c r="R102" s="11">
        <f t="shared" si="59"/>
        <v>8.51</v>
      </c>
      <c r="S102" s="13">
        <f t="shared" si="60"/>
        <v>104.57</v>
      </c>
      <c r="T102" s="13"/>
      <c r="U102" s="11">
        <f t="shared" si="61"/>
        <v>339.98</v>
      </c>
      <c r="V102" s="11">
        <f t="shared" si="62"/>
        <v>1375.431</v>
      </c>
      <c r="W102" s="11"/>
      <c r="X102" s="2" t="str">
        <f>VLOOKUP(D102,[3]汇总!I$2:J$326,2,0)</f>
        <v>√</v>
      </c>
      <c r="Y102" s="2">
        <f>VLOOKUP(D102,'[4]2021.05'!$E$5:$F$203,2,0)</f>
        <v>3180</v>
      </c>
      <c r="Z102" s="2">
        <f t="shared" si="72"/>
        <v>453.792</v>
      </c>
      <c r="AA102" s="2">
        <f t="shared" si="73"/>
        <v>0</v>
      </c>
      <c r="AB102" s="2">
        <f t="shared" si="74"/>
        <v>226.9</v>
      </c>
      <c r="AC102" s="35" t="str">
        <f>VLOOKUP(C102,[7]export!$B$1:$I$388,8,0)</f>
        <v>226.9</v>
      </c>
      <c r="AD102" s="2">
        <f>VLOOKUP(C102,[8]Sheet1!$B$1:$K$500,9,0)</f>
        <v>8.51</v>
      </c>
      <c r="AE102" s="2">
        <f t="shared" si="75"/>
        <v>0</v>
      </c>
      <c r="AF102" s="2">
        <f>VLOOKUP(C102,'2021.06'!$C$2:$M$500,9,0)</f>
        <v>424.17</v>
      </c>
      <c r="AG102" s="2">
        <f>VLOOKUP(D102,'2021.07'!$D$2:$M$435,7,0)</f>
        <v>19.859</v>
      </c>
      <c r="AH102" s="2">
        <f t="shared" si="67"/>
        <v>0</v>
      </c>
      <c r="AJ102" s="2" t="str">
        <f>VLOOKUP(D102,[9]Sheet1!$C$1:$H$500,6,0)</f>
        <v>正常应缴</v>
      </c>
    </row>
    <row r="103" ht="20" customHeight="1" spans="1:36">
      <c r="A103" s="10">
        <f t="shared" si="71"/>
        <v>100</v>
      </c>
      <c r="B103" s="15"/>
      <c r="C103" s="11" t="s">
        <v>208</v>
      </c>
      <c r="D103" s="11" t="s">
        <v>209</v>
      </c>
      <c r="E103" s="12">
        <v>3245.4</v>
      </c>
      <c r="F103" s="11">
        <v>2836.2</v>
      </c>
      <c r="G103" s="11">
        <v>2837</v>
      </c>
      <c r="H103" s="13">
        <v>5228.42</v>
      </c>
      <c r="I103" s="12">
        <f t="shared" si="68"/>
        <v>58.42</v>
      </c>
      <c r="J103" s="12">
        <f>VLOOKUP(C103,[10]补收!$G$2454:$H$2869,2,0)</f>
        <v>58.96</v>
      </c>
      <c r="K103" s="11">
        <f t="shared" si="54"/>
        <v>453.792</v>
      </c>
      <c r="L103" s="11">
        <f t="shared" si="55"/>
        <v>19.859</v>
      </c>
      <c r="M103" s="13">
        <f t="shared" si="56"/>
        <v>444.42</v>
      </c>
      <c r="N103" s="13"/>
      <c r="O103" s="13">
        <f t="shared" si="57"/>
        <v>1035.451</v>
      </c>
      <c r="P103" s="11">
        <v>0</v>
      </c>
      <c r="Q103" s="11">
        <f t="shared" si="58"/>
        <v>226.9</v>
      </c>
      <c r="R103" s="11">
        <f t="shared" si="59"/>
        <v>8.51</v>
      </c>
      <c r="S103" s="13">
        <f t="shared" si="60"/>
        <v>104.57</v>
      </c>
      <c r="T103" s="13"/>
      <c r="U103" s="11">
        <f t="shared" si="61"/>
        <v>339.98</v>
      </c>
      <c r="V103" s="11">
        <f t="shared" si="62"/>
        <v>1375.431</v>
      </c>
      <c r="W103" s="11"/>
      <c r="X103" s="2" t="str">
        <f>VLOOKUP(D103,[3]汇总!I$2:J$326,2,0)</f>
        <v>√</v>
      </c>
      <c r="Y103" s="2">
        <f>VLOOKUP(D103,'[4]2021.05'!$E$5:$F$203,2,0)</f>
        <v>4180</v>
      </c>
      <c r="Z103" s="2">
        <f t="shared" si="72"/>
        <v>453.792</v>
      </c>
      <c r="AA103" s="2">
        <f t="shared" si="73"/>
        <v>0</v>
      </c>
      <c r="AB103" s="2">
        <f t="shared" si="74"/>
        <v>226.9</v>
      </c>
      <c r="AC103" s="35" t="str">
        <f>VLOOKUP(C103,[7]export!$B$1:$I$388,8,0)</f>
        <v>226.9</v>
      </c>
      <c r="AD103" s="2">
        <f>VLOOKUP(C103,[8]Sheet1!$B$1:$K$500,9,0)</f>
        <v>8.51</v>
      </c>
      <c r="AE103" s="2">
        <f t="shared" si="75"/>
        <v>0</v>
      </c>
      <c r="AF103" s="2">
        <f>VLOOKUP(C103,'2021.06'!$C$2:$M$500,9,0)</f>
        <v>424.17</v>
      </c>
      <c r="AG103" s="2">
        <f>VLOOKUP(D103,'2021.07'!$D$2:$M$435,7,0)</f>
        <v>19.859</v>
      </c>
      <c r="AH103" s="2">
        <f t="shared" si="67"/>
        <v>0</v>
      </c>
      <c r="AJ103" s="2" t="str">
        <f>VLOOKUP(D103,[9]Sheet1!$C$1:$H$500,6,0)</f>
        <v>正常应缴</v>
      </c>
    </row>
    <row r="104" ht="20" customHeight="1" spans="1:36">
      <c r="A104" s="10">
        <f t="shared" si="71"/>
        <v>101</v>
      </c>
      <c r="B104" s="15"/>
      <c r="C104" s="11" t="s">
        <v>210</v>
      </c>
      <c r="D104" s="11" t="s">
        <v>211</v>
      </c>
      <c r="E104" s="12">
        <v>3245.4</v>
      </c>
      <c r="F104" s="11">
        <v>2836.2</v>
      </c>
      <c r="G104" s="11">
        <v>2837</v>
      </c>
      <c r="H104" s="13">
        <v>5228.42</v>
      </c>
      <c r="I104" s="12">
        <f t="shared" si="68"/>
        <v>58.42</v>
      </c>
      <c r="J104" s="12">
        <f>VLOOKUP(C104,[10]补收!$G$2454:$H$2869,2,0)</f>
        <v>58.96</v>
      </c>
      <c r="K104" s="11">
        <f t="shared" si="54"/>
        <v>453.792</v>
      </c>
      <c r="L104" s="11">
        <f t="shared" si="55"/>
        <v>19.859</v>
      </c>
      <c r="M104" s="13">
        <f t="shared" si="56"/>
        <v>444.42</v>
      </c>
      <c r="N104" s="13"/>
      <c r="O104" s="13">
        <f t="shared" si="57"/>
        <v>1035.451</v>
      </c>
      <c r="P104" s="11">
        <v>0</v>
      </c>
      <c r="Q104" s="11">
        <f t="shared" si="58"/>
        <v>226.9</v>
      </c>
      <c r="R104" s="11">
        <f t="shared" si="59"/>
        <v>8.51</v>
      </c>
      <c r="S104" s="13">
        <f t="shared" si="60"/>
        <v>104.57</v>
      </c>
      <c r="T104" s="13"/>
      <c r="U104" s="11">
        <f t="shared" si="61"/>
        <v>339.98</v>
      </c>
      <c r="V104" s="11">
        <f t="shared" si="62"/>
        <v>1375.431</v>
      </c>
      <c r="W104" s="11"/>
      <c r="X104" s="2" t="str">
        <f>VLOOKUP(D104,[3]汇总!I$2:J$326,2,0)</f>
        <v>√</v>
      </c>
      <c r="Y104" s="2">
        <f>VLOOKUP(D104,'[4]2021.05'!$E$5:$F$203,2,0)</f>
        <v>4180</v>
      </c>
      <c r="Z104" s="2">
        <f t="shared" si="72"/>
        <v>453.792</v>
      </c>
      <c r="AA104" s="2">
        <f t="shared" si="73"/>
        <v>0</v>
      </c>
      <c r="AB104" s="2">
        <f t="shared" si="74"/>
        <v>226.9</v>
      </c>
      <c r="AC104" s="35" t="str">
        <f>VLOOKUP(C104,[7]export!$B$1:$I$388,8,0)</f>
        <v>226.9</v>
      </c>
      <c r="AD104" s="2">
        <f>VLOOKUP(C104,[8]Sheet1!$B$1:$K$500,9,0)</f>
        <v>8.51</v>
      </c>
      <c r="AE104" s="2">
        <f t="shared" si="75"/>
        <v>0</v>
      </c>
      <c r="AF104" s="2">
        <f>VLOOKUP(C104,'2021.06'!$C$2:$M$500,9,0)</f>
        <v>424.17</v>
      </c>
      <c r="AG104" s="2">
        <f>VLOOKUP(D104,'2021.07'!$D$2:$M$435,7,0)</f>
        <v>19.859</v>
      </c>
      <c r="AH104" s="2">
        <f t="shared" si="67"/>
        <v>0</v>
      </c>
      <c r="AJ104" s="2" t="str">
        <f>VLOOKUP(D104,[9]Sheet1!$C$1:$H$500,6,0)</f>
        <v>正常应缴</v>
      </c>
    </row>
    <row r="105" ht="20" customHeight="1" spans="1:36">
      <c r="A105" s="10">
        <f t="shared" si="71"/>
        <v>102</v>
      </c>
      <c r="B105" s="15"/>
      <c r="C105" s="11" t="s">
        <v>218</v>
      </c>
      <c r="D105" s="11" t="s">
        <v>219</v>
      </c>
      <c r="E105" s="12">
        <v>3245.4</v>
      </c>
      <c r="F105" s="11">
        <v>3042.05</v>
      </c>
      <c r="G105" s="11">
        <v>3043</v>
      </c>
      <c r="H105" s="13">
        <v>5228.42</v>
      </c>
      <c r="I105" s="12">
        <f t="shared" si="68"/>
        <v>58.42</v>
      </c>
      <c r="J105" s="12">
        <f>VLOOKUP(C105,[10]补收!$G$2454:$H$2869,2,0)</f>
        <v>25.62</v>
      </c>
      <c r="K105" s="11">
        <f t="shared" si="54"/>
        <v>486.728</v>
      </c>
      <c r="L105" s="11">
        <f t="shared" si="55"/>
        <v>21.301</v>
      </c>
      <c r="M105" s="13">
        <f t="shared" si="56"/>
        <v>444.42</v>
      </c>
      <c r="N105" s="13"/>
      <c r="O105" s="13">
        <f t="shared" si="57"/>
        <v>1036.489</v>
      </c>
      <c r="P105" s="11">
        <v>0</v>
      </c>
      <c r="Q105" s="11">
        <f t="shared" si="58"/>
        <v>243.36</v>
      </c>
      <c r="R105" s="11">
        <f t="shared" si="59"/>
        <v>9.13</v>
      </c>
      <c r="S105" s="13">
        <f t="shared" si="60"/>
        <v>104.57</v>
      </c>
      <c r="T105" s="13"/>
      <c r="U105" s="11">
        <f t="shared" si="61"/>
        <v>357.06</v>
      </c>
      <c r="V105" s="11">
        <f t="shared" si="62"/>
        <v>1393.549</v>
      </c>
      <c r="W105" s="11"/>
      <c r="X105" s="2" t="str">
        <f>VLOOKUP(D105,[3]汇总!I$2:J$326,2,0)</f>
        <v>√</v>
      </c>
      <c r="Y105" s="2">
        <f>VLOOKUP(D105,'[4]2021.05'!$E$5:$F$203,2,0)</f>
        <v>3180</v>
      </c>
      <c r="Z105" s="2">
        <f t="shared" si="72"/>
        <v>486.728</v>
      </c>
      <c r="AA105" s="2">
        <f t="shared" si="73"/>
        <v>0</v>
      </c>
      <c r="AB105" s="2">
        <f t="shared" si="74"/>
        <v>243.36</v>
      </c>
      <c r="AC105" s="35" t="str">
        <f>VLOOKUP(C105,[7]export!$B$1:$I$388,8,0)</f>
        <v>243.36</v>
      </c>
      <c r="AD105" s="2">
        <f>VLOOKUP(C105,[8]Sheet1!$B$1:$K$500,9,0)</f>
        <v>9.13</v>
      </c>
      <c r="AE105" s="2">
        <f t="shared" si="75"/>
        <v>0</v>
      </c>
      <c r="AF105" s="2">
        <f>VLOOKUP(C105,'2021.06'!$C$2:$M$500,9,0)</f>
        <v>424.17</v>
      </c>
      <c r="AG105" s="2">
        <f>VLOOKUP(D105,'2021.07'!$D$2:$M$435,7,0)</f>
        <v>21.301</v>
      </c>
      <c r="AH105" s="2">
        <f t="shared" si="67"/>
        <v>0</v>
      </c>
      <c r="AJ105" s="2" t="str">
        <f>VLOOKUP(D105,[9]Sheet1!$C$1:$H$500,6,0)</f>
        <v>正常应缴</v>
      </c>
    </row>
    <row r="106" ht="20" customHeight="1" spans="1:36">
      <c r="A106" s="10">
        <f t="shared" si="71"/>
        <v>103</v>
      </c>
      <c r="B106" s="15"/>
      <c r="C106" s="11" t="s">
        <v>220</v>
      </c>
      <c r="D106" s="11" t="s">
        <v>221</v>
      </c>
      <c r="E106" s="12">
        <v>3245.4</v>
      </c>
      <c r="F106" s="11">
        <v>3042.05</v>
      </c>
      <c r="G106" s="11">
        <v>3043</v>
      </c>
      <c r="H106" s="13">
        <v>5228.42</v>
      </c>
      <c r="I106" s="12">
        <f t="shared" si="68"/>
        <v>58.42</v>
      </c>
      <c r="J106" s="12">
        <f>VLOOKUP(C106,[10]补收!$G$2454:$H$2869,2,0)</f>
        <v>25.62</v>
      </c>
      <c r="K106" s="11">
        <f t="shared" si="54"/>
        <v>486.728</v>
      </c>
      <c r="L106" s="11">
        <f t="shared" si="55"/>
        <v>21.301</v>
      </c>
      <c r="M106" s="13">
        <f t="shared" si="56"/>
        <v>444.42</v>
      </c>
      <c r="N106" s="13"/>
      <c r="O106" s="13">
        <f t="shared" si="57"/>
        <v>1036.489</v>
      </c>
      <c r="P106" s="11">
        <v>0</v>
      </c>
      <c r="Q106" s="11">
        <f t="shared" si="58"/>
        <v>243.36</v>
      </c>
      <c r="R106" s="11">
        <f t="shared" si="59"/>
        <v>9.13</v>
      </c>
      <c r="S106" s="13">
        <f t="shared" si="60"/>
        <v>104.57</v>
      </c>
      <c r="T106" s="13"/>
      <c r="U106" s="11">
        <f t="shared" si="61"/>
        <v>357.06</v>
      </c>
      <c r="V106" s="11">
        <f t="shared" si="62"/>
        <v>1393.549</v>
      </c>
      <c r="W106" s="11"/>
      <c r="X106" s="2" t="str">
        <f>VLOOKUP(D106,[3]汇总!I$2:J$326,2,0)</f>
        <v>√</v>
      </c>
      <c r="Y106" s="2" t="e">
        <f>VLOOKUP(D106,'[4]2021.05'!$E$5:$F$203,2,0)</f>
        <v>#N/A</v>
      </c>
      <c r="Z106" s="2">
        <f t="shared" si="72"/>
        <v>486.728</v>
      </c>
      <c r="AA106" s="2">
        <f t="shared" si="73"/>
        <v>0</v>
      </c>
      <c r="AB106" s="2">
        <f t="shared" si="74"/>
        <v>243.36</v>
      </c>
      <c r="AC106" s="35" t="str">
        <f>VLOOKUP(C106,[7]export!$B$1:$I$388,8,0)</f>
        <v>243.36</v>
      </c>
      <c r="AD106" s="2">
        <f>VLOOKUP(C106,[8]Sheet1!$B$1:$K$500,9,0)</f>
        <v>9.13</v>
      </c>
      <c r="AE106" s="2">
        <f t="shared" si="75"/>
        <v>0</v>
      </c>
      <c r="AF106" s="2">
        <f>VLOOKUP(C106,'2021.06'!$C$2:$M$500,9,0)</f>
        <v>424.17</v>
      </c>
      <c r="AG106" s="2">
        <f>VLOOKUP(D106,'2021.07'!$D$2:$M$435,7,0)</f>
        <v>21.301</v>
      </c>
      <c r="AH106" s="2">
        <f t="shared" si="67"/>
        <v>0</v>
      </c>
      <c r="AJ106" s="2" t="str">
        <f>VLOOKUP(D106,[9]Sheet1!$C$1:$H$500,6,0)</f>
        <v>正常应缴</v>
      </c>
    </row>
    <row r="107" ht="20" customHeight="1" spans="1:36">
      <c r="A107" s="10">
        <f t="shared" si="71"/>
        <v>104</v>
      </c>
      <c r="B107" s="15"/>
      <c r="C107" s="11" t="s">
        <v>746</v>
      </c>
      <c r="D107" s="11" t="s">
        <v>747</v>
      </c>
      <c r="E107" s="12">
        <v>3245.4</v>
      </c>
      <c r="F107" s="11">
        <v>3042.05</v>
      </c>
      <c r="G107" s="11">
        <v>3043</v>
      </c>
      <c r="H107" s="13">
        <v>5228.42</v>
      </c>
      <c r="I107" s="12">
        <f t="shared" si="68"/>
        <v>58.42</v>
      </c>
      <c r="J107" s="12">
        <f>VLOOKUP(C107,[10]补收!$G$2454:$H$2869,2,0)</f>
        <v>21.96</v>
      </c>
      <c r="K107" s="11">
        <f t="shared" si="54"/>
        <v>486.728</v>
      </c>
      <c r="L107" s="11">
        <f t="shared" si="55"/>
        <v>21.301</v>
      </c>
      <c r="M107" s="13">
        <f t="shared" si="56"/>
        <v>444.42</v>
      </c>
      <c r="N107" s="13"/>
      <c r="O107" s="13">
        <f t="shared" si="57"/>
        <v>1032.829</v>
      </c>
      <c r="P107" s="11">
        <v>0</v>
      </c>
      <c r="Q107" s="11">
        <f t="shared" si="58"/>
        <v>243.36</v>
      </c>
      <c r="R107" s="11">
        <f t="shared" si="59"/>
        <v>9.13</v>
      </c>
      <c r="S107" s="13">
        <f t="shared" si="60"/>
        <v>104.57</v>
      </c>
      <c r="T107" s="13"/>
      <c r="U107" s="11">
        <f t="shared" si="61"/>
        <v>357.06</v>
      </c>
      <c r="V107" s="11">
        <f t="shared" si="62"/>
        <v>1389.889</v>
      </c>
      <c r="W107" s="11"/>
      <c r="X107" s="2" t="str">
        <f>VLOOKUP(D107,[3]汇总!I$2:J$326,2,0)</f>
        <v>√</v>
      </c>
      <c r="Y107" s="2">
        <f>VLOOKUP(D107,'[4]2021.05'!$E$5:$F$203,2,0)</f>
        <v>4180</v>
      </c>
      <c r="Z107" s="2">
        <f t="shared" si="72"/>
        <v>486.728</v>
      </c>
      <c r="AA107" s="2">
        <f t="shared" si="73"/>
        <v>0</v>
      </c>
      <c r="AB107" s="2">
        <f t="shared" si="74"/>
        <v>243.36</v>
      </c>
      <c r="AC107" s="35" t="str">
        <f>VLOOKUP(C107,[7]export!$B$1:$I$388,8,0)</f>
        <v>243.36</v>
      </c>
      <c r="AD107" s="2">
        <f>VLOOKUP(C107,[8]Sheet1!$B$1:$K$500,9,0)</f>
        <v>9.13</v>
      </c>
      <c r="AE107" s="2">
        <f t="shared" si="75"/>
        <v>0</v>
      </c>
      <c r="AF107" s="2">
        <f>VLOOKUP(C107,'2021.06'!$C$2:$M$500,9,0)</f>
        <v>424.17</v>
      </c>
      <c r="AG107" s="2">
        <f>VLOOKUP(D107,'2021.07'!$D$2:$M$435,7,0)</f>
        <v>21.301</v>
      </c>
      <c r="AH107" s="2">
        <f t="shared" si="67"/>
        <v>0</v>
      </c>
      <c r="AJ107" s="2" t="str">
        <f>VLOOKUP(D107,[9]Sheet1!$C$1:$H$500,6,0)</f>
        <v>正常应缴</v>
      </c>
    </row>
    <row r="108" ht="20" customHeight="1" spans="1:36">
      <c r="A108" s="10">
        <f t="shared" si="71"/>
        <v>105</v>
      </c>
      <c r="B108" s="15"/>
      <c r="C108" s="11" t="s">
        <v>750</v>
      </c>
      <c r="D108" s="213" t="s">
        <v>751</v>
      </c>
      <c r="E108" s="12">
        <v>3245.4</v>
      </c>
      <c r="F108" s="11">
        <v>3042.05</v>
      </c>
      <c r="G108" s="11">
        <v>3043</v>
      </c>
      <c r="H108" s="13">
        <v>5228.42</v>
      </c>
      <c r="I108" s="12">
        <f t="shared" si="68"/>
        <v>58.42</v>
      </c>
      <c r="J108" s="12">
        <f>VLOOKUP(C108,[10]补收!$G$2454:$H$2869,2,0)</f>
        <v>21.96</v>
      </c>
      <c r="K108" s="11">
        <f t="shared" si="54"/>
        <v>486.728</v>
      </c>
      <c r="L108" s="11">
        <f t="shared" si="55"/>
        <v>21.301</v>
      </c>
      <c r="M108" s="13">
        <f t="shared" si="56"/>
        <v>444.42</v>
      </c>
      <c r="N108" s="13"/>
      <c r="O108" s="13">
        <f t="shared" si="57"/>
        <v>1032.829</v>
      </c>
      <c r="P108" s="11">
        <v>0</v>
      </c>
      <c r="Q108" s="11">
        <f t="shared" si="58"/>
        <v>243.36</v>
      </c>
      <c r="R108" s="11">
        <f t="shared" si="59"/>
        <v>9.13</v>
      </c>
      <c r="S108" s="13">
        <f t="shared" si="60"/>
        <v>104.57</v>
      </c>
      <c r="T108" s="13"/>
      <c r="U108" s="11">
        <f t="shared" si="61"/>
        <v>357.06</v>
      </c>
      <c r="V108" s="11">
        <f t="shared" si="62"/>
        <v>1389.889</v>
      </c>
      <c r="W108" s="11"/>
      <c r="X108" s="2" t="str">
        <f>VLOOKUP(D108,[3]汇总!I$2:J$326,2,0)</f>
        <v>√</v>
      </c>
      <c r="Y108" s="2" t="e">
        <f>VLOOKUP(D108,'[4]2021.05'!$E$5:$F$203,2,0)</f>
        <v>#N/A</v>
      </c>
      <c r="Z108" s="2">
        <f t="shared" si="72"/>
        <v>486.728</v>
      </c>
      <c r="AA108" s="2">
        <f t="shared" si="73"/>
        <v>0</v>
      </c>
      <c r="AB108" s="2">
        <f t="shared" si="74"/>
        <v>243.36</v>
      </c>
      <c r="AC108" s="35" t="str">
        <f>VLOOKUP(C108,[7]export!$B$1:$I$388,8,0)</f>
        <v>243.36</v>
      </c>
      <c r="AD108" s="2">
        <f>VLOOKUP(C108,[8]Sheet1!$B$1:$K$500,9,0)</f>
        <v>9.13</v>
      </c>
      <c r="AE108" s="2">
        <f t="shared" si="75"/>
        <v>0</v>
      </c>
      <c r="AF108" s="2">
        <f>VLOOKUP(C108,'2021.06'!$C$2:$M$500,9,0)</f>
        <v>424.17</v>
      </c>
      <c r="AG108" s="2">
        <f>VLOOKUP(D108,'2021.07'!$D$2:$M$435,7,0)</f>
        <v>21.301</v>
      </c>
      <c r="AH108" s="2">
        <f t="shared" si="67"/>
        <v>0</v>
      </c>
      <c r="AJ108" s="2" t="str">
        <f>VLOOKUP(D108,[9]Sheet1!$C$1:$H$500,6,0)</f>
        <v>正常应缴</v>
      </c>
    </row>
    <row r="109" ht="20" customHeight="1" spans="1:36">
      <c r="A109" s="10">
        <f t="shared" si="71"/>
        <v>106</v>
      </c>
      <c r="B109" s="15"/>
      <c r="C109" s="11" t="s">
        <v>787</v>
      </c>
      <c r="D109" s="11" t="s">
        <v>788</v>
      </c>
      <c r="E109" s="12">
        <v>3245.4</v>
      </c>
      <c r="F109" s="17">
        <v>3042.05</v>
      </c>
      <c r="G109" s="17">
        <v>3043</v>
      </c>
      <c r="H109" s="13">
        <v>5228.42</v>
      </c>
      <c r="I109" s="12">
        <f t="shared" si="68"/>
        <v>58.42</v>
      </c>
      <c r="J109" s="12">
        <f>VLOOKUP(C109,[10]补收!$G$2454:$H$2869,2,0)</f>
        <v>18.3</v>
      </c>
      <c r="K109" s="11">
        <f t="shared" si="54"/>
        <v>486.728</v>
      </c>
      <c r="L109" s="11">
        <f t="shared" si="55"/>
        <v>21.301</v>
      </c>
      <c r="M109" s="13">
        <f t="shared" si="56"/>
        <v>444.42</v>
      </c>
      <c r="N109" s="13"/>
      <c r="O109" s="13">
        <f t="shared" si="57"/>
        <v>1029.169</v>
      </c>
      <c r="P109" s="11">
        <v>0</v>
      </c>
      <c r="Q109" s="11">
        <f t="shared" si="58"/>
        <v>243.36</v>
      </c>
      <c r="R109" s="11">
        <f t="shared" si="59"/>
        <v>9.13</v>
      </c>
      <c r="S109" s="13">
        <f t="shared" si="60"/>
        <v>104.57</v>
      </c>
      <c r="T109" s="13"/>
      <c r="U109" s="11">
        <f t="shared" si="61"/>
        <v>357.06</v>
      </c>
      <c r="V109" s="11">
        <f t="shared" si="62"/>
        <v>1386.229</v>
      </c>
      <c r="W109" s="11"/>
      <c r="X109" s="2" t="str">
        <f>VLOOKUP(D109,[3]汇总!I$2:J$326,2,0)</f>
        <v>√</v>
      </c>
      <c r="Y109" s="2" t="e">
        <f>VLOOKUP(D109,'[4]2021.05'!$E$5:$F$203,2,0)</f>
        <v>#N/A</v>
      </c>
      <c r="Z109" s="2">
        <f t="shared" si="72"/>
        <v>486.728</v>
      </c>
      <c r="AA109" s="2">
        <f t="shared" si="73"/>
        <v>0</v>
      </c>
      <c r="AB109" s="2">
        <f t="shared" si="74"/>
        <v>243.36</v>
      </c>
      <c r="AC109" s="35" t="str">
        <f>VLOOKUP(C109,[7]export!$B$1:$I$388,8,0)</f>
        <v>243.36</v>
      </c>
      <c r="AD109" s="2">
        <f>VLOOKUP(C109,[8]Sheet1!$B$1:$K$500,9,0)</f>
        <v>9.13</v>
      </c>
      <c r="AE109" s="2">
        <f t="shared" si="75"/>
        <v>0</v>
      </c>
      <c r="AF109" s="2">
        <f>VLOOKUP(C109,'2021.06'!$C$2:$M$500,9,0)</f>
        <v>424.17</v>
      </c>
      <c r="AG109" s="2">
        <f>VLOOKUP(D109,'2021.07'!$D$2:$M$435,7,0)</f>
        <v>21.301</v>
      </c>
      <c r="AH109" s="2">
        <f t="shared" si="67"/>
        <v>0</v>
      </c>
      <c r="AJ109" s="2" t="str">
        <f>VLOOKUP(D109,[9]Sheet1!$C$1:$H$500,6,0)</f>
        <v>正常应缴</v>
      </c>
    </row>
    <row r="110" ht="20" customHeight="1" spans="1:36">
      <c r="A110" s="10">
        <f t="shared" si="71"/>
        <v>107</v>
      </c>
      <c r="B110" s="15"/>
      <c r="C110" s="11" t="s">
        <v>789</v>
      </c>
      <c r="D110" s="11" t="s">
        <v>790</v>
      </c>
      <c r="E110" s="12">
        <v>3245.4</v>
      </c>
      <c r="F110" s="17">
        <v>3042.05</v>
      </c>
      <c r="G110" s="17">
        <v>3043</v>
      </c>
      <c r="H110" s="13">
        <v>5228.42</v>
      </c>
      <c r="I110" s="12">
        <f t="shared" si="68"/>
        <v>58.42</v>
      </c>
      <c r="J110" s="12">
        <f>VLOOKUP(C110,[10]补收!$G$2454:$H$2869,2,0)</f>
        <v>18.3</v>
      </c>
      <c r="K110" s="11">
        <f t="shared" si="54"/>
        <v>486.728</v>
      </c>
      <c r="L110" s="11">
        <f t="shared" si="55"/>
        <v>21.301</v>
      </c>
      <c r="M110" s="13">
        <f t="shared" si="56"/>
        <v>444.42</v>
      </c>
      <c r="N110" s="13"/>
      <c r="O110" s="13">
        <f t="shared" si="57"/>
        <v>1029.169</v>
      </c>
      <c r="P110" s="11">
        <v>0</v>
      </c>
      <c r="Q110" s="11">
        <f t="shared" si="58"/>
        <v>243.36</v>
      </c>
      <c r="R110" s="11">
        <f t="shared" si="59"/>
        <v>9.13</v>
      </c>
      <c r="S110" s="13">
        <f t="shared" si="60"/>
        <v>104.57</v>
      </c>
      <c r="T110" s="13"/>
      <c r="U110" s="11">
        <f t="shared" si="61"/>
        <v>357.06</v>
      </c>
      <c r="V110" s="11">
        <f t="shared" si="62"/>
        <v>1386.229</v>
      </c>
      <c r="W110" s="11"/>
      <c r="X110" s="2" t="str">
        <f>VLOOKUP(D110,[3]汇总!I$2:J$326,2,0)</f>
        <v>√</v>
      </c>
      <c r="Y110" s="2" t="e">
        <f>VLOOKUP(D110,'[4]2021.05'!$E$5:$F$203,2,0)</f>
        <v>#N/A</v>
      </c>
      <c r="Z110" s="2">
        <f t="shared" si="72"/>
        <v>486.728</v>
      </c>
      <c r="AA110" s="2">
        <f t="shared" si="73"/>
        <v>0</v>
      </c>
      <c r="AB110" s="2">
        <f t="shared" si="74"/>
        <v>243.36</v>
      </c>
      <c r="AC110" s="35" t="str">
        <f>VLOOKUP(C110,[7]export!$B$1:$I$388,8,0)</f>
        <v>243.36</v>
      </c>
      <c r="AD110" s="2">
        <f>VLOOKUP(C110,[8]Sheet1!$B$1:$K$500,9,0)</f>
        <v>9.13</v>
      </c>
      <c r="AE110" s="2">
        <f t="shared" si="75"/>
        <v>0</v>
      </c>
      <c r="AF110" s="2">
        <f>VLOOKUP(C110,'2021.06'!$C$2:$M$500,9,0)</f>
        <v>424.17</v>
      </c>
      <c r="AG110" s="2">
        <f>VLOOKUP(D110,'2021.07'!$D$2:$M$435,7,0)</f>
        <v>21.301</v>
      </c>
      <c r="AH110" s="2">
        <f t="shared" si="67"/>
        <v>0</v>
      </c>
      <c r="AJ110" s="2" t="str">
        <f>VLOOKUP(D110,[9]Sheet1!$C$1:$H$500,6,0)</f>
        <v>正常应缴</v>
      </c>
    </row>
    <row r="111" ht="20" customHeight="1" spans="1:36">
      <c r="A111" s="10">
        <f t="shared" si="71"/>
        <v>108</v>
      </c>
      <c r="B111" s="15"/>
      <c r="C111" s="11" t="s">
        <v>791</v>
      </c>
      <c r="D111" s="11" t="s">
        <v>792</v>
      </c>
      <c r="E111" s="12">
        <v>3245.4</v>
      </c>
      <c r="F111" s="17">
        <v>3042.05</v>
      </c>
      <c r="G111" s="17">
        <v>3043</v>
      </c>
      <c r="H111" s="13">
        <v>5228.42</v>
      </c>
      <c r="I111" s="12">
        <f t="shared" si="68"/>
        <v>58.42</v>
      </c>
      <c r="J111" s="12">
        <f>VLOOKUP(C111,[10]补收!$G$2454:$H$2869,2,0)</f>
        <v>18.3</v>
      </c>
      <c r="K111" s="11">
        <f t="shared" si="54"/>
        <v>486.728</v>
      </c>
      <c r="L111" s="11">
        <f t="shared" si="55"/>
        <v>21.301</v>
      </c>
      <c r="M111" s="13">
        <f t="shared" si="56"/>
        <v>444.42</v>
      </c>
      <c r="N111" s="13"/>
      <c r="O111" s="13">
        <f t="shared" si="57"/>
        <v>1029.169</v>
      </c>
      <c r="P111" s="11">
        <v>0</v>
      </c>
      <c r="Q111" s="11">
        <f t="shared" si="58"/>
        <v>243.36</v>
      </c>
      <c r="R111" s="11">
        <f t="shared" si="59"/>
        <v>9.13</v>
      </c>
      <c r="S111" s="13">
        <f t="shared" si="60"/>
        <v>104.57</v>
      </c>
      <c r="T111" s="13"/>
      <c r="U111" s="11">
        <f t="shared" si="61"/>
        <v>357.06</v>
      </c>
      <c r="V111" s="11">
        <f t="shared" si="62"/>
        <v>1386.229</v>
      </c>
      <c r="W111" s="11"/>
      <c r="X111" s="2" t="str">
        <f>VLOOKUP(D111,[3]汇总!I$2:J$326,2,0)</f>
        <v>√</v>
      </c>
      <c r="Y111" s="2" t="e">
        <f>VLOOKUP(D111,'[4]2021.05'!$E$5:$F$203,2,0)</f>
        <v>#N/A</v>
      </c>
      <c r="Z111" s="2">
        <f t="shared" si="72"/>
        <v>486.728</v>
      </c>
      <c r="AA111" s="2">
        <f t="shared" si="73"/>
        <v>0</v>
      </c>
      <c r="AB111" s="2">
        <f t="shared" si="74"/>
        <v>243.36</v>
      </c>
      <c r="AC111" s="35" t="str">
        <f>VLOOKUP(C111,[7]export!$B$1:$I$388,8,0)</f>
        <v>243.36</v>
      </c>
      <c r="AD111" s="2">
        <f>VLOOKUP(C111,[8]Sheet1!$B$1:$K$500,9,0)</f>
        <v>9.13</v>
      </c>
      <c r="AE111" s="2">
        <f t="shared" si="75"/>
        <v>0</v>
      </c>
      <c r="AF111" s="2">
        <f>VLOOKUP(C111,'2021.06'!$C$2:$M$500,9,0)</f>
        <v>424.17</v>
      </c>
      <c r="AG111" s="2">
        <f>VLOOKUP(D111,'2021.07'!$D$2:$M$435,7,0)</f>
        <v>21.301</v>
      </c>
      <c r="AH111" s="2">
        <f t="shared" si="67"/>
        <v>0</v>
      </c>
      <c r="AJ111" s="2" t="str">
        <f>VLOOKUP(D111,[9]Sheet1!$C$1:$H$500,6,0)</f>
        <v>正常应缴</v>
      </c>
    </row>
    <row r="112" ht="20" customHeight="1" spans="1:36">
      <c r="A112" s="10">
        <f t="shared" si="71"/>
        <v>109</v>
      </c>
      <c r="B112" s="15"/>
      <c r="C112" s="11" t="s">
        <v>793</v>
      </c>
      <c r="D112" s="11" t="s">
        <v>794</v>
      </c>
      <c r="E112" s="12">
        <v>3245.4</v>
      </c>
      <c r="F112" s="17">
        <v>3042.05</v>
      </c>
      <c r="G112" s="17">
        <v>3043</v>
      </c>
      <c r="H112" s="13">
        <v>5228.42</v>
      </c>
      <c r="I112" s="12">
        <f t="shared" si="68"/>
        <v>58.42</v>
      </c>
      <c r="J112" s="12">
        <f>VLOOKUP(C112,[10]补收!$G$2454:$H$2869,2,0)</f>
        <v>18.3</v>
      </c>
      <c r="K112" s="11">
        <f t="shared" si="54"/>
        <v>486.728</v>
      </c>
      <c r="L112" s="11">
        <f t="shared" si="55"/>
        <v>21.301</v>
      </c>
      <c r="M112" s="13">
        <f t="shared" si="56"/>
        <v>444.42</v>
      </c>
      <c r="N112" s="13"/>
      <c r="O112" s="13">
        <f t="shared" si="57"/>
        <v>1029.169</v>
      </c>
      <c r="P112" s="11">
        <v>0</v>
      </c>
      <c r="Q112" s="11">
        <f t="shared" si="58"/>
        <v>243.36</v>
      </c>
      <c r="R112" s="11">
        <f t="shared" si="59"/>
        <v>9.13</v>
      </c>
      <c r="S112" s="13">
        <f t="shared" si="60"/>
        <v>104.57</v>
      </c>
      <c r="T112" s="13"/>
      <c r="U112" s="11">
        <f t="shared" si="61"/>
        <v>357.06</v>
      </c>
      <c r="V112" s="11">
        <f t="shared" si="62"/>
        <v>1386.229</v>
      </c>
      <c r="W112" s="11"/>
      <c r="X112" s="2" t="str">
        <f>VLOOKUP(D112,[3]汇总!I$2:J$326,2,0)</f>
        <v>√</v>
      </c>
      <c r="Y112" s="2">
        <f>VLOOKUP(D112,'[4]2021.05'!$E$5:$F$203,2,0)</f>
        <v>4180</v>
      </c>
      <c r="Z112" s="2">
        <f t="shared" si="72"/>
        <v>486.728</v>
      </c>
      <c r="AA112" s="2">
        <f t="shared" si="73"/>
        <v>0</v>
      </c>
      <c r="AB112" s="2">
        <f t="shared" si="74"/>
        <v>243.36</v>
      </c>
      <c r="AC112" s="35" t="str">
        <f>VLOOKUP(C112,[7]export!$B$1:$I$388,8,0)</f>
        <v>243.36</v>
      </c>
      <c r="AD112" s="2">
        <f>VLOOKUP(C112,[8]Sheet1!$B$1:$K$500,9,0)</f>
        <v>9.13</v>
      </c>
      <c r="AE112" s="2">
        <f t="shared" si="75"/>
        <v>0</v>
      </c>
      <c r="AF112" s="2">
        <f>VLOOKUP(C112,'2021.06'!$C$2:$M$500,9,0)</f>
        <v>424.17</v>
      </c>
      <c r="AG112" s="2">
        <f>VLOOKUP(D112,'2021.07'!$D$2:$M$435,7,0)</f>
        <v>21.301</v>
      </c>
      <c r="AH112" s="2">
        <f t="shared" si="67"/>
        <v>0</v>
      </c>
      <c r="AJ112" s="2" t="str">
        <f>VLOOKUP(D112,[9]Sheet1!$C$1:$H$500,6,0)</f>
        <v>正常应缴</v>
      </c>
    </row>
    <row r="113" ht="20" customHeight="1" spans="1:36">
      <c r="A113" s="10">
        <f t="shared" si="71"/>
        <v>110</v>
      </c>
      <c r="B113" s="15"/>
      <c r="C113" s="11" t="s">
        <v>795</v>
      </c>
      <c r="D113" s="11" t="s">
        <v>796</v>
      </c>
      <c r="E113" s="12">
        <v>3245.4</v>
      </c>
      <c r="F113" s="17">
        <v>3042.05</v>
      </c>
      <c r="G113" s="17">
        <v>3043</v>
      </c>
      <c r="H113" s="13">
        <v>5228.42</v>
      </c>
      <c r="I113" s="12">
        <f t="shared" si="68"/>
        <v>58.42</v>
      </c>
      <c r="J113" s="12">
        <f>VLOOKUP(C113,[10]补收!$G$2454:$H$2869,2,0)</f>
        <v>18.3</v>
      </c>
      <c r="K113" s="11">
        <f t="shared" si="54"/>
        <v>486.728</v>
      </c>
      <c r="L113" s="11">
        <f t="shared" si="55"/>
        <v>21.301</v>
      </c>
      <c r="M113" s="13">
        <f t="shared" si="56"/>
        <v>444.42</v>
      </c>
      <c r="N113" s="13"/>
      <c r="O113" s="13">
        <f t="shared" si="57"/>
        <v>1029.169</v>
      </c>
      <c r="P113" s="11">
        <v>0</v>
      </c>
      <c r="Q113" s="11">
        <f t="shared" si="58"/>
        <v>243.36</v>
      </c>
      <c r="R113" s="11">
        <f t="shared" si="59"/>
        <v>9.13</v>
      </c>
      <c r="S113" s="13">
        <f t="shared" si="60"/>
        <v>104.57</v>
      </c>
      <c r="T113" s="13"/>
      <c r="U113" s="11">
        <f t="shared" si="61"/>
        <v>357.06</v>
      </c>
      <c r="V113" s="11">
        <f t="shared" si="62"/>
        <v>1386.229</v>
      </c>
      <c r="W113" s="11"/>
      <c r="X113" s="2" t="e">
        <f>VLOOKUP(D113,[3]汇总!I$2:J$326,2,0)</f>
        <v>#REF!</v>
      </c>
      <c r="Y113" s="2" t="e">
        <f>VLOOKUP(D113,'[4]2021.05'!$E$5:$F$203,2,0)</f>
        <v>#N/A</v>
      </c>
      <c r="Z113" s="2">
        <f t="shared" si="72"/>
        <v>486.728</v>
      </c>
      <c r="AA113" s="2">
        <f t="shared" si="73"/>
        <v>0</v>
      </c>
      <c r="AB113" s="2">
        <f t="shared" si="74"/>
        <v>243.36</v>
      </c>
      <c r="AC113" s="35" t="str">
        <f>VLOOKUP(C113,[7]export!$B$1:$I$388,8,0)</f>
        <v>243.36</v>
      </c>
      <c r="AD113" s="2">
        <f>VLOOKUP(C113,[8]Sheet1!$B$1:$K$500,9,0)</f>
        <v>9.13</v>
      </c>
      <c r="AE113" s="2">
        <f t="shared" si="75"/>
        <v>0</v>
      </c>
      <c r="AF113" s="2">
        <f>VLOOKUP(C113,'2021.06'!$C$2:$M$500,9,0)</f>
        <v>424.17</v>
      </c>
      <c r="AG113" s="2">
        <f>VLOOKUP(D113,'2021.07'!$D$2:$M$435,7,0)</f>
        <v>21.301</v>
      </c>
      <c r="AH113" s="2">
        <f t="shared" si="67"/>
        <v>0</v>
      </c>
      <c r="AJ113" s="2" t="str">
        <f>VLOOKUP(D113,[9]Sheet1!$C$1:$H$500,6,0)</f>
        <v>正常应缴</v>
      </c>
    </row>
    <row r="114" ht="20" customHeight="1" spans="1:36">
      <c r="A114" s="10">
        <f t="shared" si="71"/>
        <v>111</v>
      </c>
      <c r="B114" s="15"/>
      <c r="C114" s="11" t="s">
        <v>863</v>
      </c>
      <c r="D114" s="11" t="s">
        <v>864</v>
      </c>
      <c r="E114" s="12">
        <v>3245.4</v>
      </c>
      <c r="F114" s="17">
        <v>3042.05</v>
      </c>
      <c r="G114" s="11">
        <v>3043</v>
      </c>
      <c r="H114" s="13">
        <v>5228.42</v>
      </c>
      <c r="I114" s="12">
        <f t="shared" si="68"/>
        <v>58.42</v>
      </c>
      <c r="J114" s="12">
        <f>VLOOKUP(C114,[10]补收!$G$2454:$H$2869,2,0)</f>
        <v>14.64</v>
      </c>
      <c r="K114" s="11">
        <f t="shared" si="54"/>
        <v>486.728</v>
      </c>
      <c r="L114" s="11">
        <f t="shared" si="55"/>
        <v>21.301</v>
      </c>
      <c r="M114" s="13">
        <f t="shared" si="56"/>
        <v>444.42</v>
      </c>
      <c r="N114" s="13"/>
      <c r="O114" s="13">
        <f t="shared" si="57"/>
        <v>1025.509</v>
      </c>
      <c r="P114" s="11">
        <v>0</v>
      </c>
      <c r="Q114" s="11">
        <f t="shared" si="58"/>
        <v>243.36</v>
      </c>
      <c r="R114" s="11">
        <f t="shared" si="59"/>
        <v>9.13</v>
      </c>
      <c r="S114" s="13">
        <f t="shared" si="60"/>
        <v>104.57</v>
      </c>
      <c r="T114" s="13"/>
      <c r="U114" s="11">
        <f t="shared" si="61"/>
        <v>357.06</v>
      </c>
      <c r="V114" s="11">
        <f t="shared" si="62"/>
        <v>1382.569</v>
      </c>
      <c r="W114" s="11"/>
      <c r="Y114" s="2" t="e">
        <f>VLOOKUP(D114,'[4]2021.05'!$E$5:$F$203,2,0)</f>
        <v>#N/A</v>
      </c>
      <c r="Z114" s="2">
        <f t="shared" si="72"/>
        <v>486.728</v>
      </c>
      <c r="AA114" s="2">
        <f t="shared" si="73"/>
        <v>0</v>
      </c>
      <c r="AB114" s="2">
        <f t="shared" si="74"/>
        <v>243.36</v>
      </c>
      <c r="AC114" s="35" t="str">
        <f>VLOOKUP(C114,[7]export!$B$1:$I$388,8,0)</f>
        <v>243.36</v>
      </c>
      <c r="AD114" s="2">
        <f>VLOOKUP(C114,[8]Sheet1!$B$1:$K$500,9,0)</f>
        <v>9.13</v>
      </c>
      <c r="AE114" s="2">
        <f t="shared" si="75"/>
        <v>0</v>
      </c>
      <c r="AF114" s="2">
        <f>VLOOKUP(C114,'2021.06'!$C$2:$M$500,9,0)</f>
        <v>424.17</v>
      </c>
      <c r="AG114" s="2">
        <f>VLOOKUP(D114,'2021.07'!$D$2:$M$435,7,0)</f>
        <v>21.301</v>
      </c>
      <c r="AH114" s="2">
        <f t="shared" si="67"/>
        <v>0</v>
      </c>
      <c r="AJ114" s="2" t="str">
        <f>VLOOKUP(D114,[9]Sheet1!$C$1:$H$500,6,0)</f>
        <v>正常应缴</v>
      </c>
    </row>
    <row r="115" ht="20" customHeight="1" spans="1:36">
      <c r="A115" s="10">
        <f t="shared" si="71"/>
        <v>112</v>
      </c>
      <c r="B115" s="15"/>
      <c r="C115" s="29" t="s">
        <v>931</v>
      </c>
      <c r="D115" s="29" t="s">
        <v>932</v>
      </c>
      <c r="E115" s="12">
        <v>3245.4</v>
      </c>
      <c r="F115" s="17">
        <v>3042.05</v>
      </c>
      <c r="G115" s="11">
        <v>3043</v>
      </c>
      <c r="H115" s="13">
        <v>5228.42</v>
      </c>
      <c r="I115" s="12">
        <f t="shared" si="68"/>
        <v>58.42</v>
      </c>
      <c r="J115" s="12">
        <f>VLOOKUP(C115,[10]补收!$G$2454:$H$2869,2,0)</f>
        <v>10.98</v>
      </c>
      <c r="K115" s="11">
        <f t="shared" si="54"/>
        <v>486.728</v>
      </c>
      <c r="L115" s="11">
        <f t="shared" si="55"/>
        <v>21.301</v>
      </c>
      <c r="M115" s="13">
        <f t="shared" si="56"/>
        <v>444.42</v>
      </c>
      <c r="N115" s="13"/>
      <c r="O115" s="13">
        <f t="shared" si="57"/>
        <v>1021.849</v>
      </c>
      <c r="P115" s="11">
        <v>0</v>
      </c>
      <c r="Q115" s="11">
        <f t="shared" si="58"/>
        <v>243.36</v>
      </c>
      <c r="R115" s="11">
        <f t="shared" si="59"/>
        <v>9.13</v>
      </c>
      <c r="S115" s="13">
        <f t="shared" si="60"/>
        <v>104.57</v>
      </c>
      <c r="T115" s="13"/>
      <c r="U115" s="11">
        <f t="shared" si="61"/>
        <v>357.06</v>
      </c>
      <c r="V115" s="11">
        <f t="shared" si="62"/>
        <v>1378.909</v>
      </c>
      <c r="W115" s="11"/>
      <c r="Z115" s="2">
        <f t="shared" si="72"/>
        <v>486.728</v>
      </c>
      <c r="AA115" s="2">
        <f t="shared" si="73"/>
        <v>0</v>
      </c>
      <c r="AB115" s="2">
        <f t="shared" si="74"/>
        <v>243.36</v>
      </c>
      <c r="AC115" s="35" t="str">
        <f>VLOOKUP(C115,[7]export!$B$1:$I$388,8,0)</f>
        <v>243.36</v>
      </c>
      <c r="AD115" s="2">
        <f>VLOOKUP(C115,[8]Sheet1!$B$1:$K$500,9,0)</f>
        <v>9.13</v>
      </c>
      <c r="AE115" s="2">
        <f t="shared" si="75"/>
        <v>0</v>
      </c>
      <c r="AF115" s="2">
        <f>VLOOKUP(C115,'2021.06'!$C$2:$M$500,9,0)</f>
        <v>424.17</v>
      </c>
      <c r="AG115" s="2">
        <f>VLOOKUP(D115,'2021.07'!$D$2:$M$435,7,0)</f>
        <v>21.301</v>
      </c>
      <c r="AH115" s="2">
        <f t="shared" si="67"/>
        <v>0</v>
      </c>
      <c r="AJ115" s="2" t="str">
        <f>VLOOKUP(D115,[9]Sheet1!$C$1:$H$500,6,0)</f>
        <v>正常应缴</v>
      </c>
    </row>
    <row r="116" ht="20" customHeight="1" spans="1:36">
      <c r="A116" s="10">
        <f t="shared" si="71"/>
        <v>113</v>
      </c>
      <c r="B116" s="15"/>
      <c r="C116" s="29" t="s">
        <v>933</v>
      </c>
      <c r="D116" s="29" t="s">
        <v>934</v>
      </c>
      <c r="E116" s="12">
        <v>3245.4</v>
      </c>
      <c r="F116" s="17">
        <v>3042.05</v>
      </c>
      <c r="G116" s="11">
        <v>3043</v>
      </c>
      <c r="H116" s="13">
        <v>0</v>
      </c>
      <c r="I116" s="12">
        <f t="shared" si="68"/>
        <v>58.42</v>
      </c>
      <c r="J116" s="12">
        <f>VLOOKUP(C116,[10]补收!$G$2454:$H$2869,2,0)</f>
        <v>10.98</v>
      </c>
      <c r="K116" s="11">
        <f t="shared" si="54"/>
        <v>486.728</v>
      </c>
      <c r="L116" s="11">
        <f t="shared" si="55"/>
        <v>21.301</v>
      </c>
      <c r="M116" s="13">
        <v>0</v>
      </c>
      <c r="N116" s="13"/>
      <c r="O116" s="13">
        <f t="shared" si="57"/>
        <v>577.429</v>
      </c>
      <c r="P116" s="11">
        <v>0</v>
      </c>
      <c r="Q116" s="11">
        <f t="shared" si="58"/>
        <v>243.36</v>
      </c>
      <c r="R116" s="11">
        <f t="shared" si="59"/>
        <v>9.13</v>
      </c>
      <c r="S116" s="13">
        <v>0</v>
      </c>
      <c r="T116" s="13"/>
      <c r="U116" s="11">
        <f t="shared" si="61"/>
        <v>252.49</v>
      </c>
      <c r="V116" s="11">
        <f t="shared" si="62"/>
        <v>829.919</v>
      </c>
      <c r="W116" s="11"/>
      <c r="Z116" s="2">
        <f t="shared" si="72"/>
        <v>486.728</v>
      </c>
      <c r="AA116" s="2">
        <f t="shared" si="73"/>
        <v>0</v>
      </c>
      <c r="AB116" s="2">
        <f t="shared" si="74"/>
        <v>243.36</v>
      </c>
      <c r="AC116" s="35" t="str">
        <f>VLOOKUP(C116,[7]export!$B$1:$I$388,8,0)</f>
        <v>243.36</v>
      </c>
      <c r="AD116" s="2">
        <f>VLOOKUP(C116,[8]Sheet1!$B$1:$K$500,9,0)</f>
        <v>9.13</v>
      </c>
      <c r="AE116" s="2">
        <f t="shared" si="75"/>
        <v>0</v>
      </c>
      <c r="AF116" s="2">
        <f>VLOOKUP(C116,'2021.06'!$C$2:$M$500,9,0)</f>
        <v>0</v>
      </c>
      <c r="AG116" s="2">
        <f>VLOOKUP(D116,'2021.07'!$D$2:$M$435,7,0)</f>
        <v>21.301</v>
      </c>
      <c r="AH116" s="2">
        <f t="shared" si="67"/>
        <v>0</v>
      </c>
      <c r="AJ116" s="2" t="str">
        <f>VLOOKUP(D116,[9]Sheet1!$C$1:$H$500,6,0)</f>
        <v>正常应缴</v>
      </c>
    </row>
    <row r="117" ht="20" customHeight="1" spans="1:36">
      <c r="A117" s="10"/>
      <c r="B117" s="15"/>
      <c r="C117" s="30" t="s">
        <v>1100</v>
      </c>
      <c r="D117" s="30" t="s">
        <v>1101</v>
      </c>
      <c r="E117" s="12">
        <v>3245.4</v>
      </c>
      <c r="F117" s="17">
        <v>3042.05</v>
      </c>
      <c r="G117" s="11">
        <v>3043</v>
      </c>
      <c r="H117" s="13">
        <v>5228.42</v>
      </c>
      <c r="I117" s="12">
        <f t="shared" si="68"/>
        <v>58.42</v>
      </c>
      <c r="J117" s="12">
        <f>VLOOKUP(C117,[10]补收!$G$2454:$H$2869,2,0)</f>
        <v>7.32</v>
      </c>
      <c r="K117" s="11">
        <f t="shared" si="54"/>
        <v>486.728</v>
      </c>
      <c r="L117" s="11">
        <f t="shared" si="55"/>
        <v>21.301</v>
      </c>
      <c r="M117" s="13">
        <f t="shared" ref="M117:M120" si="76">ROUND(H117*0.085,2)</f>
        <v>444.42</v>
      </c>
      <c r="N117" s="13"/>
      <c r="O117" s="13">
        <f t="shared" si="57"/>
        <v>1018.189</v>
      </c>
      <c r="P117" s="11">
        <v>0</v>
      </c>
      <c r="Q117" s="11">
        <f t="shared" si="58"/>
        <v>243.36</v>
      </c>
      <c r="R117" s="11">
        <f t="shared" si="59"/>
        <v>9.13</v>
      </c>
      <c r="S117" s="13">
        <f t="shared" ref="S117:S120" si="77">ROUND(H117*0.02,2)</f>
        <v>104.57</v>
      </c>
      <c r="T117" s="13"/>
      <c r="U117" s="11">
        <f t="shared" si="61"/>
        <v>357.06</v>
      </c>
      <c r="V117" s="11">
        <f t="shared" si="62"/>
        <v>1375.249</v>
      </c>
      <c r="W117" s="11"/>
      <c r="Z117" s="2">
        <f t="shared" si="72"/>
        <v>486.728</v>
      </c>
      <c r="AA117" s="2">
        <f t="shared" si="73"/>
        <v>0</v>
      </c>
      <c r="AC117" s="35" t="str">
        <f>VLOOKUP(C117,[7]export!$B$1:$I$388,8,0)</f>
        <v>243.36</v>
      </c>
      <c r="AD117" s="2">
        <f>VLOOKUP(C117,[8]Sheet1!$B$1:$K$500,9,0)</f>
        <v>9.13</v>
      </c>
      <c r="AE117" s="2">
        <f t="shared" si="75"/>
        <v>0</v>
      </c>
      <c r="AF117" s="2" t="e">
        <f>VLOOKUP(C117,'2021.06'!$C$2:$M$500,9,0)</f>
        <v>#N/A</v>
      </c>
      <c r="AG117" s="2">
        <f>VLOOKUP(D117,'2021.07'!$D$2:$M$435,7,0)</f>
        <v>21.301</v>
      </c>
      <c r="AH117" s="2">
        <f t="shared" si="67"/>
        <v>0</v>
      </c>
      <c r="AJ117" s="2" t="str">
        <f>VLOOKUP(D117,[9]Sheet1!$C$1:$H$500,6,0)</f>
        <v>正常应缴</v>
      </c>
    </row>
    <row r="118" ht="20" customHeight="1" spans="1:36">
      <c r="A118" s="10"/>
      <c r="B118" s="15"/>
      <c r="C118" s="30" t="s">
        <v>1102</v>
      </c>
      <c r="D118" s="30" t="s">
        <v>1103</v>
      </c>
      <c r="E118" s="12">
        <v>3245.4</v>
      </c>
      <c r="F118" s="17">
        <v>3042.05</v>
      </c>
      <c r="G118" s="11">
        <v>3043</v>
      </c>
      <c r="H118" s="13">
        <v>5228.42</v>
      </c>
      <c r="I118" s="12">
        <f t="shared" si="68"/>
        <v>58.42</v>
      </c>
      <c r="J118" s="12">
        <f>VLOOKUP(C118,[10]补收!$G$2454:$H$2869,2,0)</f>
        <v>7.32</v>
      </c>
      <c r="K118" s="11">
        <f t="shared" si="54"/>
        <v>486.728</v>
      </c>
      <c r="L118" s="11">
        <f t="shared" si="55"/>
        <v>21.301</v>
      </c>
      <c r="M118" s="13">
        <f t="shared" si="76"/>
        <v>444.42</v>
      </c>
      <c r="N118" s="13"/>
      <c r="O118" s="13">
        <f t="shared" si="57"/>
        <v>1018.189</v>
      </c>
      <c r="P118" s="11">
        <v>0</v>
      </c>
      <c r="Q118" s="11">
        <f t="shared" si="58"/>
        <v>243.36</v>
      </c>
      <c r="R118" s="11">
        <f t="shared" si="59"/>
        <v>9.13</v>
      </c>
      <c r="S118" s="13">
        <f t="shared" si="77"/>
        <v>104.57</v>
      </c>
      <c r="T118" s="13"/>
      <c r="U118" s="11">
        <f t="shared" si="61"/>
        <v>357.06</v>
      </c>
      <c r="V118" s="11">
        <f t="shared" si="62"/>
        <v>1375.249</v>
      </c>
      <c r="W118" s="11"/>
      <c r="Z118" s="2">
        <f t="shared" si="72"/>
        <v>486.728</v>
      </c>
      <c r="AA118" s="2">
        <f t="shared" si="73"/>
        <v>0</v>
      </c>
      <c r="AC118" s="35" t="str">
        <f>VLOOKUP(C118,[7]export!$B$1:$I$388,8,0)</f>
        <v>243.36</v>
      </c>
      <c r="AD118" s="2">
        <f>VLOOKUP(C118,[8]Sheet1!$B$1:$K$500,9,0)</f>
        <v>9.13</v>
      </c>
      <c r="AE118" s="2">
        <f t="shared" si="75"/>
        <v>0</v>
      </c>
      <c r="AF118" s="2" t="e">
        <f>VLOOKUP(C118,'2021.06'!$C$2:$M$500,9,0)</f>
        <v>#N/A</v>
      </c>
      <c r="AG118" s="2">
        <f>VLOOKUP(D118,'2021.07'!$D$2:$M$435,7,0)</f>
        <v>21.301</v>
      </c>
      <c r="AH118" s="2">
        <f t="shared" si="67"/>
        <v>0</v>
      </c>
      <c r="AJ118" s="2" t="str">
        <f>VLOOKUP(D118,[9]Sheet1!$C$1:$H$500,6,0)</f>
        <v>正常应缴</v>
      </c>
    </row>
    <row r="119" ht="20" customHeight="1" spans="1:36">
      <c r="A119" s="10"/>
      <c r="B119" s="15"/>
      <c r="C119" s="30" t="s">
        <v>1104</v>
      </c>
      <c r="D119" s="30" t="s">
        <v>1105</v>
      </c>
      <c r="E119" s="12">
        <v>3245.4</v>
      </c>
      <c r="F119" s="17">
        <v>3042.05</v>
      </c>
      <c r="G119" s="11">
        <v>3043</v>
      </c>
      <c r="H119" s="13">
        <v>5228.42</v>
      </c>
      <c r="I119" s="12">
        <f t="shared" si="68"/>
        <v>58.42</v>
      </c>
      <c r="J119" s="12">
        <f>VLOOKUP(C119,[10]补收!$G$2454:$H$2869,2,0)</f>
        <v>7.32</v>
      </c>
      <c r="K119" s="11">
        <f t="shared" si="54"/>
        <v>486.728</v>
      </c>
      <c r="L119" s="11">
        <f t="shared" si="55"/>
        <v>21.301</v>
      </c>
      <c r="M119" s="13">
        <f t="shared" si="76"/>
        <v>444.42</v>
      </c>
      <c r="N119" s="13"/>
      <c r="O119" s="13">
        <f t="shared" si="57"/>
        <v>1018.189</v>
      </c>
      <c r="P119" s="11">
        <v>0</v>
      </c>
      <c r="Q119" s="11">
        <f t="shared" si="58"/>
        <v>243.36</v>
      </c>
      <c r="R119" s="11">
        <f t="shared" si="59"/>
        <v>9.13</v>
      </c>
      <c r="S119" s="13">
        <f t="shared" si="77"/>
        <v>104.57</v>
      </c>
      <c r="T119" s="13"/>
      <c r="U119" s="11">
        <f t="shared" si="61"/>
        <v>357.06</v>
      </c>
      <c r="V119" s="11">
        <f t="shared" si="62"/>
        <v>1375.249</v>
      </c>
      <c r="W119" s="11"/>
      <c r="Z119" s="2">
        <f t="shared" si="72"/>
        <v>486.728</v>
      </c>
      <c r="AA119" s="2">
        <f t="shared" si="73"/>
        <v>0</v>
      </c>
      <c r="AC119" s="35" t="str">
        <f>VLOOKUP(C119,[7]export!$B$1:$I$388,8,0)</f>
        <v>243.36</v>
      </c>
      <c r="AD119" s="2">
        <f>VLOOKUP(C119,[8]Sheet1!$B$1:$K$500,9,0)</f>
        <v>9.13</v>
      </c>
      <c r="AE119" s="2">
        <f t="shared" si="75"/>
        <v>0</v>
      </c>
      <c r="AF119" s="2" t="e">
        <f>VLOOKUP(C119,'2021.06'!$C$2:$M$500,9,0)</f>
        <v>#N/A</v>
      </c>
      <c r="AG119" s="2">
        <f>VLOOKUP(D119,'2021.07'!$D$2:$M$435,7,0)</f>
        <v>21.301</v>
      </c>
      <c r="AH119" s="2">
        <f t="shared" si="67"/>
        <v>0</v>
      </c>
      <c r="AJ119" s="2" t="str">
        <f>VLOOKUP(D119,[9]Sheet1!$C$1:$H$500,6,0)</f>
        <v>正常应缴</v>
      </c>
    </row>
    <row r="120" s="2" customFormat="1" ht="20" customHeight="1" spans="1:36">
      <c r="A120" s="10"/>
      <c r="B120" s="15"/>
      <c r="C120" s="24" t="s">
        <v>1174</v>
      </c>
      <c r="D120" s="25" t="s">
        <v>1175</v>
      </c>
      <c r="E120" s="12">
        <v>3245.4</v>
      </c>
      <c r="F120" s="17">
        <v>3042.05</v>
      </c>
      <c r="G120" s="11">
        <v>3043</v>
      </c>
      <c r="H120" s="13">
        <v>5228.42</v>
      </c>
      <c r="I120" s="12">
        <f t="shared" si="68"/>
        <v>58.42</v>
      </c>
      <c r="J120" s="12">
        <f>VLOOKUP(C120,[10]补收!$G$2454:$H$2869,2,0)</f>
        <v>3.66</v>
      </c>
      <c r="K120" s="11">
        <f t="shared" si="54"/>
        <v>486.728</v>
      </c>
      <c r="L120" s="11">
        <f t="shared" si="55"/>
        <v>21.301</v>
      </c>
      <c r="M120" s="13">
        <f t="shared" si="76"/>
        <v>444.42</v>
      </c>
      <c r="N120" s="13">
        <v>54</v>
      </c>
      <c r="O120" s="13">
        <f t="shared" si="57"/>
        <v>1068.529</v>
      </c>
      <c r="P120" s="11">
        <v>0</v>
      </c>
      <c r="Q120" s="11">
        <f t="shared" si="58"/>
        <v>243.36</v>
      </c>
      <c r="R120" s="11">
        <f t="shared" si="59"/>
        <v>9.13</v>
      </c>
      <c r="S120" s="13">
        <f t="shared" si="77"/>
        <v>104.57</v>
      </c>
      <c r="T120" s="13">
        <v>54</v>
      </c>
      <c r="U120" s="11">
        <f t="shared" si="61"/>
        <v>411.06</v>
      </c>
      <c r="V120" s="11">
        <f t="shared" si="62"/>
        <v>1479.589</v>
      </c>
      <c r="W120" s="11"/>
      <c r="X120" s="2" t="s">
        <v>50</v>
      </c>
      <c r="AC120" s="35"/>
      <c r="AG120" s="2" t="e">
        <f>VLOOKUP(D120,'2021.07'!$D$2:$M$435,7,0)</f>
        <v>#N/A</v>
      </c>
      <c r="AH120" s="2" t="e">
        <f t="shared" si="67"/>
        <v>#N/A</v>
      </c>
      <c r="AJ120" s="2" t="str">
        <f>VLOOKUP(D120,[9]Sheet1!$C$1:$H$500,6,0)</f>
        <v>正常应缴</v>
      </c>
    </row>
    <row r="121" s="1" customFormat="1" ht="20" customHeight="1" spans="1:29">
      <c r="A121" s="18"/>
      <c r="B121" s="19"/>
      <c r="C121" s="23" t="s">
        <v>1246</v>
      </c>
      <c r="D121" s="220" t="s">
        <v>1247</v>
      </c>
      <c r="E121" s="12">
        <v>3245.4</v>
      </c>
      <c r="F121" s="21"/>
      <c r="G121" s="12"/>
      <c r="H121" s="22"/>
      <c r="I121" s="12">
        <f t="shared" si="68"/>
        <v>58.42</v>
      </c>
      <c r="J121" s="12">
        <v>0</v>
      </c>
      <c r="K121" s="12"/>
      <c r="L121" s="12"/>
      <c r="M121" s="22"/>
      <c r="N121" s="22"/>
      <c r="O121" s="22"/>
      <c r="P121" s="12"/>
      <c r="Q121" s="12"/>
      <c r="R121" s="12"/>
      <c r="S121" s="22"/>
      <c r="T121" s="22"/>
      <c r="U121" s="12"/>
      <c r="V121" s="12"/>
      <c r="W121" s="12"/>
      <c r="AC121" s="36"/>
    </row>
    <row r="122" ht="20" customHeight="1" spans="1:36">
      <c r="A122" s="10">
        <f t="shared" ref="A122:A129" si="78">ROW()-3</f>
        <v>119</v>
      </c>
      <c r="B122" s="15" t="s">
        <v>222</v>
      </c>
      <c r="C122" s="11" t="s">
        <v>797</v>
      </c>
      <c r="D122" s="11" t="s">
        <v>798</v>
      </c>
      <c r="E122" s="12">
        <v>3820</v>
      </c>
      <c r="F122" s="11">
        <v>3820</v>
      </c>
      <c r="G122" s="11">
        <v>3820</v>
      </c>
      <c r="H122" s="13">
        <v>5228.42</v>
      </c>
      <c r="I122" s="12">
        <f t="shared" si="68"/>
        <v>68.76</v>
      </c>
      <c r="J122" s="12">
        <v>0</v>
      </c>
      <c r="K122" s="11">
        <f t="shared" ref="K122:K185" si="79">F122*0.16</f>
        <v>611.2</v>
      </c>
      <c r="L122" s="11">
        <f t="shared" ref="L122:L185" si="80">G122*0.007</f>
        <v>26.74</v>
      </c>
      <c r="M122" s="13">
        <f t="shared" ref="M122:M129" si="81">ROUND(H122*0.085,2)</f>
        <v>444.42</v>
      </c>
      <c r="N122" s="13"/>
      <c r="O122" s="13">
        <f t="shared" ref="O122:O185" si="82">SUM(I122:N122)</f>
        <v>1151.12</v>
      </c>
      <c r="P122" s="11">
        <v>0</v>
      </c>
      <c r="Q122" s="11">
        <f t="shared" ref="Q122:Q185" si="83">ROUND(F122*0.08,2)</f>
        <v>305.6</v>
      </c>
      <c r="R122" s="11">
        <f t="shared" ref="R122:R185" si="84">ROUND(G122*0.003,2)</f>
        <v>11.46</v>
      </c>
      <c r="S122" s="13">
        <f t="shared" ref="S122:S129" si="85">ROUND(H122*0.02,2)</f>
        <v>104.57</v>
      </c>
      <c r="T122" s="13"/>
      <c r="U122" s="11">
        <f t="shared" ref="U122:U185" si="86">SUM(P122:T122)</f>
        <v>421.63</v>
      </c>
      <c r="V122" s="11">
        <f t="shared" ref="V122:V185" si="87">O122+U122</f>
        <v>1572.75</v>
      </c>
      <c r="W122" s="11"/>
      <c r="X122" s="2" t="str">
        <f>VLOOKUP(D122,[3]汇总!I$2:J$326,2,0)</f>
        <v>√</v>
      </c>
      <c r="Y122" s="2">
        <f>VLOOKUP(D122,'[4]2021.05'!$E$5:$F$203,2,0)</f>
        <v>4180</v>
      </c>
      <c r="Z122" s="2">
        <f t="shared" ref="Z122:Z135" si="88">K122*1</f>
        <v>611.2</v>
      </c>
      <c r="AA122" s="2">
        <f t="shared" ref="AA122:AA135" si="89">K122-Z122</f>
        <v>0</v>
      </c>
      <c r="AB122" s="2">
        <f t="shared" ref="AB122:AB129" si="90">Q122-AA122</f>
        <v>305.6</v>
      </c>
      <c r="AC122" s="35" t="str">
        <f>VLOOKUP(C122,[7]export!$B$1:$I$388,8,0)</f>
        <v>305.6</v>
      </c>
      <c r="AD122" s="2">
        <f>VLOOKUP(C122,[8]Sheet1!$B$1:$K$500,9,0)</f>
        <v>11.46</v>
      </c>
      <c r="AE122" s="2">
        <f t="shared" ref="AE122:AE135" si="91">R122-AD122</f>
        <v>0</v>
      </c>
      <c r="AF122" s="2">
        <f>VLOOKUP(C122,'2021.06'!$C$2:$M$500,9,0)</f>
        <v>424.17</v>
      </c>
      <c r="AG122" s="2">
        <f>VLOOKUP(D122,'2021.07'!$D$2:$M$435,7,0)</f>
        <v>26.74</v>
      </c>
      <c r="AH122" s="2">
        <f t="shared" ref="AH122:AH185" si="92">AG122-L122</f>
        <v>0</v>
      </c>
      <c r="AJ122" s="2" t="str">
        <f>VLOOKUP(D122,[9]Sheet1!$C$1:$H$500,6,0)</f>
        <v>正常应缴</v>
      </c>
    </row>
    <row r="123" ht="20" customHeight="1" spans="1:36">
      <c r="A123" s="10">
        <f t="shared" si="78"/>
        <v>120</v>
      </c>
      <c r="B123" s="15"/>
      <c r="C123" s="11" t="s">
        <v>225</v>
      </c>
      <c r="D123" s="11" t="s">
        <v>226</v>
      </c>
      <c r="E123" s="12">
        <v>3245.4</v>
      </c>
      <c r="F123" s="11">
        <v>2836.2</v>
      </c>
      <c r="G123" s="11">
        <v>2837</v>
      </c>
      <c r="H123" s="13">
        <v>5228.42</v>
      </c>
      <c r="I123" s="12">
        <f t="shared" si="68"/>
        <v>58.42</v>
      </c>
      <c r="J123" s="12">
        <f>VLOOKUP(C123,[10]补收!$G$2454:$H$2869,2,0)</f>
        <v>58.96</v>
      </c>
      <c r="K123" s="11">
        <f t="shared" si="79"/>
        <v>453.792</v>
      </c>
      <c r="L123" s="11">
        <f t="shared" si="80"/>
        <v>19.859</v>
      </c>
      <c r="M123" s="13">
        <f t="shared" si="81"/>
        <v>444.42</v>
      </c>
      <c r="N123" s="13"/>
      <c r="O123" s="13">
        <f t="shared" si="82"/>
        <v>1035.451</v>
      </c>
      <c r="P123" s="11">
        <v>0</v>
      </c>
      <c r="Q123" s="11">
        <f t="shared" si="83"/>
        <v>226.9</v>
      </c>
      <c r="R123" s="11">
        <f t="shared" si="84"/>
        <v>8.51</v>
      </c>
      <c r="S123" s="13">
        <f t="shared" si="85"/>
        <v>104.57</v>
      </c>
      <c r="T123" s="13"/>
      <c r="U123" s="11">
        <f t="shared" si="86"/>
        <v>339.98</v>
      </c>
      <c r="V123" s="11">
        <f t="shared" si="87"/>
        <v>1375.431</v>
      </c>
      <c r="W123" s="11"/>
      <c r="X123" s="2" t="str">
        <f>VLOOKUP(D123,[3]汇总!I$2:J$326,2,0)</f>
        <v>√</v>
      </c>
      <c r="Y123" s="2">
        <f>VLOOKUP(D123,'[4]2021.05'!$E$5:$F$203,2,0)</f>
        <v>3180</v>
      </c>
      <c r="Z123" s="2">
        <f t="shared" si="88"/>
        <v>453.792</v>
      </c>
      <c r="AA123" s="2">
        <f t="shared" si="89"/>
        <v>0</v>
      </c>
      <c r="AB123" s="2">
        <f t="shared" si="90"/>
        <v>226.9</v>
      </c>
      <c r="AC123" s="35" t="str">
        <f>VLOOKUP(C123,[7]export!$B$1:$I$388,8,0)</f>
        <v>226.9</v>
      </c>
      <c r="AD123" s="2">
        <f>VLOOKUP(C123,[8]Sheet1!$B$1:$K$500,9,0)</f>
        <v>8.51</v>
      </c>
      <c r="AE123" s="2">
        <f t="shared" si="91"/>
        <v>0</v>
      </c>
      <c r="AF123" s="2">
        <f>VLOOKUP(C123,'2021.06'!$C$2:$M$500,9,0)</f>
        <v>424.17</v>
      </c>
      <c r="AG123" s="2">
        <f>VLOOKUP(D123,'2021.07'!$D$2:$M$435,7,0)</f>
        <v>19.859</v>
      </c>
      <c r="AH123" s="2">
        <f t="shared" si="92"/>
        <v>0</v>
      </c>
      <c r="AJ123" s="2" t="str">
        <f>VLOOKUP(D123,[9]Sheet1!$C$1:$H$500,6,0)</f>
        <v>正常应缴</v>
      </c>
    </row>
    <row r="124" ht="20" customHeight="1" spans="1:36">
      <c r="A124" s="10">
        <f t="shared" si="78"/>
        <v>121</v>
      </c>
      <c r="B124" s="15"/>
      <c r="C124" s="11" t="s">
        <v>229</v>
      </c>
      <c r="D124" s="11" t="s">
        <v>230</v>
      </c>
      <c r="E124" s="12">
        <v>3245.4</v>
      </c>
      <c r="F124" s="11">
        <v>2836.2</v>
      </c>
      <c r="G124" s="11">
        <v>2837</v>
      </c>
      <c r="H124" s="13">
        <v>5228.42</v>
      </c>
      <c r="I124" s="12">
        <f t="shared" si="68"/>
        <v>58.42</v>
      </c>
      <c r="J124" s="12">
        <f>VLOOKUP(C124,[10]补收!$G$2454:$H$2869,2,0)</f>
        <v>58.96</v>
      </c>
      <c r="K124" s="11">
        <f t="shared" si="79"/>
        <v>453.792</v>
      </c>
      <c r="L124" s="11">
        <f t="shared" si="80"/>
        <v>19.859</v>
      </c>
      <c r="M124" s="13">
        <f t="shared" si="81"/>
        <v>444.42</v>
      </c>
      <c r="N124" s="13"/>
      <c r="O124" s="13">
        <f t="shared" si="82"/>
        <v>1035.451</v>
      </c>
      <c r="P124" s="11">
        <v>0</v>
      </c>
      <c r="Q124" s="11">
        <f t="shared" si="83"/>
        <v>226.9</v>
      </c>
      <c r="R124" s="11">
        <f t="shared" si="84"/>
        <v>8.51</v>
      </c>
      <c r="S124" s="13">
        <f t="shared" si="85"/>
        <v>104.57</v>
      </c>
      <c r="T124" s="13"/>
      <c r="U124" s="11">
        <f t="shared" si="86"/>
        <v>339.98</v>
      </c>
      <c r="V124" s="11">
        <f t="shared" si="87"/>
        <v>1375.431</v>
      </c>
      <c r="W124" s="11"/>
      <c r="X124" s="2" t="str">
        <f>VLOOKUP(D124,[3]汇总!I$2:J$326,2,0)</f>
        <v>√</v>
      </c>
      <c r="Y124" s="2">
        <f>VLOOKUP(D124,'[4]2021.05'!$E$5:$F$203,2,0)</f>
        <v>3180</v>
      </c>
      <c r="Z124" s="2">
        <f t="shared" si="88"/>
        <v>453.792</v>
      </c>
      <c r="AA124" s="2">
        <f t="shared" si="89"/>
        <v>0</v>
      </c>
      <c r="AB124" s="2">
        <f t="shared" si="90"/>
        <v>226.9</v>
      </c>
      <c r="AC124" s="35" t="str">
        <f>VLOOKUP(C124,[7]export!$B$1:$I$388,8,0)</f>
        <v>226.9</v>
      </c>
      <c r="AD124" s="2">
        <f>VLOOKUP(C124,[8]Sheet1!$B$1:$K$500,9,0)</f>
        <v>8.51</v>
      </c>
      <c r="AE124" s="2">
        <f t="shared" si="91"/>
        <v>0</v>
      </c>
      <c r="AF124" s="2">
        <f>VLOOKUP(C124,'2021.06'!$C$2:$M$500,9,0)</f>
        <v>424.17</v>
      </c>
      <c r="AG124" s="2">
        <f>VLOOKUP(D124,'2021.07'!$D$2:$M$435,7,0)</f>
        <v>19.859</v>
      </c>
      <c r="AH124" s="2">
        <f t="shared" si="92"/>
        <v>0</v>
      </c>
      <c r="AJ124" s="2" t="str">
        <f>VLOOKUP(D124,[9]Sheet1!$C$1:$H$500,6,0)</f>
        <v>正常应缴</v>
      </c>
    </row>
    <row r="125" ht="20" customHeight="1" spans="1:36">
      <c r="A125" s="10">
        <f t="shared" si="78"/>
        <v>122</v>
      </c>
      <c r="B125" s="15"/>
      <c r="C125" s="11" t="s">
        <v>233</v>
      </c>
      <c r="D125" s="11" t="s">
        <v>234</v>
      </c>
      <c r="E125" s="12">
        <v>3820</v>
      </c>
      <c r="F125" s="11">
        <v>3820</v>
      </c>
      <c r="G125" s="11">
        <v>3820</v>
      </c>
      <c r="H125" s="13">
        <v>5228.42</v>
      </c>
      <c r="I125" s="12">
        <f t="shared" si="68"/>
        <v>68.76</v>
      </c>
      <c r="J125" s="12">
        <v>0</v>
      </c>
      <c r="K125" s="11">
        <f t="shared" si="79"/>
        <v>611.2</v>
      </c>
      <c r="L125" s="11">
        <f t="shared" si="80"/>
        <v>26.74</v>
      </c>
      <c r="M125" s="13">
        <f t="shared" si="81"/>
        <v>444.42</v>
      </c>
      <c r="N125" s="13"/>
      <c r="O125" s="13">
        <f t="shared" si="82"/>
        <v>1151.12</v>
      </c>
      <c r="P125" s="11">
        <v>0</v>
      </c>
      <c r="Q125" s="11">
        <f t="shared" si="83"/>
        <v>305.6</v>
      </c>
      <c r="R125" s="11">
        <f t="shared" si="84"/>
        <v>11.46</v>
      </c>
      <c r="S125" s="13">
        <f t="shared" si="85"/>
        <v>104.57</v>
      </c>
      <c r="T125" s="13"/>
      <c r="U125" s="11">
        <f t="shared" si="86"/>
        <v>421.63</v>
      </c>
      <c r="V125" s="11">
        <f t="shared" si="87"/>
        <v>1572.75</v>
      </c>
      <c r="W125" s="11"/>
      <c r="X125" s="2" t="str">
        <f>VLOOKUP(D125,[3]汇总!I$2:J$326,2,0)</f>
        <v>√</v>
      </c>
      <c r="Y125" s="2">
        <f>VLOOKUP(D125,'[4]2021.05'!$E$5:$F$203,2,0)</f>
        <v>4180</v>
      </c>
      <c r="Z125" s="2">
        <f t="shared" si="88"/>
        <v>611.2</v>
      </c>
      <c r="AA125" s="2">
        <f t="shared" si="89"/>
        <v>0</v>
      </c>
      <c r="AB125" s="2">
        <f t="shared" si="90"/>
        <v>305.6</v>
      </c>
      <c r="AC125" s="35" t="str">
        <f>VLOOKUP(C125,[7]export!$B$1:$I$388,8,0)</f>
        <v>305.6</v>
      </c>
      <c r="AD125" s="2">
        <f>VLOOKUP(C125,[8]Sheet1!$B$1:$K$500,9,0)</f>
        <v>11.46</v>
      </c>
      <c r="AE125" s="2">
        <f t="shared" si="91"/>
        <v>0</v>
      </c>
      <c r="AF125" s="2">
        <f>VLOOKUP(C125,'2021.06'!$C$2:$M$500,9,0)</f>
        <v>424.17</v>
      </c>
      <c r="AG125" s="2">
        <f>VLOOKUP(D125,'2021.07'!$D$2:$M$435,7,0)</f>
        <v>26.74</v>
      </c>
      <c r="AH125" s="2">
        <f t="shared" si="92"/>
        <v>0</v>
      </c>
      <c r="AJ125" s="2" t="str">
        <f>VLOOKUP(D125,[9]Sheet1!$C$1:$H$500,6,0)</f>
        <v>正常应缴</v>
      </c>
    </row>
    <row r="126" ht="20" customHeight="1" spans="1:36">
      <c r="A126" s="10">
        <f t="shared" si="78"/>
        <v>123</v>
      </c>
      <c r="B126" s="15"/>
      <c r="C126" s="11" t="s">
        <v>237</v>
      </c>
      <c r="D126" s="11" t="s">
        <v>238</v>
      </c>
      <c r="E126" s="12">
        <v>3245.4</v>
      </c>
      <c r="F126" s="11">
        <v>2836.2</v>
      </c>
      <c r="G126" s="11">
        <v>2837</v>
      </c>
      <c r="H126" s="13">
        <v>5228.42</v>
      </c>
      <c r="I126" s="12">
        <f t="shared" si="68"/>
        <v>58.42</v>
      </c>
      <c r="J126" s="12">
        <f>VLOOKUP(C126,[10]补收!$G$2454:$H$2869,2,0)</f>
        <v>58.96</v>
      </c>
      <c r="K126" s="11">
        <f t="shared" si="79"/>
        <v>453.792</v>
      </c>
      <c r="L126" s="11">
        <f t="shared" si="80"/>
        <v>19.859</v>
      </c>
      <c r="M126" s="13">
        <f t="shared" si="81"/>
        <v>444.42</v>
      </c>
      <c r="N126" s="13"/>
      <c r="O126" s="13">
        <f t="shared" si="82"/>
        <v>1035.451</v>
      </c>
      <c r="P126" s="11">
        <v>0</v>
      </c>
      <c r="Q126" s="11">
        <f t="shared" si="83"/>
        <v>226.9</v>
      </c>
      <c r="R126" s="11">
        <f t="shared" si="84"/>
        <v>8.51</v>
      </c>
      <c r="S126" s="13">
        <f t="shared" si="85"/>
        <v>104.57</v>
      </c>
      <c r="T126" s="13"/>
      <c r="U126" s="11">
        <f t="shared" si="86"/>
        <v>339.98</v>
      </c>
      <c r="V126" s="11">
        <f t="shared" si="87"/>
        <v>1375.431</v>
      </c>
      <c r="W126" s="11"/>
      <c r="X126" s="2" t="str">
        <f>VLOOKUP(D126,[3]汇总!I$2:J$326,2,0)</f>
        <v>√</v>
      </c>
      <c r="Y126" s="2">
        <f>VLOOKUP(D126,'[4]2021.05'!$E$5:$F$203,2,0)</f>
        <v>4180</v>
      </c>
      <c r="Z126" s="2">
        <f t="shared" si="88"/>
        <v>453.792</v>
      </c>
      <c r="AA126" s="2">
        <f t="shared" si="89"/>
        <v>0</v>
      </c>
      <c r="AB126" s="2">
        <f t="shared" si="90"/>
        <v>226.9</v>
      </c>
      <c r="AC126" s="35" t="str">
        <f>VLOOKUP(C126,[7]export!$B$1:$I$388,8,0)</f>
        <v>226.9</v>
      </c>
      <c r="AD126" s="2">
        <f>VLOOKUP(C126,[8]Sheet1!$B$1:$K$500,9,0)</f>
        <v>8.51</v>
      </c>
      <c r="AE126" s="2">
        <f t="shared" si="91"/>
        <v>0</v>
      </c>
      <c r="AF126" s="2">
        <f>VLOOKUP(C126,'2021.06'!$C$2:$M$500,9,0)</f>
        <v>424.17</v>
      </c>
      <c r="AG126" s="2">
        <f>VLOOKUP(D126,'2021.07'!$D$2:$M$435,7,0)</f>
        <v>19.859</v>
      </c>
      <c r="AH126" s="2">
        <f t="shared" si="92"/>
        <v>0</v>
      </c>
      <c r="AJ126" s="2" t="str">
        <f>VLOOKUP(D126,[9]Sheet1!$C$1:$H$500,6,0)</f>
        <v>正常应缴</v>
      </c>
    </row>
    <row r="127" ht="20" customHeight="1" spans="1:36">
      <c r="A127" s="10">
        <f t="shared" si="78"/>
        <v>124</v>
      </c>
      <c r="B127" s="15"/>
      <c r="C127" s="11" t="s">
        <v>241</v>
      </c>
      <c r="D127" s="11" t="s">
        <v>242</v>
      </c>
      <c r="E127" s="12">
        <v>3820</v>
      </c>
      <c r="F127" s="11">
        <v>3820</v>
      </c>
      <c r="G127" s="11">
        <v>3820</v>
      </c>
      <c r="H127" s="13">
        <v>5228.42</v>
      </c>
      <c r="I127" s="12">
        <f t="shared" si="68"/>
        <v>68.76</v>
      </c>
      <c r="J127" s="12">
        <v>0</v>
      </c>
      <c r="K127" s="11">
        <f t="shared" si="79"/>
        <v>611.2</v>
      </c>
      <c r="L127" s="11">
        <f t="shared" si="80"/>
        <v>26.74</v>
      </c>
      <c r="M127" s="13">
        <f t="shared" si="81"/>
        <v>444.42</v>
      </c>
      <c r="N127" s="13"/>
      <c r="O127" s="13">
        <f t="shared" si="82"/>
        <v>1151.12</v>
      </c>
      <c r="P127" s="11">
        <v>0</v>
      </c>
      <c r="Q127" s="11">
        <f t="shared" si="83"/>
        <v>305.6</v>
      </c>
      <c r="R127" s="11">
        <f t="shared" si="84"/>
        <v>11.46</v>
      </c>
      <c r="S127" s="13">
        <f t="shared" si="85"/>
        <v>104.57</v>
      </c>
      <c r="T127" s="13"/>
      <c r="U127" s="11">
        <f t="shared" si="86"/>
        <v>421.63</v>
      </c>
      <c r="V127" s="11">
        <f t="shared" si="87"/>
        <v>1572.75</v>
      </c>
      <c r="W127" s="11"/>
      <c r="X127" s="2" t="str">
        <f>VLOOKUP(D127,[3]汇总!I$2:J$326,2,0)</f>
        <v>√</v>
      </c>
      <c r="Y127" s="2">
        <f>VLOOKUP(D127,'[4]2021.05'!$E$5:$F$203,2,0)</f>
        <v>4180</v>
      </c>
      <c r="Z127" s="2">
        <f t="shared" si="88"/>
        <v>611.2</v>
      </c>
      <c r="AA127" s="2">
        <f t="shared" si="89"/>
        <v>0</v>
      </c>
      <c r="AB127" s="2">
        <f t="shared" si="90"/>
        <v>305.6</v>
      </c>
      <c r="AC127" s="35" t="str">
        <f>VLOOKUP(C127,[7]export!$B$1:$I$388,8,0)</f>
        <v>305.6</v>
      </c>
      <c r="AD127" s="2">
        <f>VLOOKUP(C127,[8]Sheet1!$B$1:$K$500,9,0)</f>
        <v>11.46</v>
      </c>
      <c r="AE127" s="2">
        <f t="shared" si="91"/>
        <v>0</v>
      </c>
      <c r="AF127" s="2">
        <f>VLOOKUP(C127,'2021.06'!$C$2:$M$500,9,0)</f>
        <v>424.17</v>
      </c>
      <c r="AG127" s="2">
        <f>VLOOKUP(D127,'2021.07'!$D$2:$M$435,7,0)</f>
        <v>26.74</v>
      </c>
      <c r="AH127" s="2">
        <f t="shared" si="92"/>
        <v>0</v>
      </c>
      <c r="AJ127" s="2" t="str">
        <f>VLOOKUP(D127,[9]Sheet1!$C$1:$H$500,6,0)</f>
        <v>正常应缴</v>
      </c>
    </row>
    <row r="128" ht="20" customHeight="1" spans="1:36">
      <c r="A128" s="10">
        <f t="shared" si="78"/>
        <v>125</v>
      </c>
      <c r="B128" s="15"/>
      <c r="C128" s="29" t="s">
        <v>937</v>
      </c>
      <c r="D128" s="29" t="s">
        <v>938</v>
      </c>
      <c r="E128" s="12">
        <v>3245.4</v>
      </c>
      <c r="F128" s="17">
        <v>3042.05</v>
      </c>
      <c r="G128" s="11">
        <v>3043</v>
      </c>
      <c r="H128" s="13">
        <v>5228.42</v>
      </c>
      <c r="I128" s="12">
        <f t="shared" si="68"/>
        <v>58.42</v>
      </c>
      <c r="J128" s="12">
        <f>VLOOKUP(C128,[10]补收!$G$2454:$H$2869,2,0)</f>
        <v>10.98</v>
      </c>
      <c r="K128" s="11">
        <f t="shared" si="79"/>
        <v>486.728</v>
      </c>
      <c r="L128" s="11">
        <f t="shared" si="80"/>
        <v>21.301</v>
      </c>
      <c r="M128" s="13">
        <f t="shared" si="81"/>
        <v>444.42</v>
      </c>
      <c r="N128" s="13"/>
      <c r="O128" s="13">
        <f t="shared" si="82"/>
        <v>1021.849</v>
      </c>
      <c r="P128" s="11">
        <v>0</v>
      </c>
      <c r="Q128" s="11">
        <f t="shared" si="83"/>
        <v>243.36</v>
      </c>
      <c r="R128" s="11">
        <f t="shared" si="84"/>
        <v>9.13</v>
      </c>
      <c r="S128" s="13">
        <f t="shared" si="85"/>
        <v>104.57</v>
      </c>
      <c r="T128" s="13"/>
      <c r="U128" s="11">
        <f t="shared" si="86"/>
        <v>357.06</v>
      </c>
      <c r="V128" s="11">
        <f t="shared" si="87"/>
        <v>1378.909</v>
      </c>
      <c r="W128" s="11"/>
      <c r="Z128" s="2">
        <f t="shared" si="88"/>
        <v>486.728</v>
      </c>
      <c r="AA128" s="2">
        <f t="shared" si="89"/>
        <v>0</v>
      </c>
      <c r="AB128" s="2">
        <f t="shared" si="90"/>
        <v>243.36</v>
      </c>
      <c r="AC128" s="35" t="str">
        <f>VLOOKUP(C128,[7]export!$B$1:$I$388,8,0)</f>
        <v>243.36</v>
      </c>
      <c r="AD128" s="2">
        <f>VLOOKUP(C128,[8]Sheet1!$B$1:$K$500,9,0)</f>
        <v>9.13</v>
      </c>
      <c r="AE128" s="2">
        <f t="shared" si="91"/>
        <v>0</v>
      </c>
      <c r="AF128" s="2">
        <f>VLOOKUP(C128,'2021.06'!$C$2:$M$500,9,0)</f>
        <v>0</v>
      </c>
      <c r="AG128" s="2">
        <f>VLOOKUP(D128,'2021.07'!$D$2:$M$435,7,0)</f>
        <v>21.301</v>
      </c>
      <c r="AH128" s="2">
        <f t="shared" si="92"/>
        <v>0</v>
      </c>
      <c r="AJ128" s="2" t="str">
        <f>VLOOKUP(D128,[9]Sheet1!$C$1:$H$500,6,0)</f>
        <v>正常应缴</v>
      </c>
    </row>
    <row r="129" ht="20" customHeight="1" spans="1:36">
      <c r="A129" s="10">
        <f t="shared" si="78"/>
        <v>126</v>
      </c>
      <c r="B129" s="15"/>
      <c r="C129" s="29" t="s">
        <v>939</v>
      </c>
      <c r="D129" s="29" t="s">
        <v>940</v>
      </c>
      <c r="E129" s="12">
        <v>3245.4</v>
      </c>
      <c r="F129" s="17">
        <v>3042.05</v>
      </c>
      <c r="G129" s="11">
        <v>3043</v>
      </c>
      <c r="H129" s="13">
        <v>5228.42</v>
      </c>
      <c r="I129" s="12">
        <f t="shared" si="68"/>
        <v>58.42</v>
      </c>
      <c r="J129" s="12">
        <f>VLOOKUP(C129,[10]补收!$G$2454:$H$2869,2,0)</f>
        <v>10.98</v>
      </c>
      <c r="K129" s="11">
        <f t="shared" si="79"/>
        <v>486.728</v>
      </c>
      <c r="L129" s="11">
        <f t="shared" si="80"/>
        <v>21.301</v>
      </c>
      <c r="M129" s="13">
        <f t="shared" si="81"/>
        <v>444.42</v>
      </c>
      <c r="N129" s="13"/>
      <c r="O129" s="13">
        <f t="shared" si="82"/>
        <v>1021.849</v>
      </c>
      <c r="P129" s="11">
        <v>0</v>
      </c>
      <c r="Q129" s="11">
        <f t="shared" si="83"/>
        <v>243.36</v>
      </c>
      <c r="R129" s="11">
        <f t="shared" si="84"/>
        <v>9.13</v>
      </c>
      <c r="S129" s="13">
        <f t="shared" si="85"/>
        <v>104.57</v>
      </c>
      <c r="T129" s="13"/>
      <c r="U129" s="11">
        <f t="shared" si="86"/>
        <v>357.06</v>
      </c>
      <c r="V129" s="11">
        <f t="shared" si="87"/>
        <v>1378.909</v>
      </c>
      <c r="W129" s="11"/>
      <c r="Z129" s="2">
        <f t="shared" si="88"/>
        <v>486.728</v>
      </c>
      <c r="AA129" s="2">
        <f t="shared" si="89"/>
        <v>0</v>
      </c>
      <c r="AB129" s="2">
        <f t="shared" si="90"/>
        <v>243.36</v>
      </c>
      <c r="AC129" s="35" t="str">
        <f>VLOOKUP(C129,[7]export!$B$1:$I$388,8,0)</f>
        <v>243.36</v>
      </c>
      <c r="AD129" s="2">
        <f>VLOOKUP(C129,[8]Sheet1!$B$1:$K$500,9,0)</f>
        <v>9.13</v>
      </c>
      <c r="AE129" s="2">
        <f t="shared" si="91"/>
        <v>0</v>
      </c>
      <c r="AF129" s="2">
        <f>VLOOKUP(C129,'2021.06'!$C$2:$M$500,9,0)</f>
        <v>424.17</v>
      </c>
      <c r="AG129" s="2">
        <f>VLOOKUP(D129,'2021.07'!$D$2:$M$435,7,0)</f>
        <v>21.301</v>
      </c>
      <c r="AH129" s="2">
        <f t="shared" si="92"/>
        <v>0</v>
      </c>
      <c r="AJ129" s="2" t="str">
        <f>VLOOKUP(D129,[9]Sheet1!$C$1:$H$500,6,0)</f>
        <v>正常应缴</v>
      </c>
    </row>
    <row r="130" ht="20" customHeight="1" spans="1:36">
      <c r="A130" s="10"/>
      <c r="B130" s="16"/>
      <c r="C130" s="30" t="s">
        <v>1108</v>
      </c>
      <c r="D130" s="30" t="s">
        <v>1109</v>
      </c>
      <c r="E130" s="12">
        <v>3245.4</v>
      </c>
      <c r="F130" s="17">
        <v>3042.05</v>
      </c>
      <c r="G130" s="11">
        <v>3043</v>
      </c>
      <c r="H130" s="13">
        <v>0</v>
      </c>
      <c r="I130" s="12">
        <f t="shared" si="68"/>
        <v>58.42</v>
      </c>
      <c r="J130" s="12">
        <f>VLOOKUP(C130,[10]补收!$G$2454:$H$2869,2,0)</f>
        <v>7.32</v>
      </c>
      <c r="K130" s="11">
        <f t="shared" si="79"/>
        <v>486.728</v>
      </c>
      <c r="L130" s="11">
        <f t="shared" si="80"/>
        <v>21.301</v>
      </c>
      <c r="M130" s="13">
        <v>0</v>
      </c>
      <c r="N130" s="13"/>
      <c r="O130" s="13">
        <f t="shared" si="82"/>
        <v>573.769</v>
      </c>
      <c r="P130" s="11">
        <v>0</v>
      </c>
      <c r="Q130" s="11">
        <f t="shared" si="83"/>
        <v>243.36</v>
      </c>
      <c r="R130" s="11">
        <f t="shared" si="84"/>
        <v>9.13</v>
      </c>
      <c r="S130" s="13">
        <v>0</v>
      </c>
      <c r="T130" s="13"/>
      <c r="U130" s="11">
        <f t="shared" si="86"/>
        <v>252.49</v>
      </c>
      <c r="V130" s="11">
        <f t="shared" si="87"/>
        <v>826.259</v>
      </c>
      <c r="W130" s="11"/>
      <c r="Z130" s="2">
        <f t="shared" si="88"/>
        <v>486.728</v>
      </c>
      <c r="AA130" s="2">
        <f t="shared" si="89"/>
        <v>0</v>
      </c>
      <c r="AC130" s="35" t="str">
        <f>VLOOKUP(C130,[7]export!$B$1:$I$388,8,0)</f>
        <v>243.36</v>
      </c>
      <c r="AD130" s="2">
        <f>VLOOKUP(C130,[8]Sheet1!$B$1:$K$500,9,0)</f>
        <v>9.13</v>
      </c>
      <c r="AE130" s="2">
        <f t="shared" si="91"/>
        <v>0</v>
      </c>
      <c r="AF130" s="2" t="e">
        <f>VLOOKUP(C130,'2021.06'!$C$2:$M$500,9,0)</f>
        <v>#N/A</v>
      </c>
      <c r="AG130" s="2">
        <f>VLOOKUP(D130,'2021.07'!$D$2:$M$435,7,0)</f>
        <v>21.301</v>
      </c>
      <c r="AH130" s="2">
        <f t="shared" si="92"/>
        <v>0</v>
      </c>
      <c r="AJ130" s="2" t="str">
        <f>VLOOKUP(D130,[9]Sheet1!$C$1:$H$500,6,0)</f>
        <v>正常应缴</v>
      </c>
    </row>
    <row r="131" ht="20" customHeight="1" spans="1:36">
      <c r="A131" s="10">
        <f t="shared" ref="A131:A134" si="93">ROW()-3</f>
        <v>128</v>
      </c>
      <c r="B131" s="14" t="s">
        <v>243</v>
      </c>
      <c r="C131" s="11" t="s">
        <v>244</v>
      </c>
      <c r="D131" s="11" t="s">
        <v>245</v>
      </c>
      <c r="E131" s="12">
        <v>3820</v>
      </c>
      <c r="F131" s="11">
        <v>2836.2</v>
      </c>
      <c r="G131" s="11">
        <v>2837</v>
      </c>
      <c r="H131" s="13">
        <v>5228.42</v>
      </c>
      <c r="I131" s="12">
        <f t="shared" si="68"/>
        <v>68.76</v>
      </c>
      <c r="J131" s="12">
        <f>VLOOKUP(C131,[10]补收!$G$2454:$H$2869,2,0)</f>
        <v>141.68</v>
      </c>
      <c r="K131" s="11">
        <f t="shared" si="79"/>
        <v>453.792</v>
      </c>
      <c r="L131" s="11">
        <f t="shared" si="80"/>
        <v>19.859</v>
      </c>
      <c r="M131" s="13">
        <f t="shared" ref="M131:M194" si="94">ROUND(H131*0.085,2)</f>
        <v>444.42</v>
      </c>
      <c r="N131" s="13"/>
      <c r="O131" s="13">
        <f t="shared" si="82"/>
        <v>1128.511</v>
      </c>
      <c r="P131" s="11">
        <v>0</v>
      </c>
      <c r="Q131" s="11">
        <f t="shared" si="83"/>
        <v>226.9</v>
      </c>
      <c r="R131" s="11">
        <f t="shared" si="84"/>
        <v>8.51</v>
      </c>
      <c r="S131" s="13">
        <f t="shared" ref="S131:S194" si="95">ROUND(H131*0.02,2)</f>
        <v>104.57</v>
      </c>
      <c r="T131" s="13"/>
      <c r="U131" s="11">
        <f t="shared" si="86"/>
        <v>339.98</v>
      </c>
      <c r="V131" s="11">
        <f t="shared" si="87"/>
        <v>1468.491</v>
      </c>
      <c r="W131" s="11"/>
      <c r="X131" s="2" t="str">
        <f>VLOOKUP(D131,[3]汇总!I$2:J$326,2,0)</f>
        <v>√</v>
      </c>
      <c r="Y131" s="2">
        <f>VLOOKUP(D131,'[4]2021.05'!$E$5:$F$203,2,0)</f>
        <v>4180</v>
      </c>
      <c r="Z131" s="2">
        <f t="shared" si="88"/>
        <v>453.792</v>
      </c>
      <c r="AA131" s="2">
        <f t="shared" si="89"/>
        <v>0</v>
      </c>
      <c r="AB131" s="2">
        <f t="shared" ref="AB131:AB134" si="96">Q131-AA131</f>
        <v>226.9</v>
      </c>
      <c r="AC131" s="35" t="str">
        <f>VLOOKUP(C131,[7]export!$B$1:$I$388,8,0)</f>
        <v>226.9</v>
      </c>
      <c r="AD131" s="2">
        <f>VLOOKUP(C131,[8]Sheet1!$B$1:$K$500,9,0)</f>
        <v>8.51</v>
      </c>
      <c r="AE131" s="2">
        <f t="shared" si="91"/>
        <v>0</v>
      </c>
      <c r="AF131" s="2">
        <f>VLOOKUP(C131,'2021.06'!$C$2:$M$500,9,0)</f>
        <v>424.17</v>
      </c>
      <c r="AG131" s="2">
        <f>VLOOKUP(D131,'2021.07'!$D$2:$M$435,7,0)</f>
        <v>19.859</v>
      </c>
      <c r="AH131" s="2">
        <f t="shared" si="92"/>
        <v>0</v>
      </c>
      <c r="AJ131" s="2" t="str">
        <f>VLOOKUP(D131,[9]Sheet1!$C$1:$H$500,6,0)</f>
        <v>正常应缴</v>
      </c>
    </row>
    <row r="132" ht="20" customHeight="1" spans="1:36">
      <c r="A132" s="10">
        <f t="shared" si="93"/>
        <v>129</v>
      </c>
      <c r="B132" s="15"/>
      <c r="C132" s="11" t="s">
        <v>246</v>
      </c>
      <c r="D132" s="11" t="s">
        <v>247</v>
      </c>
      <c r="E132" s="12">
        <v>3820</v>
      </c>
      <c r="F132" s="11">
        <v>2836.2</v>
      </c>
      <c r="G132" s="11">
        <v>2837</v>
      </c>
      <c r="H132" s="13">
        <v>5228.42</v>
      </c>
      <c r="I132" s="12">
        <f t="shared" ref="I132:I195" si="97">ROUND(E132*0.018,2)</f>
        <v>68.76</v>
      </c>
      <c r="J132" s="12">
        <f>VLOOKUP(C132,[10]补收!$G$2454:$H$2869,2,0)</f>
        <v>141.68</v>
      </c>
      <c r="K132" s="11">
        <f t="shared" si="79"/>
        <v>453.792</v>
      </c>
      <c r="L132" s="11">
        <f t="shared" si="80"/>
        <v>19.859</v>
      </c>
      <c r="M132" s="13">
        <f t="shared" si="94"/>
        <v>444.42</v>
      </c>
      <c r="N132" s="13"/>
      <c r="O132" s="13">
        <f t="shared" si="82"/>
        <v>1128.511</v>
      </c>
      <c r="P132" s="11">
        <v>0</v>
      </c>
      <c r="Q132" s="11">
        <f t="shared" si="83"/>
        <v>226.9</v>
      </c>
      <c r="R132" s="11">
        <f t="shared" si="84"/>
        <v>8.51</v>
      </c>
      <c r="S132" s="13">
        <f t="shared" si="95"/>
        <v>104.57</v>
      </c>
      <c r="T132" s="13"/>
      <c r="U132" s="11">
        <f t="shared" si="86"/>
        <v>339.98</v>
      </c>
      <c r="V132" s="11">
        <f t="shared" si="87"/>
        <v>1468.491</v>
      </c>
      <c r="W132" s="11"/>
      <c r="X132" s="2" t="str">
        <f>VLOOKUP(D132,[3]汇总!I$2:J$326,2,0)</f>
        <v>√</v>
      </c>
      <c r="Y132" s="2">
        <f>VLOOKUP(D132,'[4]2021.05'!$E$5:$F$203,2,0)</f>
        <v>4180</v>
      </c>
      <c r="Z132" s="2">
        <f t="shared" si="88"/>
        <v>453.792</v>
      </c>
      <c r="AA132" s="2">
        <f t="shared" si="89"/>
        <v>0</v>
      </c>
      <c r="AB132" s="2">
        <f t="shared" si="96"/>
        <v>226.9</v>
      </c>
      <c r="AC132" s="35" t="str">
        <f>VLOOKUP(C132,[7]export!$B$1:$I$388,8,0)</f>
        <v>226.9</v>
      </c>
      <c r="AD132" s="2">
        <f>VLOOKUP(C132,[8]Sheet1!$B$1:$K$500,9,0)</f>
        <v>8.51</v>
      </c>
      <c r="AE132" s="2">
        <f t="shared" si="91"/>
        <v>0</v>
      </c>
      <c r="AF132" s="2">
        <f>VLOOKUP(C132,'2021.06'!$C$2:$M$500,9,0)</f>
        <v>424.17</v>
      </c>
      <c r="AG132" s="2">
        <f>VLOOKUP(D132,'2021.07'!$D$2:$M$435,7,0)</f>
        <v>19.859</v>
      </c>
      <c r="AH132" s="2">
        <f t="shared" si="92"/>
        <v>0</v>
      </c>
      <c r="AJ132" s="2" t="str">
        <f>VLOOKUP(D132,[9]Sheet1!$C$1:$H$500,6,0)</f>
        <v>正常应缴</v>
      </c>
    </row>
    <row r="133" ht="20" customHeight="1" spans="1:36">
      <c r="A133" s="10">
        <f t="shared" si="93"/>
        <v>130</v>
      </c>
      <c r="B133" s="15"/>
      <c r="C133" s="11" t="s">
        <v>248</v>
      </c>
      <c r="D133" s="11" t="s">
        <v>249</v>
      </c>
      <c r="E133" s="12">
        <v>3245.4</v>
      </c>
      <c r="F133" s="11">
        <v>2836.2</v>
      </c>
      <c r="G133" s="11">
        <v>2837</v>
      </c>
      <c r="H133" s="13">
        <v>5228.42</v>
      </c>
      <c r="I133" s="12">
        <f t="shared" si="97"/>
        <v>58.42</v>
      </c>
      <c r="J133" s="12">
        <f>VLOOKUP(C133,[10]补收!$G$2454:$H$2869,2,0)</f>
        <v>58.96</v>
      </c>
      <c r="K133" s="11">
        <f t="shared" si="79"/>
        <v>453.792</v>
      </c>
      <c r="L133" s="11">
        <f t="shared" si="80"/>
        <v>19.859</v>
      </c>
      <c r="M133" s="13">
        <f t="shared" si="94"/>
        <v>444.42</v>
      </c>
      <c r="N133" s="13"/>
      <c r="O133" s="13">
        <f t="shared" si="82"/>
        <v>1035.451</v>
      </c>
      <c r="P133" s="11">
        <v>0</v>
      </c>
      <c r="Q133" s="11">
        <f t="shared" si="83"/>
        <v>226.9</v>
      </c>
      <c r="R133" s="11">
        <f t="shared" si="84"/>
        <v>8.51</v>
      </c>
      <c r="S133" s="13">
        <f t="shared" si="95"/>
        <v>104.57</v>
      </c>
      <c r="T133" s="13"/>
      <c r="U133" s="11">
        <f t="shared" si="86"/>
        <v>339.98</v>
      </c>
      <c r="V133" s="11">
        <f t="shared" si="87"/>
        <v>1375.431</v>
      </c>
      <c r="W133" s="11"/>
      <c r="X133" s="2" t="str">
        <f>VLOOKUP(D133,[3]汇总!I$2:J$326,2,0)</f>
        <v>√</v>
      </c>
      <c r="Y133" s="2">
        <f>VLOOKUP(D133,'[4]2021.05'!$E$5:$F$203,2,0)</f>
        <v>4180</v>
      </c>
      <c r="Z133" s="2">
        <f t="shared" si="88"/>
        <v>453.792</v>
      </c>
      <c r="AA133" s="2">
        <f t="shared" si="89"/>
        <v>0</v>
      </c>
      <c r="AB133" s="2">
        <f t="shared" si="96"/>
        <v>226.9</v>
      </c>
      <c r="AC133" s="35" t="str">
        <f>VLOOKUP(C133,[7]export!$B$1:$I$388,8,0)</f>
        <v>226.9</v>
      </c>
      <c r="AD133" s="2">
        <f>VLOOKUP(C133,[8]Sheet1!$B$1:$K$500,9,0)</f>
        <v>8.51</v>
      </c>
      <c r="AE133" s="2">
        <f t="shared" si="91"/>
        <v>0</v>
      </c>
      <c r="AF133" s="2">
        <f>VLOOKUP(C133,'2021.06'!$C$2:$M$500,9,0)</f>
        <v>424.17</v>
      </c>
      <c r="AG133" s="2">
        <f>VLOOKUP(D133,'2021.07'!$D$2:$M$435,7,0)</f>
        <v>19.859</v>
      </c>
      <c r="AH133" s="2">
        <f t="shared" si="92"/>
        <v>0</v>
      </c>
      <c r="AJ133" s="2" t="str">
        <f>VLOOKUP(D133,[9]Sheet1!$C$1:$H$500,6,0)</f>
        <v>正常应缴</v>
      </c>
    </row>
    <row r="134" ht="20" customHeight="1" spans="1:36">
      <c r="A134" s="10">
        <f t="shared" si="93"/>
        <v>131</v>
      </c>
      <c r="B134" s="15"/>
      <c r="C134" s="11" t="s">
        <v>250</v>
      </c>
      <c r="D134" s="11" t="s">
        <v>251</v>
      </c>
      <c r="E134" s="12">
        <v>3245.4</v>
      </c>
      <c r="F134" s="11">
        <v>2836.2</v>
      </c>
      <c r="G134" s="11">
        <v>2837</v>
      </c>
      <c r="H134" s="13">
        <v>5228.42</v>
      </c>
      <c r="I134" s="12">
        <f t="shared" si="97"/>
        <v>58.42</v>
      </c>
      <c r="J134" s="12">
        <f>VLOOKUP(C134,[10]补收!$G$2454:$H$2869,2,0)</f>
        <v>58.96</v>
      </c>
      <c r="K134" s="11">
        <f t="shared" si="79"/>
        <v>453.792</v>
      </c>
      <c r="L134" s="11">
        <f t="shared" si="80"/>
        <v>19.859</v>
      </c>
      <c r="M134" s="13">
        <f t="shared" si="94"/>
        <v>444.42</v>
      </c>
      <c r="N134" s="13"/>
      <c r="O134" s="13">
        <f t="shared" si="82"/>
        <v>1035.451</v>
      </c>
      <c r="P134" s="11">
        <v>0</v>
      </c>
      <c r="Q134" s="11">
        <f t="shared" si="83"/>
        <v>226.9</v>
      </c>
      <c r="R134" s="11">
        <f t="shared" si="84"/>
        <v>8.51</v>
      </c>
      <c r="S134" s="13">
        <f t="shared" si="95"/>
        <v>104.57</v>
      </c>
      <c r="T134" s="13"/>
      <c r="U134" s="11">
        <f t="shared" si="86"/>
        <v>339.98</v>
      </c>
      <c r="V134" s="11">
        <f t="shared" si="87"/>
        <v>1375.431</v>
      </c>
      <c r="W134" s="11"/>
      <c r="X134" s="2" t="str">
        <f>VLOOKUP(D134,[3]汇总!I$2:J$326,2,0)</f>
        <v>√</v>
      </c>
      <c r="Y134" s="2">
        <f>VLOOKUP(D134,'[4]2021.05'!$E$5:$F$203,2,0)</f>
        <v>3180</v>
      </c>
      <c r="Z134" s="2">
        <f t="shared" si="88"/>
        <v>453.792</v>
      </c>
      <c r="AA134" s="2">
        <f t="shared" si="89"/>
        <v>0</v>
      </c>
      <c r="AB134" s="2">
        <f t="shared" si="96"/>
        <v>226.9</v>
      </c>
      <c r="AC134" s="35" t="str">
        <f>VLOOKUP(C134,[7]export!$B$1:$I$388,8,0)</f>
        <v>226.9</v>
      </c>
      <c r="AD134" s="2">
        <f>VLOOKUP(C134,[8]Sheet1!$B$1:$K$500,9,0)</f>
        <v>8.51</v>
      </c>
      <c r="AE134" s="2">
        <f t="shared" si="91"/>
        <v>0</v>
      </c>
      <c r="AF134" s="2">
        <f>VLOOKUP(C134,'2021.06'!$C$2:$M$500,9,0)</f>
        <v>424.17</v>
      </c>
      <c r="AG134" s="2">
        <f>VLOOKUP(D134,'2021.07'!$D$2:$M$435,7,0)</f>
        <v>19.859</v>
      </c>
      <c r="AH134" s="2">
        <f t="shared" si="92"/>
        <v>0</v>
      </c>
      <c r="AJ134" s="2" t="str">
        <f>VLOOKUP(D134,[9]Sheet1!$C$1:$H$500,6,0)</f>
        <v>正常应缴</v>
      </c>
    </row>
    <row r="135" ht="20" customHeight="1" spans="1:36">
      <c r="A135" s="10"/>
      <c r="B135" s="15"/>
      <c r="C135" s="30" t="s">
        <v>1110</v>
      </c>
      <c r="D135" s="30" t="s">
        <v>1111</v>
      </c>
      <c r="E135" s="12">
        <v>3245.4</v>
      </c>
      <c r="F135" s="11">
        <v>3042.05</v>
      </c>
      <c r="G135" s="11">
        <v>3043</v>
      </c>
      <c r="H135" s="13">
        <v>5228.42</v>
      </c>
      <c r="I135" s="12">
        <f t="shared" si="97"/>
        <v>58.42</v>
      </c>
      <c r="J135" s="12">
        <f>VLOOKUP(C135,[10]补收!$G$2454:$H$2869,2,0)</f>
        <v>7.32</v>
      </c>
      <c r="K135" s="11">
        <f t="shared" si="79"/>
        <v>486.728</v>
      </c>
      <c r="L135" s="11">
        <f t="shared" si="80"/>
        <v>21.301</v>
      </c>
      <c r="M135" s="13">
        <f t="shared" si="94"/>
        <v>444.42</v>
      </c>
      <c r="N135" s="13"/>
      <c r="O135" s="13">
        <f t="shared" si="82"/>
        <v>1018.189</v>
      </c>
      <c r="P135" s="11">
        <v>0</v>
      </c>
      <c r="Q135" s="11">
        <f t="shared" si="83"/>
        <v>243.36</v>
      </c>
      <c r="R135" s="11">
        <f t="shared" si="84"/>
        <v>9.13</v>
      </c>
      <c r="S135" s="13">
        <f t="shared" si="95"/>
        <v>104.57</v>
      </c>
      <c r="T135" s="13"/>
      <c r="U135" s="11">
        <f t="shared" si="86"/>
        <v>357.06</v>
      </c>
      <c r="V135" s="11">
        <f t="shared" si="87"/>
        <v>1375.249</v>
      </c>
      <c r="W135" s="11"/>
      <c r="Z135" s="2">
        <f t="shared" si="88"/>
        <v>486.728</v>
      </c>
      <c r="AA135" s="2">
        <f t="shared" si="89"/>
        <v>0</v>
      </c>
      <c r="AC135" s="35" t="str">
        <f>VLOOKUP(C135,[7]export!$B$1:$I$388,8,0)</f>
        <v>243.36</v>
      </c>
      <c r="AD135" s="2">
        <f>VLOOKUP(C135,[8]Sheet1!$B$1:$K$500,9,0)</f>
        <v>9.13</v>
      </c>
      <c r="AE135" s="2">
        <f t="shared" si="91"/>
        <v>0</v>
      </c>
      <c r="AF135" s="2" t="e">
        <f>VLOOKUP(C135,'2021.06'!$C$2:$M$500,9,0)</f>
        <v>#N/A</v>
      </c>
      <c r="AG135" s="2">
        <f>VLOOKUP(D135,'2021.07'!$D$2:$M$435,7,0)</f>
        <v>21.301</v>
      </c>
      <c r="AH135" s="2">
        <f t="shared" si="92"/>
        <v>0</v>
      </c>
      <c r="AJ135" s="2" t="str">
        <f>VLOOKUP(D135,[9]Sheet1!$C$1:$H$500,6,0)</f>
        <v>正常应缴</v>
      </c>
    </row>
    <row r="136" s="2" customFormat="1" ht="20" customHeight="1" spans="1:36">
      <c r="A136" s="10"/>
      <c r="B136" s="15"/>
      <c r="C136" s="24" t="s">
        <v>254</v>
      </c>
      <c r="D136" s="25" t="s">
        <v>255</v>
      </c>
      <c r="E136" s="12">
        <v>3245.4</v>
      </c>
      <c r="F136" s="11">
        <v>3042.05</v>
      </c>
      <c r="G136" s="11">
        <v>3043</v>
      </c>
      <c r="H136" s="13">
        <v>5228.42</v>
      </c>
      <c r="I136" s="12">
        <f t="shared" si="97"/>
        <v>58.42</v>
      </c>
      <c r="J136" s="12">
        <f>VLOOKUP(C136,[10]补收!$G$2454:$H$2869,2,0)</f>
        <v>40.51</v>
      </c>
      <c r="K136" s="11">
        <f t="shared" si="79"/>
        <v>486.728</v>
      </c>
      <c r="L136" s="11">
        <f t="shared" si="80"/>
        <v>21.301</v>
      </c>
      <c r="M136" s="13">
        <f t="shared" si="94"/>
        <v>444.42</v>
      </c>
      <c r="N136" s="13"/>
      <c r="O136" s="13">
        <f t="shared" si="82"/>
        <v>1051.379</v>
      </c>
      <c r="P136" s="11">
        <v>0</v>
      </c>
      <c r="Q136" s="11">
        <f t="shared" si="83"/>
        <v>243.36</v>
      </c>
      <c r="R136" s="11">
        <f t="shared" si="84"/>
        <v>9.13</v>
      </c>
      <c r="S136" s="13">
        <f t="shared" si="95"/>
        <v>104.57</v>
      </c>
      <c r="T136" s="13"/>
      <c r="U136" s="11">
        <f t="shared" si="86"/>
        <v>357.06</v>
      </c>
      <c r="V136" s="11">
        <f t="shared" si="87"/>
        <v>1408.439</v>
      </c>
      <c r="W136" s="11"/>
      <c r="X136" s="2" t="s">
        <v>50</v>
      </c>
      <c r="AC136" s="35"/>
      <c r="AG136" s="2" t="e">
        <f>VLOOKUP(D136,'2021.07'!$D$2:$M$435,7,0)</f>
        <v>#N/A</v>
      </c>
      <c r="AH136" s="2" t="e">
        <f t="shared" si="92"/>
        <v>#N/A</v>
      </c>
      <c r="AJ136" s="2" t="str">
        <f>VLOOKUP(D136,[9]Sheet1!$C$1:$H$500,6,0)</f>
        <v>正常应缴</v>
      </c>
    </row>
    <row r="137" ht="20" customHeight="1" spans="1:36">
      <c r="A137" s="10">
        <f t="shared" ref="A137:A151" si="98">ROW()-3</f>
        <v>134</v>
      </c>
      <c r="B137" s="14" t="s">
        <v>258</v>
      </c>
      <c r="C137" s="11" t="s">
        <v>259</v>
      </c>
      <c r="D137" s="11" t="s">
        <v>260</v>
      </c>
      <c r="E137" s="12">
        <v>3245.4</v>
      </c>
      <c r="F137" s="11">
        <v>2836.2</v>
      </c>
      <c r="G137" s="11">
        <v>2837</v>
      </c>
      <c r="H137" s="13">
        <v>5228.42</v>
      </c>
      <c r="I137" s="12">
        <f t="shared" si="97"/>
        <v>58.42</v>
      </c>
      <c r="J137" s="12">
        <f>VLOOKUP(C137,[10]补收!$G$2454:$H$2869,2,0)</f>
        <v>58.96</v>
      </c>
      <c r="K137" s="11">
        <f t="shared" si="79"/>
        <v>453.792</v>
      </c>
      <c r="L137" s="11">
        <f t="shared" si="80"/>
        <v>19.859</v>
      </c>
      <c r="M137" s="13">
        <f t="shared" si="94"/>
        <v>444.42</v>
      </c>
      <c r="N137" s="13"/>
      <c r="O137" s="13">
        <f t="shared" si="82"/>
        <v>1035.451</v>
      </c>
      <c r="P137" s="11">
        <v>0</v>
      </c>
      <c r="Q137" s="11">
        <f t="shared" si="83"/>
        <v>226.9</v>
      </c>
      <c r="R137" s="11">
        <f t="shared" si="84"/>
        <v>8.51</v>
      </c>
      <c r="S137" s="13">
        <f t="shared" si="95"/>
        <v>104.57</v>
      </c>
      <c r="T137" s="13"/>
      <c r="U137" s="11">
        <f t="shared" si="86"/>
        <v>339.98</v>
      </c>
      <c r="V137" s="11">
        <f t="shared" si="87"/>
        <v>1375.431</v>
      </c>
      <c r="W137" s="11"/>
      <c r="X137" s="2" t="str">
        <f>VLOOKUP(D137,[3]汇总!I$2:J$326,2,0)</f>
        <v>√</v>
      </c>
      <c r="Y137" s="2">
        <f>VLOOKUP(D137,'[4]2021.05'!$E$5:$F$203,2,0)</f>
        <v>1790</v>
      </c>
      <c r="Z137" s="2">
        <f t="shared" ref="Z137:Z198" si="99">K137*1</f>
        <v>453.792</v>
      </c>
      <c r="AA137" s="2">
        <f t="shared" ref="AA137:AA198" si="100">K137-Z137</f>
        <v>0</v>
      </c>
      <c r="AB137" s="2">
        <f t="shared" ref="AB137:AB151" si="101">Q137-AA137</f>
        <v>226.9</v>
      </c>
      <c r="AC137" s="35" t="str">
        <f>VLOOKUP(C137,[7]export!$B$1:$I$388,8,0)</f>
        <v>226.9</v>
      </c>
      <c r="AD137" s="2">
        <f>VLOOKUP(C137,[8]Sheet1!$B$1:$K$500,9,0)</f>
        <v>8.51</v>
      </c>
      <c r="AE137" s="2">
        <f t="shared" ref="AE137:AE200" si="102">R137-AD137</f>
        <v>0</v>
      </c>
      <c r="AF137" s="2">
        <f>VLOOKUP(C137,'2021.06'!$C$2:$M$500,9,0)</f>
        <v>424.17</v>
      </c>
      <c r="AG137" s="2">
        <f>VLOOKUP(D137,'2021.07'!$D$2:$M$435,7,0)</f>
        <v>19.859</v>
      </c>
      <c r="AH137" s="2">
        <f t="shared" si="92"/>
        <v>0</v>
      </c>
      <c r="AJ137" s="2" t="str">
        <f>VLOOKUP(D137,[9]Sheet1!$C$1:$H$500,6,0)</f>
        <v>正常应缴</v>
      </c>
    </row>
    <row r="138" ht="20" customHeight="1" spans="1:36">
      <c r="A138" s="10">
        <f t="shared" si="98"/>
        <v>135</v>
      </c>
      <c r="B138" s="15"/>
      <c r="C138" s="11" t="s">
        <v>261</v>
      </c>
      <c r="D138" s="11" t="s">
        <v>262</v>
      </c>
      <c r="E138" s="12">
        <v>3245.4</v>
      </c>
      <c r="F138" s="11">
        <v>2836.2</v>
      </c>
      <c r="G138" s="11">
        <v>2837</v>
      </c>
      <c r="H138" s="13">
        <v>5228.42</v>
      </c>
      <c r="I138" s="12">
        <f t="shared" si="97"/>
        <v>58.42</v>
      </c>
      <c r="J138" s="12">
        <f>VLOOKUP(C138,[10]补收!$G$2454:$H$2869,2,0)</f>
        <v>58.96</v>
      </c>
      <c r="K138" s="11">
        <f t="shared" si="79"/>
        <v>453.792</v>
      </c>
      <c r="L138" s="11">
        <f t="shared" si="80"/>
        <v>19.859</v>
      </c>
      <c r="M138" s="13">
        <f t="shared" si="94"/>
        <v>444.42</v>
      </c>
      <c r="N138" s="13"/>
      <c r="O138" s="13">
        <f t="shared" si="82"/>
        <v>1035.451</v>
      </c>
      <c r="P138" s="11">
        <v>0</v>
      </c>
      <c r="Q138" s="11">
        <f t="shared" si="83"/>
        <v>226.9</v>
      </c>
      <c r="R138" s="11">
        <f t="shared" si="84"/>
        <v>8.51</v>
      </c>
      <c r="S138" s="13">
        <f t="shared" si="95"/>
        <v>104.57</v>
      </c>
      <c r="T138" s="13"/>
      <c r="U138" s="11">
        <f t="shared" si="86"/>
        <v>339.98</v>
      </c>
      <c r="V138" s="11">
        <f t="shared" si="87"/>
        <v>1375.431</v>
      </c>
      <c r="W138" s="11"/>
      <c r="X138" s="2" t="str">
        <f>VLOOKUP(D138,[3]汇总!I$2:J$326,2,0)</f>
        <v>√</v>
      </c>
      <c r="Y138" s="2">
        <f>VLOOKUP(D138,'[4]2021.05'!$E$5:$F$203,2,0)</f>
        <v>1790</v>
      </c>
      <c r="Z138" s="2">
        <f t="shared" si="99"/>
        <v>453.792</v>
      </c>
      <c r="AA138" s="2">
        <f t="shared" si="100"/>
        <v>0</v>
      </c>
      <c r="AB138" s="2">
        <f t="shared" si="101"/>
        <v>226.9</v>
      </c>
      <c r="AC138" s="35" t="str">
        <f>VLOOKUP(C138,[7]export!$B$1:$I$388,8,0)</f>
        <v>226.9</v>
      </c>
      <c r="AD138" s="2">
        <f>VLOOKUP(C138,[8]Sheet1!$B$1:$K$500,9,0)</f>
        <v>8.51</v>
      </c>
      <c r="AE138" s="2">
        <f t="shared" si="102"/>
        <v>0</v>
      </c>
      <c r="AF138" s="2">
        <f>VLOOKUP(C138,'2021.06'!$C$2:$M$500,9,0)</f>
        <v>424.17</v>
      </c>
      <c r="AG138" s="2">
        <f>VLOOKUP(D138,'2021.07'!$D$2:$M$435,7,0)</f>
        <v>19.859</v>
      </c>
      <c r="AH138" s="2">
        <f t="shared" si="92"/>
        <v>0</v>
      </c>
      <c r="AJ138" s="2" t="str">
        <f>VLOOKUP(D138,[9]Sheet1!$C$1:$H$500,6,0)</f>
        <v>正常应缴</v>
      </c>
    </row>
    <row r="139" ht="20" customHeight="1" spans="1:36">
      <c r="A139" s="10">
        <f t="shared" si="98"/>
        <v>136</v>
      </c>
      <c r="B139" s="15"/>
      <c r="C139" s="11" t="s">
        <v>263</v>
      </c>
      <c r="D139" s="11" t="s">
        <v>264</v>
      </c>
      <c r="E139" s="12">
        <v>3245.4</v>
      </c>
      <c r="F139" s="11">
        <v>2836.2</v>
      </c>
      <c r="G139" s="11">
        <v>2837</v>
      </c>
      <c r="H139" s="13">
        <v>5228.42</v>
      </c>
      <c r="I139" s="12">
        <f t="shared" si="97"/>
        <v>58.42</v>
      </c>
      <c r="J139" s="12">
        <f>VLOOKUP(C139,[10]补收!$G$2454:$H$2869,2,0)</f>
        <v>58.96</v>
      </c>
      <c r="K139" s="11">
        <f t="shared" si="79"/>
        <v>453.792</v>
      </c>
      <c r="L139" s="11">
        <f t="shared" si="80"/>
        <v>19.859</v>
      </c>
      <c r="M139" s="13">
        <f t="shared" si="94"/>
        <v>444.42</v>
      </c>
      <c r="N139" s="13"/>
      <c r="O139" s="13">
        <f t="shared" si="82"/>
        <v>1035.451</v>
      </c>
      <c r="P139" s="11">
        <v>0</v>
      </c>
      <c r="Q139" s="11">
        <f t="shared" si="83"/>
        <v>226.9</v>
      </c>
      <c r="R139" s="11">
        <f t="shared" si="84"/>
        <v>8.51</v>
      </c>
      <c r="S139" s="13">
        <f t="shared" si="95"/>
        <v>104.57</v>
      </c>
      <c r="T139" s="13"/>
      <c r="U139" s="11">
        <f t="shared" si="86"/>
        <v>339.98</v>
      </c>
      <c r="V139" s="11">
        <f t="shared" si="87"/>
        <v>1375.431</v>
      </c>
      <c r="W139" s="11"/>
      <c r="X139" s="2" t="str">
        <f>VLOOKUP(D139,[3]汇总!I$2:J$326,2,0)</f>
        <v>√</v>
      </c>
      <c r="Y139" s="2">
        <f>VLOOKUP(D139,'[4]2021.05'!$E$5:$F$203,2,0)</f>
        <v>1790</v>
      </c>
      <c r="Z139" s="2">
        <f t="shared" si="99"/>
        <v>453.792</v>
      </c>
      <c r="AA139" s="2">
        <f t="shared" si="100"/>
        <v>0</v>
      </c>
      <c r="AB139" s="2">
        <f t="shared" si="101"/>
        <v>226.9</v>
      </c>
      <c r="AC139" s="35" t="str">
        <f>VLOOKUP(C139,[7]export!$B$1:$I$388,8,0)</f>
        <v>226.9</v>
      </c>
      <c r="AD139" s="2">
        <f>VLOOKUP(C139,[8]Sheet1!$B$1:$K$500,9,0)</f>
        <v>8.51</v>
      </c>
      <c r="AE139" s="2">
        <f t="shared" si="102"/>
        <v>0</v>
      </c>
      <c r="AF139" s="2">
        <f>VLOOKUP(C139,'2021.06'!$C$2:$M$500,9,0)</f>
        <v>424.17</v>
      </c>
      <c r="AG139" s="2">
        <f>VLOOKUP(D139,'2021.07'!$D$2:$M$435,7,0)</f>
        <v>19.859</v>
      </c>
      <c r="AH139" s="2">
        <f t="shared" si="92"/>
        <v>0</v>
      </c>
      <c r="AJ139" s="2" t="str">
        <f>VLOOKUP(D139,[9]Sheet1!$C$1:$H$500,6,0)</f>
        <v>正常应缴</v>
      </c>
    </row>
    <row r="140" ht="20" customHeight="1" spans="1:36">
      <c r="A140" s="10">
        <f t="shared" si="98"/>
        <v>137</v>
      </c>
      <c r="B140" s="15"/>
      <c r="C140" s="11" t="s">
        <v>265</v>
      </c>
      <c r="D140" s="11" t="s">
        <v>266</v>
      </c>
      <c r="E140" s="12">
        <v>3245.4</v>
      </c>
      <c r="F140" s="11">
        <v>2836.2</v>
      </c>
      <c r="G140" s="11">
        <v>2837</v>
      </c>
      <c r="H140" s="13">
        <v>5228.42</v>
      </c>
      <c r="I140" s="12">
        <f t="shared" si="97"/>
        <v>58.42</v>
      </c>
      <c r="J140" s="12">
        <f>VLOOKUP(C140,[10]补收!$G$2454:$H$2869,2,0)</f>
        <v>58.96</v>
      </c>
      <c r="K140" s="11">
        <f t="shared" si="79"/>
        <v>453.792</v>
      </c>
      <c r="L140" s="11">
        <f t="shared" si="80"/>
        <v>19.859</v>
      </c>
      <c r="M140" s="13">
        <f t="shared" si="94"/>
        <v>444.42</v>
      </c>
      <c r="N140" s="13"/>
      <c r="O140" s="13">
        <f t="shared" si="82"/>
        <v>1035.451</v>
      </c>
      <c r="P140" s="11">
        <v>0</v>
      </c>
      <c r="Q140" s="11">
        <f t="shared" si="83"/>
        <v>226.9</v>
      </c>
      <c r="R140" s="11">
        <f t="shared" si="84"/>
        <v>8.51</v>
      </c>
      <c r="S140" s="13">
        <f t="shared" si="95"/>
        <v>104.57</v>
      </c>
      <c r="T140" s="13"/>
      <c r="U140" s="11">
        <f t="shared" si="86"/>
        <v>339.98</v>
      </c>
      <c r="V140" s="11">
        <f t="shared" si="87"/>
        <v>1375.431</v>
      </c>
      <c r="W140" s="11"/>
      <c r="X140" s="2" t="str">
        <f>VLOOKUP(D140,[3]汇总!I$2:J$326,2,0)</f>
        <v>√</v>
      </c>
      <c r="Y140" s="2">
        <f>VLOOKUP(D140,'[4]2021.05'!$E$5:$F$203,2,0)</f>
        <v>1790</v>
      </c>
      <c r="Z140" s="2">
        <f t="shared" si="99"/>
        <v>453.792</v>
      </c>
      <c r="AA140" s="2">
        <f t="shared" si="100"/>
        <v>0</v>
      </c>
      <c r="AB140" s="2">
        <f t="shared" si="101"/>
        <v>226.9</v>
      </c>
      <c r="AC140" s="35" t="str">
        <f>VLOOKUP(C140,[7]export!$B$1:$I$388,8,0)</f>
        <v>226.9</v>
      </c>
      <c r="AD140" s="2">
        <f>VLOOKUP(C140,[8]Sheet1!$B$1:$K$500,9,0)</f>
        <v>8.51</v>
      </c>
      <c r="AE140" s="2">
        <f t="shared" si="102"/>
        <v>0</v>
      </c>
      <c r="AF140" s="2">
        <f>VLOOKUP(C140,'2021.06'!$C$2:$M$500,9,0)</f>
        <v>424.17</v>
      </c>
      <c r="AG140" s="2">
        <f>VLOOKUP(D140,'2021.07'!$D$2:$M$435,7,0)</f>
        <v>19.859</v>
      </c>
      <c r="AH140" s="2">
        <f t="shared" si="92"/>
        <v>0</v>
      </c>
      <c r="AJ140" s="2" t="str">
        <f>VLOOKUP(D140,[9]Sheet1!$C$1:$H$500,6,0)</f>
        <v>正常应缴</v>
      </c>
    </row>
    <row r="141" ht="20" customHeight="1" spans="1:36">
      <c r="A141" s="10">
        <f t="shared" si="98"/>
        <v>138</v>
      </c>
      <c r="B141" s="15"/>
      <c r="C141" s="11" t="s">
        <v>267</v>
      </c>
      <c r="D141" s="11" t="s">
        <v>268</v>
      </c>
      <c r="E141" s="12">
        <v>3245.4</v>
      </c>
      <c r="F141" s="11">
        <v>2836.2</v>
      </c>
      <c r="G141" s="11">
        <v>2837</v>
      </c>
      <c r="H141" s="13">
        <v>5228.42</v>
      </c>
      <c r="I141" s="12">
        <f t="shared" si="97"/>
        <v>58.42</v>
      </c>
      <c r="J141" s="12">
        <f>VLOOKUP(C141,[10]补收!$G$2454:$H$2869,2,0)</f>
        <v>58.96</v>
      </c>
      <c r="K141" s="11">
        <f t="shared" si="79"/>
        <v>453.792</v>
      </c>
      <c r="L141" s="11">
        <f t="shared" si="80"/>
        <v>19.859</v>
      </c>
      <c r="M141" s="13">
        <f t="shared" si="94"/>
        <v>444.42</v>
      </c>
      <c r="N141" s="13"/>
      <c r="O141" s="13">
        <f t="shared" si="82"/>
        <v>1035.451</v>
      </c>
      <c r="P141" s="11">
        <v>0</v>
      </c>
      <c r="Q141" s="11">
        <f t="shared" si="83"/>
        <v>226.9</v>
      </c>
      <c r="R141" s="11">
        <f t="shared" si="84"/>
        <v>8.51</v>
      </c>
      <c r="S141" s="13">
        <f t="shared" si="95"/>
        <v>104.57</v>
      </c>
      <c r="T141" s="13"/>
      <c r="U141" s="11">
        <f t="shared" si="86"/>
        <v>339.98</v>
      </c>
      <c r="V141" s="11">
        <f t="shared" si="87"/>
        <v>1375.431</v>
      </c>
      <c r="W141" s="11"/>
      <c r="X141" s="2" t="str">
        <f>VLOOKUP(D141,[3]汇总!I$2:J$326,2,0)</f>
        <v>√</v>
      </c>
      <c r="Y141" s="2">
        <f>VLOOKUP(D141,'[4]2021.05'!$E$5:$F$203,2,0)</f>
        <v>1790</v>
      </c>
      <c r="Z141" s="2">
        <f t="shared" si="99"/>
        <v>453.792</v>
      </c>
      <c r="AA141" s="2">
        <f t="shared" si="100"/>
        <v>0</v>
      </c>
      <c r="AB141" s="2">
        <f t="shared" si="101"/>
        <v>226.9</v>
      </c>
      <c r="AC141" s="35" t="str">
        <f>VLOOKUP(C141,[7]export!$B$1:$I$388,8,0)</f>
        <v>226.9</v>
      </c>
      <c r="AD141" s="2">
        <f>VLOOKUP(C141,[8]Sheet1!$B$1:$K$500,9,0)</f>
        <v>8.51</v>
      </c>
      <c r="AE141" s="2">
        <f t="shared" si="102"/>
        <v>0</v>
      </c>
      <c r="AF141" s="2">
        <f>VLOOKUP(C141,'2021.06'!$C$2:$M$500,9,0)</f>
        <v>424.17</v>
      </c>
      <c r="AG141" s="2">
        <f>VLOOKUP(D141,'2021.07'!$D$2:$M$435,7,0)</f>
        <v>19.859</v>
      </c>
      <c r="AH141" s="2">
        <f t="shared" si="92"/>
        <v>0</v>
      </c>
      <c r="AJ141" s="2" t="str">
        <f>VLOOKUP(D141,[9]Sheet1!$C$1:$H$500,6,0)</f>
        <v>正常应缴</v>
      </c>
    </row>
    <row r="142" ht="20" customHeight="1" spans="1:36">
      <c r="A142" s="10">
        <f t="shared" si="98"/>
        <v>139</v>
      </c>
      <c r="B142" s="15"/>
      <c r="C142" s="11" t="s">
        <v>269</v>
      </c>
      <c r="D142" s="11" t="s">
        <v>270</v>
      </c>
      <c r="E142" s="12">
        <v>3245.4</v>
      </c>
      <c r="F142" s="11">
        <v>2836.2</v>
      </c>
      <c r="G142" s="11">
        <v>2837</v>
      </c>
      <c r="H142" s="13">
        <v>5228.42</v>
      </c>
      <c r="I142" s="12">
        <f t="shared" si="97"/>
        <v>58.42</v>
      </c>
      <c r="J142" s="12">
        <f>VLOOKUP(C142,[10]补收!$G$2454:$H$2869,2,0)</f>
        <v>58.96</v>
      </c>
      <c r="K142" s="11">
        <f t="shared" si="79"/>
        <v>453.792</v>
      </c>
      <c r="L142" s="11">
        <f t="shared" si="80"/>
        <v>19.859</v>
      </c>
      <c r="M142" s="13">
        <f t="shared" si="94"/>
        <v>444.42</v>
      </c>
      <c r="N142" s="13"/>
      <c r="O142" s="13">
        <f t="shared" si="82"/>
        <v>1035.451</v>
      </c>
      <c r="P142" s="11">
        <v>0</v>
      </c>
      <c r="Q142" s="11">
        <f t="shared" si="83"/>
        <v>226.9</v>
      </c>
      <c r="R142" s="11">
        <f t="shared" si="84"/>
        <v>8.51</v>
      </c>
      <c r="S142" s="13">
        <f t="shared" si="95"/>
        <v>104.57</v>
      </c>
      <c r="T142" s="13"/>
      <c r="U142" s="11">
        <f t="shared" si="86"/>
        <v>339.98</v>
      </c>
      <c r="V142" s="11">
        <f t="shared" si="87"/>
        <v>1375.431</v>
      </c>
      <c r="W142" s="11"/>
      <c r="X142" s="2" t="str">
        <f>VLOOKUP(D142,[3]汇总!I$2:J$326,2,0)</f>
        <v>√</v>
      </c>
      <c r="Y142" s="2">
        <f>VLOOKUP(D142,'[4]2021.05'!$E$5:$F$203,2,0)</f>
        <v>1790</v>
      </c>
      <c r="Z142" s="2">
        <f t="shared" si="99"/>
        <v>453.792</v>
      </c>
      <c r="AA142" s="2">
        <f t="shared" si="100"/>
        <v>0</v>
      </c>
      <c r="AB142" s="2">
        <f t="shared" si="101"/>
        <v>226.9</v>
      </c>
      <c r="AC142" s="35" t="str">
        <f>VLOOKUP(C142,[7]export!$B$1:$I$388,8,0)</f>
        <v>226.9</v>
      </c>
      <c r="AD142" s="2">
        <f>VLOOKUP(C142,[8]Sheet1!$B$1:$K$500,9,0)</f>
        <v>8.51</v>
      </c>
      <c r="AE142" s="2">
        <f t="shared" si="102"/>
        <v>0</v>
      </c>
      <c r="AF142" s="2">
        <f>VLOOKUP(C142,'2021.06'!$C$2:$M$500,9,0)</f>
        <v>424.17</v>
      </c>
      <c r="AG142" s="2">
        <f>VLOOKUP(D142,'2021.07'!$D$2:$M$435,7,0)</f>
        <v>19.859</v>
      </c>
      <c r="AH142" s="2">
        <f t="shared" si="92"/>
        <v>0</v>
      </c>
      <c r="AJ142" s="2" t="str">
        <f>VLOOKUP(D142,[9]Sheet1!$C$1:$H$500,6,0)</f>
        <v>正常应缴</v>
      </c>
    </row>
    <row r="143" ht="20" customHeight="1" spans="1:36">
      <c r="A143" s="10">
        <f t="shared" si="98"/>
        <v>140</v>
      </c>
      <c r="B143" s="15"/>
      <c r="C143" s="11" t="s">
        <v>271</v>
      </c>
      <c r="D143" s="11" t="s">
        <v>272</v>
      </c>
      <c r="E143" s="12">
        <v>3245.4</v>
      </c>
      <c r="F143" s="11">
        <v>2836.2</v>
      </c>
      <c r="G143" s="11">
        <v>2837</v>
      </c>
      <c r="H143" s="13">
        <v>5228.42</v>
      </c>
      <c r="I143" s="12">
        <f t="shared" si="97"/>
        <v>58.42</v>
      </c>
      <c r="J143" s="12">
        <f>VLOOKUP(C143,[10]补收!$G$2454:$H$2869,2,0)</f>
        <v>58.96</v>
      </c>
      <c r="K143" s="11">
        <f t="shared" si="79"/>
        <v>453.792</v>
      </c>
      <c r="L143" s="11">
        <f t="shared" si="80"/>
        <v>19.859</v>
      </c>
      <c r="M143" s="13">
        <f t="shared" si="94"/>
        <v>444.42</v>
      </c>
      <c r="N143" s="13"/>
      <c r="O143" s="13">
        <f t="shared" si="82"/>
        <v>1035.451</v>
      </c>
      <c r="P143" s="11">
        <v>0</v>
      </c>
      <c r="Q143" s="11">
        <f t="shared" si="83"/>
        <v>226.9</v>
      </c>
      <c r="R143" s="11">
        <f t="shared" si="84"/>
        <v>8.51</v>
      </c>
      <c r="S143" s="13">
        <f t="shared" si="95"/>
        <v>104.57</v>
      </c>
      <c r="T143" s="13"/>
      <c r="U143" s="11">
        <f t="shared" si="86"/>
        <v>339.98</v>
      </c>
      <c r="V143" s="11">
        <f t="shared" si="87"/>
        <v>1375.431</v>
      </c>
      <c r="W143" s="11"/>
      <c r="X143" s="2" t="str">
        <f>VLOOKUP(D143,[3]汇总!I$2:J$326,2,0)</f>
        <v>√</v>
      </c>
      <c r="Y143" s="2">
        <f>VLOOKUP(D143,'[4]2021.05'!$E$5:$F$203,2,0)</f>
        <v>1790</v>
      </c>
      <c r="Z143" s="2">
        <f t="shared" si="99"/>
        <v>453.792</v>
      </c>
      <c r="AA143" s="2">
        <f t="shared" si="100"/>
        <v>0</v>
      </c>
      <c r="AB143" s="2">
        <f t="shared" si="101"/>
        <v>226.9</v>
      </c>
      <c r="AC143" s="35" t="str">
        <f>VLOOKUP(C143,[7]export!$B$1:$I$388,8,0)</f>
        <v>226.9</v>
      </c>
      <c r="AD143" s="2">
        <f>VLOOKUP(C143,[8]Sheet1!$B$1:$K$500,9,0)</f>
        <v>8.51</v>
      </c>
      <c r="AE143" s="2">
        <f t="shared" si="102"/>
        <v>0</v>
      </c>
      <c r="AF143" s="2">
        <f>VLOOKUP(C143,'2021.06'!$C$2:$M$500,9,0)</f>
        <v>424.17</v>
      </c>
      <c r="AG143" s="2">
        <f>VLOOKUP(D143,'2021.07'!$D$2:$M$435,7,0)</f>
        <v>19.859</v>
      </c>
      <c r="AH143" s="2">
        <f t="shared" si="92"/>
        <v>0</v>
      </c>
      <c r="AJ143" s="2" t="str">
        <f>VLOOKUP(D143,[9]Sheet1!$C$1:$H$500,6,0)</f>
        <v>正常应缴</v>
      </c>
    </row>
    <row r="144" ht="20" customHeight="1" spans="1:36">
      <c r="A144" s="10">
        <f t="shared" si="98"/>
        <v>141</v>
      </c>
      <c r="B144" s="15"/>
      <c r="C144" s="11" t="s">
        <v>275</v>
      </c>
      <c r="D144" s="11" t="s">
        <v>276</v>
      </c>
      <c r="E144" s="12">
        <v>3245.4</v>
      </c>
      <c r="F144" s="11">
        <v>2836.2</v>
      </c>
      <c r="G144" s="11">
        <v>2837</v>
      </c>
      <c r="H144" s="13">
        <v>5228.42</v>
      </c>
      <c r="I144" s="12">
        <f t="shared" si="97"/>
        <v>58.42</v>
      </c>
      <c r="J144" s="12">
        <f>VLOOKUP(C144,[10]补收!$G$2454:$H$2869,2,0)</f>
        <v>58.96</v>
      </c>
      <c r="K144" s="11">
        <f t="shared" si="79"/>
        <v>453.792</v>
      </c>
      <c r="L144" s="11">
        <f t="shared" si="80"/>
        <v>19.859</v>
      </c>
      <c r="M144" s="13">
        <f t="shared" si="94"/>
        <v>444.42</v>
      </c>
      <c r="N144" s="13"/>
      <c r="O144" s="13">
        <f t="shared" si="82"/>
        <v>1035.451</v>
      </c>
      <c r="P144" s="11">
        <v>0</v>
      </c>
      <c r="Q144" s="11">
        <f t="shared" si="83"/>
        <v>226.9</v>
      </c>
      <c r="R144" s="11">
        <f t="shared" si="84"/>
        <v>8.51</v>
      </c>
      <c r="S144" s="13">
        <f t="shared" si="95"/>
        <v>104.57</v>
      </c>
      <c r="T144" s="13"/>
      <c r="U144" s="11">
        <f t="shared" si="86"/>
        <v>339.98</v>
      </c>
      <c r="V144" s="11">
        <f t="shared" si="87"/>
        <v>1375.431</v>
      </c>
      <c r="W144" s="11"/>
      <c r="X144" s="2" t="str">
        <f>VLOOKUP(D144,[3]汇总!I$2:J$326,2,0)</f>
        <v>√</v>
      </c>
      <c r="Y144" s="2">
        <f>VLOOKUP(D144,'[4]2021.05'!$E$5:$F$203,2,0)</f>
        <v>1790</v>
      </c>
      <c r="Z144" s="2">
        <f t="shared" si="99"/>
        <v>453.792</v>
      </c>
      <c r="AA144" s="2">
        <f t="shared" si="100"/>
        <v>0</v>
      </c>
      <c r="AB144" s="2">
        <f t="shared" si="101"/>
        <v>226.9</v>
      </c>
      <c r="AC144" s="35" t="str">
        <f>VLOOKUP(C144,[7]export!$B$1:$I$388,8,0)</f>
        <v>226.9</v>
      </c>
      <c r="AD144" s="2">
        <f>VLOOKUP(C144,[8]Sheet1!$B$1:$K$500,9,0)</f>
        <v>8.51</v>
      </c>
      <c r="AE144" s="2">
        <f t="shared" si="102"/>
        <v>0</v>
      </c>
      <c r="AF144" s="2">
        <f>VLOOKUP(C144,'2021.06'!$C$2:$M$500,9,0)</f>
        <v>424.17</v>
      </c>
      <c r="AG144" s="2">
        <f>VLOOKUP(D144,'2021.07'!$D$2:$M$435,7,0)</f>
        <v>19.859</v>
      </c>
      <c r="AH144" s="2">
        <f t="shared" si="92"/>
        <v>0</v>
      </c>
      <c r="AJ144" s="2" t="str">
        <f>VLOOKUP(D144,[9]Sheet1!$C$1:$H$500,6,0)</f>
        <v>正常应缴</v>
      </c>
    </row>
    <row r="145" ht="20" customHeight="1" spans="1:36">
      <c r="A145" s="10">
        <f t="shared" si="98"/>
        <v>142</v>
      </c>
      <c r="B145" s="15"/>
      <c r="C145" s="11" t="s">
        <v>277</v>
      </c>
      <c r="D145" s="11" t="s">
        <v>278</v>
      </c>
      <c r="E145" s="12">
        <v>3245.4</v>
      </c>
      <c r="F145" s="11">
        <v>2836.2</v>
      </c>
      <c r="G145" s="11">
        <v>2837</v>
      </c>
      <c r="H145" s="13">
        <v>5228.42</v>
      </c>
      <c r="I145" s="12">
        <f t="shared" si="97"/>
        <v>58.42</v>
      </c>
      <c r="J145" s="12">
        <f>VLOOKUP(C145,[10]补收!$G$2454:$H$2869,2,0)</f>
        <v>58.96</v>
      </c>
      <c r="K145" s="11">
        <f t="shared" si="79"/>
        <v>453.792</v>
      </c>
      <c r="L145" s="11">
        <f t="shared" si="80"/>
        <v>19.859</v>
      </c>
      <c r="M145" s="13">
        <f t="shared" si="94"/>
        <v>444.42</v>
      </c>
      <c r="N145" s="13"/>
      <c r="O145" s="13">
        <f t="shared" si="82"/>
        <v>1035.451</v>
      </c>
      <c r="P145" s="11">
        <v>0</v>
      </c>
      <c r="Q145" s="11">
        <f t="shared" si="83"/>
        <v>226.9</v>
      </c>
      <c r="R145" s="11">
        <f t="shared" si="84"/>
        <v>8.51</v>
      </c>
      <c r="S145" s="13">
        <f t="shared" si="95"/>
        <v>104.57</v>
      </c>
      <c r="T145" s="13"/>
      <c r="U145" s="11">
        <f t="shared" si="86"/>
        <v>339.98</v>
      </c>
      <c r="V145" s="11">
        <f t="shared" si="87"/>
        <v>1375.431</v>
      </c>
      <c r="W145" s="11"/>
      <c r="X145" s="2" t="str">
        <f>VLOOKUP(D145,[3]汇总!I$2:J$326,2,0)</f>
        <v>√</v>
      </c>
      <c r="Y145" s="2">
        <f>VLOOKUP(D145,'[4]2021.05'!$E$5:$F$203,2,0)</f>
        <v>1790</v>
      </c>
      <c r="Z145" s="2">
        <f t="shared" si="99"/>
        <v>453.792</v>
      </c>
      <c r="AA145" s="2">
        <f t="shared" si="100"/>
        <v>0</v>
      </c>
      <c r="AB145" s="2">
        <f t="shared" si="101"/>
        <v>226.9</v>
      </c>
      <c r="AC145" s="35" t="str">
        <f>VLOOKUP(C145,[7]export!$B$1:$I$388,8,0)</f>
        <v>226.9</v>
      </c>
      <c r="AD145" s="2">
        <f>VLOOKUP(C145,[8]Sheet1!$B$1:$K$500,9,0)</f>
        <v>8.51</v>
      </c>
      <c r="AE145" s="2">
        <f t="shared" si="102"/>
        <v>0</v>
      </c>
      <c r="AF145" s="2">
        <f>VLOOKUP(C145,'2021.06'!$C$2:$M$500,9,0)</f>
        <v>424.17</v>
      </c>
      <c r="AG145" s="2">
        <f>VLOOKUP(D145,'2021.07'!$D$2:$M$435,7,0)</f>
        <v>19.859</v>
      </c>
      <c r="AH145" s="2">
        <f t="shared" si="92"/>
        <v>0</v>
      </c>
      <c r="AJ145" s="2" t="str">
        <f>VLOOKUP(D145,[9]Sheet1!$C$1:$H$500,6,0)</f>
        <v>正常应缴</v>
      </c>
    </row>
    <row r="146" ht="20" customHeight="1" spans="1:36">
      <c r="A146" s="10">
        <f t="shared" si="98"/>
        <v>143</v>
      </c>
      <c r="B146" s="15"/>
      <c r="C146" s="11" t="s">
        <v>279</v>
      </c>
      <c r="D146" s="11" t="s">
        <v>280</v>
      </c>
      <c r="E146" s="12">
        <v>3245.4</v>
      </c>
      <c r="F146" s="11">
        <v>2836.2</v>
      </c>
      <c r="G146" s="11">
        <v>2837</v>
      </c>
      <c r="H146" s="13">
        <v>5228.42</v>
      </c>
      <c r="I146" s="12">
        <f t="shared" si="97"/>
        <v>58.42</v>
      </c>
      <c r="J146" s="12">
        <f>VLOOKUP(C146,[10]补收!$G$2454:$H$2869,2,0)</f>
        <v>58.96</v>
      </c>
      <c r="K146" s="11">
        <f t="shared" si="79"/>
        <v>453.792</v>
      </c>
      <c r="L146" s="11">
        <f t="shared" si="80"/>
        <v>19.859</v>
      </c>
      <c r="M146" s="13">
        <f t="shared" si="94"/>
        <v>444.42</v>
      </c>
      <c r="N146" s="13"/>
      <c r="O146" s="13">
        <f t="shared" si="82"/>
        <v>1035.451</v>
      </c>
      <c r="P146" s="11">
        <v>0</v>
      </c>
      <c r="Q146" s="11">
        <f t="shared" si="83"/>
        <v>226.9</v>
      </c>
      <c r="R146" s="11">
        <f t="shared" si="84"/>
        <v>8.51</v>
      </c>
      <c r="S146" s="13">
        <f t="shared" si="95"/>
        <v>104.57</v>
      </c>
      <c r="T146" s="13"/>
      <c r="U146" s="11">
        <f t="shared" si="86"/>
        <v>339.98</v>
      </c>
      <c r="V146" s="11">
        <f t="shared" si="87"/>
        <v>1375.431</v>
      </c>
      <c r="W146" s="11"/>
      <c r="X146" s="2" t="str">
        <f>VLOOKUP(D146,[3]汇总!I$2:J$326,2,0)</f>
        <v>√</v>
      </c>
      <c r="Y146" s="2">
        <f>VLOOKUP(D146,'[4]2021.05'!$E$5:$F$203,2,0)</f>
        <v>2544</v>
      </c>
      <c r="Z146" s="2">
        <f t="shared" si="99"/>
        <v>453.792</v>
      </c>
      <c r="AA146" s="2">
        <f t="shared" si="100"/>
        <v>0</v>
      </c>
      <c r="AB146" s="2">
        <f t="shared" si="101"/>
        <v>226.9</v>
      </c>
      <c r="AC146" s="35" t="str">
        <f>VLOOKUP(C146,[7]export!$B$1:$I$388,8,0)</f>
        <v>226.9</v>
      </c>
      <c r="AD146" s="2">
        <f>VLOOKUP(C146,[8]Sheet1!$B$1:$K$500,9,0)</f>
        <v>8.51</v>
      </c>
      <c r="AE146" s="2">
        <f t="shared" si="102"/>
        <v>0</v>
      </c>
      <c r="AF146" s="2">
        <f>VLOOKUP(C146,'2021.06'!$C$2:$M$500,9,0)</f>
        <v>424.17</v>
      </c>
      <c r="AG146" s="2">
        <f>VLOOKUP(D146,'2021.07'!$D$2:$M$435,7,0)</f>
        <v>19.859</v>
      </c>
      <c r="AH146" s="2">
        <f t="shared" si="92"/>
        <v>0</v>
      </c>
      <c r="AJ146" s="2" t="str">
        <f>VLOOKUP(D146,[9]Sheet1!$C$1:$H$500,6,0)</f>
        <v>正常应缴</v>
      </c>
    </row>
    <row r="147" ht="20" customHeight="1" spans="1:36">
      <c r="A147" s="10">
        <f t="shared" si="98"/>
        <v>144</v>
      </c>
      <c r="B147" s="15"/>
      <c r="C147" s="11" t="s">
        <v>281</v>
      </c>
      <c r="D147" s="11" t="s">
        <v>282</v>
      </c>
      <c r="E147" s="12">
        <v>3245.4</v>
      </c>
      <c r="F147" s="11">
        <v>2836.2</v>
      </c>
      <c r="G147" s="11">
        <v>2837</v>
      </c>
      <c r="H147" s="13">
        <v>5228.42</v>
      </c>
      <c r="I147" s="12">
        <f t="shared" si="97"/>
        <v>58.42</v>
      </c>
      <c r="J147" s="12">
        <f>VLOOKUP(C147,[10]补收!$G$2454:$H$2869,2,0)</f>
        <v>58.96</v>
      </c>
      <c r="K147" s="11">
        <f t="shared" si="79"/>
        <v>453.792</v>
      </c>
      <c r="L147" s="11">
        <f t="shared" si="80"/>
        <v>19.859</v>
      </c>
      <c r="M147" s="13">
        <f t="shared" si="94"/>
        <v>444.42</v>
      </c>
      <c r="N147" s="13"/>
      <c r="O147" s="13">
        <f t="shared" si="82"/>
        <v>1035.451</v>
      </c>
      <c r="P147" s="11">
        <v>0</v>
      </c>
      <c r="Q147" s="11">
        <f t="shared" si="83"/>
        <v>226.9</v>
      </c>
      <c r="R147" s="11">
        <f t="shared" si="84"/>
        <v>8.51</v>
      </c>
      <c r="S147" s="13">
        <f t="shared" si="95"/>
        <v>104.57</v>
      </c>
      <c r="T147" s="13"/>
      <c r="U147" s="11">
        <f t="shared" si="86"/>
        <v>339.98</v>
      </c>
      <c r="V147" s="11">
        <f t="shared" si="87"/>
        <v>1375.431</v>
      </c>
      <c r="W147" s="11"/>
      <c r="X147" s="2" t="str">
        <f>VLOOKUP(D147,[3]汇总!I$2:J$326,2,0)</f>
        <v>√</v>
      </c>
      <c r="Y147" s="2">
        <f>VLOOKUP(D147,'[4]2021.05'!$E$5:$F$203,2,0)</f>
        <v>1790</v>
      </c>
      <c r="Z147" s="2">
        <f t="shared" si="99"/>
        <v>453.792</v>
      </c>
      <c r="AA147" s="2">
        <f t="shared" si="100"/>
        <v>0</v>
      </c>
      <c r="AB147" s="2">
        <f t="shared" si="101"/>
        <v>226.9</v>
      </c>
      <c r="AC147" s="35" t="str">
        <f>VLOOKUP(C147,[7]export!$B$1:$I$388,8,0)</f>
        <v>226.9</v>
      </c>
      <c r="AD147" s="2">
        <f>VLOOKUP(C147,[8]Sheet1!$B$1:$K$500,9,0)</f>
        <v>8.51</v>
      </c>
      <c r="AE147" s="2">
        <f t="shared" si="102"/>
        <v>0</v>
      </c>
      <c r="AF147" s="2">
        <f>VLOOKUP(C147,'2021.06'!$C$2:$M$500,9,0)</f>
        <v>424.17</v>
      </c>
      <c r="AG147" s="2">
        <f>VLOOKUP(D147,'2021.07'!$D$2:$M$435,7,0)</f>
        <v>19.859</v>
      </c>
      <c r="AH147" s="2">
        <f t="shared" si="92"/>
        <v>0</v>
      </c>
      <c r="AJ147" s="2" t="str">
        <f>VLOOKUP(D147,[9]Sheet1!$C$1:$H$500,6,0)</f>
        <v>正常应缴</v>
      </c>
    </row>
    <row r="148" ht="20" customHeight="1" spans="1:36">
      <c r="A148" s="10">
        <f t="shared" si="98"/>
        <v>145</v>
      </c>
      <c r="B148" s="15"/>
      <c r="C148" s="11" t="s">
        <v>289</v>
      </c>
      <c r="D148" s="11" t="s">
        <v>290</v>
      </c>
      <c r="E148" s="12">
        <v>3245.4</v>
      </c>
      <c r="F148" s="11">
        <v>3042.05</v>
      </c>
      <c r="G148" s="11">
        <v>3043</v>
      </c>
      <c r="H148" s="13">
        <v>5228.42</v>
      </c>
      <c r="I148" s="12">
        <f t="shared" si="97"/>
        <v>58.42</v>
      </c>
      <c r="J148" s="12">
        <f>VLOOKUP(C148,[10]补收!$G$2454:$H$2869,2,0)</f>
        <v>29.28</v>
      </c>
      <c r="K148" s="11">
        <f t="shared" si="79"/>
        <v>486.728</v>
      </c>
      <c r="L148" s="11">
        <f t="shared" si="80"/>
        <v>21.301</v>
      </c>
      <c r="M148" s="13">
        <f t="shared" si="94"/>
        <v>444.42</v>
      </c>
      <c r="N148" s="13"/>
      <c r="O148" s="13">
        <f t="shared" si="82"/>
        <v>1040.149</v>
      </c>
      <c r="P148" s="11">
        <v>0</v>
      </c>
      <c r="Q148" s="11">
        <f t="shared" si="83"/>
        <v>243.36</v>
      </c>
      <c r="R148" s="11">
        <f t="shared" si="84"/>
        <v>9.13</v>
      </c>
      <c r="S148" s="13">
        <f t="shared" si="95"/>
        <v>104.57</v>
      </c>
      <c r="T148" s="13"/>
      <c r="U148" s="11">
        <f t="shared" si="86"/>
        <v>357.06</v>
      </c>
      <c r="V148" s="11">
        <f t="shared" si="87"/>
        <v>1397.209</v>
      </c>
      <c r="W148" s="11"/>
      <c r="X148" s="2" t="str">
        <f>VLOOKUP(D148,[3]汇总!I$2:J$326,2,0)</f>
        <v>√</v>
      </c>
      <c r="Y148" s="2">
        <f>VLOOKUP(D148,'[4]2021.05'!$E$5:$F$203,2,0)</f>
        <v>1790</v>
      </c>
      <c r="Z148" s="2">
        <f t="shared" si="99"/>
        <v>486.728</v>
      </c>
      <c r="AA148" s="2">
        <f t="shared" si="100"/>
        <v>0</v>
      </c>
      <c r="AB148" s="2">
        <f t="shared" si="101"/>
        <v>243.36</v>
      </c>
      <c r="AC148" s="35" t="str">
        <f>VLOOKUP(C148,[7]export!$B$1:$I$388,8,0)</f>
        <v>243.36</v>
      </c>
      <c r="AD148" s="2">
        <f>VLOOKUP(C148,[8]Sheet1!$B$1:$K$500,9,0)</f>
        <v>9.13</v>
      </c>
      <c r="AE148" s="2">
        <f t="shared" si="102"/>
        <v>0</v>
      </c>
      <c r="AF148" s="2">
        <f>VLOOKUP(C148,'2021.06'!$C$2:$M$500,9,0)</f>
        <v>424.17</v>
      </c>
      <c r="AG148" s="2">
        <f>VLOOKUP(D148,'2021.07'!$D$2:$M$435,7,0)</f>
        <v>21.301</v>
      </c>
      <c r="AH148" s="2">
        <f t="shared" si="92"/>
        <v>0</v>
      </c>
      <c r="AJ148" s="2" t="str">
        <f>VLOOKUP(D148,[9]Sheet1!$C$1:$H$500,6,0)</f>
        <v>正常应缴</v>
      </c>
    </row>
    <row r="149" ht="20" customHeight="1" spans="1:36">
      <c r="A149" s="10">
        <f t="shared" si="98"/>
        <v>146</v>
      </c>
      <c r="B149" s="15"/>
      <c r="C149" s="11" t="s">
        <v>801</v>
      </c>
      <c r="D149" s="11" t="s">
        <v>802</v>
      </c>
      <c r="E149" s="12">
        <v>3245.4</v>
      </c>
      <c r="F149" s="17">
        <v>3042.05</v>
      </c>
      <c r="G149" s="17">
        <v>3043</v>
      </c>
      <c r="H149" s="13">
        <v>5228.42</v>
      </c>
      <c r="I149" s="12">
        <f t="shared" si="97"/>
        <v>58.42</v>
      </c>
      <c r="J149" s="12">
        <f>VLOOKUP(C149,[10]补收!$G$2454:$H$2869,2,0)</f>
        <v>18.3</v>
      </c>
      <c r="K149" s="11">
        <f t="shared" si="79"/>
        <v>486.728</v>
      </c>
      <c r="L149" s="11">
        <f t="shared" si="80"/>
        <v>21.301</v>
      </c>
      <c r="M149" s="13">
        <f t="shared" si="94"/>
        <v>444.42</v>
      </c>
      <c r="N149" s="13"/>
      <c r="O149" s="13">
        <f t="shared" si="82"/>
        <v>1029.169</v>
      </c>
      <c r="P149" s="11">
        <v>0</v>
      </c>
      <c r="Q149" s="11">
        <f t="shared" si="83"/>
        <v>243.36</v>
      </c>
      <c r="R149" s="11">
        <f t="shared" si="84"/>
        <v>9.13</v>
      </c>
      <c r="S149" s="13">
        <f t="shared" si="95"/>
        <v>104.57</v>
      </c>
      <c r="T149" s="13"/>
      <c r="U149" s="11">
        <f t="shared" si="86"/>
        <v>357.06</v>
      </c>
      <c r="V149" s="11">
        <f t="shared" si="87"/>
        <v>1386.229</v>
      </c>
      <c r="W149" s="11"/>
      <c r="X149" s="2" t="str">
        <f>VLOOKUP(D149,[3]汇总!I$2:J$326,2,0)</f>
        <v>√</v>
      </c>
      <c r="Y149" s="2" t="e">
        <f>VLOOKUP(D149,'[4]2021.05'!$E$5:$F$203,2,0)</f>
        <v>#N/A</v>
      </c>
      <c r="Z149" s="2">
        <f t="shared" si="99"/>
        <v>486.728</v>
      </c>
      <c r="AA149" s="2">
        <f t="shared" si="100"/>
        <v>0</v>
      </c>
      <c r="AB149" s="2">
        <f t="shared" si="101"/>
        <v>243.36</v>
      </c>
      <c r="AC149" s="35" t="str">
        <f>VLOOKUP(C149,[7]export!$B$1:$I$388,8,0)</f>
        <v>243.36</v>
      </c>
      <c r="AD149" s="2">
        <f>VLOOKUP(C149,[8]Sheet1!$B$1:$K$500,9,0)</f>
        <v>9.13</v>
      </c>
      <c r="AE149" s="2">
        <f t="shared" si="102"/>
        <v>0</v>
      </c>
      <c r="AF149" s="2">
        <f>VLOOKUP(C149,'2021.06'!$C$2:$M$500,9,0)</f>
        <v>424.17</v>
      </c>
      <c r="AG149" s="2">
        <f>VLOOKUP(D149,'2021.07'!$D$2:$M$435,7,0)</f>
        <v>21.301</v>
      </c>
      <c r="AH149" s="2">
        <f t="shared" si="92"/>
        <v>0</v>
      </c>
      <c r="AJ149" s="2" t="str">
        <f>VLOOKUP(D149,[9]Sheet1!$C$1:$H$500,6,0)</f>
        <v>正常应缴</v>
      </c>
    </row>
    <row r="150" ht="20" customHeight="1" spans="1:36">
      <c r="A150" s="10">
        <f t="shared" si="98"/>
        <v>147</v>
      </c>
      <c r="B150" s="15"/>
      <c r="C150" s="11" t="s">
        <v>803</v>
      </c>
      <c r="D150" s="11" t="s">
        <v>804</v>
      </c>
      <c r="E150" s="12">
        <v>3245.4</v>
      </c>
      <c r="F150" s="17">
        <v>3042.05</v>
      </c>
      <c r="G150" s="17">
        <v>3043</v>
      </c>
      <c r="H150" s="13">
        <v>5228.42</v>
      </c>
      <c r="I150" s="12">
        <f t="shared" si="97"/>
        <v>58.42</v>
      </c>
      <c r="J150" s="12">
        <f>VLOOKUP(C150,[10]补收!$G$2454:$H$2869,2,0)</f>
        <v>18.3</v>
      </c>
      <c r="K150" s="11">
        <f t="shared" si="79"/>
        <v>486.728</v>
      </c>
      <c r="L150" s="11">
        <f t="shared" si="80"/>
        <v>21.301</v>
      </c>
      <c r="M150" s="13">
        <f t="shared" si="94"/>
        <v>444.42</v>
      </c>
      <c r="N150" s="13"/>
      <c r="O150" s="13">
        <f t="shared" si="82"/>
        <v>1029.169</v>
      </c>
      <c r="P150" s="11">
        <v>0</v>
      </c>
      <c r="Q150" s="11">
        <f t="shared" si="83"/>
        <v>243.36</v>
      </c>
      <c r="R150" s="11">
        <f t="shared" si="84"/>
        <v>9.13</v>
      </c>
      <c r="S150" s="13">
        <f t="shared" si="95"/>
        <v>104.57</v>
      </c>
      <c r="T150" s="13"/>
      <c r="U150" s="11">
        <f t="shared" si="86"/>
        <v>357.06</v>
      </c>
      <c r="V150" s="11">
        <f t="shared" si="87"/>
        <v>1386.229</v>
      </c>
      <c r="W150" s="11"/>
      <c r="X150" s="2" t="str">
        <f>VLOOKUP(D150,[3]汇总!I$2:J$326,2,0)</f>
        <v>√</v>
      </c>
      <c r="Y150" s="2" t="e">
        <f>VLOOKUP(D150,'[4]2021.05'!$E$5:$F$203,2,0)</f>
        <v>#N/A</v>
      </c>
      <c r="Z150" s="2">
        <f t="shared" si="99"/>
        <v>486.728</v>
      </c>
      <c r="AA150" s="2">
        <f t="shared" si="100"/>
        <v>0</v>
      </c>
      <c r="AB150" s="2">
        <f t="shared" si="101"/>
        <v>243.36</v>
      </c>
      <c r="AC150" s="35" t="str">
        <f>VLOOKUP(C150,[7]export!$B$1:$I$388,8,0)</f>
        <v>243.36</v>
      </c>
      <c r="AD150" s="2">
        <f>VLOOKUP(C150,[8]Sheet1!$B$1:$K$500,9,0)</f>
        <v>9.13</v>
      </c>
      <c r="AE150" s="2">
        <f t="shared" si="102"/>
        <v>0</v>
      </c>
      <c r="AF150" s="2">
        <f>VLOOKUP(C150,'2021.06'!$C$2:$M$500,9,0)</f>
        <v>424.17</v>
      </c>
      <c r="AG150" s="2">
        <f>VLOOKUP(D150,'2021.07'!$D$2:$M$435,7,0)</f>
        <v>21.301</v>
      </c>
      <c r="AH150" s="2">
        <f t="shared" si="92"/>
        <v>0</v>
      </c>
      <c r="AJ150" s="2" t="str">
        <f>VLOOKUP(D150,[9]Sheet1!$C$1:$H$500,6,0)</f>
        <v>正常应缴</v>
      </c>
    </row>
    <row r="151" ht="20" customHeight="1" spans="1:36">
      <c r="A151" s="10">
        <f t="shared" si="98"/>
        <v>148</v>
      </c>
      <c r="B151" s="15"/>
      <c r="C151" s="29" t="s">
        <v>941</v>
      </c>
      <c r="D151" s="29" t="s">
        <v>942</v>
      </c>
      <c r="E151" s="12">
        <v>3245.4</v>
      </c>
      <c r="F151" s="17">
        <v>3042.05</v>
      </c>
      <c r="G151" s="11">
        <v>3043</v>
      </c>
      <c r="H151" s="13">
        <v>5228.42</v>
      </c>
      <c r="I151" s="12">
        <f t="shared" si="97"/>
        <v>58.42</v>
      </c>
      <c r="J151" s="12">
        <f>VLOOKUP(C151,[10]补收!$G$2454:$H$2869,2,0)</f>
        <v>10.98</v>
      </c>
      <c r="K151" s="11">
        <f t="shared" si="79"/>
        <v>486.728</v>
      </c>
      <c r="L151" s="11">
        <f t="shared" si="80"/>
        <v>21.301</v>
      </c>
      <c r="M151" s="13">
        <f t="shared" si="94"/>
        <v>444.42</v>
      </c>
      <c r="N151" s="13"/>
      <c r="O151" s="13">
        <f t="shared" si="82"/>
        <v>1021.849</v>
      </c>
      <c r="P151" s="11">
        <v>0</v>
      </c>
      <c r="Q151" s="11">
        <f t="shared" si="83"/>
        <v>243.36</v>
      </c>
      <c r="R151" s="11">
        <f t="shared" si="84"/>
        <v>9.13</v>
      </c>
      <c r="S151" s="13">
        <f t="shared" si="95"/>
        <v>104.57</v>
      </c>
      <c r="T151" s="13"/>
      <c r="U151" s="11">
        <f t="shared" si="86"/>
        <v>357.06</v>
      </c>
      <c r="V151" s="11">
        <f t="shared" si="87"/>
        <v>1378.909</v>
      </c>
      <c r="W151" s="11"/>
      <c r="Z151" s="2">
        <f t="shared" si="99"/>
        <v>486.728</v>
      </c>
      <c r="AA151" s="2">
        <f t="shared" si="100"/>
        <v>0</v>
      </c>
      <c r="AB151" s="2">
        <f t="shared" si="101"/>
        <v>243.36</v>
      </c>
      <c r="AC151" s="35" t="str">
        <f>VLOOKUP(C151,[7]export!$B$1:$I$388,8,0)</f>
        <v>243.36</v>
      </c>
      <c r="AD151" s="2">
        <f>VLOOKUP(C151,[8]Sheet1!$B$1:$K$500,9,0)</f>
        <v>9.13</v>
      </c>
      <c r="AE151" s="2">
        <f t="shared" si="102"/>
        <v>0</v>
      </c>
      <c r="AF151" s="2">
        <f>VLOOKUP(C151,'2021.06'!$C$2:$M$500,9,0)</f>
        <v>0</v>
      </c>
      <c r="AG151" s="2">
        <f>VLOOKUP(D151,'2021.07'!$D$2:$M$435,7,0)</f>
        <v>21.301</v>
      </c>
      <c r="AH151" s="2">
        <f t="shared" si="92"/>
        <v>0</v>
      </c>
      <c r="AJ151" s="2" t="str">
        <f>VLOOKUP(D151,[9]Sheet1!$C$1:$H$500,6,0)</f>
        <v>正常应缴</v>
      </c>
    </row>
    <row r="152" ht="20" customHeight="1" spans="1:36">
      <c r="A152" s="10"/>
      <c r="B152" s="15"/>
      <c r="C152" s="30" t="s">
        <v>652</v>
      </c>
      <c r="D152" s="30" t="s">
        <v>1112</v>
      </c>
      <c r="E152" s="12">
        <v>3245.4</v>
      </c>
      <c r="F152" s="17">
        <v>3042.05</v>
      </c>
      <c r="G152" s="11">
        <v>3043</v>
      </c>
      <c r="H152" s="13">
        <v>5228.42</v>
      </c>
      <c r="I152" s="12">
        <f t="shared" si="97"/>
        <v>58.42</v>
      </c>
      <c r="J152" s="12">
        <f>VLOOKUP(C152,[10]补收!$G$2454:$H$2869,2,0)</f>
        <v>7.32</v>
      </c>
      <c r="K152" s="11">
        <f t="shared" si="79"/>
        <v>486.728</v>
      </c>
      <c r="L152" s="11">
        <f t="shared" si="80"/>
        <v>21.301</v>
      </c>
      <c r="M152" s="13">
        <f t="shared" si="94"/>
        <v>444.42</v>
      </c>
      <c r="N152" s="13"/>
      <c r="O152" s="13">
        <f t="shared" si="82"/>
        <v>1018.189</v>
      </c>
      <c r="P152" s="11">
        <v>0</v>
      </c>
      <c r="Q152" s="11">
        <f t="shared" si="83"/>
        <v>243.36</v>
      </c>
      <c r="R152" s="11">
        <f t="shared" si="84"/>
        <v>9.13</v>
      </c>
      <c r="S152" s="13">
        <f t="shared" si="95"/>
        <v>104.57</v>
      </c>
      <c r="T152" s="13"/>
      <c r="U152" s="11">
        <f t="shared" si="86"/>
        <v>357.06</v>
      </c>
      <c r="V152" s="11">
        <f t="shared" si="87"/>
        <v>1375.249</v>
      </c>
      <c r="W152" s="11"/>
      <c r="Z152" s="2">
        <f t="shared" si="99"/>
        <v>486.728</v>
      </c>
      <c r="AA152" s="2">
        <f t="shared" si="100"/>
        <v>0</v>
      </c>
      <c r="AC152" s="35" t="str">
        <f>VLOOKUP(C152,[7]export!$B$1:$I$388,8,0)</f>
        <v>243.36</v>
      </c>
      <c r="AD152" s="2">
        <f>VLOOKUP(C152,[8]Sheet1!$B$1:$K$500,9,0)</f>
        <v>9.13</v>
      </c>
      <c r="AE152" s="2">
        <f t="shared" si="102"/>
        <v>0</v>
      </c>
      <c r="AF152" s="2" t="e">
        <f>VLOOKUP(C152,'2021.06'!$C$2:$M$500,9,0)</f>
        <v>#N/A</v>
      </c>
      <c r="AG152" s="2">
        <f>VLOOKUP(D152,'2021.07'!$D$2:$M$435,7,0)</f>
        <v>21.301</v>
      </c>
      <c r="AH152" s="2">
        <f t="shared" si="92"/>
        <v>0</v>
      </c>
      <c r="AJ152" s="2" t="str">
        <f>VLOOKUP(D152,[9]Sheet1!$C$1:$H$500,6,0)</f>
        <v>正常应缴</v>
      </c>
    </row>
    <row r="153" ht="20" customHeight="1" spans="1:36">
      <c r="A153" s="10"/>
      <c r="B153" s="15"/>
      <c r="C153" s="30" t="s">
        <v>1115</v>
      </c>
      <c r="D153" s="30" t="s">
        <v>1116</v>
      </c>
      <c r="E153" s="12">
        <v>3245.4</v>
      </c>
      <c r="F153" s="17">
        <v>3042.05</v>
      </c>
      <c r="G153" s="11">
        <v>3043</v>
      </c>
      <c r="H153" s="13">
        <v>5228.42</v>
      </c>
      <c r="I153" s="12">
        <f t="shared" si="97"/>
        <v>58.42</v>
      </c>
      <c r="J153" s="12">
        <f>VLOOKUP(C153,[10]补收!$G$2454:$H$2869,2,0)</f>
        <v>7.32</v>
      </c>
      <c r="K153" s="11">
        <f t="shared" si="79"/>
        <v>486.728</v>
      </c>
      <c r="L153" s="11">
        <f t="shared" si="80"/>
        <v>21.301</v>
      </c>
      <c r="M153" s="13">
        <f t="shared" si="94"/>
        <v>444.42</v>
      </c>
      <c r="N153" s="13"/>
      <c r="O153" s="13">
        <f t="shared" si="82"/>
        <v>1018.189</v>
      </c>
      <c r="P153" s="11">
        <v>0</v>
      </c>
      <c r="Q153" s="11">
        <f t="shared" si="83"/>
        <v>243.36</v>
      </c>
      <c r="R153" s="11">
        <f t="shared" si="84"/>
        <v>9.13</v>
      </c>
      <c r="S153" s="13">
        <f t="shared" si="95"/>
        <v>104.57</v>
      </c>
      <c r="T153" s="13"/>
      <c r="U153" s="11">
        <f t="shared" si="86"/>
        <v>357.06</v>
      </c>
      <c r="V153" s="11">
        <f t="shared" si="87"/>
        <v>1375.249</v>
      </c>
      <c r="W153" s="11"/>
      <c r="Z153" s="2">
        <f t="shared" si="99"/>
        <v>486.728</v>
      </c>
      <c r="AA153" s="2">
        <f t="shared" si="100"/>
        <v>0</v>
      </c>
      <c r="AC153" s="35" t="str">
        <f>VLOOKUP(C153,[7]export!$B$1:$I$388,8,0)</f>
        <v>243.36</v>
      </c>
      <c r="AD153" s="2">
        <f>VLOOKUP(C153,[8]Sheet1!$B$1:$K$500,9,0)</f>
        <v>9.13</v>
      </c>
      <c r="AE153" s="2">
        <f t="shared" si="102"/>
        <v>0</v>
      </c>
      <c r="AF153" s="2" t="e">
        <f>VLOOKUP(C153,'2021.06'!$C$2:$M$500,9,0)</f>
        <v>#N/A</v>
      </c>
      <c r="AG153" s="2">
        <f>VLOOKUP(D153,'2021.07'!$D$2:$M$435,7,0)</f>
        <v>21.301</v>
      </c>
      <c r="AH153" s="2">
        <f t="shared" si="92"/>
        <v>0</v>
      </c>
      <c r="AJ153" s="2" t="str">
        <f>VLOOKUP(D153,[9]Sheet1!$C$1:$H$500,6,0)</f>
        <v>正常应缴</v>
      </c>
    </row>
    <row r="154" ht="20" customHeight="1" spans="1:36">
      <c r="A154" s="10">
        <f t="shared" ref="A154:A201" si="103">ROW()-3</f>
        <v>151</v>
      </c>
      <c r="B154" s="14" t="s">
        <v>293</v>
      </c>
      <c r="C154" s="11" t="s">
        <v>294</v>
      </c>
      <c r="D154" s="11" t="s">
        <v>295</v>
      </c>
      <c r="E154" s="12">
        <v>3245.4</v>
      </c>
      <c r="F154" s="11">
        <v>2836.2</v>
      </c>
      <c r="G154" s="11">
        <v>2837</v>
      </c>
      <c r="H154" s="13">
        <v>5228.42</v>
      </c>
      <c r="I154" s="12">
        <f t="shared" si="97"/>
        <v>58.42</v>
      </c>
      <c r="J154" s="12">
        <f>VLOOKUP(C154,[10]补收!$G$2454:$H$2869,2,0)</f>
        <v>58.96</v>
      </c>
      <c r="K154" s="11">
        <f t="shared" si="79"/>
        <v>453.792</v>
      </c>
      <c r="L154" s="11">
        <f t="shared" si="80"/>
        <v>19.859</v>
      </c>
      <c r="M154" s="13">
        <f t="shared" si="94"/>
        <v>444.42</v>
      </c>
      <c r="N154" s="13"/>
      <c r="O154" s="13">
        <f t="shared" si="82"/>
        <v>1035.451</v>
      </c>
      <c r="P154" s="11">
        <v>0</v>
      </c>
      <c r="Q154" s="11">
        <f t="shared" si="83"/>
        <v>226.9</v>
      </c>
      <c r="R154" s="11">
        <f t="shared" si="84"/>
        <v>8.51</v>
      </c>
      <c r="S154" s="13">
        <f t="shared" si="95"/>
        <v>104.57</v>
      </c>
      <c r="T154" s="13"/>
      <c r="U154" s="11">
        <f t="shared" si="86"/>
        <v>339.98</v>
      </c>
      <c r="V154" s="11">
        <f t="shared" si="87"/>
        <v>1375.431</v>
      </c>
      <c r="W154" s="11"/>
      <c r="X154" s="2" t="str">
        <f>VLOOKUP(D154,[3]汇总!I$2:J$326,2,0)</f>
        <v>√</v>
      </c>
      <c r="Y154" s="2">
        <f>VLOOKUP(D154,'[4]2021.05'!$E$5:$F$203,2,0)</f>
        <v>1790</v>
      </c>
      <c r="Z154" s="2">
        <f t="shared" si="99"/>
        <v>453.792</v>
      </c>
      <c r="AA154" s="2">
        <f t="shared" si="100"/>
        <v>0</v>
      </c>
      <c r="AB154" s="2">
        <f t="shared" ref="AB154:AB201" si="104">Q154-AA154</f>
        <v>226.9</v>
      </c>
      <c r="AC154" s="35" t="str">
        <f>VLOOKUP(C154,[7]export!$B$1:$I$388,8,0)</f>
        <v>226.9</v>
      </c>
      <c r="AD154" s="2">
        <f>VLOOKUP(C154,[8]Sheet1!$B$1:$K$500,9,0)</f>
        <v>8.51</v>
      </c>
      <c r="AE154" s="2">
        <f t="shared" si="102"/>
        <v>0</v>
      </c>
      <c r="AF154" s="2">
        <f>VLOOKUP(C154,'2021.06'!$C$2:$M$500,9,0)</f>
        <v>424.17</v>
      </c>
      <c r="AG154" s="2">
        <f>VLOOKUP(D154,'2021.07'!$D$2:$M$435,7,0)</f>
        <v>19.859</v>
      </c>
      <c r="AH154" s="2">
        <f t="shared" si="92"/>
        <v>0</v>
      </c>
      <c r="AJ154" s="2" t="str">
        <f>VLOOKUP(D154,[9]Sheet1!$C$1:$H$500,6,0)</f>
        <v>正常应缴</v>
      </c>
    </row>
    <row r="155" ht="20" customHeight="1" spans="1:36">
      <c r="A155" s="10">
        <f t="shared" si="103"/>
        <v>152</v>
      </c>
      <c r="B155" s="15"/>
      <c r="C155" s="11" t="s">
        <v>298</v>
      </c>
      <c r="D155" s="11" t="s">
        <v>299</v>
      </c>
      <c r="E155" s="12">
        <v>3245.4</v>
      </c>
      <c r="F155" s="11">
        <v>2836.2</v>
      </c>
      <c r="G155" s="11">
        <v>2837</v>
      </c>
      <c r="H155" s="13">
        <v>5228.42</v>
      </c>
      <c r="I155" s="12">
        <f t="shared" si="97"/>
        <v>58.42</v>
      </c>
      <c r="J155" s="12">
        <f>VLOOKUP(C155,[10]补收!$G$2454:$H$2869,2,0)</f>
        <v>58.96</v>
      </c>
      <c r="K155" s="11">
        <f t="shared" si="79"/>
        <v>453.792</v>
      </c>
      <c r="L155" s="11">
        <f t="shared" si="80"/>
        <v>19.859</v>
      </c>
      <c r="M155" s="13">
        <f t="shared" si="94"/>
        <v>444.42</v>
      </c>
      <c r="N155" s="13"/>
      <c r="O155" s="13">
        <f t="shared" si="82"/>
        <v>1035.451</v>
      </c>
      <c r="P155" s="11">
        <v>0</v>
      </c>
      <c r="Q155" s="11">
        <f t="shared" si="83"/>
        <v>226.9</v>
      </c>
      <c r="R155" s="11">
        <f t="shared" si="84"/>
        <v>8.51</v>
      </c>
      <c r="S155" s="13">
        <f t="shared" si="95"/>
        <v>104.57</v>
      </c>
      <c r="T155" s="13"/>
      <c r="U155" s="11">
        <f t="shared" si="86"/>
        <v>339.98</v>
      </c>
      <c r="V155" s="11">
        <f t="shared" si="87"/>
        <v>1375.431</v>
      </c>
      <c r="W155" s="11"/>
      <c r="X155" s="2" t="str">
        <f>VLOOKUP(D155,[3]汇总!I$2:J$326,2,0)</f>
        <v>√</v>
      </c>
      <c r="Y155" s="2">
        <f>VLOOKUP(D155,'[4]2021.05'!$E$5:$F$203,2,0)</f>
        <v>2544</v>
      </c>
      <c r="Z155" s="2">
        <f t="shared" si="99"/>
        <v>453.792</v>
      </c>
      <c r="AA155" s="2">
        <f t="shared" si="100"/>
        <v>0</v>
      </c>
      <c r="AB155" s="2">
        <f t="shared" si="104"/>
        <v>226.9</v>
      </c>
      <c r="AC155" s="35" t="str">
        <f>VLOOKUP(C155,[7]export!$B$1:$I$388,8,0)</f>
        <v>226.9</v>
      </c>
      <c r="AD155" s="2">
        <f>VLOOKUP(C155,[8]Sheet1!$B$1:$K$500,9,0)</f>
        <v>8.51</v>
      </c>
      <c r="AE155" s="2">
        <f t="shared" si="102"/>
        <v>0</v>
      </c>
      <c r="AF155" s="2">
        <f>VLOOKUP(C155,'2021.06'!$C$2:$M$500,9,0)</f>
        <v>424.17</v>
      </c>
      <c r="AG155" s="2">
        <f>VLOOKUP(D155,'2021.07'!$D$2:$M$435,7,0)</f>
        <v>19.859</v>
      </c>
      <c r="AH155" s="2">
        <f t="shared" si="92"/>
        <v>0</v>
      </c>
      <c r="AJ155" s="2" t="str">
        <f>VLOOKUP(D155,[9]Sheet1!$C$1:$H$500,6,0)</f>
        <v>正常应缴</v>
      </c>
    </row>
    <row r="156" ht="20" customHeight="1" spans="1:36">
      <c r="A156" s="10">
        <f t="shared" si="103"/>
        <v>153</v>
      </c>
      <c r="B156" s="15"/>
      <c r="C156" s="11" t="s">
        <v>302</v>
      </c>
      <c r="D156" s="11" t="s">
        <v>303</v>
      </c>
      <c r="E156" s="12">
        <v>3245.4</v>
      </c>
      <c r="F156" s="11">
        <v>2836.2</v>
      </c>
      <c r="G156" s="11">
        <v>2837</v>
      </c>
      <c r="H156" s="13">
        <v>5228.42</v>
      </c>
      <c r="I156" s="12">
        <f t="shared" si="97"/>
        <v>58.42</v>
      </c>
      <c r="J156" s="12">
        <f>VLOOKUP(C156,[10]补收!$G$2454:$H$2869,2,0)</f>
        <v>58.96</v>
      </c>
      <c r="K156" s="11">
        <f t="shared" si="79"/>
        <v>453.792</v>
      </c>
      <c r="L156" s="11">
        <f t="shared" si="80"/>
        <v>19.859</v>
      </c>
      <c r="M156" s="13">
        <f t="shared" si="94"/>
        <v>444.42</v>
      </c>
      <c r="N156" s="13"/>
      <c r="O156" s="13">
        <f t="shared" si="82"/>
        <v>1035.451</v>
      </c>
      <c r="P156" s="11">
        <v>0</v>
      </c>
      <c r="Q156" s="11">
        <f t="shared" si="83"/>
        <v>226.9</v>
      </c>
      <c r="R156" s="11">
        <f t="shared" si="84"/>
        <v>8.51</v>
      </c>
      <c r="S156" s="13">
        <f t="shared" si="95"/>
        <v>104.57</v>
      </c>
      <c r="T156" s="13"/>
      <c r="U156" s="11">
        <f t="shared" si="86"/>
        <v>339.98</v>
      </c>
      <c r="V156" s="11">
        <f t="shared" si="87"/>
        <v>1375.431</v>
      </c>
      <c r="W156" s="11"/>
      <c r="X156" s="2" t="str">
        <f>VLOOKUP(D156,[3]汇总!I$2:J$326,2,0)</f>
        <v>√</v>
      </c>
      <c r="Y156" s="2">
        <f>VLOOKUP(D156,'[4]2021.05'!$E$5:$F$203,2,0)</f>
        <v>2544</v>
      </c>
      <c r="Z156" s="2">
        <f t="shared" si="99"/>
        <v>453.792</v>
      </c>
      <c r="AA156" s="2">
        <f t="shared" si="100"/>
        <v>0</v>
      </c>
      <c r="AB156" s="2">
        <f t="shared" si="104"/>
        <v>226.9</v>
      </c>
      <c r="AC156" s="35" t="str">
        <f>VLOOKUP(C156,[7]export!$B$1:$I$388,8,0)</f>
        <v>226.9</v>
      </c>
      <c r="AD156" s="2">
        <f>VLOOKUP(C156,[8]Sheet1!$B$1:$K$500,9,0)</f>
        <v>8.51</v>
      </c>
      <c r="AE156" s="2">
        <f t="shared" si="102"/>
        <v>0</v>
      </c>
      <c r="AF156" s="2">
        <f>VLOOKUP(C156,'2021.06'!$C$2:$M$500,9,0)</f>
        <v>424.17</v>
      </c>
      <c r="AG156" s="2">
        <f>VLOOKUP(D156,'2021.07'!$D$2:$M$435,7,0)</f>
        <v>19.859</v>
      </c>
      <c r="AH156" s="2">
        <f t="shared" si="92"/>
        <v>0</v>
      </c>
      <c r="AJ156" s="2" t="str">
        <f>VLOOKUP(D156,[9]Sheet1!$C$1:$H$500,6,0)</f>
        <v>正常应缴</v>
      </c>
    </row>
    <row r="157" ht="20" customHeight="1" spans="1:36">
      <c r="A157" s="10">
        <f t="shared" si="103"/>
        <v>154</v>
      </c>
      <c r="B157" s="15"/>
      <c r="C157" s="11" t="s">
        <v>308</v>
      </c>
      <c r="D157" s="11" t="s">
        <v>309</v>
      </c>
      <c r="E157" s="12">
        <v>3245.4</v>
      </c>
      <c r="F157" s="11">
        <v>2836.2</v>
      </c>
      <c r="G157" s="11">
        <v>2837</v>
      </c>
      <c r="H157" s="13">
        <v>5228.42</v>
      </c>
      <c r="I157" s="12">
        <f t="shared" si="97"/>
        <v>58.42</v>
      </c>
      <c r="J157" s="12">
        <f>VLOOKUP(C157,[10]补收!$G$2454:$H$2869,2,0)</f>
        <v>58.96</v>
      </c>
      <c r="K157" s="11">
        <f t="shared" si="79"/>
        <v>453.792</v>
      </c>
      <c r="L157" s="11">
        <f t="shared" si="80"/>
        <v>19.859</v>
      </c>
      <c r="M157" s="13">
        <f t="shared" si="94"/>
        <v>444.42</v>
      </c>
      <c r="N157" s="13"/>
      <c r="O157" s="13">
        <f t="shared" si="82"/>
        <v>1035.451</v>
      </c>
      <c r="P157" s="11">
        <v>0</v>
      </c>
      <c r="Q157" s="11">
        <f t="shared" si="83"/>
        <v>226.9</v>
      </c>
      <c r="R157" s="11">
        <f t="shared" si="84"/>
        <v>8.51</v>
      </c>
      <c r="S157" s="13">
        <f t="shared" si="95"/>
        <v>104.57</v>
      </c>
      <c r="T157" s="13"/>
      <c r="U157" s="11">
        <f t="shared" si="86"/>
        <v>339.98</v>
      </c>
      <c r="V157" s="11">
        <f t="shared" si="87"/>
        <v>1375.431</v>
      </c>
      <c r="W157" s="11"/>
      <c r="X157" s="2" t="str">
        <f>VLOOKUP(D157,[3]汇总!I$2:J$326,2,0)</f>
        <v>√</v>
      </c>
      <c r="Y157" s="2">
        <f>VLOOKUP(D157,'[4]2021.05'!$E$5:$F$203,2,0)</f>
        <v>1790</v>
      </c>
      <c r="Z157" s="2">
        <f t="shared" si="99"/>
        <v>453.792</v>
      </c>
      <c r="AA157" s="2">
        <f t="shared" si="100"/>
        <v>0</v>
      </c>
      <c r="AB157" s="2">
        <f t="shared" si="104"/>
        <v>226.9</v>
      </c>
      <c r="AC157" s="35" t="str">
        <f>VLOOKUP(C157,[7]export!$B$1:$I$388,8,0)</f>
        <v>226.9</v>
      </c>
      <c r="AD157" s="2">
        <f>VLOOKUP(C157,[8]Sheet1!$B$1:$K$500,9,0)</f>
        <v>8.51</v>
      </c>
      <c r="AE157" s="2">
        <f t="shared" si="102"/>
        <v>0</v>
      </c>
      <c r="AF157" s="2">
        <f>VLOOKUP(C157,'2021.06'!$C$2:$M$500,9,0)</f>
        <v>424.17</v>
      </c>
      <c r="AG157" s="2">
        <f>VLOOKUP(D157,'2021.07'!$D$2:$M$435,7,0)</f>
        <v>19.859</v>
      </c>
      <c r="AH157" s="2">
        <f t="shared" si="92"/>
        <v>0</v>
      </c>
      <c r="AJ157" s="2" t="str">
        <f>VLOOKUP(D157,[9]Sheet1!$C$1:$H$500,6,0)</f>
        <v>正常应缴</v>
      </c>
    </row>
    <row r="158" ht="20" customHeight="1" spans="1:36">
      <c r="A158" s="10">
        <f t="shared" si="103"/>
        <v>155</v>
      </c>
      <c r="B158" s="15"/>
      <c r="C158" s="11" t="s">
        <v>310</v>
      </c>
      <c r="D158" s="11" t="s">
        <v>311</v>
      </c>
      <c r="E158" s="12">
        <v>3245.4</v>
      </c>
      <c r="F158" s="11">
        <v>2836.2</v>
      </c>
      <c r="G158" s="11">
        <v>2837</v>
      </c>
      <c r="H158" s="13">
        <v>5228.42</v>
      </c>
      <c r="I158" s="12">
        <f t="shared" si="97"/>
        <v>58.42</v>
      </c>
      <c r="J158" s="12">
        <f>VLOOKUP(C158,[10]补收!$G$2454:$H$2869,2,0)</f>
        <v>58.96</v>
      </c>
      <c r="K158" s="11">
        <f t="shared" si="79"/>
        <v>453.792</v>
      </c>
      <c r="L158" s="11">
        <f t="shared" si="80"/>
        <v>19.859</v>
      </c>
      <c r="M158" s="13">
        <f t="shared" si="94"/>
        <v>444.42</v>
      </c>
      <c r="N158" s="13"/>
      <c r="O158" s="13">
        <f t="shared" si="82"/>
        <v>1035.451</v>
      </c>
      <c r="P158" s="11">
        <v>0</v>
      </c>
      <c r="Q158" s="11">
        <f t="shared" si="83"/>
        <v>226.9</v>
      </c>
      <c r="R158" s="11">
        <f t="shared" si="84"/>
        <v>8.51</v>
      </c>
      <c r="S158" s="13">
        <f t="shared" si="95"/>
        <v>104.57</v>
      </c>
      <c r="T158" s="13"/>
      <c r="U158" s="11">
        <f t="shared" si="86"/>
        <v>339.98</v>
      </c>
      <c r="V158" s="11">
        <f t="shared" si="87"/>
        <v>1375.431</v>
      </c>
      <c r="W158" s="11"/>
      <c r="X158" s="2" t="str">
        <f>VLOOKUP(D158,[3]汇总!I$2:J$326,2,0)</f>
        <v>√</v>
      </c>
      <c r="Y158" s="2">
        <f>VLOOKUP(D158,'[4]2021.05'!$E$5:$F$203,2,0)</f>
        <v>2544</v>
      </c>
      <c r="Z158" s="2">
        <f t="shared" si="99"/>
        <v>453.792</v>
      </c>
      <c r="AA158" s="2">
        <f t="shared" si="100"/>
        <v>0</v>
      </c>
      <c r="AB158" s="2">
        <f t="shared" si="104"/>
        <v>226.9</v>
      </c>
      <c r="AC158" s="35" t="str">
        <f>VLOOKUP(C158,[7]export!$B$1:$I$388,8,0)</f>
        <v>226.9</v>
      </c>
      <c r="AD158" s="2">
        <f>VLOOKUP(C158,[8]Sheet1!$B$1:$K$500,9,0)</f>
        <v>8.51</v>
      </c>
      <c r="AE158" s="2">
        <f t="shared" si="102"/>
        <v>0</v>
      </c>
      <c r="AF158" s="2">
        <f>VLOOKUP(C158,'2021.06'!$C$2:$M$500,9,0)</f>
        <v>424.17</v>
      </c>
      <c r="AG158" s="2">
        <f>VLOOKUP(D158,'2021.07'!$D$2:$M$435,7,0)</f>
        <v>19.859</v>
      </c>
      <c r="AH158" s="2">
        <f t="shared" si="92"/>
        <v>0</v>
      </c>
      <c r="AJ158" s="2" t="str">
        <f>VLOOKUP(D158,[9]Sheet1!$C$1:$H$500,6,0)</f>
        <v>正常应缴</v>
      </c>
    </row>
    <row r="159" ht="20" customHeight="1" spans="1:36">
      <c r="A159" s="10">
        <f t="shared" si="103"/>
        <v>156</v>
      </c>
      <c r="B159" s="15"/>
      <c r="C159" s="11" t="s">
        <v>312</v>
      </c>
      <c r="D159" s="11" t="s">
        <v>313</v>
      </c>
      <c r="E159" s="12">
        <v>3245.4</v>
      </c>
      <c r="F159" s="11">
        <v>2836.2</v>
      </c>
      <c r="G159" s="11">
        <v>2837</v>
      </c>
      <c r="H159" s="13">
        <v>5228.42</v>
      </c>
      <c r="I159" s="12">
        <f t="shared" si="97"/>
        <v>58.42</v>
      </c>
      <c r="J159" s="12">
        <f>VLOOKUP(C159,[10]补收!$G$2454:$H$2869,2,0)</f>
        <v>58.96</v>
      </c>
      <c r="K159" s="11">
        <f t="shared" si="79"/>
        <v>453.792</v>
      </c>
      <c r="L159" s="11">
        <f t="shared" si="80"/>
        <v>19.859</v>
      </c>
      <c r="M159" s="13">
        <f t="shared" si="94"/>
        <v>444.42</v>
      </c>
      <c r="N159" s="13"/>
      <c r="O159" s="13">
        <f t="shared" si="82"/>
        <v>1035.451</v>
      </c>
      <c r="P159" s="11">
        <v>0</v>
      </c>
      <c r="Q159" s="11">
        <f t="shared" si="83"/>
        <v>226.9</v>
      </c>
      <c r="R159" s="11">
        <f t="shared" si="84"/>
        <v>8.51</v>
      </c>
      <c r="S159" s="13">
        <f t="shared" si="95"/>
        <v>104.57</v>
      </c>
      <c r="T159" s="13"/>
      <c r="U159" s="11">
        <f t="shared" si="86"/>
        <v>339.98</v>
      </c>
      <c r="V159" s="11">
        <f t="shared" si="87"/>
        <v>1375.431</v>
      </c>
      <c r="W159" s="11"/>
      <c r="X159" s="2" t="str">
        <f>VLOOKUP(D159,[3]汇总!I$2:J$326,2,0)</f>
        <v>√</v>
      </c>
      <c r="Y159" s="2">
        <f>VLOOKUP(D159,'[4]2021.05'!$E$5:$F$203,2,0)</f>
        <v>1790</v>
      </c>
      <c r="Z159" s="2">
        <f t="shared" si="99"/>
        <v>453.792</v>
      </c>
      <c r="AA159" s="2">
        <f t="shared" si="100"/>
        <v>0</v>
      </c>
      <c r="AB159" s="2">
        <f t="shared" si="104"/>
        <v>226.9</v>
      </c>
      <c r="AC159" s="35" t="str">
        <f>VLOOKUP(C159,[7]export!$B$1:$I$388,8,0)</f>
        <v>226.9</v>
      </c>
      <c r="AD159" s="2">
        <f>VLOOKUP(C159,[8]Sheet1!$B$1:$K$500,9,0)</f>
        <v>8.51</v>
      </c>
      <c r="AE159" s="2">
        <f t="shared" si="102"/>
        <v>0</v>
      </c>
      <c r="AF159" s="2">
        <f>VLOOKUP(C159,'2021.06'!$C$2:$M$500,9,0)</f>
        <v>424.17</v>
      </c>
      <c r="AG159" s="2">
        <f>VLOOKUP(D159,'2021.07'!$D$2:$M$435,7,0)</f>
        <v>19.859</v>
      </c>
      <c r="AH159" s="2">
        <f t="shared" si="92"/>
        <v>0</v>
      </c>
      <c r="AJ159" s="2" t="str">
        <f>VLOOKUP(D159,[9]Sheet1!$C$1:$H$500,6,0)</f>
        <v>正常应缴</v>
      </c>
    </row>
    <row r="160" ht="20" customHeight="1" spans="1:36">
      <c r="A160" s="10">
        <f t="shared" si="103"/>
        <v>157</v>
      </c>
      <c r="B160" s="15"/>
      <c r="C160" s="11" t="s">
        <v>314</v>
      </c>
      <c r="D160" s="11" t="s">
        <v>315</v>
      </c>
      <c r="E160" s="12">
        <v>3245.4</v>
      </c>
      <c r="F160" s="11">
        <v>2836.2</v>
      </c>
      <c r="G160" s="11">
        <v>2837</v>
      </c>
      <c r="H160" s="13">
        <v>5228.42</v>
      </c>
      <c r="I160" s="12">
        <f t="shared" si="97"/>
        <v>58.42</v>
      </c>
      <c r="J160" s="12">
        <f>VLOOKUP(C160,[10]补收!$G$2454:$H$2869,2,0)</f>
        <v>58.96</v>
      </c>
      <c r="K160" s="11">
        <f t="shared" si="79"/>
        <v>453.792</v>
      </c>
      <c r="L160" s="11">
        <f t="shared" si="80"/>
        <v>19.859</v>
      </c>
      <c r="M160" s="13">
        <f t="shared" si="94"/>
        <v>444.42</v>
      </c>
      <c r="N160" s="13"/>
      <c r="O160" s="13">
        <f t="shared" si="82"/>
        <v>1035.451</v>
      </c>
      <c r="P160" s="11">
        <v>0</v>
      </c>
      <c r="Q160" s="11">
        <f t="shared" si="83"/>
        <v>226.9</v>
      </c>
      <c r="R160" s="11">
        <f t="shared" si="84"/>
        <v>8.51</v>
      </c>
      <c r="S160" s="13">
        <f t="shared" si="95"/>
        <v>104.57</v>
      </c>
      <c r="T160" s="13"/>
      <c r="U160" s="11">
        <f t="shared" si="86"/>
        <v>339.98</v>
      </c>
      <c r="V160" s="11">
        <f t="shared" si="87"/>
        <v>1375.431</v>
      </c>
      <c r="W160" s="11"/>
      <c r="X160" s="2" t="str">
        <f>VLOOKUP(D160,[3]汇总!I$2:J$326,2,0)</f>
        <v>√</v>
      </c>
      <c r="Y160" s="2">
        <f>VLOOKUP(D160,'[4]2021.05'!$E$5:$F$203,2,0)</f>
        <v>2544</v>
      </c>
      <c r="Z160" s="2">
        <f t="shared" si="99"/>
        <v>453.792</v>
      </c>
      <c r="AA160" s="2">
        <f t="shared" si="100"/>
        <v>0</v>
      </c>
      <c r="AB160" s="2">
        <f t="shared" si="104"/>
        <v>226.9</v>
      </c>
      <c r="AC160" s="35" t="str">
        <f>VLOOKUP(C160,[7]export!$B$1:$I$388,8,0)</f>
        <v>226.9</v>
      </c>
      <c r="AD160" s="2">
        <f>VLOOKUP(C160,[8]Sheet1!$B$1:$K$500,9,0)</f>
        <v>8.51</v>
      </c>
      <c r="AE160" s="2">
        <f t="shared" si="102"/>
        <v>0</v>
      </c>
      <c r="AF160" s="2">
        <f>VLOOKUP(C160,'2021.06'!$C$2:$M$500,9,0)</f>
        <v>424.17</v>
      </c>
      <c r="AG160" s="2">
        <f>VLOOKUP(D160,'2021.07'!$D$2:$M$435,7,0)</f>
        <v>19.859</v>
      </c>
      <c r="AH160" s="2">
        <f t="shared" si="92"/>
        <v>0</v>
      </c>
      <c r="AJ160" s="2" t="str">
        <f>VLOOKUP(D160,[9]Sheet1!$C$1:$H$500,6,0)</f>
        <v>正常应缴</v>
      </c>
    </row>
    <row r="161" ht="20" customHeight="1" spans="1:36">
      <c r="A161" s="10">
        <f t="shared" si="103"/>
        <v>158</v>
      </c>
      <c r="B161" s="15"/>
      <c r="C161" s="11" t="s">
        <v>316</v>
      </c>
      <c r="D161" s="11" t="s">
        <v>317</v>
      </c>
      <c r="E161" s="12">
        <v>3245.4</v>
      </c>
      <c r="F161" s="11">
        <v>2836.2</v>
      </c>
      <c r="G161" s="11">
        <v>2837</v>
      </c>
      <c r="H161" s="13">
        <v>5228.42</v>
      </c>
      <c r="I161" s="12">
        <f t="shared" si="97"/>
        <v>58.42</v>
      </c>
      <c r="J161" s="12">
        <f>VLOOKUP(C161,[10]补收!$G$2454:$H$2869,2,0)</f>
        <v>58.96</v>
      </c>
      <c r="K161" s="11">
        <f t="shared" si="79"/>
        <v>453.792</v>
      </c>
      <c r="L161" s="11">
        <f t="shared" si="80"/>
        <v>19.859</v>
      </c>
      <c r="M161" s="13">
        <f t="shared" si="94"/>
        <v>444.42</v>
      </c>
      <c r="N161" s="13"/>
      <c r="O161" s="13">
        <f t="shared" si="82"/>
        <v>1035.451</v>
      </c>
      <c r="P161" s="11">
        <v>0</v>
      </c>
      <c r="Q161" s="11">
        <f t="shared" si="83"/>
        <v>226.9</v>
      </c>
      <c r="R161" s="11">
        <f t="shared" si="84"/>
        <v>8.51</v>
      </c>
      <c r="S161" s="13">
        <f t="shared" si="95"/>
        <v>104.57</v>
      </c>
      <c r="T161" s="13"/>
      <c r="U161" s="11">
        <f t="shared" si="86"/>
        <v>339.98</v>
      </c>
      <c r="V161" s="11">
        <f t="shared" si="87"/>
        <v>1375.431</v>
      </c>
      <c r="W161" s="11"/>
      <c r="X161" s="2" t="str">
        <f>VLOOKUP(D161,[3]汇总!I$2:J$326,2,0)</f>
        <v>√</v>
      </c>
      <c r="Y161" s="2">
        <f>VLOOKUP(D161,'[4]2021.05'!$E$5:$F$203,2,0)</f>
        <v>2544</v>
      </c>
      <c r="Z161" s="2">
        <f t="shared" si="99"/>
        <v>453.792</v>
      </c>
      <c r="AA161" s="2">
        <f t="shared" si="100"/>
        <v>0</v>
      </c>
      <c r="AB161" s="2">
        <f t="shared" si="104"/>
        <v>226.9</v>
      </c>
      <c r="AC161" s="35" t="str">
        <f>VLOOKUP(C161,[7]export!$B$1:$I$388,8,0)</f>
        <v>226.9</v>
      </c>
      <c r="AD161" s="2">
        <f>VLOOKUP(C161,[8]Sheet1!$B$1:$K$500,9,0)</f>
        <v>8.51</v>
      </c>
      <c r="AE161" s="2">
        <f t="shared" si="102"/>
        <v>0</v>
      </c>
      <c r="AF161" s="2">
        <f>VLOOKUP(C161,'2021.06'!$C$2:$M$500,9,0)</f>
        <v>424.17</v>
      </c>
      <c r="AG161" s="2">
        <f>VLOOKUP(D161,'2021.07'!$D$2:$M$435,7,0)</f>
        <v>19.859</v>
      </c>
      <c r="AH161" s="2">
        <f t="shared" si="92"/>
        <v>0</v>
      </c>
      <c r="AJ161" s="2" t="str">
        <f>VLOOKUP(D161,[9]Sheet1!$C$1:$H$500,6,0)</f>
        <v>正常应缴</v>
      </c>
    </row>
    <row r="162" ht="20" customHeight="1" spans="1:36">
      <c r="A162" s="10">
        <f t="shared" si="103"/>
        <v>159</v>
      </c>
      <c r="B162" s="15"/>
      <c r="C162" s="11" t="s">
        <v>320</v>
      </c>
      <c r="D162" s="11" t="s">
        <v>321</v>
      </c>
      <c r="E162" s="12">
        <v>3245.4</v>
      </c>
      <c r="F162" s="11">
        <v>2836.2</v>
      </c>
      <c r="G162" s="11">
        <v>2837</v>
      </c>
      <c r="H162" s="13">
        <v>5228.42</v>
      </c>
      <c r="I162" s="12">
        <f t="shared" si="97"/>
        <v>58.42</v>
      </c>
      <c r="J162" s="12">
        <f>VLOOKUP(C162,[10]补收!$G$2454:$H$2869,2,0)</f>
        <v>58.96</v>
      </c>
      <c r="K162" s="11">
        <f t="shared" si="79"/>
        <v>453.792</v>
      </c>
      <c r="L162" s="11">
        <f t="shared" si="80"/>
        <v>19.859</v>
      </c>
      <c r="M162" s="13">
        <f t="shared" si="94"/>
        <v>444.42</v>
      </c>
      <c r="N162" s="13"/>
      <c r="O162" s="13">
        <f t="shared" si="82"/>
        <v>1035.451</v>
      </c>
      <c r="P162" s="11">
        <v>0</v>
      </c>
      <c r="Q162" s="11">
        <f t="shared" si="83"/>
        <v>226.9</v>
      </c>
      <c r="R162" s="11">
        <f t="shared" si="84"/>
        <v>8.51</v>
      </c>
      <c r="S162" s="13">
        <f t="shared" si="95"/>
        <v>104.57</v>
      </c>
      <c r="T162" s="13"/>
      <c r="U162" s="11">
        <f t="shared" si="86"/>
        <v>339.98</v>
      </c>
      <c r="V162" s="11">
        <f t="shared" si="87"/>
        <v>1375.431</v>
      </c>
      <c r="W162" s="11"/>
      <c r="X162" s="2" t="str">
        <f>VLOOKUP(D162,[3]汇总!I$2:J$326,2,0)</f>
        <v>√</v>
      </c>
      <c r="Y162" s="2" t="e">
        <f>VLOOKUP(D162,'[4]2021.05'!$E$5:$F$203,2,0)</f>
        <v>#N/A</v>
      </c>
      <c r="Z162" s="2">
        <f t="shared" si="99"/>
        <v>453.792</v>
      </c>
      <c r="AA162" s="2">
        <f t="shared" si="100"/>
        <v>0</v>
      </c>
      <c r="AB162" s="2">
        <f t="shared" si="104"/>
        <v>226.9</v>
      </c>
      <c r="AC162" s="35" t="str">
        <f>VLOOKUP(C162,[7]export!$B$1:$I$388,8,0)</f>
        <v>226.9</v>
      </c>
      <c r="AD162" s="2">
        <f>VLOOKUP(C162,[8]Sheet1!$B$1:$K$500,9,0)</f>
        <v>8.51</v>
      </c>
      <c r="AE162" s="2">
        <f t="shared" si="102"/>
        <v>0</v>
      </c>
      <c r="AF162" s="2">
        <f>VLOOKUP(C162,'2021.06'!$C$2:$M$500,9,0)</f>
        <v>424.17</v>
      </c>
      <c r="AG162" s="2">
        <f>VLOOKUP(D162,'2021.07'!$D$2:$M$435,7,0)</f>
        <v>19.859</v>
      </c>
      <c r="AH162" s="2">
        <f t="shared" si="92"/>
        <v>0</v>
      </c>
      <c r="AJ162" s="2" t="str">
        <f>VLOOKUP(D162,[9]Sheet1!$C$1:$H$500,6,0)</f>
        <v>正常应缴</v>
      </c>
    </row>
    <row r="163" ht="20" customHeight="1" spans="1:36">
      <c r="A163" s="10">
        <f t="shared" si="103"/>
        <v>160</v>
      </c>
      <c r="B163" s="15"/>
      <c r="C163" s="11" t="s">
        <v>322</v>
      </c>
      <c r="D163" s="11" t="s">
        <v>323</v>
      </c>
      <c r="E163" s="12">
        <v>3245.4</v>
      </c>
      <c r="F163" s="11">
        <v>2836.2</v>
      </c>
      <c r="G163" s="11">
        <v>2837</v>
      </c>
      <c r="H163" s="13">
        <v>5228.42</v>
      </c>
      <c r="I163" s="12">
        <f t="shared" si="97"/>
        <v>58.42</v>
      </c>
      <c r="J163" s="12">
        <f>VLOOKUP(C163,[10]补收!$G$2454:$H$2869,2,0)</f>
        <v>58.96</v>
      </c>
      <c r="K163" s="11">
        <f t="shared" si="79"/>
        <v>453.792</v>
      </c>
      <c r="L163" s="11">
        <f t="shared" si="80"/>
        <v>19.859</v>
      </c>
      <c r="M163" s="13">
        <f t="shared" si="94"/>
        <v>444.42</v>
      </c>
      <c r="N163" s="13"/>
      <c r="O163" s="13">
        <f t="shared" si="82"/>
        <v>1035.451</v>
      </c>
      <c r="P163" s="11">
        <v>0</v>
      </c>
      <c r="Q163" s="11">
        <f t="shared" si="83"/>
        <v>226.9</v>
      </c>
      <c r="R163" s="11">
        <f t="shared" si="84"/>
        <v>8.51</v>
      </c>
      <c r="S163" s="13">
        <f t="shared" si="95"/>
        <v>104.57</v>
      </c>
      <c r="T163" s="13"/>
      <c r="U163" s="11">
        <f t="shared" si="86"/>
        <v>339.98</v>
      </c>
      <c r="V163" s="11">
        <f t="shared" si="87"/>
        <v>1375.431</v>
      </c>
      <c r="W163" s="11"/>
      <c r="X163" s="2" t="str">
        <f>VLOOKUP(D163,[3]汇总!I$2:J$326,2,0)</f>
        <v>√</v>
      </c>
      <c r="Y163" s="2">
        <f>VLOOKUP(D163,'[4]2021.05'!$E$5:$F$203,2,0)</f>
        <v>2544</v>
      </c>
      <c r="Z163" s="2">
        <f t="shared" si="99"/>
        <v>453.792</v>
      </c>
      <c r="AA163" s="2">
        <f t="shared" si="100"/>
        <v>0</v>
      </c>
      <c r="AB163" s="2">
        <f t="shared" si="104"/>
        <v>226.9</v>
      </c>
      <c r="AC163" s="35" t="str">
        <f>VLOOKUP(C163,[7]export!$B$1:$I$388,8,0)</f>
        <v>226.9</v>
      </c>
      <c r="AD163" s="2">
        <f>VLOOKUP(C163,[8]Sheet1!$B$1:$K$500,9,0)</f>
        <v>8.51</v>
      </c>
      <c r="AE163" s="2">
        <f t="shared" si="102"/>
        <v>0</v>
      </c>
      <c r="AF163" s="2">
        <f>VLOOKUP(C163,'2021.06'!$C$2:$M$500,9,0)</f>
        <v>424.17</v>
      </c>
      <c r="AG163" s="2">
        <f>VLOOKUP(D163,'2021.07'!$D$2:$M$435,7,0)</f>
        <v>19.859</v>
      </c>
      <c r="AH163" s="2">
        <f t="shared" si="92"/>
        <v>0</v>
      </c>
      <c r="AJ163" s="2" t="str">
        <f>VLOOKUP(D163,[9]Sheet1!$C$1:$H$500,6,0)</f>
        <v>正常应缴</v>
      </c>
    </row>
    <row r="164" ht="20" customHeight="1" spans="1:36">
      <c r="A164" s="10">
        <f t="shared" si="103"/>
        <v>161</v>
      </c>
      <c r="B164" s="15"/>
      <c r="C164" s="11" t="s">
        <v>324</v>
      </c>
      <c r="D164" s="11" t="s">
        <v>325</v>
      </c>
      <c r="E164" s="12">
        <v>3245.4</v>
      </c>
      <c r="F164" s="11">
        <v>2836.2</v>
      </c>
      <c r="G164" s="11">
        <v>2837</v>
      </c>
      <c r="H164" s="13">
        <v>5228.42</v>
      </c>
      <c r="I164" s="12">
        <f t="shared" si="97"/>
        <v>58.42</v>
      </c>
      <c r="J164" s="12">
        <f>VLOOKUP(C164,[10]补收!$G$2454:$H$2869,2,0)</f>
        <v>58.96</v>
      </c>
      <c r="K164" s="11">
        <f t="shared" si="79"/>
        <v>453.792</v>
      </c>
      <c r="L164" s="11">
        <f t="shared" si="80"/>
        <v>19.859</v>
      </c>
      <c r="M164" s="13">
        <f t="shared" si="94"/>
        <v>444.42</v>
      </c>
      <c r="N164" s="13"/>
      <c r="O164" s="13">
        <f t="shared" si="82"/>
        <v>1035.451</v>
      </c>
      <c r="P164" s="11">
        <v>0</v>
      </c>
      <c r="Q164" s="11">
        <f t="shared" si="83"/>
        <v>226.9</v>
      </c>
      <c r="R164" s="11">
        <f t="shared" si="84"/>
        <v>8.51</v>
      </c>
      <c r="S164" s="13">
        <f t="shared" si="95"/>
        <v>104.57</v>
      </c>
      <c r="T164" s="13"/>
      <c r="U164" s="11">
        <f t="shared" si="86"/>
        <v>339.98</v>
      </c>
      <c r="V164" s="11">
        <f t="shared" si="87"/>
        <v>1375.431</v>
      </c>
      <c r="W164" s="11"/>
      <c r="X164" s="2" t="str">
        <f>VLOOKUP(D164,[3]汇总!I$2:J$326,2,0)</f>
        <v>√</v>
      </c>
      <c r="Y164" s="2">
        <f>VLOOKUP(D164,'[4]2021.05'!$E$5:$F$203,2,0)</f>
        <v>1790</v>
      </c>
      <c r="Z164" s="2">
        <f t="shared" si="99"/>
        <v>453.792</v>
      </c>
      <c r="AA164" s="2">
        <f t="shared" si="100"/>
        <v>0</v>
      </c>
      <c r="AB164" s="2">
        <f t="shared" si="104"/>
        <v>226.9</v>
      </c>
      <c r="AC164" s="35" t="str">
        <f>VLOOKUP(C164,[7]export!$B$1:$I$388,8,0)</f>
        <v>226.9</v>
      </c>
      <c r="AD164" s="2">
        <f>VLOOKUP(C164,[8]Sheet1!$B$1:$K$500,9,0)</f>
        <v>8.51</v>
      </c>
      <c r="AE164" s="2">
        <f t="shared" si="102"/>
        <v>0</v>
      </c>
      <c r="AF164" s="2">
        <f>VLOOKUP(C164,'2021.06'!$C$2:$M$500,9,0)</f>
        <v>424.17</v>
      </c>
      <c r="AG164" s="2">
        <f>VLOOKUP(D164,'2021.07'!$D$2:$M$435,7,0)</f>
        <v>19.859</v>
      </c>
      <c r="AH164" s="2">
        <f t="shared" si="92"/>
        <v>0</v>
      </c>
      <c r="AJ164" s="2" t="str">
        <f>VLOOKUP(D164,[9]Sheet1!$C$1:$H$500,6,0)</f>
        <v>正常应缴</v>
      </c>
    </row>
    <row r="165" ht="20" customHeight="1" spans="1:36">
      <c r="A165" s="10">
        <f t="shared" si="103"/>
        <v>162</v>
      </c>
      <c r="B165" s="15"/>
      <c r="C165" s="11" t="s">
        <v>328</v>
      </c>
      <c r="D165" s="11" t="s">
        <v>329</v>
      </c>
      <c r="E165" s="12">
        <v>3245.4</v>
      </c>
      <c r="F165" s="11">
        <v>2836.2</v>
      </c>
      <c r="G165" s="11">
        <v>2837</v>
      </c>
      <c r="H165" s="13">
        <v>5228.42</v>
      </c>
      <c r="I165" s="12">
        <f t="shared" si="97"/>
        <v>58.42</v>
      </c>
      <c r="J165" s="12">
        <f>VLOOKUP(C165,[10]补收!$G$2454:$H$2869,2,0)</f>
        <v>58.96</v>
      </c>
      <c r="K165" s="11">
        <f t="shared" si="79"/>
        <v>453.792</v>
      </c>
      <c r="L165" s="11">
        <f t="shared" si="80"/>
        <v>19.859</v>
      </c>
      <c r="M165" s="13">
        <f t="shared" si="94"/>
        <v>444.42</v>
      </c>
      <c r="N165" s="13"/>
      <c r="O165" s="13">
        <f t="shared" si="82"/>
        <v>1035.451</v>
      </c>
      <c r="P165" s="11">
        <v>0</v>
      </c>
      <c r="Q165" s="11">
        <f t="shared" si="83"/>
        <v>226.9</v>
      </c>
      <c r="R165" s="11">
        <f t="shared" si="84"/>
        <v>8.51</v>
      </c>
      <c r="S165" s="13">
        <f t="shared" si="95"/>
        <v>104.57</v>
      </c>
      <c r="T165" s="13"/>
      <c r="U165" s="11">
        <f t="shared" si="86"/>
        <v>339.98</v>
      </c>
      <c r="V165" s="11">
        <f t="shared" si="87"/>
        <v>1375.431</v>
      </c>
      <c r="W165" s="11"/>
      <c r="X165" s="2" t="str">
        <f>VLOOKUP(D165,[3]汇总!I$2:J$326,2,0)</f>
        <v>√</v>
      </c>
      <c r="Y165" s="2">
        <f>VLOOKUP(D165,'[4]2021.05'!$E$5:$F$203,2,0)</f>
        <v>1790</v>
      </c>
      <c r="Z165" s="2">
        <f t="shared" si="99"/>
        <v>453.792</v>
      </c>
      <c r="AA165" s="2">
        <f t="shared" si="100"/>
        <v>0</v>
      </c>
      <c r="AB165" s="2">
        <f t="shared" si="104"/>
        <v>226.9</v>
      </c>
      <c r="AC165" s="35" t="str">
        <f>VLOOKUP(C165,[7]export!$B$1:$I$388,8,0)</f>
        <v>226.9</v>
      </c>
      <c r="AD165" s="2">
        <f>VLOOKUP(C165,[8]Sheet1!$B$1:$K$500,9,0)</f>
        <v>8.51</v>
      </c>
      <c r="AE165" s="2">
        <f t="shared" si="102"/>
        <v>0</v>
      </c>
      <c r="AF165" s="2">
        <f>VLOOKUP(C165,'2021.06'!$C$2:$M$500,9,0)</f>
        <v>424.17</v>
      </c>
      <c r="AG165" s="2">
        <f>VLOOKUP(D165,'2021.07'!$D$2:$M$435,7,0)</f>
        <v>19.859</v>
      </c>
      <c r="AH165" s="2">
        <f t="shared" si="92"/>
        <v>0</v>
      </c>
      <c r="AJ165" s="2" t="str">
        <f>VLOOKUP(D165,[9]Sheet1!$C$1:$H$500,6,0)</f>
        <v>正常应缴</v>
      </c>
    </row>
    <row r="166" ht="20" customHeight="1" spans="1:36">
      <c r="A166" s="10">
        <f t="shared" si="103"/>
        <v>163</v>
      </c>
      <c r="B166" s="15"/>
      <c r="C166" s="11" t="s">
        <v>330</v>
      </c>
      <c r="D166" s="11" t="s">
        <v>331</v>
      </c>
      <c r="E166" s="12">
        <v>3245.4</v>
      </c>
      <c r="F166" s="11">
        <v>2836.2</v>
      </c>
      <c r="G166" s="11">
        <v>2837</v>
      </c>
      <c r="H166" s="13">
        <v>5228.42</v>
      </c>
      <c r="I166" s="12">
        <f t="shared" si="97"/>
        <v>58.42</v>
      </c>
      <c r="J166" s="12">
        <f>VLOOKUP(C166,[10]补收!$G$2454:$H$2869,2,0)</f>
        <v>58.96</v>
      </c>
      <c r="K166" s="11">
        <f t="shared" si="79"/>
        <v>453.792</v>
      </c>
      <c r="L166" s="11">
        <f t="shared" si="80"/>
        <v>19.859</v>
      </c>
      <c r="M166" s="13">
        <f t="shared" si="94"/>
        <v>444.42</v>
      </c>
      <c r="N166" s="13"/>
      <c r="O166" s="13">
        <f t="shared" si="82"/>
        <v>1035.451</v>
      </c>
      <c r="P166" s="11">
        <v>0</v>
      </c>
      <c r="Q166" s="11">
        <f t="shared" si="83"/>
        <v>226.9</v>
      </c>
      <c r="R166" s="11">
        <f t="shared" si="84"/>
        <v>8.51</v>
      </c>
      <c r="S166" s="13">
        <f t="shared" si="95"/>
        <v>104.57</v>
      </c>
      <c r="T166" s="13"/>
      <c r="U166" s="11">
        <f t="shared" si="86"/>
        <v>339.98</v>
      </c>
      <c r="V166" s="11">
        <f t="shared" si="87"/>
        <v>1375.431</v>
      </c>
      <c r="W166" s="11"/>
      <c r="X166" s="2" t="str">
        <f>VLOOKUP(D166,[3]汇总!I$2:J$326,2,0)</f>
        <v>√</v>
      </c>
      <c r="Y166" s="2">
        <f>VLOOKUP(D166,'[4]2021.05'!$E$5:$F$203,2,0)</f>
        <v>1790</v>
      </c>
      <c r="Z166" s="2">
        <f t="shared" si="99"/>
        <v>453.792</v>
      </c>
      <c r="AA166" s="2">
        <f t="shared" si="100"/>
        <v>0</v>
      </c>
      <c r="AB166" s="2">
        <f t="shared" si="104"/>
        <v>226.9</v>
      </c>
      <c r="AC166" s="35" t="str">
        <f>VLOOKUP(C166,[7]export!$B$1:$I$388,8,0)</f>
        <v>226.9</v>
      </c>
      <c r="AD166" s="2">
        <f>VLOOKUP(C166,[8]Sheet1!$B$1:$K$500,9,0)</f>
        <v>8.51</v>
      </c>
      <c r="AE166" s="2">
        <f t="shared" si="102"/>
        <v>0</v>
      </c>
      <c r="AF166" s="2">
        <f>VLOOKUP(C166,'2021.06'!$C$2:$M$500,9,0)</f>
        <v>424.17</v>
      </c>
      <c r="AG166" s="2">
        <f>VLOOKUP(D166,'2021.07'!$D$2:$M$435,7,0)</f>
        <v>19.859</v>
      </c>
      <c r="AH166" s="2">
        <f t="shared" si="92"/>
        <v>0</v>
      </c>
      <c r="AJ166" s="2" t="str">
        <f>VLOOKUP(D166,[9]Sheet1!$C$1:$H$500,6,0)</f>
        <v>正常应缴</v>
      </c>
    </row>
    <row r="167" ht="20" customHeight="1" spans="1:36">
      <c r="A167" s="10">
        <f t="shared" si="103"/>
        <v>164</v>
      </c>
      <c r="B167" s="15"/>
      <c r="C167" s="11" t="s">
        <v>332</v>
      </c>
      <c r="D167" s="11" t="s">
        <v>333</v>
      </c>
      <c r="E167" s="12">
        <v>3245.4</v>
      </c>
      <c r="F167" s="11">
        <v>2836.2</v>
      </c>
      <c r="G167" s="11">
        <v>2837</v>
      </c>
      <c r="H167" s="13">
        <v>5228.42</v>
      </c>
      <c r="I167" s="12">
        <f t="shared" si="97"/>
        <v>58.42</v>
      </c>
      <c r="J167" s="12">
        <f>VLOOKUP(C167,[10]补收!$G$2454:$H$2869,2,0)</f>
        <v>58.96</v>
      </c>
      <c r="K167" s="11">
        <f t="shared" si="79"/>
        <v>453.792</v>
      </c>
      <c r="L167" s="11">
        <f t="shared" si="80"/>
        <v>19.859</v>
      </c>
      <c r="M167" s="13">
        <f t="shared" si="94"/>
        <v>444.42</v>
      </c>
      <c r="N167" s="13"/>
      <c r="O167" s="13">
        <f t="shared" si="82"/>
        <v>1035.451</v>
      </c>
      <c r="P167" s="11">
        <v>0</v>
      </c>
      <c r="Q167" s="11">
        <f t="shared" si="83"/>
        <v>226.9</v>
      </c>
      <c r="R167" s="11">
        <f t="shared" si="84"/>
        <v>8.51</v>
      </c>
      <c r="S167" s="13">
        <f t="shared" si="95"/>
        <v>104.57</v>
      </c>
      <c r="T167" s="13"/>
      <c r="U167" s="11">
        <f t="shared" si="86"/>
        <v>339.98</v>
      </c>
      <c r="V167" s="11">
        <f t="shared" si="87"/>
        <v>1375.431</v>
      </c>
      <c r="W167" s="11"/>
      <c r="X167" s="2" t="str">
        <f>VLOOKUP(D167,[3]汇总!I$2:J$326,2,0)</f>
        <v>√</v>
      </c>
      <c r="Y167" s="2">
        <f>VLOOKUP(D167,'[4]2021.05'!$E$5:$F$203,2,0)</f>
        <v>1790</v>
      </c>
      <c r="Z167" s="2">
        <f t="shared" si="99"/>
        <v>453.792</v>
      </c>
      <c r="AA167" s="2">
        <f t="shared" si="100"/>
        <v>0</v>
      </c>
      <c r="AB167" s="2">
        <f t="shared" si="104"/>
        <v>226.9</v>
      </c>
      <c r="AC167" s="35" t="str">
        <f>VLOOKUP(C167,[7]export!$B$1:$I$388,8,0)</f>
        <v>226.9</v>
      </c>
      <c r="AD167" s="2">
        <f>VLOOKUP(C167,[8]Sheet1!$B$1:$K$500,9,0)</f>
        <v>8.51</v>
      </c>
      <c r="AE167" s="2">
        <f t="shared" si="102"/>
        <v>0</v>
      </c>
      <c r="AF167" s="2">
        <f>VLOOKUP(C167,'2021.06'!$C$2:$M$500,9,0)</f>
        <v>424.17</v>
      </c>
      <c r="AG167" s="2">
        <f>VLOOKUP(D167,'2021.07'!$D$2:$M$435,7,0)</f>
        <v>19.859</v>
      </c>
      <c r="AH167" s="2">
        <f t="shared" si="92"/>
        <v>0</v>
      </c>
      <c r="AJ167" s="2" t="str">
        <f>VLOOKUP(D167,[9]Sheet1!$C$1:$H$500,6,0)</f>
        <v>正常应缴</v>
      </c>
    </row>
    <row r="168" ht="20" customHeight="1" spans="1:36">
      <c r="A168" s="10">
        <f t="shared" si="103"/>
        <v>165</v>
      </c>
      <c r="B168" s="15"/>
      <c r="C168" s="11" t="s">
        <v>336</v>
      </c>
      <c r="D168" s="11" t="s">
        <v>337</v>
      </c>
      <c r="E168" s="12">
        <v>3245.4</v>
      </c>
      <c r="F168" s="11">
        <v>2836.2</v>
      </c>
      <c r="G168" s="11">
        <v>2837</v>
      </c>
      <c r="H168" s="13">
        <v>5228.42</v>
      </c>
      <c r="I168" s="12">
        <f t="shared" si="97"/>
        <v>58.42</v>
      </c>
      <c r="J168" s="12">
        <f>VLOOKUP(C168,[10]补收!$G$2454:$H$2869,2,0)</f>
        <v>58.96</v>
      </c>
      <c r="K168" s="11">
        <f t="shared" si="79"/>
        <v>453.792</v>
      </c>
      <c r="L168" s="11">
        <f t="shared" si="80"/>
        <v>19.859</v>
      </c>
      <c r="M168" s="13">
        <f t="shared" si="94"/>
        <v>444.42</v>
      </c>
      <c r="N168" s="13"/>
      <c r="O168" s="13">
        <f t="shared" si="82"/>
        <v>1035.451</v>
      </c>
      <c r="P168" s="11">
        <v>0</v>
      </c>
      <c r="Q168" s="11">
        <f t="shared" si="83"/>
        <v>226.9</v>
      </c>
      <c r="R168" s="11">
        <f t="shared" si="84"/>
        <v>8.51</v>
      </c>
      <c r="S168" s="13">
        <f t="shared" si="95"/>
        <v>104.57</v>
      </c>
      <c r="T168" s="13"/>
      <c r="U168" s="11">
        <f t="shared" si="86"/>
        <v>339.98</v>
      </c>
      <c r="V168" s="11">
        <f t="shared" si="87"/>
        <v>1375.431</v>
      </c>
      <c r="W168" s="11"/>
      <c r="X168" s="2" t="str">
        <f>VLOOKUP(D168,[3]汇总!I$2:J$326,2,0)</f>
        <v>√</v>
      </c>
      <c r="Y168" s="2">
        <f>VLOOKUP(D168,'[4]2021.05'!$E$5:$F$203,2,0)</f>
        <v>1790</v>
      </c>
      <c r="Z168" s="2">
        <f t="shared" si="99"/>
        <v>453.792</v>
      </c>
      <c r="AA168" s="2">
        <f t="shared" si="100"/>
        <v>0</v>
      </c>
      <c r="AB168" s="2">
        <f t="shared" si="104"/>
        <v>226.9</v>
      </c>
      <c r="AC168" s="35" t="str">
        <f>VLOOKUP(C168,[7]export!$B$1:$I$388,8,0)</f>
        <v>226.9</v>
      </c>
      <c r="AD168" s="2">
        <f>VLOOKUP(C168,[8]Sheet1!$B$1:$K$500,9,0)</f>
        <v>8.51</v>
      </c>
      <c r="AE168" s="2">
        <f t="shared" si="102"/>
        <v>0</v>
      </c>
      <c r="AF168" s="2">
        <f>VLOOKUP(C168,'2021.06'!$C$2:$M$500,9,0)</f>
        <v>424.17</v>
      </c>
      <c r="AG168" s="2">
        <f>VLOOKUP(D168,'2021.07'!$D$2:$M$435,7,0)</f>
        <v>19.859</v>
      </c>
      <c r="AH168" s="2">
        <f t="shared" si="92"/>
        <v>0</v>
      </c>
      <c r="AJ168" s="2" t="str">
        <f>VLOOKUP(D168,[9]Sheet1!$C$1:$H$500,6,0)</f>
        <v>正常应缴</v>
      </c>
    </row>
    <row r="169" ht="20" customHeight="1" spans="1:36">
      <c r="A169" s="10">
        <f t="shared" si="103"/>
        <v>166</v>
      </c>
      <c r="B169" s="15"/>
      <c r="C169" s="11" t="s">
        <v>338</v>
      </c>
      <c r="D169" s="11" t="s">
        <v>339</v>
      </c>
      <c r="E169" s="12">
        <v>3245.4</v>
      </c>
      <c r="F169" s="11">
        <v>2836.2</v>
      </c>
      <c r="G169" s="11">
        <v>2837</v>
      </c>
      <c r="H169" s="13">
        <v>5228.42</v>
      </c>
      <c r="I169" s="12">
        <f t="shared" si="97"/>
        <v>58.42</v>
      </c>
      <c r="J169" s="12">
        <f>VLOOKUP(C169,[10]补收!$G$2454:$H$2869,2,0)</f>
        <v>58.96</v>
      </c>
      <c r="K169" s="11">
        <f t="shared" si="79"/>
        <v>453.792</v>
      </c>
      <c r="L169" s="11">
        <f t="shared" si="80"/>
        <v>19.859</v>
      </c>
      <c r="M169" s="13">
        <f t="shared" si="94"/>
        <v>444.42</v>
      </c>
      <c r="N169" s="13"/>
      <c r="O169" s="13">
        <f t="shared" si="82"/>
        <v>1035.451</v>
      </c>
      <c r="P169" s="11">
        <v>0</v>
      </c>
      <c r="Q169" s="11">
        <f t="shared" si="83"/>
        <v>226.9</v>
      </c>
      <c r="R169" s="11">
        <f t="shared" si="84"/>
        <v>8.51</v>
      </c>
      <c r="S169" s="13">
        <f t="shared" si="95"/>
        <v>104.57</v>
      </c>
      <c r="T169" s="13"/>
      <c r="U169" s="11">
        <f t="shared" si="86"/>
        <v>339.98</v>
      </c>
      <c r="V169" s="11">
        <f t="shared" si="87"/>
        <v>1375.431</v>
      </c>
      <c r="W169" s="11"/>
      <c r="X169" s="2" t="str">
        <f>VLOOKUP(D169,[3]汇总!I$2:J$326,2,0)</f>
        <v>√</v>
      </c>
      <c r="Y169" s="2" t="e">
        <f>VLOOKUP(D169,'[4]2021.05'!$E$5:$F$203,2,0)</f>
        <v>#N/A</v>
      </c>
      <c r="Z169" s="2">
        <f t="shared" si="99"/>
        <v>453.792</v>
      </c>
      <c r="AA169" s="2">
        <f t="shared" si="100"/>
        <v>0</v>
      </c>
      <c r="AB169" s="2">
        <f t="shared" si="104"/>
        <v>226.9</v>
      </c>
      <c r="AC169" s="35" t="str">
        <f>VLOOKUP(C169,[7]export!$B$1:$I$388,8,0)</f>
        <v>226.9</v>
      </c>
      <c r="AD169" s="2">
        <f>VLOOKUP(C169,[8]Sheet1!$B$1:$K$500,9,0)</f>
        <v>8.51</v>
      </c>
      <c r="AE169" s="2">
        <f t="shared" si="102"/>
        <v>0</v>
      </c>
      <c r="AF169" s="2">
        <f>VLOOKUP(C169,'2021.06'!$C$2:$M$500,9,0)</f>
        <v>424.17</v>
      </c>
      <c r="AG169" s="2">
        <f>VLOOKUP(D169,'2021.07'!$D$2:$M$435,7,0)</f>
        <v>19.859</v>
      </c>
      <c r="AH169" s="2">
        <f t="shared" si="92"/>
        <v>0</v>
      </c>
      <c r="AJ169" s="2" t="str">
        <f>VLOOKUP(D169,[9]Sheet1!$C$1:$H$500,6,0)</f>
        <v>正常应缴</v>
      </c>
    </row>
    <row r="170" ht="20" customHeight="1" spans="1:36">
      <c r="A170" s="10">
        <f t="shared" si="103"/>
        <v>167</v>
      </c>
      <c r="B170" s="15"/>
      <c r="C170" s="11" t="s">
        <v>340</v>
      </c>
      <c r="D170" s="11" t="s">
        <v>341</v>
      </c>
      <c r="E170" s="12">
        <v>3245.4</v>
      </c>
      <c r="F170" s="11">
        <v>2836.2</v>
      </c>
      <c r="G170" s="11">
        <v>2837</v>
      </c>
      <c r="H170" s="13">
        <v>5228.42</v>
      </c>
      <c r="I170" s="12">
        <f t="shared" si="97"/>
        <v>58.42</v>
      </c>
      <c r="J170" s="12">
        <f>VLOOKUP(C170,[10]补收!$G$2454:$H$2869,2,0)</f>
        <v>58.96</v>
      </c>
      <c r="K170" s="11">
        <f t="shared" si="79"/>
        <v>453.792</v>
      </c>
      <c r="L170" s="11">
        <f t="shared" si="80"/>
        <v>19.859</v>
      </c>
      <c r="M170" s="13">
        <f t="shared" si="94"/>
        <v>444.42</v>
      </c>
      <c r="N170" s="13"/>
      <c r="O170" s="13">
        <f t="shared" si="82"/>
        <v>1035.451</v>
      </c>
      <c r="P170" s="11">
        <v>0</v>
      </c>
      <c r="Q170" s="11">
        <f t="shared" si="83"/>
        <v>226.9</v>
      </c>
      <c r="R170" s="11">
        <f t="shared" si="84"/>
        <v>8.51</v>
      </c>
      <c r="S170" s="13">
        <f t="shared" si="95"/>
        <v>104.57</v>
      </c>
      <c r="T170" s="13"/>
      <c r="U170" s="11">
        <f t="shared" si="86"/>
        <v>339.98</v>
      </c>
      <c r="V170" s="11">
        <f t="shared" si="87"/>
        <v>1375.431</v>
      </c>
      <c r="W170" s="11"/>
      <c r="X170" s="2" t="str">
        <f>VLOOKUP(D170,[3]汇总!I$2:J$326,2,0)</f>
        <v>√</v>
      </c>
      <c r="Y170" s="2">
        <f>VLOOKUP(D170,'[4]2021.05'!$E$5:$F$203,2,0)</f>
        <v>1790</v>
      </c>
      <c r="Z170" s="2">
        <f t="shared" si="99"/>
        <v>453.792</v>
      </c>
      <c r="AA170" s="2">
        <f t="shared" si="100"/>
        <v>0</v>
      </c>
      <c r="AB170" s="2">
        <f t="shared" si="104"/>
        <v>226.9</v>
      </c>
      <c r="AC170" s="35" t="str">
        <f>VLOOKUP(C170,[7]export!$B$1:$I$388,8,0)</f>
        <v>226.9</v>
      </c>
      <c r="AD170" s="2">
        <f>VLOOKUP(C170,[8]Sheet1!$B$1:$K$500,9,0)</f>
        <v>8.51</v>
      </c>
      <c r="AE170" s="2">
        <f t="shared" si="102"/>
        <v>0</v>
      </c>
      <c r="AF170" s="2">
        <f>VLOOKUP(C170,'2021.06'!$C$2:$M$500,9,0)</f>
        <v>424.17</v>
      </c>
      <c r="AG170" s="2">
        <f>VLOOKUP(D170,'2021.07'!$D$2:$M$435,7,0)</f>
        <v>19.859</v>
      </c>
      <c r="AH170" s="2">
        <f t="shared" si="92"/>
        <v>0</v>
      </c>
      <c r="AJ170" s="2" t="str">
        <f>VLOOKUP(D170,[9]Sheet1!$C$1:$H$500,6,0)</f>
        <v>正常应缴</v>
      </c>
    </row>
    <row r="171" ht="20" customHeight="1" spans="1:36">
      <c r="A171" s="10">
        <f t="shared" si="103"/>
        <v>168</v>
      </c>
      <c r="B171" s="15"/>
      <c r="C171" s="11" t="s">
        <v>342</v>
      </c>
      <c r="D171" s="11" t="s">
        <v>343</v>
      </c>
      <c r="E171" s="12">
        <v>3245.4</v>
      </c>
      <c r="F171" s="11">
        <v>2836.2</v>
      </c>
      <c r="G171" s="11">
        <v>2837</v>
      </c>
      <c r="H171" s="13">
        <v>5228.42</v>
      </c>
      <c r="I171" s="12">
        <f t="shared" si="97"/>
        <v>58.42</v>
      </c>
      <c r="J171" s="12">
        <f>VLOOKUP(C171,[10]补收!$G$2454:$H$2869,2,0)</f>
        <v>58.96</v>
      </c>
      <c r="K171" s="11">
        <f t="shared" si="79"/>
        <v>453.792</v>
      </c>
      <c r="L171" s="11">
        <f t="shared" si="80"/>
        <v>19.859</v>
      </c>
      <c r="M171" s="13">
        <f t="shared" si="94"/>
        <v>444.42</v>
      </c>
      <c r="N171" s="13"/>
      <c r="O171" s="13">
        <f t="shared" si="82"/>
        <v>1035.451</v>
      </c>
      <c r="P171" s="11">
        <v>0</v>
      </c>
      <c r="Q171" s="11">
        <f t="shared" si="83"/>
        <v>226.9</v>
      </c>
      <c r="R171" s="11">
        <f t="shared" si="84"/>
        <v>8.51</v>
      </c>
      <c r="S171" s="13">
        <f t="shared" si="95"/>
        <v>104.57</v>
      </c>
      <c r="T171" s="13"/>
      <c r="U171" s="11">
        <f t="shared" si="86"/>
        <v>339.98</v>
      </c>
      <c r="V171" s="11">
        <f t="shared" si="87"/>
        <v>1375.431</v>
      </c>
      <c r="W171" s="11"/>
      <c r="X171" s="2" t="str">
        <f>VLOOKUP(D171,[3]汇总!I$2:J$326,2,0)</f>
        <v>√</v>
      </c>
      <c r="Y171" s="2">
        <f>VLOOKUP(D171,'[4]2021.05'!$E$5:$F$203,2,0)</f>
        <v>1790</v>
      </c>
      <c r="Z171" s="2">
        <f t="shared" si="99"/>
        <v>453.792</v>
      </c>
      <c r="AA171" s="2">
        <f t="shared" si="100"/>
        <v>0</v>
      </c>
      <c r="AB171" s="2">
        <f t="shared" si="104"/>
        <v>226.9</v>
      </c>
      <c r="AC171" s="35" t="str">
        <f>VLOOKUP(C171,[7]export!$B$1:$I$388,8,0)</f>
        <v>226.9</v>
      </c>
      <c r="AD171" s="2">
        <f>VLOOKUP(C171,[8]Sheet1!$B$1:$K$500,9,0)</f>
        <v>8.51</v>
      </c>
      <c r="AE171" s="2">
        <f t="shared" si="102"/>
        <v>0</v>
      </c>
      <c r="AF171" s="2">
        <f>VLOOKUP(C171,'2021.06'!$C$2:$M$500,9,0)</f>
        <v>424.17</v>
      </c>
      <c r="AG171" s="2">
        <f>VLOOKUP(D171,'2021.07'!$D$2:$M$435,7,0)</f>
        <v>19.859</v>
      </c>
      <c r="AH171" s="2">
        <f t="shared" si="92"/>
        <v>0</v>
      </c>
      <c r="AJ171" s="2" t="str">
        <f>VLOOKUP(D171,[9]Sheet1!$C$1:$H$500,6,0)</f>
        <v>正常应缴</v>
      </c>
    </row>
    <row r="172" ht="20" customHeight="1" spans="1:36">
      <c r="A172" s="10">
        <f t="shared" si="103"/>
        <v>169</v>
      </c>
      <c r="B172" s="15"/>
      <c r="C172" s="11" t="s">
        <v>346</v>
      </c>
      <c r="D172" s="11" t="s">
        <v>347</v>
      </c>
      <c r="E172" s="12">
        <v>3245.4</v>
      </c>
      <c r="F172" s="11">
        <v>2836.2</v>
      </c>
      <c r="G172" s="11">
        <v>2837</v>
      </c>
      <c r="H172" s="13">
        <v>5228.42</v>
      </c>
      <c r="I172" s="12">
        <f t="shared" si="97"/>
        <v>58.42</v>
      </c>
      <c r="J172" s="12">
        <f>VLOOKUP(C172,[10]补收!$G$2454:$H$2869,2,0)</f>
        <v>58.96</v>
      </c>
      <c r="K172" s="11">
        <f t="shared" si="79"/>
        <v>453.792</v>
      </c>
      <c r="L172" s="11">
        <f t="shared" si="80"/>
        <v>19.859</v>
      </c>
      <c r="M172" s="13">
        <f t="shared" si="94"/>
        <v>444.42</v>
      </c>
      <c r="N172" s="13"/>
      <c r="O172" s="13">
        <f t="shared" si="82"/>
        <v>1035.451</v>
      </c>
      <c r="P172" s="11">
        <v>0</v>
      </c>
      <c r="Q172" s="11">
        <f t="shared" si="83"/>
        <v>226.9</v>
      </c>
      <c r="R172" s="11">
        <f t="shared" si="84"/>
        <v>8.51</v>
      </c>
      <c r="S172" s="13">
        <f t="shared" si="95"/>
        <v>104.57</v>
      </c>
      <c r="T172" s="13"/>
      <c r="U172" s="11">
        <f t="shared" si="86"/>
        <v>339.98</v>
      </c>
      <c r="V172" s="11">
        <f t="shared" si="87"/>
        <v>1375.431</v>
      </c>
      <c r="W172" s="11"/>
      <c r="X172" s="2" t="str">
        <f>VLOOKUP(D172,[3]汇总!I$2:J$326,2,0)</f>
        <v>√</v>
      </c>
      <c r="Y172" s="2">
        <f>VLOOKUP(D172,'[4]2021.05'!$E$5:$F$203,2,0)</f>
        <v>1790</v>
      </c>
      <c r="Z172" s="2">
        <f t="shared" si="99"/>
        <v>453.792</v>
      </c>
      <c r="AA172" s="2">
        <f t="shared" si="100"/>
        <v>0</v>
      </c>
      <c r="AB172" s="2">
        <f t="shared" si="104"/>
        <v>226.9</v>
      </c>
      <c r="AC172" s="35" t="str">
        <f>VLOOKUP(C172,[7]export!$B$1:$I$388,8,0)</f>
        <v>226.9</v>
      </c>
      <c r="AD172" s="2">
        <f>VLOOKUP(C172,[8]Sheet1!$B$1:$K$500,9,0)</f>
        <v>8.51</v>
      </c>
      <c r="AE172" s="2">
        <f t="shared" si="102"/>
        <v>0</v>
      </c>
      <c r="AF172" s="2">
        <f>VLOOKUP(C172,'2021.06'!$C$2:$M$500,9,0)</f>
        <v>424.17</v>
      </c>
      <c r="AG172" s="2">
        <f>VLOOKUP(D172,'2021.07'!$D$2:$M$435,7,0)</f>
        <v>19.859</v>
      </c>
      <c r="AH172" s="2">
        <f t="shared" si="92"/>
        <v>0</v>
      </c>
      <c r="AJ172" s="2" t="str">
        <f>VLOOKUP(D172,[9]Sheet1!$C$1:$H$500,6,0)</f>
        <v>正常应缴</v>
      </c>
    </row>
    <row r="173" ht="20" customHeight="1" spans="1:36">
      <c r="A173" s="10">
        <f t="shared" si="103"/>
        <v>170</v>
      </c>
      <c r="B173" s="15"/>
      <c r="C173" s="11" t="s">
        <v>348</v>
      </c>
      <c r="D173" s="11" t="s">
        <v>349</v>
      </c>
      <c r="E173" s="12">
        <v>3245.4</v>
      </c>
      <c r="F173" s="11">
        <v>2836.2</v>
      </c>
      <c r="G173" s="11">
        <v>2837</v>
      </c>
      <c r="H173" s="13">
        <v>5228.42</v>
      </c>
      <c r="I173" s="12">
        <f t="shared" si="97"/>
        <v>58.42</v>
      </c>
      <c r="J173" s="12">
        <f>VLOOKUP(C173,[10]补收!$G$2454:$H$2869,2,0)</f>
        <v>58.96</v>
      </c>
      <c r="K173" s="11">
        <f t="shared" si="79"/>
        <v>453.792</v>
      </c>
      <c r="L173" s="11">
        <f t="shared" si="80"/>
        <v>19.859</v>
      </c>
      <c r="M173" s="13">
        <f t="shared" si="94"/>
        <v>444.42</v>
      </c>
      <c r="N173" s="13"/>
      <c r="O173" s="13">
        <f t="shared" si="82"/>
        <v>1035.451</v>
      </c>
      <c r="P173" s="11">
        <v>0</v>
      </c>
      <c r="Q173" s="11">
        <f t="shared" si="83"/>
        <v>226.9</v>
      </c>
      <c r="R173" s="11">
        <f t="shared" si="84"/>
        <v>8.51</v>
      </c>
      <c r="S173" s="13">
        <f t="shared" si="95"/>
        <v>104.57</v>
      </c>
      <c r="T173" s="13"/>
      <c r="U173" s="11">
        <f t="shared" si="86"/>
        <v>339.98</v>
      </c>
      <c r="V173" s="11">
        <f t="shared" si="87"/>
        <v>1375.431</v>
      </c>
      <c r="W173" s="11"/>
      <c r="X173" s="2" t="str">
        <f>VLOOKUP(D173,[3]汇总!I$2:J$326,2,0)</f>
        <v>√</v>
      </c>
      <c r="Y173" s="2">
        <f>VLOOKUP(D173,'[4]2021.05'!$E$5:$F$203,2,0)</f>
        <v>1790</v>
      </c>
      <c r="Z173" s="2">
        <f t="shared" si="99"/>
        <v>453.792</v>
      </c>
      <c r="AA173" s="2">
        <f t="shared" si="100"/>
        <v>0</v>
      </c>
      <c r="AB173" s="2">
        <f t="shared" si="104"/>
        <v>226.9</v>
      </c>
      <c r="AC173" s="35" t="str">
        <f>VLOOKUP(C173,[7]export!$B$1:$I$388,8,0)</f>
        <v>226.9</v>
      </c>
      <c r="AD173" s="2">
        <f>VLOOKUP(C173,[8]Sheet1!$B$1:$K$500,9,0)</f>
        <v>8.51</v>
      </c>
      <c r="AE173" s="2">
        <f t="shared" si="102"/>
        <v>0</v>
      </c>
      <c r="AF173" s="2">
        <f>VLOOKUP(C173,'2021.06'!$C$2:$M$500,9,0)</f>
        <v>424.17</v>
      </c>
      <c r="AG173" s="2">
        <f>VLOOKUP(D173,'2021.07'!$D$2:$M$435,7,0)</f>
        <v>19.859</v>
      </c>
      <c r="AH173" s="2">
        <f t="shared" si="92"/>
        <v>0</v>
      </c>
      <c r="AJ173" s="2" t="str">
        <f>VLOOKUP(D173,[9]Sheet1!$C$1:$H$500,6,0)</f>
        <v>正常应缴</v>
      </c>
    </row>
    <row r="174" ht="20" customHeight="1" spans="1:36">
      <c r="A174" s="10">
        <f t="shared" si="103"/>
        <v>171</v>
      </c>
      <c r="B174" s="15"/>
      <c r="C174" s="11" t="s">
        <v>350</v>
      </c>
      <c r="D174" s="11" t="s">
        <v>351</v>
      </c>
      <c r="E174" s="12">
        <v>3245.4</v>
      </c>
      <c r="F174" s="11">
        <v>2836.2</v>
      </c>
      <c r="G174" s="11">
        <v>2837</v>
      </c>
      <c r="H174" s="13">
        <v>5228.42</v>
      </c>
      <c r="I174" s="12">
        <f t="shared" si="97"/>
        <v>58.42</v>
      </c>
      <c r="J174" s="12">
        <f>VLOOKUP(C174,[10]补收!$G$2454:$H$2869,2,0)</f>
        <v>58.96</v>
      </c>
      <c r="K174" s="11">
        <f t="shared" si="79"/>
        <v>453.792</v>
      </c>
      <c r="L174" s="11">
        <f t="shared" si="80"/>
        <v>19.859</v>
      </c>
      <c r="M174" s="13">
        <f t="shared" si="94"/>
        <v>444.42</v>
      </c>
      <c r="N174" s="13"/>
      <c r="O174" s="13">
        <f t="shared" si="82"/>
        <v>1035.451</v>
      </c>
      <c r="P174" s="11">
        <v>0</v>
      </c>
      <c r="Q174" s="11">
        <f t="shared" si="83"/>
        <v>226.9</v>
      </c>
      <c r="R174" s="11">
        <f t="shared" si="84"/>
        <v>8.51</v>
      </c>
      <c r="S174" s="13">
        <f t="shared" si="95"/>
        <v>104.57</v>
      </c>
      <c r="T174" s="13"/>
      <c r="U174" s="11">
        <f t="shared" si="86"/>
        <v>339.98</v>
      </c>
      <c r="V174" s="11">
        <f t="shared" si="87"/>
        <v>1375.431</v>
      </c>
      <c r="W174" s="11"/>
      <c r="X174" s="2" t="str">
        <f>VLOOKUP(D174,[3]汇总!I$2:J$326,2,0)</f>
        <v>√</v>
      </c>
      <c r="Y174" s="2">
        <f>VLOOKUP(D174,'[4]2021.05'!$E$5:$F$203,2,0)</f>
        <v>1790</v>
      </c>
      <c r="Z174" s="2">
        <f t="shared" si="99"/>
        <v>453.792</v>
      </c>
      <c r="AA174" s="2">
        <f t="shared" si="100"/>
        <v>0</v>
      </c>
      <c r="AB174" s="2">
        <f t="shared" si="104"/>
        <v>226.9</v>
      </c>
      <c r="AC174" s="35" t="str">
        <f>VLOOKUP(C174,[7]export!$B$1:$I$388,8,0)</f>
        <v>226.9</v>
      </c>
      <c r="AD174" s="2">
        <f>VLOOKUP(C174,[8]Sheet1!$B$1:$K$500,9,0)</f>
        <v>8.51</v>
      </c>
      <c r="AE174" s="2">
        <f t="shared" si="102"/>
        <v>0</v>
      </c>
      <c r="AF174" s="2">
        <f>VLOOKUP(C174,'2021.06'!$C$2:$M$500,9,0)</f>
        <v>424.17</v>
      </c>
      <c r="AG174" s="2">
        <f>VLOOKUP(D174,'2021.07'!$D$2:$M$435,7,0)</f>
        <v>19.859</v>
      </c>
      <c r="AH174" s="2">
        <f t="shared" si="92"/>
        <v>0</v>
      </c>
      <c r="AJ174" s="2" t="str">
        <f>VLOOKUP(D174,[9]Sheet1!$C$1:$H$500,6,0)</f>
        <v>正常应缴</v>
      </c>
    </row>
    <row r="175" ht="20" customHeight="1" spans="1:36">
      <c r="A175" s="10">
        <f t="shared" si="103"/>
        <v>172</v>
      </c>
      <c r="B175" s="15"/>
      <c r="C175" s="11" t="s">
        <v>352</v>
      </c>
      <c r="D175" s="11" t="s">
        <v>353</v>
      </c>
      <c r="E175" s="12">
        <v>3245.4</v>
      </c>
      <c r="F175" s="11">
        <v>2836.2</v>
      </c>
      <c r="G175" s="11">
        <v>2837</v>
      </c>
      <c r="H175" s="13">
        <v>5228.42</v>
      </c>
      <c r="I175" s="12">
        <f t="shared" si="97"/>
        <v>58.42</v>
      </c>
      <c r="J175" s="12">
        <f>VLOOKUP(C175,[10]补收!$G$2454:$H$2869,2,0)</f>
        <v>58.96</v>
      </c>
      <c r="K175" s="11">
        <f t="shared" si="79"/>
        <v>453.792</v>
      </c>
      <c r="L175" s="11">
        <f t="shared" si="80"/>
        <v>19.859</v>
      </c>
      <c r="M175" s="13">
        <f t="shared" si="94"/>
        <v>444.42</v>
      </c>
      <c r="N175" s="13"/>
      <c r="O175" s="13">
        <f t="shared" si="82"/>
        <v>1035.451</v>
      </c>
      <c r="P175" s="11">
        <v>0</v>
      </c>
      <c r="Q175" s="11">
        <f t="shared" si="83"/>
        <v>226.9</v>
      </c>
      <c r="R175" s="11">
        <f t="shared" si="84"/>
        <v>8.51</v>
      </c>
      <c r="S175" s="13">
        <f t="shared" si="95"/>
        <v>104.57</v>
      </c>
      <c r="T175" s="13"/>
      <c r="U175" s="11">
        <f t="shared" si="86"/>
        <v>339.98</v>
      </c>
      <c r="V175" s="11">
        <f t="shared" si="87"/>
        <v>1375.431</v>
      </c>
      <c r="W175" s="11"/>
      <c r="X175" s="2" t="str">
        <f>VLOOKUP(D175,[3]汇总!I$2:J$326,2,0)</f>
        <v>√</v>
      </c>
      <c r="Y175" s="2">
        <f>VLOOKUP(D175,'[4]2021.05'!$E$5:$F$203,2,0)</f>
        <v>1790</v>
      </c>
      <c r="Z175" s="2">
        <f t="shared" si="99"/>
        <v>453.792</v>
      </c>
      <c r="AA175" s="2">
        <f t="shared" si="100"/>
        <v>0</v>
      </c>
      <c r="AB175" s="2">
        <f t="shared" si="104"/>
        <v>226.9</v>
      </c>
      <c r="AC175" s="35" t="str">
        <f>VLOOKUP(C175,[7]export!$B$1:$I$388,8,0)</f>
        <v>226.9</v>
      </c>
      <c r="AD175" s="2">
        <f>VLOOKUP(C175,[8]Sheet1!$B$1:$K$500,9,0)</f>
        <v>8.51</v>
      </c>
      <c r="AE175" s="2">
        <f t="shared" si="102"/>
        <v>0</v>
      </c>
      <c r="AF175" s="2">
        <f>VLOOKUP(C175,'2021.06'!$C$2:$M$500,9,0)</f>
        <v>424.17</v>
      </c>
      <c r="AG175" s="2">
        <f>VLOOKUP(D175,'2021.07'!$D$2:$M$435,7,0)</f>
        <v>19.859</v>
      </c>
      <c r="AH175" s="2">
        <f t="shared" si="92"/>
        <v>0</v>
      </c>
      <c r="AJ175" s="2" t="str">
        <f>VLOOKUP(D175,[9]Sheet1!$C$1:$H$500,6,0)</f>
        <v>正常应缴</v>
      </c>
    </row>
    <row r="176" ht="20" customHeight="1" spans="1:36">
      <c r="A176" s="10">
        <f t="shared" si="103"/>
        <v>173</v>
      </c>
      <c r="B176" s="15"/>
      <c r="C176" s="11" t="s">
        <v>354</v>
      </c>
      <c r="D176" s="11" t="s">
        <v>355</v>
      </c>
      <c r="E176" s="12">
        <v>3245.4</v>
      </c>
      <c r="F176" s="11">
        <v>2836.2</v>
      </c>
      <c r="G176" s="11">
        <v>2837</v>
      </c>
      <c r="H176" s="13">
        <v>5228.42</v>
      </c>
      <c r="I176" s="12">
        <f t="shared" si="97"/>
        <v>58.42</v>
      </c>
      <c r="J176" s="12">
        <f>VLOOKUP(C176,[10]补收!$G$2454:$H$2869,2,0)</f>
        <v>58.96</v>
      </c>
      <c r="K176" s="11">
        <f t="shared" si="79"/>
        <v>453.792</v>
      </c>
      <c r="L176" s="11">
        <f t="shared" si="80"/>
        <v>19.859</v>
      </c>
      <c r="M176" s="13">
        <f t="shared" si="94"/>
        <v>444.42</v>
      </c>
      <c r="N176" s="13"/>
      <c r="O176" s="13">
        <f t="shared" si="82"/>
        <v>1035.451</v>
      </c>
      <c r="P176" s="11">
        <v>0</v>
      </c>
      <c r="Q176" s="11">
        <f t="shared" si="83"/>
        <v>226.9</v>
      </c>
      <c r="R176" s="11">
        <f t="shared" si="84"/>
        <v>8.51</v>
      </c>
      <c r="S176" s="13">
        <f t="shared" si="95"/>
        <v>104.57</v>
      </c>
      <c r="T176" s="13"/>
      <c r="U176" s="11">
        <f t="shared" si="86"/>
        <v>339.98</v>
      </c>
      <c r="V176" s="11">
        <f t="shared" si="87"/>
        <v>1375.431</v>
      </c>
      <c r="W176" s="11"/>
      <c r="X176" s="2" t="str">
        <f>VLOOKUP(D176,[3]汇总!I$2:J$326,2,0)</f>
        <v>√</v>
      </c>
      <c r="Y176" s="2">
        <f>VLOOKUP(D176,'[4]2021.05'!$E$5:$F$203,2,0)</f>
        <v>1790</v>
      </c>
      <c r="Z176" s="2">
        <f t="shared" si="99"/>
        <v>453.792</v>
      </c>
      <c r="AA176" s="2">
        <f t="shared" si="100"/>
        <v>0</v>
      </c>
      <c r="AB176" s="2">
        <f t="shared" si="104"/>
        <v>226.9</v>
      </c>
      <c r="AC176" s="35" t="str">
        <f>VLOOKUP(C176,[7]export!$B$1:$I$388,8,0)</f>
        <v>226.9</v>
      </c>
      <c r="AD176" s="2">
        <f>VLOOKUP(C176,[8]Sheet1!$B$1:$K$500,9,0)</f>
        <v>8.51</v>
      </c>
      <c r="AE176" s="2">
        <f t="shared" si="102"/>
        <v>0</v>
      </c>
      <c r="AF176" s="2">
        <f>VLOOKUP(C176,'2021.06'!$C$2:$M$500,9,0)</f>
        <v>424.17</v>
      </c>
      <c r="AG176" s="2">
        <f>VLOOKUP(D176,'2021.07'!$D$2:$M$435,7,0)</f>
        <v>19.859</v>
      </c>
      <c r="AH176" s="2">
        <f t="shared" si="92"/>
        <v>0</v>
      </c>
      <c r="AJ176" s="2" t="str">
        <f>VLOOKUP(D176,[9]Sheet1!$C$1:$H$500,6,0)</f>
        <v>正常应缴</v>
      </c>
    </row>
    <row r="177" ht="20" customHeight="1" spans="1:36">
      <c r="A177" s="10">
        <f t="shared" si="103"/>
        <v>174</v>
      </c>
      <c r="B177" s="15"/>
      <c r="C177" s="11" t="s">
        <v>356</v>
      </c>
      <c r="D177" s="11" t="s">
        <v>357</v>
      </c>
      <c r="E177" s="12">
        <v>3245.4</v>
      </c>
      <c r="F177" s="11">
        <v>2836.2</v>
      </c>
      <c r="G177" s="11">
        <v>2837</v>
      </c>
      <c r="H177" s="13">
        <v>5228.42</v>
      </c>
      <c r="I177" s="12">
        <f t="shared" si="97"/>
        <v>58.42</v>
      </c>
      <c r="J177" s="12">
        <f>VLOOKUP(C177,[10]补收!$G$2454:$H$2869,2,0)</f>
        <v>58.96</v>
      </c>
      <c r="K177" s="11">
        <f t="shared" si="79"/>
        <v>453.792</v>
      </c>
      <c r="L177" s="11">
        <f t="shared" si="80"/>
        <v>19.859</v>
      </c>
      <c r="M177" s="13">
        <f t="shared" si="94"/>
        <v>444.42</v>
      </c>
      <c r="N177" s="13"/>
      <c r="O177" s="13">
        <f t="shared" si="82"/>
        <v>1035.451</v>
      </c>
      <c r="P177" s="11">
        <v>0</v>
      </c>
      <c r="Q177" s="11">
        <f t="shared" si="83"/>
        <v>226.9</v>
      </c>
      <c r="R177" s="11">
        <f t="shared" si="84"/>
        <v>8.51</v>
      </c>
      <c r="S177" s="13">
        <f t="shared" si="95"/>
        <v>104.57</v>
      </c>
      <c r="T177" s="13"/>
      <c r="U177" s="11">
        <f t="shared" si="86"/>
        <v>339.98</v>
      </c>
      <c r="V177" s="11">
        <f t="shared" si="87"/>
        <v>1375.431</v>
      </c>
      <c r="W177" s="11"/>
      <c r="X177" s="2" t="str">
        <f>VLOOKUP(D177,[3]汇总!I$2:J$326,2,0)</f>
        <v>√</v>
      </c>
      <c r="Y177" s="2">
        <f>VLOOKUP(D177,'[4]2021.05'!$E$5:$F$203,2,0)</f>
        <v>2544</v>
      </c>
      <c r="Z177" s="2">
        <f t="shared" si="99"/>
        <v>453.792</v>
      </c>
      <c r="AA177" s="2">
        <f t="shared" si="100"/>
        <v>0</v>
      </c>
      <c r="AB177" s="2">
        <f t="shared" si="104"/>
        <v>226.9</v>
      </c>
      <c r="AC177" s="35" t="str">
        <f>VLOOKUP(C177,[7]export!$B$1:$I$388,8,0)</f>
        <v>226.9</v>
      </c>
      <c r="AD177" s="2">
        <f>VLOOKUP(C177,[8]Sheet1!$B$1:$K$500,9,0)</f>
        <v>8.51</v>
      </c>
      <c r="AE177" s="2">
        <f t="shared" si="102"/>
        <v>0</v>
      </c>
      <c r="AF177" s="2">
        <f>VLOOKUP(C177,'2021.06'!$C$2:$M$500,9,0)</f>
        <v>424.17</v>
      </c>
      <c r="AG177" s="2">
        <f>VLOOKUP(D177,'2021.07'!$D$2:$M$435,7,0)</f>
        <v>19.859</v>
      </c>
      <c r="AH177" s="2">
        <f t="shared" si="92"/>
        <v>0</v>
      </c>
      <c r="AJ177" s="2" t="str">
        <f>VLOOKUP(D177,[9]Sheet1!$C$1:$H$500,6,0)</f>
        <v>正常应缴</v>
      </c>
    </row>
    <row r="178" ht="20" customHeight="1" spans="1:36">
      <c r="A178" s="10">
        <f t="shared" si="103"/>
        <v>175</v>
      </c>
      <c r="B178" s="15"/>
      <c r="C178" s="11" t="s">
        <v>360</v>
      </c>
      <c r="D178" s="11" t="s">
        <v>361</v>
      </c>
      <c r="E178" s="12">
        <v>3245.4</v>
      </c>
      <c r="F178" s="11">
        <v>2836.2</v>
      </c>
      <c r="G178" s="11">
        <v>2837</v>
      </c>
      <c r="H178" s="13">
        <v>5228.42</v>
      </c>
      <c r="I178" s="12">
        <f t="shared" si="97"/>
        <v>58.42</v>
      </c>
      <c r="J178" s="12">
        <f>VLOOKUP(C178,[10]补收!$G$2454:$H$2869,2,0)</f>
        <v>58.96</v>
      </c>
      <c r="K178" s="11">
        <f t="shared" si="79"/>
        <v>453.792</v>
      </c>
      <c r="L178" s="11">
        <f t="shared" si="80"/>
        <v>19.859</v>
      </c>
      <c r="M178" s="13">
        <f t="shared" si="94"/>
        <v>444.42</v>
      </c>
      <c r="N178" s="13"/>
      <c r="O178" s="13">
        <f t="shared" si="82"/>
        <v>1035.451</v>
      </c>
      <c r="P178" s="11">
        <v>0</v>
      </c>
      <c r="Q178" s="11">
        <f t="shared" si="83"/>
        <v>226.9</v>
      </c>
      <c r="R178" s="11">
        <f t="shared" si="84"/>
        <v>8.51</v>
      </c>
      <c r="S178" s="13">
        <f t="shared" si="95"/>
        <v>104.57</v>
      </c>
      <c r="T178" s="13"/>
      <c r="U178" s="11">
        <f t="shared" si="86"/>
        <v>339.98</v>
      </c>
      <c r="V178" s="11">
        <f t="shared" si="87"/>
        <v>1375.431</v>
      </c>
      <c r="W178" s="11"/>
      <c r="X178" s="2" t="str">
        <f>VLOOKUP(D178,[3]汇总!I$2:J$326,2,0)</f>
        <v>√</v>
      </c>
      <c r="Y178" s="2">
        <f>VLOOKUP(D178,'[4]2021.05'!$E$5:$F$203,2,0)</f>
        <v>1790</v>
      </c>
      <c r="Z178" s="2">
        <f t="shared" si="99"/>
        <v>453.792</v>
      </c>
      <c r="AA178" s="2">
        <f t="shared" si="100"/>
        <v>0</v>
      </c>
      <c r="AB178" s="2">
        <f t="shared" si="104"/>
        <v>226.9</v>
      </c>
      <c r="AC178" s="35" t="str">
        <f>VLOOKUP(C178,[7]export!$B$1:$I$388,8,0)</f>
        <v>226.9</v>
      </c>
      <c r="AD178" s="2">
        <f>VLOOKUP(C178,[8]Sheet1!$B$1:$K$500,9,0)</f>
        <v>8.51</v>
      </c>
      <c r="AE178" s="2">
        <f t="shared" si="102"/>
        <v>0</v>
      </c>
      <c r="AF178" s="2">
        <f>VLOOKUP(C178,'2021.06'!$C$2:$M$500,9,0)</f>
        <v>424.17</v>
      </c>
      <c r="AG178" s="2">
        <f>VLOOKUP(D178,'2021.07'!$D$2:$M$435,7,0)</f>
        <v>19.859</v>
      </c>
      <c r="AH178" s="2">
        <f t="shared" si="92"/>
        <v>0</v>
      </c>
      <c r="AJ178" s="2" t="str">
        <f>VLOOKUP(D178,[9]Sheet1!$C$1:$H$500,6,0)</f>
        <v>正常应缴</v>
      </c>
    </row>
    <row r="179" ht="20" customHeight="1" spans="1:36">
      <c r="A179" s="10">
        <f t="shared" si="103"/>
        <v>176</v>
      </c>
      <c r="B179" s="15"/>
      <c r="C179" s="11" t="s">
        <v>362</v>
      </c>
      <c r="D179" s="11" t="s">
        <v>363</v>
      </c>
      <c r="E179" s="12">
        <v>3245.4</v>
      </c>
      <c r="F179" s="11">
        <v>2836.2</v>
      </c>
      <c r="G179" s="11">
        <v>2837</v>
      </c>
      <c r="H179" s="13">
        <v>5228.42</v>
      </c>
      <c r="I179" s="12">
        <f t="shared" si="97"/>
        <v>58.42</v>
      </c>
      <c r="J179" s="12">
        <f>VLOOKUP(C179,[10]补收!$G$2454:$H$2869,2,0)</f>
        <v>58.96</v>
      </c>
      <c r="K179" s="11">
        <f t="shared" si="79"/>
        <v>453.792</v>
      </c>
      <c r="L179" s="11">
        <f t="shared" si="80"/>
        <v>19.859</v>
      </c>
      <c r="M179" s="13">
        <f t="shared" si="94"/>
        <v>444.42</v>
      </c>
      <c r="N179" s="13"/>
      <c r="O179" s="13">
        <f t="shared" si="82"/>
        <v>1035.451</v>
      </c>
      <c r="P179" s="11">
        <v>0</v>
      </c>
      <c r="Q179" s="11">
        <f t="shared" si="83"/>
        <v>226.9</v>
      </c>
      <c r="R179" s="11">
        <f t="shared" si="84"/>
        <v>8.51</v>
      </c>
      <c r="S179" s="13">
        <f t="shared" si="95"/>
        <v>104.57</v>
      </c>
      <c r="T179" s="13"/>
      <c r="U179" s="11">
        <f t="shared" si="86"/>
        <v>339.98</v>
      </c>
      <c r="V179" s="11">
        <f t="shared" si="87"/>
        <v>1375.431</v>
      </c>
      <c r="W179" s="11"/>
      <c r="X179" s="2" t="str">
        <f>VLOOKUP(D179,[3]汇总!I$2:J$326,2,0)</f>
        <v>√</v>
      </c>
      <c r="Y179" s="2">
        <f>VLOOKUP(D179,'[4]2021.05'!$E$5:$F$203,2,0)</f>
        <v>1790</v>
      </c>
      <c r="Z179" s="2">
        <f t="shared" si="99"/>
        <v>453.792</v>
      </c>
      <c r="AA179" s="2">
        <f t="shared" si="100"/>
        <v>0</v>
      </c>
      <c r="AB179" s="2">
        <f t="shared" si="104"/>
        <v>226.9</v>
      </c>
      <c r="AC179" s="35" t="str">
        <f>VLOOKUP(C179,[7]export!$B$1:$I$388,8,0)</f>
        <v>226.9</v>
      </c>
      <c r="AD179" s="2">
        <f>VLOOKUP(C179,[8]Sheet1!$B$1:$K$500,9,0)</f>
        <v>8.51</v>
      </c>
      <c r="AE179" s="2">
        <f t="shared" si="102"/>
        <v>0</v>
      </c>
      <c r="AF179" s="2">
        <f>VLOOKUP(C179,'2021.06'!$C$2:$M$500,9,0)</f>
        <v>424.17</v>
      </c>
      <c r="AG179" s="2">
        <f>VLOOKUP(D179,'2021.07'!$D$2:$M$435,7,0)</f>
        <v>19.859</v>
      </c>
      <c r="AH179" s="2">
        <f t="shared" si="92"/>
        <v>0</v>
      </c>
      <c r="AJ179" s="2" t="str">
        <f>VLOOKUP(D179,[9]Sheet1!$C$1:$H$500,6,0)</f>
        <v>正常应缴</v>
      </c>
    </row>
    <row r="180" ht="20" customHeight="1" spans="1:36">
      <c r="A180" s="10">
        <f t="shared" si="103"/>
        <v>177</v>
      </c>
      <c r="B180" s="15"/>
      <c r="C180" s="11" t="s">
        <v>364</v>
      </c>
      <c r="D180" s="11" t="s">
        <v>365</v>
      </c>
      <c r="E180" s="12">
        <v>3245.4</v>
      </c>
      <c r="F180" s="11">
        <v>2836.2</v>
      </c>
      <c r="G180" s="11">
        <v>2837</v>
      </c>
      <c r="H180" s="13">
        <v>5228.42</v>
      </c>
      <c r="I180" s="12">
        <f t="shared" si="97"/>
        <v>58.42</v>
      </c>
      <c r="J180" s="12">
        <f>VLOOKUP(C180,[10]补收!$G$2454:$H$2869,2,0)</f>
        <v>58.96</v>
      </c>
      <c r="K180" s="11">
        <f t="shared" si="79"/>
        <v>453.792</v>
      </c>
      <c r="L180" s="11">
        <f t="shared" si="80"/>
        <v>19.859</v>
      </c>
      <c r="M180" s="13">
        <f t="shared" si="94"/>
        <v>444.42</v>
      </c>
      <c r="N180" s="13"/>
      <c r="O180" s="13">
        <f t="shared" si="82"/>
        <v>1035.451</v>
      </c>
      <c r="P180" s="11">
        <v>0</v>
      </c>
      <c r="Q180" s="11">
        <f t="shared" si="83"/>
        <v>226.9</v>
      </c>
      <c r="R180" s="11">
        <f t="shared" si="84"/>
        <v>8.51</v>
      </c>
      <c r="S180" s="13">
        <f t="shared" si="95"/>
        <v>104.57</v>
      </c>
      <c r="T180" s="13"/>
      <c r="U180" s="11">
        <f t="shared" si="86"/>
        <v>339.98</v>
      </c>
      <c r="V180" s="11">
        <f t="shared" si="87"/>
        <v>1375.431</v>
      </c>
      <c r="W180" s="11"/>
      <c r="X180" s="2" t="str">
        <f>VLOOKUP(D180,[3]汇总!I$2:J$326,2,0)</f>
        <v>√</v>
      </c>
      <c r="Y180" s="2">
        <f>VLOOKUP(D180,'[4]2021.05'!$E$5:$F$203,2,0)</f>
        <v>2544</v>
      </c>
      <c r="Z180" s="2">
        <f t="shared" si="99"/>
        <v>453.792</v>
      </c>
      <c r="AA180" s="2">
        <f t="shared" si="100"/>
        <v>0</v>
      </c>
      <c r="AB180" s="2">
        <f t="shared" si="104"/>
        <v>226.9</v>
      </c>
      <c r="AC180" s="35" t="str">
        <f>VLOOKUP(C180,[7]export!$B$1:$I$388,8,0)</f>
        <v>226.9</v>
      </c>
      <c r="AD180" s="2">
        <f>VLOOKUP(C180,[8]Sheet1!$B$1:$K$500,9,0)</f>
        <v>8.51</v>
      </c>
      <c r="AE180" s="2">
        <f t="shared" si="102"/>
        <v>0</v>
      </c>
      <c r="AF180" s="2">
        <f>VLOOKUP(C180,'2021.06'!$C$2:$M$500,9,0)</f>
        <v>424.17</v>
      </c>
      <c r="AG180" s="2">
        <f>VLOOKUP(D180,'2021.07'!$D$2:$M$435,7,0)</f>
        <v>19.859</v>
      </c>
      <c r="AH180" s="2">
        <f t="shared" si="92"/>
        <v>0</v>
      </c>
      <c r="AJ180" s="2" t="str">
        <f>VLOOKUP(D180,[9]Sheet1!$C$1:$H$500,6,0)</f>
        <v>正常应缴</v>
      </c>
    </row>
    <row r="181" ht="20" customHeight="1" spans="1:36">
      <c r="A181" s="10">
        <f t="shared" si="103"/>
        <v>178</v>
      </c>
      <c r="B181" s="15"/>
      <c r="C181" s="11" t="s">
        <v>366</v>
      </c>
      <c r="D181" s="11" t="s">
        <v>367</v>
      </c>
      <c r="E181" s="12">
        <v>3245.4</v>
      </c>
      <c r="F181" s="11">
        <v>2836.2</v>
      </c>
      <c r="G181" s="11">
        <v>2837</v>
      </c>
      <c r="H181" s="13">
        <v>5228.42</v>
      </c>
      <c r="I181" s="12">
        <f t="shared" si="97"/>
        <v>58.42</v>
      </c>
      <c r="J181" s="12">
        <f>VLOOKUP(C181,[10]补收!$G$2454:$H$2869,2,0)</f>
        <v>58.96</v>
      </c>
      <c r="K181" s="11">
        <f t="shared" si="79"/>
        <v>453.792</v>
      </c>
      <c r="L181" s="11">
        <f t="shared" si="80"/>
        <v>19.859</v>
      </c>
      <c r="M181" s="13">
        <f t="shared" si="94"/>
        <v>444.42</v>
      </c>
      <c r="N181" s="13"/>
      <c r="O181" s="13">
        <f t="shared" si="82"/>
        <v>1035.451</v>
      </c>
      <c r="P181" s="11">
        <v>0</v>
      </c>
      <c r="Q181" s="11">
        <f t="shared" si="83"/>
        <v>226.9</v>
      </c>
      <c r="R181" s="11">
        <f t="shared" si="84"/>
        <v>8.51</v>
      </c>
      <c r="S181" s="13">
        <f t="shared" si="95"/>
        <v>104.57</v>
      </c>
      <c r="T181" s="13"/>
      <c r="U181" s="11">
        <f t="shared" si="86"/>
        <v>339.98</v>
      </c>
      <c r="V181" s="11">
        <f t="shared" si="87"/>
        <v>1375.431</v>
      </c>
      <c r="W181" s="11"/>
      <c r="X181" s="2" t="str">
        <f>VLOOKUP(D181,[3]汇总!I$2:J$326,2,0)</f>
        <v>√</v>
      </c>
      <c r="Y181" s="2">
        <f>VLOOKUP(D181,'[4]2021.05'!$E$5:$F$203,2,0)</f>
        <v>2544</v>
      </c>
      <c r="Z181" s="2">
        <f t="shared" si="99"/>
        <v>453.792</v>
      </c>
      <c r="AA181" s="2">
        <f t="shared" si="100"/>
        <v>0</v>
      </c>
      <c r="AB181" s="2">
        <f t="shared" si="104"/>
        <v>226.9</v>
      </c>
      <c r="AC181" s="35" t="str">
        <f>VLOOKUP(C181,[7]export!$B$1:$I$388,8,0)</f>
        <v>226.9</v>
      </c>
      <c r="AD181" s="2">
        <f>VLOOKUP(C181,[8]Sheet1!$B$1:$K$500,9,0)</f>
        <v>8.51</v>
      </c>
      <c r="AE181" s="2">
        <f t="shared" si="102"/>
        <v>0</v>
      </c>
      <c r="AF181" s="2">
        <f>VLOOKUP(C181,'2021.06'!$C$2:$M$500,9,0)</f>
        <v>424.17</v>
      </c>
      <c r="AG181" s="2">
        <f>VLOOKUP(D181,'2021.07'!$D$2:$M$435,7,0)</f>
        <v>19.859</v>
      </c>
      <c r="AH181" s="2">
        <f t="shared" si="92"/>
        <v>0</v>
      </c>
      <c r="AJ181" s="2" t="str">
        <f>VLOOKUP(D181,[9]Sheet1!$C$1:$H$500,6,0)</f>
        <v>正常应缴</v>
      </c>
    </row>
    <row r="182" ht="20" customHeight="1" spans="1:36">
      <c r="A182" s="10">
        <f t="shared" si="103"/>
        <v>179</v>
      </c>
      <c r="B182" s="15"/>
      <c r="C182" s="11" t="s">
        <v>370</v>
      </c>
      <c r="D182" s="11" t="s">
        <v>371</v>
      </c>
      <c r="E182" s="12">
        <v>3245.4</v>
      </c>
      <c r="F182" s="11">
        <v>2836.2</v>
      </c>
      <c r="G182" s="11">
        <v>2837</v>
      </c>
      <c r="H182" s="13">
        <v>5228.42</v>
      </c>
      <c r="I182" s="12">
        <f t="shared" si="97"/>
        <v>58.42</v>
      </c>
      <c r="J182" s="12">
        <f>VLOOKUP(C182,[10]补收!$G$2454:$H$2869,2,0)</f>
        <v>58.96</v>
      </c>
      <c r="K182" s="11">
        <f t="shared" si="79"/>
        <v>453.792</v>
      </c>
      <c r="L182" s="11">
        <f t="shared" si="80"/>
        <v>19.859</v>
      </c>
      <c r="M182" s="13">
        <f t="shared" si="94"/>
        <v>444.42</v>
      </c>
      <c r="N182" s="13"/>
      <c r="O182" s="13">
        <f t="shared" si="82"/>
        <v>1035.451</v>
      </c>
      <c r="P182" s="11">
        <v>0</v>
      </c>
      <c r="Q182" s="11">
        <f t="shared" si="83"/>
        <v>226.9</v>
      </c>
      <c r="R182" s="11">
        <f t="shared" si="84"/>
        <v>8.51</v>
      </c>
      <c r="S182" s="13">
        <f t="shared" si="95"/>
        <v>104.57</v>
      </c>
      <c r="T182" s="13"/>
      <c r="U182" s="11">
        <f t="shared" si="86"/>
        <v>339.98</v>
      </c>
      <c r="V182" s="11">
        <f t="shared" si="87"/>
        <v>1375.431</v>
      </c>
      <c r="W182" s="11"/>
      <c r="X182" s="2" t="str">
        <f>VLOOKUP(D182,[3]汇总!I$2:J$326,2,0)</f>
        <v>√</v>
      </c>
      <c r="Y182" s="2">
        <f>VLOOKUP(D182,'[4]2021.05'!$E$5:$F$203,2,0)</f>
        <v>2544</v>
      </c>
      <c r="Z182" s="2">
        <f t="shared" si="99"/>
        <v>453.792</v>
      </c>
      <c r="AA182" s="2">
        <f t="shared" si="100"/>
        <v>0</v>
      </c>
      <c r="AB182" s="2">
        <f t="shared" si="104"/>
        <v>226.9</v>
      </c>
      <c r="AC182" s="35" t="str">
        <f>VLOOKUP(C182,[7]export!$B$1:$I$388,8,0)</f>
        <v>226.9</v>
      </c>
      <c r="AD182" s="2">
        <f>VLOOKUP(C182,[8]Sheet1!$B$1:$K$500,9,0)</f>
        <v>8.51</v>
      </c>
      <c r="AE182" s="2">
        <f t="shared" si="102"/>
        <v>0</v>
      </c>
      <c r="AF182" s="2">
        <f>VLOOKUP(C182,'2021.06'!$C$2:$M$500,9,0)</f>
        <v>424.17</v>
      </c>
      <c r="AG182" s="2">
        <f>VLOOKUP(D182,'2021.07'!$D$2:$M$435,7,0)</f>
        <v>19.859</v>
      </c>
      <c r="AH182" s="2">
        <f t="shared" si="92"/>
        <v>0</v>
      </c>
      <c r="AJ182" s="2" t="str">
        <f>VLOOKUP(D182,[9]Sheet1!$C$1:$H$500,6,0)</f>
        <v>正常应缴</v>
      </c>
    </row>
    <row r="183" ht="20" customHeight="1" spans="1:36">
      <c r="A183" s="10">
        <f t="shared" si="103"/>
        <v>180</v>
      </c>
      <c r="B183" s="15"/>
      <c r="C183" s="11" t="s">
        <v>372</v>
      </c>
      <c r="D183" s="11" t="s">
        <v>373</v>
      </c>
      <c r="E183" s="12">
        <v>3245.4</v>
      </c>
      <c r="F183" s="11">
        <v>2836.2</v>
      </c>
      <c r="G183" s="11">
        <v>2837</v>
      </c>
      <c r="H183" s="13">
        <v>5228.42</v>
      </c>
      <c r="I183" s="12">
        <f t="shared" si="97"/>
        <v>58.42</v>
      </c>
      <c r="J183" s="12">
        <f>VLOOKUP(C183,[10]补收!$G$2454:$H$2869,2,0)</f>
        <v>58.96</v>
      </c>
      <c r="K183" s="11">
        <f t="shared" si="79"/>
        <v>453.792</v>
      </c>
      <c r="L183" s="11">
        <f t="shared" si="80"/>
        <v>19.859</v>
      </c>
      <c r="M183" s="13">
        <f t="shared" si="94"/>
        <v>444.42</v>
      </c>
      <c r="N183" s="13"/>
      <c r="O183" s="13">
        <f t="shared" si="82"/>
        <v>1035.451</v>
      </c>
      <c r="P183" s="11">
        <v>0</v>
      </c>
      <c r="Q183" s="11">
        <f t="shared" si="83"/>
        <v>226.9</v>
      </c>
      <c r="R183" s="11">
        <f t="shared" si="84"/>
        <v>8.51</v>
      </c>
      <c r="S183" s="13">
        <f t="shared" si="95"/>
        <v>104.57</v>
      </c>
      <c r="T183" s="13"/>
      <c r="U183" s="11">
        <f t="shared" si="86"/>
        <v>339.98</v>
      </c>
      <c r="V183" s="11">
        <f t="shared" si="87"/>
        <v>1375.431</v>
      </c>
      <c r="W183" s="11"/>
      <c r="X183" s="2" t="str">
        <f>VLOOKUP(D183,[3]汇总!I$2:J$326,2,0)</f>
        <v>√</v>
      </c>
      <c r="Y183" s="2">
        <f>VLOOKUP(D183,'[4]2021.05'!$E$5:$F$203,2,0)</f>
        <v>2544</v>
      </c>
      <c r="Z183" s="2">
        <f t="shared" si="99"/>
        <v>453.792</v>
      </c>
      <c r="AA183" s="2">
        <f t="shared" si="100"/>
        <v>0</v>
      </c>
      <c r="AB183" s="2">
        <f t="shared" si="104"/>
        <v>226.9</v>
      </c>
      <c r="AC183" s="35" t="str">
        <f>VLOOKUP(C183,[7]export!$B$1:$I$388,8,0)</f>
        <v>226.9</v>
      </c>
      <c r="AD183" s="2">
        <f>VLOOKUP(C183,[8]Sheet1!$B$1:$K$500,9,0)</f>
        <v>8.51</v>
      </c>
      <c r="AE183" s="2">
        <f t="shared" si="102"/>
        <v>0</v>
      </c>
      <c r="AF183" s="2">
        <f>VLOOKUP(C183,'2021.06'!$C$2:$M$500,9,0)</f>
        <v>424.17</v>
      </c>
      <c r="AG183" s="2">
        <f>VLOOKUP(D183,'2021.07'!$D$2:$M$435,7,0)</f>
        <v>19.859</v>
      </c>
      <c r="AH183" s="2">
        <f t="shared" si="92"/>
        <v>0</v>
      </c>
      <c r="AJ183" s="2" t="str">
        <f>VLOOKUP(D183,[9]Sheet1!$C$1:$H$500,6,0)</f>
        <v>正常应缴</v>
      </c>
    </row>
    <row r="184" ht="20" customHeight="1" spans="1:36">
      <c r="A184" s="10">
        <f t="shared" si="103"/>
        <v>181</v>
      </c>
      <c r="B184" s="15"/>
      <c r="C184" s="11" t="s">
        <v>378</v>
      </c>
      <c r="D184" s="11" t="s">
        <v>379</v>
      </c>
      <c r="E184" s="12">
        <v>3245.4</v>
      </c>
      <c r="F184" s="11">
        <v>2836.2</v>
      </c>
      <c r="G184" s="11">
        <v>2837</v>
      </c>
      <c r="H184" s="13">
        <v>5228.42</v>
      </c>
      <c r="I184" s="12">
        <f t="shared" si="97"/>
        <v>58.42</v>
      </c>
      <c r="J184" s="12">
        <f>VLOOKUP(C184,[10]补收!$G$2454:$H$2869,2,0)</f>
        <v>58.96</v>
      </c>
      <c r="K184" s="11">
        <f t="shared" si="79"/>
        <v>453.792</v>
      </c>
      <c r="L184" s="11">
        <f t="shared" si="80"/>
        <v>19.859</v>
      </c>
      <c r="M184" s="13">
        <f t="shared" si="94"/>
        <v>444.42</v>
      </c>
      <c r="N184" s="13"/>
      <c r="O184" s="13">
        <f t="shared" si="82"/>
        <v>1035.451</v>
      </c>
      <c r="P184" s="11">
        <v>0</v>
      </c>
      <c r="Q184" s="11">
        <f t="shared" si="83"/>
        <v>226.9</v>
      </c>
      <c r="R184" s="11">
        <f t="shared" si="84"/>
        <v>8.51</v>
      </c>
      <c r="S184" s="13">
        <f t="shared" si="95"/>
        <v>104.57</v>
      </c>
      <c r="T184" s="13"/>
      <c r="U184" s="11">
        <f t="shared" si="86"/>
        <v>339.98</v>
      </c>
      <c r="V184" s="11">
        <f t="shared" si="87"/>
        <v>1375.431</v>
      </c>
      <c r="W184" s="11"/>
      <c r="X184" s="2" t="str">
        <f>VLOOKUP(D184,[3]汇总!I$2:J$326,2,0)</f>
        <v>√</v>
      </c>
      <c r="Y184" s="2">
        <f>VLOOKUP(D184,'[4]2021.05'!$E$5:$F$203,2,0)</f>
        <v>1790</v>
      </c>
      <c r="Z184" s="2">
        <f t="shared" si="99"/>
        <v>453.792</v>
      </c>
      <c r="AA184" s="2">
        <f t="shared" si="100"/>
        <v>0</v>
      </c>
      <c r="AB184" s="2">
        <f t="shared" si="104"/>
        <v>226.9</v>
      </c>
      <c r="AC184" s="35" t="str">
        <f>VLOOKUP(C184,[7]export!$B$1:$I$388,8,0)</f>
        <v>226.9</v>
      </c>
      <c r="AD184" s="2">
        <f>VLOOKUP(C184,[8]Sheet1!$B$1:$K$500,9,0)</f>
        <v>8.51</v>
      </c>
      <c r="AE184" s="2">
        <f t="shared" si="102"/>
        <v>0</v>
      </c>
      <c r="AF184" s="2">
        <f>VLOOKUP(C184,'2021.06'!$C$2:$M$500,9,0)</f>
        <v>424.17</v>
      </c>
      <c r="AG184" s="2">
        <f>VLOOKUP(D184,'2021.07'!$D$2:$M$435,7,0)</f>
        <v>19.859</v>
      </c>
      <c r="AH184" s="2">
        <f t="shared" si="92"/>
        <v>0</v>
      </c>
      <c r="AJ184" s="2" t="str">
        <f>VLOOKUP(D184,[9]Sheet1!$C$1:$H$500,6,0)</f>
        <v>正常应缴</v>
      </c>
    </row>
    <row r="185" ht="20" customHeight="1" spans="1:36">
      <c r="A185" s="10">
        <f t="shared" si="103"/>
        <v>182</v>
      </c>
      <c r="B185" s="15"/>
      <c r="C185" s="11" t="s">
        <v>389</v>
      </c>
      <c r="D185" s="11" t="s">
        <v>390</v>
      </c>
      <c r="E185" s="12">
        <v>3245.4</v>
      </c>
      <c r="F185" s="11">
        <v>3042.05</v>
      </c>
      <c r="G185" s="11">
        <v>3043</v>
      </c>
      <c r="H185" s="13">
        <v>5228.42</v>
      </c>
      <c r="I185" s="12">
        <f t="shared" si="97"/>
        <v>58.42</v>
      </c>
      <c r="J185" s="12">
        <f>VLOOKUP(C185,[10]补收!$G$2454:$H$2869,2,0)</f>
        <v>25.62</v>
      </c>
      <c r="K185" s="11">
        <f t="shared" si="79"/>
        <v>486.728</v>
      </c>
      <c r="L185" s="11">
        <f t="shared" si="80"/>
        <v>21.301</v>
      </c>
      <c r="M185" s="13">
        <f t="shared" si="94"/>
        <v>444.42</v>
      </c>
      <c r="N185" s="13"/>
      <c r="O185" s="13">
        <f t="shared" si="82"/>
        <v>1036.489</v>
      </c>
      <c r="P185" s="11">
        <v>0</v>
      </c>
      <c r="Q185" s="11">
        <f t="shared" si="83"/>
        <v>243.36</v>
      </c>
      <c r="R185" s="11">
        <f t="shared" si="84"/>
        <v>9.13</v>
      </c>
      <c r="S185" s="13">
        <f t="shared" si="95"/>
        <v>104.57</v>
      </c>
      <c r="T185" s="13"/>
      <c r="U185" s="11">
        <f t="shared" si="86"/>
        <v>357.06</v>
      </c>
      <c r="V185" s="11">
        <f t="shared" si="87"/>
        <v>1393.549</v>
      </c>
      <c r="W185" s="11"/>
      <c r="X185" s="2" t="str">
        <f>VLOOKUP(D185,[3]汇总!I$2:J$326,2,0)</f>
        <v>√</v>
      </c>
      <c r="Y185" s="2">
        <f>VLOOKUP(D185,'[4]2021.05'!$E$5:$F$203,2,0)</f>
        <v>3180</v>
      </c>
      <c r="Z185" s="2">
        <f t="shared" si="99"/>
        <v>486.728</v>
      </c>
      <c r="AA185" s="2">
        <f t="shared" si="100"/>
        <v>0</v>
      </c>
      <c r="AB185" s="2">
        <f t="shared" si="104"/>
        <v>243.36</v>
      </c>
      <c r="AC185" s="35" t="str">
        <f>VLOOKUP(C185,[7]export!$B$1:$I$388,8,0)</f>
        <v>243.36</v>
      </c>
      <c r="AD185" s="2">
        <f>VLOOKUP(C185,[8]Sheet1!$B$1:$K$500,9,0)</f>
        <v>9.13</v>
      </c>
      <c r="AE185" s="2">
        <f t="shared" si="102"/>
        <v>0</v>
      </c>
      <c r="AF185" s="2">
        <f>VLOOKUP(C185,'2021.06'!$C$2:$M$500,9,0)</f>
        <v>424.17</v>
      </c>
      <c r="AG185" s="2">
        <f>VLOOKUP(D185,'2021.07'!$D$2:$M$435,7,0)</f>
        <v>21.301</v>
      </c>
      <c r="AH185" s="2">
        <f t="shared" si="92"/>
        <v>0</v>
      </c>
      <c r="AJ185" s="2" t="str">
        <f>VLOOKUP(D185,[9]Sheet1!$C$1:$H$500,6,0)</f>
        <v>正常应缴</v>
      </c>
    </row>
    <row r="186" ht="20" customHeight="1" spans="1:36">
      <c r="A186" s="10">
        <f t="shared" si="103"/>
        <v>183</v>
      </c>
      <c r="B186" s="15"/>
      <c r="C186" s="11" t="s">
        <v>805</v>
      </c>
      <c r="D186" s="11" t="s">
        <v>806</v>
      </c>
      <c r="E186" s="12">
        <v>3245.4</v>
      </c>
      <c r="F186" s="17">
        <v>3042.05</v>
      </c>
      <c r="G186" s="17">
        <v>3043</v>
      </c>
      <c r="H186" s="13">
        <v>5228.42</v>
      </c>
      <c r="I186" s="12">
        <f t="shared" si="97"/>
        <v>58.42</v>
      </c>
      <c r="J186" s="12">
        <f>VLOOKUP(C186,[10]补收!$G$2454:$H$2869,2,0)</f>
        <v>18.3</v>
      </c>
      <c r="K186" s="11">
        <f t="shared" ref="K186:K198" si="105">F186*0.16</f>
        <v>486.728</v>
      </c>
      <c r="L186" s="11">
        <f t="shared" ref="L186:L198" si="106">G186*0.007</f>
        <v>21.301</v>
      </c>
      <c r="M186" s="13">
        <f t="shared" si="94"/>
        <v>444.42</v>
      </c>
      <c r="N186" s="13"/>
      <c r="O186" s="13">
        <f t="shared" ref="O186:O205" si="107">SUM(I186:N186)</f>
        <v>1029.169</v>
      </c>
      <c r="P186" s="11">
        <v>0</v>
      </c>
      <c r="Q186" s="11">
        <f t="shared" ref="Q186:Q198" si="108">ROUND(F186*0.08,2)</f>
        <v>243.36</v>
      </c>
      <c r="R186" s="11">
        <f t="shared" ref="R186:R198" si="109">ROUND(G186*0.003,2)</f>
        <v>9.13</v>
      </c>
      <c r="S186" s="13">
        <f t="shared" si="95"/>
        <v>104.57</v>
      </c>
      <c r="T186" s="13"/>
      <c r="U186" s="11">
        <f t="shared" ref="U186:U205" si="110">SUM(P186:T186)</f>
        <v>357.06</v>
      </c>
      <c r="V186" s="11">
        <f t="shared" ref="V186:V205" si="111">O186+U186</f>
        <v>1386.229</v>
      </c>
      <c r="W186" s="11"/>
      <c r="X186" s="2" t="str">
        <f>VLOOKUP(D186,[3]汇总!I$2:J$326,2,0)</f>
        <v>√</v>
      </c>
      <c r="Y186" s="2" t="e">
        <f>VLOOKUP(D186,'[4]2021.05'!$E$5:$F$203,2,0)</f>
        <v>#N/A</v>
      </c>
      <c r="Z186" s="2">
        <f t="shared" si="99"/>
        <v>486.728</v>
      </c>
      <c r="AA186" s="2">
        <f t="shared" si="100"/>
        <v>0</v>
      </c>
      <c r="AB186" s="2">
        <f t="shared" si="104"/>
        <v>243.36</v>
      </c>
      <c r="AC186" s="35" t="str">
        <f>VLOOKUP(C186,[7]export!$B$1:$I$388,8,0)</f>
        <v>243.36</v>
      </c>
      <c r="AD186" s="2">
        <f>VLOOKUP(C186,[8]Sheet1!$B$1:$K$500,9,0)</f>
        <v>9.13</v>
      </c>
      <c r="AE186" s="2">
        <f t="shared" si="102"/>
        <v>0</v>
      </c>
      <c r="AF186" s="2">
        <f>VLOOKUP(C186,'2021.06'!$C$2:$M$500,9,0)</f>
        <v>424.17</v>
      </c>
      <c r="AG186" s="2">
        <f>VLOOKUP(D186,'2021.07'!$D$2:$M$435,7,0)</f>
        <v>21.301</v>
      </c>
      <c r="AH186" s="2">
        <f t="shared" ref="AH186:AH205" si="112">AG186-L186</f>
        <v>0</v>
      </c>
      <c r="AJ186" s="2" t="str">
        <f>VLOOKUP(D186,[9]Sheet1!$C$1:$H$500,6,0)</f>
        <v>正常应缴</v>
      </c>
    </row>
    <row r="187" ht="20" customHeight="1" spans="1:36">
      <c r="A187" s="10">
        <f t="shared" si="103"/>
        <v>184</v>
      </c>
      <c r="B187" s="15"/>
      <c r="C187" s="11" t="s">
        <v>807</v>
      </c>
      <c r="D187" s="37" t="s">
        <v>808</v>
      </c>
      <c r="E187" s="12">
        <v>3245.4</v>
      </c>
      <c r="F187" s="17">
        <v>3042.05</v>
      </c>
      <c r="G187" s="17">
        <v>3043</v>
      </c>
      <c r="H187" s="13">
        <v>5228.42</v>
      </c>
      <c r="I187" s="12">
        <f t="shared" si="97"/>
        <v>58.42</v>
      </c>
      <c r="J187" s="12">
        <f>VLOOKUP(C187,[10]补收!$G$2454:$H$2869,2,0)</f>
        <v>18.3</v>
      </c>
      <c r="K187" s="11">
        <f t="shared" si="105"/>
        <v>486.728</v>
      </c>
      <c r="L187" s="11">
        <f t="shared" si="106"/>
        <v>21.301</v>
      </c>
      <c r="M187" s="13">
        <f t="shared" si="94"/>
        <v>444.42</v>
      </c>
      <c r="N187" s="13"/>
      <c r="O187" s="13">
        <f t="shared" si="107"/>
        <v>1029.169</v>
      </c>
      <c r="P187" s="11">
        <v>0</v>
      </c>
      <c r="Q187" s="11">
        <f t="shared" si="108"/>
        <v>243.36</v>
      </c>
      <c r="R187" s="11">
        <f t="shared" si="109"/>
        <v>9.13</v>
      </c>
      <c r="S187" s="13">
        <f t="shared" si="95"/>
        <v>104.57</v>
      </c>
      <c r="T187" s="13"/>
      <c r="U187" s="11">
        <f t="shared" si="110"/>
        <v>357.06</v>
      </c>
      <c r="V187" s="11">
        <f t="shared" si="111"/>
        <v>1386.229</v>
      </c>
      <c r="W187" s="11"/>
      <c r="X187" s="2" t="str">
        <f>VLOOKUP(D187,[3]汇总!I$2:J$326,2,0)</f>
        <v>√</v>
      </c>
      <c r="Y187" s="2" t="e">
        <f>VLOOKUP(D187,'[4]2021.05'!$E$5:$F$203,2,0)</f>
        <v>#N/A</v>
      </c>
      <c r="Z187" s="2">
        <f t="shared" si="99"/>
        <v>486.728</v>
      </c>
      <c r="AA187" s="2">
        <f t="shared" si="100"/>
        <v>0</v>
      </c>
      <c r="AB187" s="2">
        <f t="shared" si="104"/>
        <v>243.36</v>
      </c>
      <c r="AC187" s="35" t="str">
        <f>VLOOKUP(C187,[7]export!$B$1:$I$388,8,0)</f>
        <v>243.36</v>
      </c>
      <c r="AD187" s="2">
        <f>VLOOKUP(C187,[8]Sheet1!$B$1:$K$500,9,0)</f>
        <v>9.13</v>
      </c>
      <c r="AE187" s="2">
        <f t="shared" si="102"/>
        <v>0</v>
      </c>
      <c r="AF187" s="2">
        <f>VLOOKUP(C187,'2021.06'!$C$2:$M$500,9,0)</f>
        <v>424.17</v>
      </c>
      <c r="AG187" s="2">
        <f>VLOOKUP(D187,'2021.07'!$D$2:$M$435,7,0)</f>
        <v>21.301</v>
      </c>
      <c r="AH187" s="2">
        <f t="shared" si="112"/>
        <v>0</v>
      </c>
      <c r="AJ187" s="2" t="str">
        <f>VLOOKUP(D187,[9]Sheet1!$C$1:$H$500,6,0)</f>
        <v>正常应缴</v>
      </c>
    </row>
    <row r="188" ht="20" customHeight="1" spans="1:36">
      <c r="A188" s="10">
        <f t="shared" si="103"/>
        <v>185</v>
      </c>
      <c r="B188" s="15"/>
      <c r="C188" s="11" t="s">
        <v>869</v>
      </c>
      <c r="D188" s="37" t="s">
        <v>870</v>
      </c>
      <c r="E188" s="12">
        <v>3245.4</v>
      </c>
      <c r="F188" s="17">
        <v>3042.05</v>
      </c>
      <c r="G188" s="11">
        <v>3043</v>
      </c>
      <c r="H188" s="13">
        <v>5228.42</v>
      </c>
      <c r="I188" s="12">
        <f t="shared" si="97"/>
        <v>58.42</v>
      </c>
      <c r="J188" s="12">
        <f>VLOOKUP(C188,[10]补收!$G$2454:$H$2869,2,0)</f>
        <v>14.64</v>
      </c>
      <c r="K188" s="11">
        <f t="shared" si="105"/>
        <v>486.728</v>
      </c>
      <c r="L188" s="11">
        <f t="shared" si="106"/>
        <v>21.301</v>
      </c>
      <c r="M188" s="13">
        <f t="shared" si="94"/>
        <v>444.42</v>
      </c>
      <c r="N188" s="13"/>
      <c r="O188" s="13">
        <f t="shared" si="107"/>
        <v>1025.509</v>
      </c>
      <c r="P188" s="11">
        <v>0</v>
      </c>
      <c r="Q188" s="11">
        <f t="shared" si="108"/>
        <v>243.36</v>
      </c>
      <c r="R188" s="11">
        <f t="shared" si="109"/>
        <v>9.13</v>
      </c>
      <c r="S188" s="13">
        <f t="shared" si="95"/>
        <v>104.57</v>
      </c>
      <c r="T188" s="13"/>
      <c r="U188" s="11">
        <f t="shared" si="110"/>
        <v>357.06</v>
      </c>
      <c r="V188" s="11">
        <f t="shared" si="111"/>
        <v>1382.569</v>
      </c>
      <c r="W188" s="11"/>
      <c r="Y188" s="2" t="e">
        <f>VLOOKUP(D188,'[4]2021.05'!$E$5:$F$203,2,0)</f>
        <v>#N/A</v>
      </c>
      <c r="Z188" s="2">
        <f t="shared" si="99"/>
        <v>486.728</v>
      </c>
      <c r="AA188" s="2">
        <f t="shared" si="100"/>
        <v>0</v>
      </c>
      <c r="AB188" s="2">
        <f t="shared" si="104"/>
        <v>243.36</v>
      </c>
      <c r="AC188" s="35" t="str">
        <f>VLOOKUP(C188,[7]export!$B$1:$I$388,8,0)</f>
        <v>243.36</v>
      </c>
      <c r="AD188" s="2">
        <f>VLOOKUP(C188,[8]Sheet1!$B$1:$K$500,9,0)</f>
        <v>9.13</v>
      </c>
      <c r="AE188" s="2">
        <f t="shared" si="102"/>
        <v>0</v>
      </c>
      <c r="AF188" s="2">
        <f>VLOOKUP(C188,'2021.06'!$C$2:$M$500,9,0)</f>
        <v>424.17</v>
      </c>
      <c r="AG188" s="2">
        <f>VLOOKUP(D188,'2021.07'!$D$2:$M$435,7,0)</f>
        <v>21.301</v>
      </c>
      <c r="AH188" s="2">
        <f t="shared" si="112"/>
        <v>0</v>
      </c>
      <c r="AJ188" s="2" t="str">
        <f>VLOOKUP(D188,[9]Sheet1!$C$1:$H$500,6,0)</f>
        <v>正常应缴</v>
      </c>
    </row>
    <row r="189" ht="20" customHeight="1" spans="1:36">
      <c r="A189" s="10">
        <f t="shared" si="103"/>
        <v>186</v>
      </c>
      <c r="B189" s="15"/>
      <c r="C189" s="11" t="s">
        <v>871</v>
      </c>
      <c r="D189" s="37" t="s">
        <v>872</v>
      </c>
      <c r="E189" s="12">
        <v>3245.4</v>
      </c>
      <c r="F189" s="17">
        <v>3042.05</v>
      </c>
      <c r="G189" s="11">
        <v>3043</v>
      </c>
      <c r="H189" s="13">
        <v>5228.42</v>
      </c>
      <c r="I189" s="12">
        <f t="shared" si="97"/>
        <v>58.42</v>
      </c>
      <c r="J189" s="12">
        <f>VLOOKUP(C189,[10]补收!$G$2454:$H$2869,2,0)</f>
        <v>14.64</v>
      </c>
      <c r="K189" s="11">
        <f t="shared" si="105"/>
        <v>486.728</v>
      </c>
      <c r="L189" s="11">
        <f t="shared" si="106"/>
        <v>21.301</v>
      </c>
      <c r="M189" s="13">
        <f t="shared" si="94"/>
        <v>444.42</v>
      </c>
      <c r="N189" s="13"/>
      <c r="O189" s="13">
        <f t="shared" si="107"/>
        <v>1025.509</v>
      </c>
      <c r="P189" s="11">
        <v>0</v>
      </c>
      <c r="Q189" s="11">
        <f t="shared" si="108"/>
        <v>243.36</v>
      </c>
      <c r="R189" s="11">
        <f t="shared" si="109"/>
        <v>9.13</v>
      </c>
      <c r="S189" s="13">
        <f t="shared" si="95"/>
        <v>104.57</v>
      </c>
      <c r="T189" s="13"/>
      <c r="U189" s="11">
        <f t="shared" si="110"/>
        <v>357.06</v>
      </c>
      <c r="V189" s="11">
        <f t="shared" si="111"/>
        <v>1382.569</v>
      </c>
      <c r="W189" s="11"/>
      <c r="Y189" s="2" t="e">
        <f>VLOOKUP(D189,'[4]2021.05'!$E$5:$F$203,2,0)</f>
        <v>#N/A</v>
      </c>
      <c r="Z189" s="2">
        <f t="shared" si="99"/>
        <v>486.728</v>
      </c>
      <c r="AA189" s="2">
        <f t="shared" si="100"/>
        <v>0</v>
      </c>
      <c r="AB189" s="2">
        <f t="shared" si="104"/>
        <v>243.36</v>
      </c>
      <c r="AC189" s="35" t="str">
        <f>VLOOKUP(C189,[7]export!$B$1:$I$388,8,0)</f>
        <v>243.36</v>
      </c>
      <c r="AD189" s="2">
        <f>VLOOKUP(C189,[8]Sheet1!$B$1:$K$500,9,0)</f>
        <v>9.13</v>
      </c>
      <c r="AE189" s="2">
        <f t="shared" si="102"/>
        <v>0</v>
      </c>
      <c r="AF189" s="2">
        <f>VLOOKUP(C189,'2021.06'!$C$2:$M$500,9,0)</f>
        <v>424.17</v>
      </c>
      <c r="AG189" s="2">
        <f>VLOOKUP(D189,'2021.07'!$D$2:$M$435,7,0)</f>
        <v>21.301</v>
      </c>
      <c r="AH189" s="2">
        <f t="shared" si="112"/>
        <v>0</v>
      </c>
      <c r="AJ189" s="2" t="str">
        <f>VLOOKUP(D189,[9]Sheet1!$C$1:$H$500,6,0)</f>
        <v>正常应缴</v>
      </c>
    </row>
    <row r="190" ht="20" customHeight="1" spans="1:36">
      <c r="A190" s="10">
        <f t="shared" si="103"/>
        <v>187</v>
      </c>
      <c r="B190" s="15"/>
      <c r="C190" s="11" t="s">
        <v>873</v>
      </c>
      <c r="D190" s="37" t="s">
        <v>874</v>
      </c>
      <c r="E190" s="12">
        <v>3245.4</v>
      </c>
      <c r="F190" s="17">
        <v>3042.05</v>
      </c>
      <c r="G190" s="11">
        <v>3043</v>
      </c>
      <c r="H190" s="13">
        <v>5228.42</v>
      </c>
      <c r="I190" s="12">
        <f t="shared" si="97"/>
        <v>58.42</v>
      </c>
      <c r="J190" s="12">
        <f>VLOOKUP(C190,[10]补收!$G$2454:$H$2869,2,0)</f>
        <v>14.64</v>
      </c>
      <c r="K190" s="11">
        <f t="shared" si="105"/>
        <v>486.728</v>
      </c>
      <c r="L190" s="11">
        <f t="shared" si="106"/>
        <v>21.301</v>
      </c>
      <c r="M190" s="13">
        <f t="shared" si="94"/>
        <v>444.42</v>
      </c>
      <c r="N190" s="13"/>
      <c r="O190" s="13">
        <f t="shared" si="107"/>
        <v>1025.509</v>
      </c>
      <c r="P190" s="11">
        <v>0</v>
      </c>
      <c r="Q190" s="11">
        <f t="shared" si="108"/>
        <v>243.36</v>
      </c>
      <c r="R190" s="11">
        <f t="shared" si="109"/>
        <v>9.13</v>
      </c>
      <c r="S190" s="13">
        <f t="shared" si="95"/>
        <v>104.57</v>
      </c>
      <c r="T190" s="13"/>
      <c r="U190" s="11">
        <f t="shared" si="110"/>
        <v>357.06</v>
      </c>
      <c r="V190" s="11">
        <f t="shared" si="111"/>
        <v>1382.569</v>
      </c>
      <c r="W190" s="11"/>
      <c r="Y190" s="2" t="e">
        <f>VLOOKUP(D190,'[4]2021.05'!$E$5:$F$203,2,0)</f>
        <v>#N/A</v>
      </c>
      <c r="Z190" s="2">
        <f t="shared" si="99"/>
        <v>486.728</v>
      </c>
      <c r="AA190" s="2">
        <f t="shared" si="100"/>
        <v>0</v>
      </c>
      <c r="AB190" s="2">
        <f t="shared" si="104"/>
        <v>243.36</v>
      </c>
      <c r="AC190" s="35" t="str">
        <f>VLOOKUP(C190,[7]export!$B$1:$I$388,8,0)</f>
        <v>243.36</v>
      </c>
      <c r="AD190" s="2">
        <f>VLOOKUP(C190,[8]Sheet1!$B$1:$K$500,9,0)</f>
        <v>9.13</v>
      </c>
      <c r="AE190" s="2">
        <f t="shared" si="102"/>
        <v>0</v>
      </c>
      <c r="AF190" s="2">
        <f>VLOOKUP(C190,'2021.06'!$C$2:$M$500,9,0)</f>
        <v>424.17</v>
      </c>
      <c r="AG190" s="2">
        <f>VLOOKUP(D190,'2021.07'!$D$2:$M$435,7,0)</f>
        <v>21.301</v>
      </c>
      <c r="AH190" s="2">
        <f t="shared" si="112"/>
        <v>0</v>
      </c>
      <c r="AJ190" s="2" t="str">
        <f>VLOOKUP(D190,[9]Sheet1!$C$1:$H$500,6,0)</f>
        <v>正常应缴</v>
      </c>
    </row>
    <row r="191" ht="20" customHeight="1" spans="1:36">
      <c r="A191" s="10">
        <f t="shared" si="103"/>
        <v>188</v>
      </c>
      <c r="B191" s="15"/>
      <c r="C191" s="11" t="s">
        <v>875</v>
      </c>
      <c r="D191" s="210" t="s">
        <v>876</v>
      </c>
      <c r="E191" s="12">
        <v>3245.4</v>
      </c>
      <c r="F191" s="17">
        <v>3042.05</v>
      </c>
      <c r="G191" s="11">
        <v>3043</v>
      </c>
      <c r="H191" s="13">
        <v>5228.42</v>
      </c>
      <c r="I191" s="12">
        <f t="shared" si="97"/>
        <v>58.42</v>
      </c>
      <c r="J191" s="12">
        <f>VLOOKUP(C191,[10]补收!$G$2454:$H$2869,2,0)</f>
        <v>14.64</v>
      </c>
      <c r="K191" s="11">
        <f t="shared" si="105"/>
        <v>486.728</v>
      </c>
      <c r="L191" s="11">
        <f t="shared" si="106"/>
        <v>21.301</v>
      </c>
      <c r="M191" s="13">
        <f t="shared" si="94"/>
        <v>444.42</v>
      </c>
      <c r="N191" s="13"/>
      <c r="O191" s="13">
        <f t="shared" si="107"/>
        <v>1025.509</v>
      </c>
      <c r="P191" s="11">
        <v>0</v>
      </c>
      <c r="Q191" s="11">
        <f t="shared" si="108"/>
        <v>243.36</v>
      </c>
      <c r="R191" s="11">
        <f t="shared" si="109"/>
        <v>9.13</v>
      </c>
      <c r="S191" s="13">
        <f t="shared" si="95"/>
        <v>104.57</v>
      </c>
      <c r="T191" s="13"/>
      <c r="U191" s="11">
        <f t="shared" si="110"/>
        <v>357.06</v>
      </c>
      <c r="V191" s="11">
        <f t="shared" si="111"/>
        <v>1382.569</v>
      </c>
      <c r="W191" s="11"/>
      <c r="Y191" s="2" t="e">
        <f>VLOOKUP(D191,'[4]2021.05'!$E$5:$F$203,2,0)</f>
        <v>#N/A</v>
      </c>
      <c r="Z191" s="2">
        <f t="shared" si="99"/>
        <v>486.728</v>
      </c>
      <c r="AA191" s="2">
        <f t="shared" si="100"/>
        <v>0</v>
      </c>
      <c r="AB191" s="2">
        <f t="shared" si="104"/>
        <v>243.36</v>
      </c>
      <c r="AC191" s="35" t="str">
        <f>VLOOKUP(C191,[7]export!$B$1:$I$388,8,0)</f>
        <v>243.36</v>
      </c>
      <c r="AD191" s="2">
        <f>VLOOKUP(C191,[8]Sheet1!$B$1:$K$500,9,0)</f>
        <v>9.13</v>
      </c>
      <c r="AE191" s="2">
        <f t="shared" si="102"/>
        <v>0</v>
      </c>
      <c r="AF191" s="2">
        <f>VLOOKUP(C191,'2021.06'!$C$2:$M$500,9,0)</f>
        <v>424.17</v>
      </c>
      <c r="AG191" s="2">
        <f>VLOOKUP(D191,'2021.07'!$D$2:$M$435,7,0)</f>
        <v>21.301</v>
      </c>
      <c r="AH191" s="2">
        <f t="shared" si="112"/>
        <v>0</v>
      </c>
      <c r="AJ191" s="2" t="str">
        <f>VLOOKUP(D191,[9]Sheet1!$C$1:$H$500,6,0)</f>
        <v>正常应缴</v>
      </c>
    </row>
    <row r="192" ht="20" customHeight="1" spans="1:36">
      <c r="A192" s="10">
        <f t="shared" si="103"/>
        <v>189</v>
      </c>
      <c r="B192" s="15"/>
      <c r="C192" s="11" t="s">
        <v>877</v>
      </c>
      <c r="D192" s="210" t="s">
        <v>878</v>
      </c>
      <c r="E192" s="12">
        <v>3245.4</v>
      </c>
      <c r="F192" s="17">
        <v>3042.05</v>
      </c>
      <c r="G192" s="11">
        <v>3043</v>
      </c>
      <c r="H192" s="13">
        <v>0</v>
      </c>
      <c r="I192" s="12">
        <f t="shared" si="97"/>
        <v>58.42</v>
      </c>
      <c r="J192" s="12">
        <f>VLOOKUP(C192,[10]补收!$G$2454:$H$2869,2,0)</f>
        <v>14.64</v>
      </c>
      <c r="K192" s="11">
        <f t="shared" si="105"/>
        <v>486.728</v>
      </c>
      <c r="L192" s="11">
        <f t="shared" si="106"/>
        <v>21.301</v>
      </c>
      <c r="M192" s="13">
        <f t="shared" si="94"/>
        <v>0</v>
      </c>
      <c r="N192" s="13"/>
      <c r="O192" s="13">
        <f t="shared" si="107"/>
        <v>581.089</v>
      </c>
      <c r="P192" s="11">
        <v>0</v>
      </c>
      <c r="Q192" s="11">
        <f t="shared" si="108"/>
        <v>243.36</v>
      </c>
      <c r="R192" s="11">
        <f t="shared" si="109"/>
        <v>9.13</v>
      </c>
      <c r="S192" s="13">
        <f t="shared" si="95"/>
        <v>0</v>
      </c>
      <c r="T192" s="13"/>
      <c r="U192" s="11">
        <f t="shared" si="110"/>
        <v>252.49</v>
      </c>
      <c r="V192" s="11">
        <f t="shared" si="111"/>
        <v>833.579</v>
      </c>
      <c r="W192" s="11"/>
      <c r="Y192" s="2" t="e">
        <f>VLOOKUP(D192,'[4]2021.05'!$E$5:$F$203,2,0)</f>
        <v>#N/A</v>
      </c>
      <c r="Z192" s="2">
        <f t="shared" si="99"/>
        <v>486.728</v>
      </c>
      <c r="AA192" s="2">
        <f t="shared" si="100"/>
        <v>0</v>
      </c>
      <c r="AB192" s="2">
        <f t="shared" si="104"/>
        <v>243.36</v>
      </c>
      <c r="AC192" s="35" t="str">
        <f>VLOOKUP(C192,[7]export!$B$1:$I$388,8,0)</f>
        <v>243.36</v>
      </c>
      <c r="AD192" s="2">
        <f>VLOOKUP(C192,[8]Sheet1!$B$1:$K$500,9,0)</f>
        <v>9.13</v>
      </c>
      <c r="AE192" s="2">
        <f t="shared" si="102"/>
        <v>0</v>
      </c>
      <c r="AF192" s="2">
        <f>VLOOKUP(C192,'2021.06'!$C$2:$M$500,9,0)</f>
        <v>0</v>
      </c>
      <c r="AG192" s="2">
        <f>VLOOKUP(D192,'2021.07'!$D$2:$M$435,7,0)</f>
        <v>21.301</v>
      </c>
      <c r="AH192" s="2">
        <f t="shared" si="112"/>
        <v>0</v>
      </c>
      <c r="AJ192" s="2" t="str">
        <f>VLOOKUP(D192,[9]Sheet1!$C$1:$H$500,6,0)</f>
        <v>正常应缴</v>
      </c>
    </row>
    <row r="193" ht="20" customHeight="1" spans="1:36">
      <c r="A193" s="10">
        <f t="shared" si="103"/>
        <v>190</v>
      </c>
      <c r="B193" s="15"/>
      <c r="C193" s="11" t="s">
        <v>374</v>
      </c>
      <c r="D193" s="37" t="s">
        <v>375</v>
      </c>
      <c r="E193" s="12">
        <v>3245.4</v>
      </c>
      <c r="F193" s="17">
        <v>3042.05</v>
      </c>
      <c r="G193" s="11">
        <v>3043</v>
      </c>
      <c r="H193" s="13">
        <v>5228.42</v>
      </c>
      <c r="I193" s="12">
        <f t="shared" si="97"/>
        <v>58.42</v>
      </c>
      <c r="J193" s="12">
        <f>VLOOKUP(C193,[10]补收!$G$2454:$H$2869,2,0)</f>
        <v>29.38</v>
      </c>
      <c r="K193" s="11">
        <f t="shared" si="105"/>
        <v>486.728</v>
      </c>
      <c r="L193" s="11">
        <f t="shared" si="106"/>
        <v>21.301</v>
      </c>
      <c r="M193" s="13">
        <f t="shared" si="94"/>
        <v>444.42</v>
      </c>
      <c r="N193" s="13"/>
      <c r="O193" s="13">
        <f t="shared" si="107"/>
        <v>1040.249</v>
      </c>
      <c r="P193" s="11">
        <v>0</v>
      </c>
      <c r="Q193" s="11">
        <f t="shared" si="108"/>
        <v>243.36</v>
      </c>
      <c r="R193" s="11">
        <f t="shared" si="109"/>
        <v>9.13</v>
      </c>
      <c r="S193" s="13">
        <f t="shared" si="95"/>
        <v>104.57</v>
      </c>
      <c r="T193" s="13"/>
      <c r="U193" s="11">
        <f t="shared" si="110"/>
        <v>357.06</v>
      </c>
      <c r="V193" s="11">
        <f t="shared" si="111"/>
        <v>1397.309</v>
      </c>
      <c r="W193" s="11"/>
      <c r="Y193" s="2" t="e">
        <f>VLOOKUP(D193,'[4]2021.05'!$E$5:$F$203,2,0)</f>
        <v>#N/A</v>
      </c>
      <c r="Z193" s="2">
        <f t="shared" si="99"/>
        <v>486.728</v>
      </c>
      <c r="AA193" s="2">
        <f t="shared" si="100"/>
        <v>0</v>
      </c>
      <c r="AB193" s="2">
        <f t="shared" si="104"/>
        <v>243.36</v>
      </c>
      <c r="AC193" s="35" t="str">
        <f>VLOOKUP(C193,[7]export!$B$1:$I$388,8,0)</f>
        <v>243.36</v>
      </c>
      <c r="AD193" s="2">
        <f>VLOOKUP(C193,[8]Sheet1!$B$1:$K$500,9,0)</f>
        <v>9.13</v>
      </c>
      <c r="AE193" s="2">
        <f t="shared" si="102"/>
        <v>0</v>
      </c>
      <c r="AF193" s="2">
        <f>VLOOKUP(C193,'2021.06'!$C$2:$M$500,9,0)</f>
        <v>424.17</v>
      </c>
      <c r="AG193" s="2">
        <f>VLOOKUP(D193,'2021.07'!$D$2:$M$435,7,0)</f>
        <v>21.301</v>
      </c>
      <c r="AH193" s="2">
        <f t="shared" si="112"/>
        <v>0</v>
      </c>
      <c r="AJ193" s="2" t="str">
        <f>VLOOKUP(D193,[9]Sheet1!$C$1:$H$500,6,0)</f>
        <v>正常应缴</v>
      </c>
    </row>
    <row r="194" ht="20" customHeight="1" spans="1:36">
      <c r="A194" s="10">
        <f t="shared" si="103"/>
        <v>191</v>
      </c>
      <c r="B194" s="15"/>
      <c r="C194" s="11" t="s">
        <v>296</v>
      </c>
      <c r="D194" s="37" t="s">
        <v>297</v>
      </c>
      <c r="E194" s="12">
        <v>3245.4</v>
      </c>
      <c r="F194" s="17">
        <v>3042.05</v>
      </c>
      <c r="G194" s="11">
        <v>3043</v>
      </c>
      <c r="H194" s="13">
        <v>5228.42</v>
      </c>
      <c r="I194" s="12">
        <f t="shared" si="97"/>
        <v>58.42</v>
      </c>
      <c r="J194" s="12">
        <f>VLOOKUP(C194,[10]补收!$G$2454:$H$2869,2,0)</f>
        <v>29.38</v>
      </c>
      <c r="K194" s="11">
        <f t="shared" si="105"/>
        <v>486.728</v>
      </c>
      <c r="L194" s="11">
        <f t="shared" si="106"/>
        <v>21.301</v>
      </c>
      <c r="M194" s="13">
        <f t="shared" si="94"/>
        <v>444.42</v>
      </c>
      <c r="N194" s="13"/>
      <c r="O194" s="13">
        <f t="shared" si="107"/>
        <v>1040.249</v>
      </c>
      <c r="P194" s="11">
        <v>0</v>
      </c>
      <c r="Q194" s="11">
        <f t="shared" si="108"/>
        <v>243.36</v>
      </c>
      <c r="R194" s="11">
        <f t="shared" si="109"/>
        <v>9.13</v>
      </c>
      <c r="S194" s="13">
        <f t="shared" si="95"/>
        <v>104.57</v>
      </c>
      <c r="T194" s="13"/>
      <c r="U194" s="11">
        <f t="shared" si="110"/>
        <v>357.06</v>
      </c>
      <c r="V194" s="11">
        <f t="shared" si="111"/>
        <v>1397.309</v>
      </c>
      <c r="W194" s="11"/>
      <c r="Y194" s="2" t="e">
        <f>VLOOKUP(D194,'[4]2021.05'!$E$5:$F$203,2,0)</f>
        <v>#N/A</v>
      </c>
      <c r="Z194" s="2">
        <f t="shared" si="99"/>
        <v>486.728</v>
      </c>
      <c r="AA194" s="2">
        <f t="shared" si="100"/>
        <v>0</v>
      </c>
      <c r="AB194" s="2">
        <f t="shared" si="104"/>
        <v>243.36</v>
      </c>
      <c r="AC194" s="35" t="str">
        <f>VLOOKUP(C194,[7]export!$B$1:$I$388,8,0)</f>
        <v>243.36</v>
      </c>
      <c r="AD194" s="2">
        <f>VLOOKUP(C194,[8]Sheet1!$B$1:$K$500,9,0)</f>
        <v>9.13</v>
      </c>
      <c r="AE194" s="2">
        <f t="shared" si="102"/>
        <v>0</v>
      </c>
      <c r="AF194" s="2">
        <f>VLOOKUP(C194,'2021.06'!$C$2:$M$500,9,0)</f>
        <v>424.17</v>
      </c>
      <c r="AG194" s="2">
        <f>VLOOKUP(D194,'2021.07'!$D$2:$M$435,7,0)</f>
        <v>21.301</v>
      </c>
      <c r="AH194" s="2">
        <f t="shared" si="112"/>
        <v>0</v>
      </c>
      <c r="AJ194" s="2" t="str">
        <f>VLOOKUP(D194,[9]Sheet1!$C$1:$H$500,6,0)</f>
        <v>正常应缴</v>
      </c>
    </row>
    <row r="195" ht="20" customHeight="1" spans="1:36">
      <c r="A195" s="10">
        <f t="shared" si="103"/>
        <v>192</v>
      </c>
      <c r="B195" s="15"/>
      <c r="C195" s="11" t="s">
        <v>879</v>
      </c>
      <c r="D195" s="37" t="s">
        <v>880</v>
      </c>
      <c r="E195" s="12">
        <v>3245.4</v>
      </c>
      <c r="F195" s="17">
        <v>3042.05</v>
      </c>
      <c r="G195" s="11">
        <v>3043</v>
      </c>
      <c r="H195" s="13">
        <v>5228.42</v>
      </c>
      <c r="I195" s="12">
        <f t="shared" si="97"/>
        <v>58.42</v>
      </c>
      <c r="J195" s="12">
        <f>VLOOKUP(C195,[10]补收!$G$2454:$H$2869,2,0)</f>
        <v>14.64</v>
      </c>
      <c r="K195" s="11">
        <f t="shared" si="105"/>
        <v>486.728</v>
      </c>
      <c r="L195" s="11">
        <f t="shared" si="106"/>
        <v>21.301</v>
      </c>
      <c r="M195" s="13">
        <f t="shared" ref="M195:M205" si="113">ROUND(H195*0.085,2)</f>
        <v>444.42</v>
      </c>
      <c r="N195" s="13"/>
      <c r="O195" s="13">
        <f t="shared" si="107"/>
        <v>1025.509</v>
      </c>
      <c r="P195" s="11">
        <v>0</v>
      </c>
      <c r="Q195" s="11">
        <f t="shared" si="108"/>
        <v>243.36</v>
      </c>
      <c r="R195" s="11">
        <f t="shared" si="109"/>
        <v>9.13</v>
      </c>
      <c r="S195" s="13">
        <f t="shared" ref="S195:S198" si="114">ROUND(H195*0.02,2)</f>
        <v>104.57</v>
      </c>
      <c r="T195" s="13"/>
      <c r="U195" s="11">
        <f t="shared" si="110"/>
        <v>357.06</v>
      </c>
      <c r="V195" s="11">
        <f t="shared" si="111"/>
        <v>1382.569</v>
      </c>
      <c r="W195" s="11"/>
      <c r="Y195" s="2" t="e">
        <f>VLOOKUP(D195,'[4]2021.05'!$E$5:$F$203,2,0)</f>
        <v>#N/A</v>
      </c>
      <c r="Z195" s="2">
        <f t="shared" si="99"/>
        <v>486.728</v>
      </c>
      <c r="AA195" s="2">
        <f t="shared" si="100"/>
        <v>0</v>
      </c>
      <c r="AB195" s="2">
        <f t="shared" si="104"/>
        <v>243.36</v>
      </c>
      <c r="AC195" s="35" t="str">
        <f>VLOOKUP(C195,[7]export!$B$1:$I$388,8,0)</f>
        <v>243.36</v>
      </c>
      <c r="AD195" s="2">
        <f>VLOOKUP(C195,[8]Sheet1!$B$1:$K$500,9,0)</f>
        <v>9.13</v>
      </c>
      <c r="AE195" s="2">
        <f t="shared" si="102"/>
        <v>0</v>
      </c>
      <c r="AF195" s="2">
        <f>VLOOKUP(C195,'2021.06'!$C$2:$M$500,9,0)</f>
        <v>424.17</v>
      </c>
      <c r="AG195" s="2">
        <f>VLOOKUP(D195,'2021.07'!$D$2:$M$435,7,0)</f>
        <v>21.301</v>
      </c>
      <c r="AH195" s="2">
        <f t="shared" si="112"/>
        <v>0</v>
      </c>
      <c r="AJ195" s="2" t="str">
        <f>VLOOKUP(D195,[9]Sheet1!$C$1:$H$500,6,0)</f>
        <v>正常应缴</v>
      </c>
    </row>
    <row r="196" ht="20" customHeight="1" spans="1:36">
      <c r="A196" s="10">
        <f t="shared" si="103"/>
        <v>193</v>
      </c>
      <c r="B196" s="15"/>
      <c r="C196" s="29" t="s">
        <v>945</v>
      </c>
      <c r="D196" s="29" t="s">
        <v>946</v>
      </c>
      <c r="E196" s="12">
        <v>3245.4</v>
      </c>
      <c r="F196" s="17">
        <v>3042.05</v>
      </c>
      <c r="G196" s="11">
        <v>3043</v>
      </c>
      <c r="H196" s="13">
        <v>5228.42</v>
      </c>
      <c r="I196" s="12">
        <f t="shared" ref="I196:I259" si="115">ROUND(E196*0.018,2)</f>
        <v>58.42</v>
      </c>
      <c r="J196" s="12">
        <f>VLOOKUP(C196,[10]补收!$G$2454:$H$2869,2,0)</f>
        <v>10.98</v>
      </c>
      <c r="K196" s="11">
        <f t="shared" si="105"/>
        <v>486.728</v>
      </c>
      <c r="L196" s="11">
        <f t="shared" si="106"/>
        <v>21.301</v>
      </c>
      <c r="M196" s="13">
        <f t="shared" si="113"/>
        <v>444.42</v>
      </c>
      <c r="N196" s="13"/>
      <c r="O196" s="13">
        <f t="shared" si="107"/>
        <v>1021.849</v>
      </c>
      <c r="P196" s="11">
        <v>0</v>
      </c>
      <c r="Q196" s="11">
        <f t="shared" si="108"/>
        <v>243.36</v>
      </c>
      <c r="R196" s="11">
        <f t="shared" si="109"/>
        <v>9.13</v>
      </c>
      <c r="S196" s="13">
        <f t="shared" si="114"/>
        <v>104.57</v>
      </c>
      <c r="T196" s="13"/>
      <c r="U196" s="11">
        <f t="shared" si="110"/>
        <v>357.06</v>
      </c>
      <c r="V196" s="11">
        <f t="shared" si="111"/>
        <v>1378.909</v>
      </c>
      <c r="W196" s="11"/>
      <c r="Z196" s="2">
        <f t="shared" si="99"/>
        <v>486.728</v>
      </c>
      <c r="AA196" s="2">
        <f t="shared" si="100"/>
        <v>0</v>
      </c>
      <c r="AB196" s="2">
        <f t="shared" si="104"/>
        <v>243.36</v>
      </c>
      <c r="AC196" s="35" t="str">
        <f>VLOOKUP(C196,[7]export!$B$1:$I$388,8,0)</f>
        <v>243.36</v>
      </c>
      <c r="AD196" s="2">
        <f>VLOOKUP(C196,[8]Sheet1!$B$1:$K$500,9,0)</f>
        <v>9.13</v>
      </c>
      <c r="AE196" s="2">
        <f t="shared" si="102"/>
        <v>0</v>
      </c>
      <c r="AF196" s="2">
        <f>VLOOKUP(C196,'2021.06'!$C$2:$M$500,9,0)</f>
        <v>0</v>
      </c>
      <c r="AG196" s="2">
        <f>VLOOKUP(D196,'2021.07'!$D$2:$M$435,7,0)</f>
        <v>21.301</v>
      </c>
      <c r="AH196" s="2">
        <f t="shared" si="112"/>
        <v>0</v>
      </c>
      <c r="AJ196" s="2" t="str">
        <f>VLOOKUP(D196,[9]Sheet1!$C$1:$H$500,6,0)</f>
        <v>正常应缴</v>
      </c>
    </row>
    <row r="197" ht="20" customHeight="1" spans="1:36">
      <c r="A197" s="10">
        <f t="shared" si="103"/>
        <v>194</v>
      </c>
      <c r="B197" s="15"/>
      <c r="C197" s="29" t="s">
        <v>947</v>
      </c>
      <c r="D197" s="214" t="s">
        <v>948</v>
      </c>
      <c r="E197" s="12">
        <v>3245.4</v>
      </c>
      <c r="F197" s="17">
        <v>3042.05</v>
      </c>
      <c r="G197" s="11">
        <v>3043</v>
      </c>
      <c r="H197" s="13">
        <v>5228.42</v>
      </c>
      <c r="I197" s="12">
        <f t="shared" si="115"/>
        <v>58.42</v>
      </c>
      <c r="J197" s="12">
        <f>VLOOKUP(C197,[10]补收!$G$2454:$H$2869,2,0)</f>
        <v>10.98</v>
      </c>
      <c r="K197" s="11">
        <f t="shared" si="105"/>
        <v>486.728</v>
      </c>
      <c r="L197" s="11">
        <f t="shared" si="106"/>
        <v>21.301</v>
      </c>
      <c r="M197" s="13">
        <f t="shared" si="113"/>
        <v>444.42</v>
      </c>
      <c r="N197" s="13"/>
      <c r="O197" s="13">
        <f t="shared" si="107"/>
        <v>1021.849</v>
      </c>
      <c r="P197" s="11">
        <v>0</v>
      </c>
      <c r="Q197" s="11">
        <f t="shared" si="108"/>
        <v>243.36</v>
      </c>
      <c r="R197" s="11">
        <f t="shared" si="109"/>
        <v>9.13</v>
      </c>
      <c r="S197" s="13">
        <f t="shared" si="114"/>
        <v>104.57</v>
      </c>
      <c r="T197" s="13"/>
      <c r="U197" s="11">
        <f t="shared" si="110"/>
        <v>357.06</v>
      </c>
      <c r="V197" s="11">
        <f t="shared" si="111"/>
        <v>1378.909</v>
      </c>
      <c r="W197" s="11"/>
      <c r="Z197" s="2">
        <f t="shared" si="99"/>
        <v>486.728</v>
      </c>
      <c r="AA197" s="2">
        <f t="shared" si="100"/>
        <v>0</v>
      </c>
      <c r="AB197" s="2">
        <f t="shared" si="104"/>
        <v>243.36</v>
      </c>
      <c r="AC197" s="35" t="str">
        <f>VLOOKUP(C197,[7]export!$B$1:$I$388,8,0)</f>
        <v>243.36</v>
      </c>
      <c r="AD197" s="2">
        <f>VLOOKUP(C197,[8]Sheet1!$B$1:$K$500,9,0)</f>
        <v>9.13</v>
      </c>
      <c r="AE197" s="2">
        <f t="shared" si="102"/>
        <v>0</v>
      </c>
      <c r="AF197" s="2">
        <f>VLOOKUP(C197,'2021.06'!$C$2:$M$500,9,0)</f>
        <v>0</v>
      </c>
      <c r="AG197" s="2">
        <f>VLOOKUP(D197,'2021.07'!$D$2:$M$435,7,0)</f>
        <v>21.301</v>
      </c>
      <c r="AH197" s="2">
        <f t="shared" si="112"/>
        <v>0</v>
      </c>
      <c r="AJ197" s="2" t="str">
        <f>VLOOKUP(D197,[9]Sheet1!$C$1:$H$500,6,0)</f>
        <v>正常应缴</v>
      </c>
    </row>
    <row r="198" ht="20" customHeight="1" spans="1:36">
      <c r="A198" s="10">
        <f t="shared" si="103"/>
        <v>195</v>
      </c>
      <c r="B198" s="15"/>
      <c r="C198" s="29" t="s">
        <v>949</v>
      </c>
      <c r="D198" s="214" t="s">
        <v>950</v>
      </c>
      <c r="E198" s="12">
        <v>3245.4</v>
      </c>
      <c r="F198" s="17">
        <v>3042.05</v>
      </c>
      <c r="G198" s="11">
        <v>3043</v>
      </c>
      <c r="H198" s="13">
        <v>0</v>
      </c>
      <c r="I198" s="12">
        <f t="shared" si="115"/>
        <v>58.42</v>
      </c>
      <c r="J198" s="12">
        <f>VLOOKUP(C198,[10]补收!$G$2454:$H$2869,2,0)</f>
        <v>10.98</v>
      </c>
      <c r="K198" s="11">
        <f t="shared" si="105"/>
        <v>486.728</v>
      </c>
      <c r="L198" s="11">
        <f t="shared" si="106"/>
        <v>21.301</v>
      </c>
      <c r="M198" s="13">
        <f t="shared" si="113"/>
        <v>0</v>
      </c>
      <c r="N198" s="13"/>
      <c r="O198" s="13">
        <f t="shared" si="107"/>
        <v>577.429</v>
      </c>
      <c r="P198" s="11">
        <v>0</v>
      </c>
      <c r="Q198" s="11">
        <f t="shared" si="108"/>
        <v>243.36</v>
      </c>
      <c r="R198" s="11">
        <f t="shared" si="109"/>
        <v>9.13</v>
      </c>
      <c r="S198" s="13">
        <f t="shared" si="114"/>
        <v>0</v>
      </c>
      <c r="T198" s="13"/>
      <c r="U198" s="11">
        <f t="shared" si="110"/>
        <v>252.49</v>
      </c>
      <c r="V198" s="11">
        <f t="shared" si="111"/>
        <v>829.919</v>
      </c>
      <c r="W198" s="11"/>
      <c r="Z198" s="2">
        <f t="shared" si="99"/>
        <v>486.728</v>
      </c>
      <c r="AA198" s="2">
        <f t="shared" si="100"/>
        <v>0</v>
      </c>
      <c r="AB198" s="2">
        <f t="shared" si="104"/>
        <v>243.36</v>
      </c>
      <c r="AC198" s="35" t="str">
        <f>VLOOKUP(C198,[7]export!$B$1:$I$388,8,0)</f>
        <v>243.36</v>
      </c>
      <c r="AD198" s="2">
        <f>VLOOKUP(C198,[8]Sheet1!$B$1:$K$500,9,0)</f>
        <v>9.13</v>
      </c>
      <c r="AE198" s="2">
        <f t="shared" si="102"/>
        <v>0</v>
      </c>
      <c r="AF198" s="2">
        <f>VLOOKUP(C198,'2021.06'!$C$2:$M$500,9,0)</f>
        <v>0</v>
      </c>
      <c r="AG198" s="2">
        <f>VLOOKUP(D198,'2021.07'!$D$2:$M$435,7,0)</f>
        <v>21.301</v>
      </c>
      <c r="AH198" s="2">
        <f t="shared" si="112"/>
        <v>0</v>
      </c>
      <c r="AJ198" s="2" t="str">
        <f>VLOOKUP(D198,[9]Sheet1!$C$1:$H$500,6,0)</f>
        <v>正常应缴</v>
      </c>
    </row>
    <row r="199" ht="20" customHeight="1" spans="1:36">
      <c r="A199" s="10">
        <f t="shared" si="103"/>
        <v>196</v>
      </c>
      <c r="B199" s="15"/>
      <c r="C199" s="29" t="s">
        <v>951</v>
      </c>
      <c r="D199" s="29" t="s">
        <v>952</v>
      </c>
      <c r="E199" s="12">
        <v>3245.4</v>
      </c>
      <c r="F199" s="17">
        <v>3042.05</v>
      </c>
      <c r="G199" s="11">
        <v>0</v>
      </c>
      <c r="H199" s="13">
        <v>0</v>
      </c>
      <c r="I199" s="12">
        <f t="shared" si="115"/>
        <v>58.42</v>
      </c>
      <c r="J199" s="12">
        <f>VLOOKUP(C199,[10]补收!$G$2454:$H$2869,2,0)</f>
        <v>10.98</v>
      </c>
      <c r="K199" s="11">
        <v>0</v>
      </c>
      <c r="L199" s="11">
        <v>0</v>
      </c>
      <c r="M199" s="13">
        <f t="shared" si="113"/>
        <v>0</v>
      </c>
      <c r="N199" s="11"/>
      <c r="O199" s="13">
        <f t="shared" si="107"/>
        <v>69.4</v>
      </c>
      <c r="P199" s="11">
        <v>0</v>
      </c>
      <c r="Q199" s="11">
        <v>0</v>
      </c>
      <c r="R199" s="11">
        <v>0</v>
      </c>
      <c r="S199" s="11">
        <v>0</v>
      </c>
      <c r="T199" s="11"/>
      <c r="U199" s="11">
        <f t="shared" si="110"/>
        <v>0</v>
      </c>
      <c r="V199" s="11">
        <f t="shared" si="111"/>
        <v>69.4</v>
      </c>
      <c r="W199" s="11"/>
      <c r="AA199" s="2" t="e">
        <f>VLOOKUP(C199,'[5]6月养老保险明细导'!$B$1:$R$500,17,0)</f>
        <v>#N/A</v>
      </c>
      <c r="AB199" s="2" t="e">
        <f t="shared" si="104"/>
        <v>#N/A</v>
      </c>
      <c r="AC199" s="35" t="e">
        <f>VLOOKUP(C199,[7]export!$B$1:$I$388,8,0)</f>
        <v>#N/A</v>
      </c>
      <c r="AD199" s="2" t="e">
        <f>VLOOKUP(C199,[8]Sheet1!$B$1:$K$500,9,0)</f>
        <v>#N/A</v>
      </c>
      <c r="AE199" s="2" t="e">
        <f t="shared" si="102"/>
        <v>#N/A</v>
      </c>
      <c r="AF199" s="2">
        <f>VLOOKUP(C199,'2021.06'!$C$2:$M$500,9,0)</f>
        <v>0</v>
      </c>
      <c r="AG199" s="2">
        <f>VLOOKUP(D199,'2021.07'!$D$2:$M$435,7,0)</f>
        <v>0</v>
      </c>
      <c r="AH199" s="2">
        <f t="shared" si="112"/>
        <v>0</v>
      </c>
      <c r="AJ199" s="2" t="e">
        <f>VLOOKUP(D199,[9]Sheet1!$C$1:$H$500,6,0)</f>
        <v>#N/A</v>
      </c>
    </row>
    <row r="200" ht="20" customHeight="1" spans="1:36">
      <c r="A200" s="10">
        <f t="shared" si="103"/>
        <v>197</v>
      </c>
      <c r="B200" s="15"/>
      <c r="C200" s="29" t="s">
        <v>953</v>
      </c>
      <c r="D200" s="29" t="s">
        <v>954</v>
      </c>
      <c r="E200" s="12">
        <v>3245.4</v>
      </c>
      <c r="F200" s="17">
        <v>3042.05</v>
      </c>
      <c r="G200" s="11">
        <v>0</v>
      </c>
      <c r="H200" s="13">
        <v>0</v>
      </c>
      <c r="I200" s="12">
        <f t="shared" si="115"/>
        <v>58.42</v>
      </c>
      <c r="J200" s="12">
        <f>VLOOKUP(C200,[10]补收!$G$2454:$H$2869,2,0)</f>
        <v>10.98</v>
      </c>
      <c r="K200" s="11">
        <v>0</v>
      </c>
      <c r="L200" s="11">
        <v>0</v>
      </c>
      <c r="M200" s="13">
        <f t="shared" si="113"/>
        <v>0</v>
      </c>
      <c r="N200" s="11"/>
      <c r="O200" s="13">
        <f t="shared" si="107"/>
        <v>69.4</v>
      </c>
      <c r="P200" s="11">
        <v>0</v>
      </c>
      <c r="Q200" s="11">
        <v>0</v>
      </c>
      <c r="R200" s="11">
        <v>0</v>
      </c>
      <c r="S200" s="11">
        <v>0</v>
      </c>
      <c r="T200" s="11"/>
      <c r="U200" s="11">
        <f t="shared" si="110"/>
        <v>0</v>
      </c>
      <c r="V200" s="11">
        <f t="shared" si="111"/>
        <v>69.4</v>
      </c>
      <c r="W200" s="11"/>
      <c r="AA200" s="2" t="e">
        <f>VLOOKUP(C200,'[5]6月养老保险明细导'!$B$1:$R$500,17,0)</f>
        <v>#N/A</v>
      </c>
      <c r="AB200" s="2" t="e">
        <f t="shared" si="104"/>
        <v>#N/A</v>
      </c>
      <c r="AC200" s="35" t="e">
        <f>VLOOKUP(C200,[7]export!$B$1:$I$388,8,0)</f>
        <v>#N/A</v>
      </c>
      <c r="AD200" s="2" t="e">
        <f>VLOOKUP(C200,[8]Sheet1!$B$1:$K$500,9,0)</f>
        <v>#N/A</v>
      </c>
      <c r="AE200" s="2" t="e">
        <f t="shared" si="102"/>
        <v>#N/A</v>
      </c>
      <c r="AF200" s="2">
        <f>VLOOKUP(C200,'2021.06'!$C$2:$M$500,9,0)</f>
        <v>0</v>
      </c>
      <c r="AG200" s="2">
        <f>VLOOKUP(D200,'2021.07'!$D$2:$M$435,7,0)</f>
        <v>0</v>
      </c>
      <c r="AH200" s="2">
        <f t="shared" si="112"/>
        <v>0</v>
      </c>
      <c r="AJ200" s="2" t="e">
        <f>VLOOKUP(D200,[9]Sheet1!$C$1:$H$500,6,0)</f>
        <v>#N/A</v>
      </c>
    </row>
    <row r="201" ht="20" customHeight="1" spans="1:36">
      <c r="A201" s="10">
        <f t="shared" si="103"/>
        <v>198</v>
      </c>
      <c r="B201" s="15"/>
      <c r="C201" s="29" t="s">
        <v>959</v>
      </c>
      <c r="D201" s="29" t="s">
        <v>960</v>
      </c>
      <c r="E201" s="12">
        <v>3245.4</v>
      </c>
      <c r="F201" s="17">
        <v>3042.05</v>
      </c>
      <c r="G201" s="11">
        <v>0</v>
      </c>
      <c r="H201" s="13">
        <v>0</v>
      </c>
      <c r="I201" s="12">
        <f t="shared" si="115"/>
        <v>58.42</v>
      </c>
      <c r="J201" s="12">
        <f>VLOOKUP(C201,[10]补收!$G$2454:$H$2869,2,0)</f>
        <v>10.98</v>
      </c>
      <c r="K201" s="11">
        <v>0</v>
      </c>
      <c r="L201" s="11">
        <v>0</v>
      </c>
      <c r="M201" s="13">
        <f t="shared" si="113"/>
        <v>0</v>
      </c>
      <c r="N201" s="11"/>
      <c r="O201" s="13">
        <f t="shared" si="107"/>
        <v>69.4</v>
      </c>
      <c r="P201" s="11">
        <v>0</v>
      </c>
      <c r="Q201" s="11">
        <v>0</v>
      </c>
      <c r="R201" s="11">
        <v>0</v>
      </c>
      <c r="S201" s="11">
        <v>0</v>
      </c>
      <c r="T201" s="11"/>
      <c r="U201" s="11">
        <f t="shared" si="110"/>
        <v>0</v>
      </c>
      <c r="V201" s="11">
        <f t="shared" si="111"/>
        <v>69.4</v>
      </c>
      <c r="W201" s="11"/>
      <c r="AA201" s="2" t="e">
        <f>VLOOKUP(C201,'[5]6月养老保险明细导'!$B$1:$R$500,17,0)</f>
        <v>#N/A</v>
      </c>
      <c r="AB201" s="2" t="e">
        <f t="shared" si="104"/>
        <v>#N/A</v>
      </c>
      <c r="AC201" s="35" t="e">
        <f>VLOOKUP(C201,[7]export!$B$1:$I$388,8,0)</f>
        <v>#N/A</v>
      </c>
      <c r="AD201" s="2" t="e">
        <f>VLOOKUP(C201,[8]Sheet1!$B$1:$K$500,9,0)</f>
        <v>#N/A</v>
      </c>
      <c r="AE201" s="2" t="e">
        <f>R201-AD201</f>
        <v>#N/A</v>
      </c>
      <c r="AF201" s="2">
        <f>VLOOKUP(C201,'2021.06'!$C$2:$M$500,9,0)</f>
        <v>0</v>
      </c>
      <c r="AG201" s="2">
        <f>VLOOKUP(D201,'2021.07'!$D$2:$M$435,7,0)</f>
        <v>0</v>
      </c>
      <c r="AH201" s="2">
        <f t="shared" si="112"/>
        <v>0</v>
      </c>
      <c r="AJ201" s="2" t="e">
        <f>VLOOKUP(D201,[9]Sheet1!$C$1:$H$500,6,0)</f>
        <v>#N/A</v>
      </c>
    </row>
    <row r="202" s="2" customFormat="1" ht="20" customHeight="1" spans="1:36">
      <c r="A202" s="10"/>
      <c r="B202" s="15"/>
      <c r="C202" s="24" t="s">
        <v>1180</v>
      </c>
      <c r="D202" s="25" t="s">
        <v>1181</v>
      </c>
      <c r="E202" s="12">
        <v>3245.4</v>
      </c>
      <c r="F202" s="17">
        <v>3042.05</v>
      </c>
      <c r="G202" s="11">
        <v>3043</v>
      </c>
      <c r="H202" s="13">
        <v>5228.42</v>
      </c>
      <c r="I202" s="12">
        <f t="shared" si="115"/>
        <v>58.42</v>
      </c>
      <c r="J202" s="12">
        <f>VLOOKUP(C202,[10]补收!$G$2454:$H$2869,2,0)</f>
        <v>3.66</v>
      </c>
      <c r="K202" s="11">
        <f t="shared" ref="K202:K205" si="116">F202*0.16</f>
        <v>486.728</v>
      </c>
      <c r="L202" s="11">
        <f t="shared" ref="L202:L205" si="117">G202*0.007</f>
        <v>21.301</v>
      </c>
      <c r="M202" s="13">
        <f t="shared" si="113"/>
        <v>444.42</v>
      </c>
      <c r="N202" s="11">
        <v>54</v>
      </c>
      <c r="O202" s="13">
        <f t="shared" si="107"/>
        <v>1068.529</v>
      </c>
      <c r="P202" s="11">
        <v>0</v>
      </c>
      <c r="Q202" s="11">
        <f t="shared" ref="Q202:Q205" si="118">ROUND(F202*0.08,2)</f>
        <v>243.36</v>
      </c>
      <c r="R202" s="11">
        <f t="shared" ref="R202:R205" si="119">ROUND(G202*0.003,2)</f>
        <v>9.13</v>
      </c>
      <c r="S202" s="13">
        <f t="shared" ref="S202:S205" si="120">ROUND(H202*0.02,2)</f>
        <v>104.57</v>
      </c>
      <c r="T202" s="11">
        <v>54</v>
      </c>
      <c r="U202" s="11">
        <f t="shared" si="110"/>
        <v>411.06</v>
      </c>
      <c r="V202" s="11">
        <f t="shared" si="111"/>
        <v>1479.589</v>
      </c>
      <c r="W202" s="11"/>
      <c r="X202" s="2" t="s">
        <v>50</v>
      </c>
      <c r="AC202" s="35"/>
      <c r="AG202" s="2" t="e">
        <f>VLOOKUP(D202,'2021.07'!$D$2:$M$435,7,0)</f>
        <v>#N/A</v>
      </c>
      <c r="AH202" s="2" t="e">
        <f t="shared" si="112"/>
        <v>#N/A</v>
      </c>
      <c r="AJ202" s="2" t="str">
        <f>VLOOKUP(D202,[9]Sheet1!$C$1:$H$500,6,0)</f>
        <v>正常应缴</v>
      </c>
    </row>
    <row r="203" s="2" customFormat="1" ht="20" customHeight="1" spans="1:36">
      <c r="A203" s="10"/>
      <c r="B203" s="15"/>
      <c r="C203" s="24" t="s">
        <v>1186</v>
      </c>
      <c r="D203" s="25" t="s">
        <v>1187</v>
      </c>
      <c r="E203" s="12">
        <v>3245.4</v>
      </c>
      <c r="F203" s="17">
        <v>3042.05</v>
      </c>
      <c r="G203" s="11">
        <v>3043</v>
      </c>
      <c r="H203" s="13">
        <v>5228.42</v>
      </c>
      <c r="I203" s="12">
        <f t="shared" si="115"/>
        <v>58.42</v>
      </c>
      <c r="J203" s="12">
        <f>VLOOKUP(C203,[10]补收!$G$2454:$H$2869,2,0)</f>
        <v>3.66</v>
      </c>
      <c r="K203" s="11">
        <f t="shared" si="116"/>
        <v>486.728</v>
      </c>
      <c r="L203" s="11">
        <f t="shared" si="117"/>
        <v>21.301</v>
      </c>
      <c r="M203" s="13">
        <f t="shared" si="113"/>
        <v>444.42</v>
      </c>
      <c r="N203" s="11">
        <v>54</v>
      </c>
      <c r="O203" s="13">
        <f t="shared" si="107"/>
        <v>1068.529</v>
      </c>
      <c r="P203" s="11">
        <v>0</v>
      </c>
      <c r="Q203" s="11">
        <f t="shared" si="118"/>
        <v>243.36</v>
      </c>
      <c r="R203" s="11">
        <f t="shared" si="119"/>
        <v>9.13</v>
      </c>
      <c r="S203" s="13">
        <f t="shared" si="120"/>
        <v>104.57</v>
      </c>
      <c r="T203" s="11">
        <v>54</v>
      </c>
      <c r="U203" s="11">
        <f t="shared" si="110"/>
        <v>411.06</v>
      </c>
      <c r="V203" s="11">
        <f t="shared" si="111"/>
        <v>1479.589</v>
      </c>
      <c r="W203" s="11"/>
      <c r="X203" s="2" t="s">
        <v>50</v>
      </c>
      <c r="AC203" s="35"/>
      <c r="AG203" s="2" t="e">
        <f>VLOOKUP(D203,'2021.07'!$D$2:$M$435,7,0)</f>
        <v>#N/A</v>
      </c>
      <c r="AH203" s="2" t="e">
        <f t="shared" si="112"/>
        <v>#N/A</v>
      </c>
      <c r="AJ203" s="2" t="str">
        <f>VLOOKUP(D203,[9]Sheet1!$C$1:$H$500,6,0)</f>
        <v>正常应缴</v>
      </c>
    </row>
    <row r="204" s="2" customFormat="1" ht="20" customHeight="1" spans="1:36">
      <c r="A204" s="10"/>
      <c r="B204" s="15"/>
      <c r="C204" s="24" t="s">
        <v>1188</v>
      </c>
      <c r="D204" s="25" t="s">
        <v>1189</v>
      </c>
      <c r="E204" s="12">
        <v>3245.4</v>
      </c>
      <c r="F204" s="17">
        <v>3042.05</v>
      </c>
      <c r="G204" s="11">
        <v>3043</v>
      </c>
      <c r="H204" s="13">
        <v>5228.42</v>
      </c>
      <c r="I204" s="12">
        <f t="shared" si="115"/>
        <v>58.42</v>
      </c>
      <c r="J204" s="12">
        <f>VLOOKUP(C204,[10]补收!$G$2454:$H$2869,2,0)</f>
        <v>3.66</v>
      </c>
      <c r="K204" s="11">
        <f t="shared" si="116"/>
        <v>486.728</v>
      </c>
      <c r="L204" s="11">
        <f t="shared" si="117"/>
        <v>21.301</v>
      </c>
      <c r="M204" s="13">
        <f t="shared" si="113"/>
        <v>444.42</v>
      </c>
      <c r="N204" s="11">
        <v>54</v>
      </c>
      <c r="O204" s="13">
        <f t="shared" si="107"/>
        <v>1068.529</v>
      </c>
      <c r="P204" s="11">
        <v>0</v>
      </c>
      <c r="Q204" s="11">
        <f t="shared" si="118"/>
        <v>243.36</v>
      </c>
      <c r="R204" s="11">
        <f t="shared" si="119"/>
        <v>9.13</v>
      </c>
      <c r="S204" s="13">
        <f t="shared" si="120"/>
        <v>104.57</v>
      </c>
      <c r="T204" s="11">
        <v>54</v>
      </c>
      <c r="U204" s="11">
        <f t="shared" si="110"/>
        <v>411.06</v>
      </c>
      <c r="V204" s="11">
        <f t="shared" si="111"/>
        <v>1479.589</v>
      </c>
      <c r="W204" s="11"/>
      <c r="X204" s="2" t="s">
        <v>50</v>
      </c>
      <c r="AC204" s="35"/>
      <c r="AG204" s="2" t="e">
        <f>VLOOKUP(D204,'2021.07'!$D$2:$M$435,7,0)</f>
        <v>#N/A</v>
      </c>
      <c r="AH204" s="2" t="e">
        <f t="shared" si="112"/>
        <v>#N/A</v>
      </c>
      <c r="AJ204" s="2" t="str">
        <f>VLOOKUP(D204,[9]Sheet1!$C$1:$H$500,6,0)</f>
        <v>正常应缴</v>
      </c>
    </row>
    <row r="205" s="2" customFormat="1" ht="20" customHeight="1" spans="1:36">
      <c r="A205" s="10"/>
      <c r="B205" s="15"/>
      <c r="C205" s="24" t="s">
        <v>1190</v>
      </c>
      <c r="D205" s="25" t="s">
        <v>1191</v>
      </c>
      <c r="E205" s="12">
        <v>3245.4</v>
      </c>
      <c r="F205" s="17">
        <v>3042.05</v>
      </c>
      <c r="G205" s="11">
        <v>3043</v>
      </c>
      <c r="H205" s="13">
        <v>5228.42</v>
      </c>
      <c r="I205" s="12">
        <f t="shared" si="115"/>
        <v>58.42</v>
      </c>
      <c r="J205" s="12">
        <f>VLOOKUP(C205,[10]补收!$G$2454:$H$2869,2,0)</f>
        <v>3.66</v>
      </c>
      <c r="K205" s="11">
        <f t="shared" si="116"/>
        <v>486.728</v>
      </c>
      <c r="L205" s="11">
        <f t="shared" si="117"/>
        <v>21.301</v>
      </c>
      <c r="M205" s="13">
        <f t="shared" si="113"/>
        <v>444.42</v>
      </c>
      <c r="N205" s="11">
        <v>54</v>
      </c>
      <c r="O205" s="13">
        <f t="shared" si="107"/>
        <v>1068.529</v>
      </c>
      <c r="P205" s="11">
        <v>0</v>
      </c>
      <c r="Q205" s="11">
        <f t="shared" si="118"/>
        <v>243.36</v>
      </c>
      <c r="R205" s="11">
        <f t="shared" si="119"/>
        <v>9.13</v>
      </c>
      <c r="S205" s="13">
        <f t="shared" si="120"/>
        <v>104.57</v>
      </c>
      <c r="T205" s="11">
        <v>54</v>
      </c>
      <c r="U205" s="11">
        <f t="shared" si="110"/>
        <v>411.06</v>
      </c>
      <c r="V205" s="11">
        <f t="shared" si="111"/>
        <v>1479.589</v>
      </c>
      <c r="W205" s="11"/>
      <c r="X205" s="2" t="s">
        <v>50</v>
      </c>
      <c r="AC205" s="35"/>
      <c r="AG205" s="2" t="e">
        <f>VLOOKUP(D205,'2021.07'!$D$2:$M$435,7,0)</f>
        <v>#N/A</v>
      </c>
      <c r="AH205" s="2" t="e">
        <f t="shared" si="112"/>
        <v>#N/A</v>
      </c>
      <c r="AJ205" s="2" t="str">
        <f>VLOOKUP(D205,[9]Sheet1!$C$1:$H$500,6,0)</f>
        <v>正常应缴</v>
      </c>
    </row>
    <row r="206" s="2" customFormat="1" ht="20" customHeight="1" spans="1:36">
      <c r="A206" s="10">
        <v>185</v>
      </c>
      <c r="B206" s="15"/>
      <c r="C206" s="24" t="s">
        <v>943</v>
      </c>
      <c r="D206" s="25" t="s">
        <v>944</v>
      </c>
      <c r="E206" s="12">
        <v>3245.4</v>
      </c>
      <c r="F206" s="17">
        <v>3042.05</v>
      </c>
      <c r="G206" s="11">
        <v>3043</v>
      </c>
      <c r="H206" s="13">
        <v>5228.42</v>
      </c>
      <c r="I206" s="12">
        <f t="shared" si="115"/>
        <v>58.42</v>
      </c>
      <c r="J206" s="12">
        <v>10.98</v>
      </c>
      <c r="K206" s="11">
        <v>486.728</v>
      </c>
      <c r="L206" s="11">
        <v>21.301</v>
      </c>
      <c r="M206" s="13">
        <v>444.42</v>
      </c>
      <c r="N206" s="11"/>
      <c r="O206" s="13">
        <v>1007.209</v>
      </c>
      <c r="P206" s="11">
        <v>0</v>
      </c>
      <c r="Q206" s="11">
        <v>243.36</v>
      </c>
      <c r="R206" s="11">
        <v>9.13</v>
      </c>
      <c r="S206" s="13">
        <v>104.57</v>
      </c>
      <c r="T206" s="11"/>
      <c r="U206" s="11">
        <v>357.06</v>
      </c>
      <c r="V206" s="11">
        <v>1364.269</v>
      </c>
      <c r="W206" s="11"/>
      <c r="Z206" s="2">
        <v>486.728</v>
      </c>
      <c r="AA206" s="2">
        <v>0</v>
      </c>
      <c r="AB206" s="2">
        <v>243.36</v>
      </c>
      <c r="AC206" s="35" t="s">
        <v>1216</v>
      </c>
      <c r="AD206" s="2">
        <v>9.13</v>
      </c>
      <c r="AE206" s="2">
        <v>0</v>
      </c>
      <c r="AF206" s="2">
        <v>0</v>
      </c>
      <c r="AG206" s="2">
        <v>21.301</v>
      </c>
      <c r="AH206" s="2">
        <v>0</v>
      </c>
      <c r="AJ206" s="2" t="s">
        <v>1225</v>
      </c>
    </row>
    <row r="207" ht="20" customHeight="1" spans="1:36">
      <c r="A207" s="10">
        <f t="shared" ref="A207:A232" si="121">ROW()-3</f>
        <v>204</v>
      </c>
      <c r="B207" s="14" t="s">
        <v>391</v>
      </c>
      <c r="C207" s="11" t="s">
        <v>392</v>
      </c>
      <c r="D207" s="11" t="s">
        <v>393</v>
      </c>
      <c r="E207" s="12">
        <v>3245.4</v>
      </c>
      <c r="F207" s="11">
        <v>2836.2</v>
      </c>
      <c r="G207" s="11">
        <v>2837</v>
      </c>
      <c r="H207" s="13">
        <v>5228.42</v>
      </c>
      <c r="I207" s="12">
        <f t="shared" si="115"/>
        <v>58.42</v>
      </c>
      <c r="J207" s="12">
        <f>VLOOKUP(C207,[10]补收!$G$2454:$H$2869,2,0)</f>
        <v>58.96</v>
      </c>
      <c r="K207" s="11">
        <f t="shared" ref="K207:K227" si="122">F207*0.16</f>
        <v>453.792</v>
      </c>
      <c r="L207" s="11">
        <f t="shared" ref="L207:L227" si="123">G207*0.007</f>
        <v>19.859</v>
      </c>
      <c r="M207" s="13">
        <f t="shared" ref="M207:M227" si="124">ROUND(H207*0.085,2)</f>
        <v>444.42</v>
      </c>
      <c r="N207" s="13"/>
      <c r="O207" s="13">
        <f t="shared" ref="O207:O232" si="125">SUM(I207:N207)</f>
        <v>1035.451</v>
      </c>
      <c r="P207" s="11">
        <v>0</v>
      </c>
      <c r="Q207" s="11">
        <f t="shared" ref="Q207:Q227" si="126">ROUND(F207*0.08,2)</f>
        <v>226.9</v>
      </c>
      <c r="R207" s="11">
        <f t="shared" ref="R207:R227" si="127">ROUND(G207*0.003,2)</f>
        <v>8.51</v>
      </c>
      <c r="S207" s="13">
        <f t="shared" ref="S207:S227" si="128">ROUND(H207*0.02,2)</f>
        <v>104.57</v>
      </c>
      <c r="T207" s="13"/>
      <c r="U207" s="11">
        <f t="shared" ref="U207:U232" si="129">SUM(P207:T207)</f>
        <v>339.98</v>
      </c>
      <c r="V207" s="11">
        <f t="shared" ref="V207:V232" si="130">O207+U207</f>
        <v>1375.431</v>
      </c>
      <c r="W207" s="11"/>
      <c r="X207" s="2" t="str">
        <f>VLOOKUP(D207,[3]汇总!I$2:J$326,2,0)</f>
        <v>√</v>
      </c>
      <c r="Y207" s="2">
        <f>VLOOKUP(D207,'[4]2021.05'!$E$5:$F$203,2,0)</f>
        <v>1790</v>
      </c>
      <c r="Z207" s="2">
        <f t="shared" ref="Z207:Z227" si="131">K207*1</f>
        <v>453.792</v>
      </c>
      <c r="AA207" s="2">
        <f t="shared" ref="AA207:AA227" si="132">K207-Z207</f>
        <v>0</v>
      </c>
      <c r="AB207" s="2">
        <f t="shared" ref="AB207:AB231" si="133">Q207-AA207</f>
        <v>226.9</v>
      </c>
      <c r="AC207" s="35" t="str">
        <f>VLOOKUP(C207,[7]export!$B$1:$I$388,8,0)</f>
        <v>226.9</v>
      </c>
      <c r="AD207" s="2">
        <f>VLOOKUP(C207,[8]Sheet1!$B$1:$K$500,9,0)</f>
        <v>8.51</v>
      </c>
      <c r="AE207" s="2">
        <f t="shared" ref="AE207:AE232" si="134">R207-AD207</f>
        <v>0</v>
      </c>
      <c r="AF207" s="2">
        <f>VLOOKUP(C207,'2021.06'!$C$2:$M$500,9,0)</f>
        <v>424.17</v>
      </c>
      <c r="AG207" s="2">
        <f>VLOOKUP(D207,'2021.07'!$D$2:$M$435,7,0)</f>
        <v>19.859</v>
      </c>
      <c r="AH207" s="2">
        <f t="shared" ref="AH207:AH232" si="135">AG207-L207</f>
        <v>0</v>
      </c>
      <c r="AJ207" s="2" t="str">
        <f>VLOOKUP(D207,[9]Sheet1!$C$1:$H$500,6,0)</f>
        <v>正常应缴</v>
      </c>
    </row>
    <row r="208" ht="20" customHeight="1" spans="1:36">
      <c r="A208" s="10">
        <f t="shared" si="121"/>
        <v>205</v>
      </c>
      <c r="B208" s="15"/>
      <c r="C208" s="11" t="s">
        <v>394</v>
      </c>
      <c r="D208" s="11" t="s">
        <v>395</v>
      </c>
      <c r="E208" s="12">
        <v>3245.4</v>
      </c>
      <c r="F208" s="11">
        <v>2836.2</v>
      </c>
      <c r="G208" s="11">
        <v>2837</v>
      </c>
      <c r="H208" s="13">
        <v>5228.42</v>
      </c>
      <c r="I208" s="12">
        <f t="shared" si="115"/>
        <v>58.42</v>
      </c>
      <c r="J208" s="12">
        <f>VLOOKUP(C208,[10]补收!$G$2454:$H$2869,2,0)</f>
        <v>58.96</v>
      </c>
      <c r="K208" s="11">
        <f t="shared" si="122"/>
        <v>453.792</v>
      </c>
      <c r="L208" s="11">
        <f t="shared" si="123"/>
        <v>19.859</v>
      </c>
      <c r="M208" s="13">
        <f t="shared" si="124"/>
        <v>444.42</v>
      </c>
      <c r="N208" s="13"/>
      <c r="O208" s="13">
        <f t="shared" si="125"/>
        <v>1035.451</v>
      </c>
      <c r="P208" s="11">
        <v>0</v>
      </c>
      <c r="Q208" s="11">
        <f t="shared" si="126"/>
        <v>226.9</v>
      </c>
      <c r="R208" s="11">
        <f t="shared" si="127"/>
        <v>8.51</v>
      </c>
      <c r="S208" s="13">
        <f t="shared" si="128"/>
        <v>104.57</v>
      </c>
      <c r="T208" s="13"/>
      <c r="U208" s="11">
        <f t="shared" si="129"/>
        <v>339.98</v>
      </c>
      <c r="V208" s="11">
        <f t="shared" si="130"/>
        <v>1375.431</v>
      </c>
      <c r="W208" s="11"/>
      <c r="X208" s="2" t="str">
        <f>VLOOKUP(D208,[3]汇总!I$2:J$326,2,0)</f>
        <v>√</v>
      </c>
      <c r="Y208" s="2">
        <f>VLOOKUP(D208,'[4]2021.05'!$E$5:$F$203,2,0)</f>
        <v>1790</v>
      </c>
      <c r="Z208" s="2">
        <f t="shared" si="131"/>
        <v>453.792</v>
      </c>
      <c r="AA208" s="2">
        <f t="shared" si="132"/>
        <v>0</v>
      </c>
      <c r="AB208" s="2">
        <f t="shared" si="133"/>
        <v>226.9</v>
      </c>
      <c r="AC208" s="35" t="str">
        <f>VLOOKUP(C208,[7]export!$B$1:$I$388,8,0)</f>
        <v>226.9</v>
      </c>
      <c r="AD208" s="2">
        <f>VLOOKUP(C208,[8]Sheet1!$B$1:$K$500,9,0)</f>
        <v>8.51</v>
      </c>
      <c r="AE208" s="2">
        <f t="shared" si="134"/>
        <v>0</v>
      </c>
      <c r="AF208" s="2">
        <f>VLOOKUP(C208,'2021.06'!$C$2:$M$500,9,0)</f>
        <v>424.17</v>
      </c>
      <c r="AG208" s="2">
        <f>VLOOKUP(D208,'2021.07'!$D$2:$M$435,7,0)</f>
        <v>19.859</v>
      </c>
      <c r="AH208" s="2">
        <f t="shared" si="135"/>
        <v>0</v>
      </c>
      <c r="AJ208" s="2" t="str">
        <f>VLOOKUP(D208,[9]Sheet1!$C$1:$H$500,6,0)</f>
        <v>正常应缴</v>
      </c>
    </row>
    <row r="209" ht="20" customHeight="1" spans="1:36">
      <c r="A209" s="10">
        <f t="shared" si="121"/>
        <v>206</v>
      </c>
      <c r="B209" s="15"/>
      <c r="C209" s="11" t="s">
        <v>396</v>
      </c>
      <c r="D209" s="11" t="s">
        <v>397</v>
      </c>
      <c r="E209" s="12">
        <v>3245.4</v>
      </c>
      <c r="F209" s="11">
        <v>2836.2</v>
      </c>
      <c r="G209" s="11">
        <v>2837</v>
      </c>
      <c r="H209" s="13">
        <v>5228.42</v>
      </c>
      <c r="I209" s="12">
        <f t="shared" si="115"/>
        <v>58.42</v>
      </c>
      <c r="J209" s="12">
        <f>VLOOKUP(C209,[10]补收!$G$2454:$H$2869,2,0)</f>
        <v>58.96</v>
      </c>
      <c r="K209" s="11">
        <f t="shared" si="122"/>
        <v>453.792</v>
      </c>
      <c r="L209" s="11">
        <f t="shared" si="123"/>
        <v>19.859</v>
      </c>
      <c r="M209" s="13">
        <f t="shared" si="124"/>
        <v>444.42</v>
      </c>
      <c r="N209" s="13"/>
      <c r="O209" s="13">
        <f t="shared" si="125"/>
        <v>1035.451</v>
      </c>
      <c r="P209" s="11">
        <v>0</v>
      </c>
      <c r="Q209" s="11">
        <f t="shared" si="126"/>
        <v>226.9</v>
      </c>
      <c r="R209" s="11">
        <f t="shared" si="127"/>
        <v>8.51</v>
      </c>
      <c r="S209" s="13">
        <f t="shared" si="128"/>
        <v>104.57</v>
      </c>
      <c r="T209" s="13"/>
      <c r="U209" s="11">
        <f t="shared" si="129"/>
        <v>339.98</v>
      </c>
      <c r="V209" s="11">
        <f t="shared" si="130"/>
        <v>1375.431</v>
      </c>
      <c r="W209" s="11"/>
      <c r="X209" s="2" t="str">
        <f>VLOOKUP(D209,[3]汇总!I$2:J$326,2,0)</f>
        <v>√</v>
      </c>
      <c r="Y209" s="2">
        <f>VLOOKUP(D209,'[4]2021.05'!$E$5:$F$203,2,0)</f>
        <v>1790</v>
      </c>
      <c r="Z209" s="2">
        <f t="shared" si="131"/>
        <v>453.792</v>
      </c>
      <c r="AA209" s="2">
        <f t="shared" si="132"/>
        <v>0</v>
      </c>
      <c r="AB209" s="2">
        <f t="shared" si="133"/>
        <v>226.9</v>
      </c>
      <c r="AC209" s="35" t="str">
        <f>VLOOKUP(C209,[7]export!$B$1:$I$388,8,0)</f>
        <v>226.9</v>
      </c>
      <c r="AD209" s="2">
        <f>VLOOKUP(C209,[8]Sheet1!$B$1:$K$500,9,0)</f>
        <v>8.51</v>
      </c>
      <c r="AE209" s="2">
        <f t="shared" si="134"/>
        <v>0</v>
      </c>
      <c r="AF209" s="2">
        <f>VLOOKUP(C209,'2021.06'!$C$2:$M$500,9,0)</f>
        <v>424.17</v>
      </c>
      <c r="AG209" s="2">
        <f>VLOOKUP(D209,'2021.07'!$D$2:$M$435,7,0)</f>
        <v>19.859</v>
      </c>
      <c r="AH209" s="2">
        <f t="shared" si="135"/>
        <v>0</v>
      </c>
      <c r="AJ209" s="2" t="str">
        <f>VLOOKUP(D209,[9]Sheet1!$C$1:$H$500,6,0)</f>
        <v>正常应缴</v>
      </c>
    </row>
    <row r="210" ht="20" customHeight="1" spans="1:36">
      <c r="A210" s="10">
        <f t="shared" si="121"/>
        <v>207</v>
      </c>
      <c r="B210" s="15"/>
      <c r="C210" s="11" t="s">
        <v>398</v>
      </c>
      <c r="D210" s="11" t="s">
        <v>399</v>
      </c>
      <c r="E210" s="12">
        <v>3245.4</v>
      </c>
      <c r="F210" s="11">
        <v>2836.2</v>
      </c>
      <c r="G210" s="11">
        <v>2837</v>
      </c>
      <c r="H210" s="13">
        <v>5228.42</v>
      </c>
      <c r="I210" s="12">
        <f t="shared" si="115"/>
        <v>58.42</v>
      </c>
      <c r="J210" s="12">
        <f>VLOOKUP(C210,[10]补收!$G$2454:$H$2869,2,0)</f>
        <v>58.96</v>
      </c>
      <c r="K210" s="11">
        <f t="shared" si="122"/>
        <v>453.792</v>
      </c>
      <c r="L210" s="11">
        <f t="shared" si="123"/>
        <v>19.859</v>
      </c>
      <c r="M210" s="13">
        <f t="shared" si="124"/>
        <v>444.42</v>
      </c>
      <c r="N210" s="13"/>
      <c r="O210" s="13">
        <f t="shared" si="125"/>
        <v>1035.451</v>
      </c>
      <c r="P210" s="11">
        <v>0</v>
      </c>
      <c r="Q210" s="11">
        <f t="shared" si="126"/>
        <v>226.9</v>
      </c>
      <c r="R210" s="11">
        <f t="shared" si="127"/>
        <v>8.51</v>
      </c>
      <c r="S210" s="13">
        <f t="shared" si="128"/>
        <v>104.57</v>
      </c>
      <c r="T210" s="13"/>
      <c r="U210" s="11">
        <f t="shared" si="129"/>
        <v>339.98</v>
      </c>
      <c r="V210" s="11">
        <f t="shared" si="130"/>
        <v>1375.431</v>
      </c>
      <c r="W210" s="11"/>
      <c r="X210" s="2" t="str">
        <f>VLOOKUP(D210,[3]汇总!I$2:J$326,2,0)</f>
        <v>√</v>
      </c>
      <c r="Y210" s="2">
        <f>VLOOKUP(D210,'[4]2021.05'!$E$5:$F$203,2,0)</f>
        <v>1790</v>
      </c>
      <c r="Z210" s="2">
        <f t="shared" si="131"/>
        <v>453.792</v>
      </c>
      <c r="AA210" s="2">
        <f t="shared" si="132"/>
        <v>0</v>
      </c>
      <c r="AB210" s="2">
        <f t="shared" si="133"/>
        <v>226.9</v>
      </c>
      <c r="AC210" s="35" t="str">
        <f>VLOOKUP(C210,[7]export!$B$1:$I$388,8,0)</f>
        <v>226.9</v>
      </c>
      <c r="AD210" s="2">
        <f>VLOOKUP(C210,[8]Sheet1!$B$1:$K$500,9,0)</f>
        <v>8.51</v>
      </c>
      <c r="AE210" s="2">
        <f t="shared" si="134"/>
        <v>0</v>
      </c>
      <c r="AF210" s="2">
        <f>VLOOKUP(C210,'2021.06'!$C$2:$M$500,9,0)</f>
        <v>424.17</v>
      </c>
      <c r="AG210" s="2">
        <f>VLOOKUP(D210,'2021.07'!$D$2:$M$435,7,0)</f>
        <v>19.859</v>
      </c>
      <c r="AH210" s="2">
        <f t="shared" si="135"/>
        <v>0</v>
      </c>
      <c r="AJ210" s="2" t="str">
        <f>VLOOKUP(D210,[9]Sheet1!$C$1:$H$500,6,0)</f>
        <v>正常应缴</v>
      </c>
    </row>
    <row r="211" ht="20" customHeight="1" spans="1:36">
      <c r="A211" s="10">
        <f t="shared" si="121"/>
        <v>208</v>
      </c>
      <c r="B211" s="15"/>
      <c r="C211" s="11" t="s">
        <v>402</v>
      </c>
      <c r="D211" s="11" t="s">
        <v>403</v>
      </c>
      <c r="E211" s="12">
        <v>3245.4</v>
      </c>
      <c r="F211" s="11">
        <v>2836.2</v>
      </c>
      <c r="G211" s="11">
        <v>2837</v>
      </c>
      <c r="H211" s="13">
        <v>5228.42</v>
      </c>
      <c r="I211" s="12">
        <f t="shared" si="115"/>
        <v>58.42</v>
      </c>
      <c r="J211" s="12">
        <f>VLOOKUP(C211,[10]补收!$G$2454:$H$2869,2,0)</f>
        <v>58.96</v>
      </c>
      <c r="K211" s="11">
        <f t="shared" si="122"/>
        <v>453.792</v>
      </c>
      <c r="L211" s="11">
        <f t="shared" si="123"/>
        <v>19.859</v>
      </c>
      <c r="M211" s="13">
        <f t="shared" si="124"/>
        <v>444.42</v>
      </c>
      <c r="N211" s="13"/>
      <c r="O211" s="13">
        <f t="shared" si="125"/>
        <v>1035.451</v>
      </c>
      <c r="P211" s="11">
        <v>0</v>
      </c>
      <c r="Q211" s="11">
        <f t="shared" si="126"/>
        <v>226.9</v>
      </c>
      <c r="R211" s="11">
        <f t="shared" si="127"/>
        <v>8.51</v>
      </c>
      <c r="S211" s="13">
        <f t="shared" si="128"/>
        <v>104.57</v>
      </c>
      <c r="T211" s="13"/>
      <c r="U211" s="11">
        <f t="shared" si="129"/>
        <v>339.98</v>
      </c>
      <c r="V211" s="11">
        <f t="shared" si="130"/>
        <v>1375.431</v>
      </c>
      <c r="W211" s="11"/>
      <c r="X211" s="2" t="str">
        <f>VLOOKUP(D211,[3]汇总!I$2:J$326,2,0)</f>
        <v>√</v>
      </c>
      <c r="Y211" s="2">
        <f>VLOOKUP(D211,'[4]2021.05'!$E$5:$F$203,2,0)</f>
        <v>1790</v>
      </c>
      <c r="Z211" s="2">
        <f t="shared" si="131"/>
        <v>453.792</v>
      </c>
      <c r="AA211" s="2">
        <f t="shared" si="132"/>
        <v>0</v>
      </c>
      <c r="AB211" s="2">
        <f t="shared" si="133"/>
        <v>226.9</v>
      </c>
      <c r="AC211" s="35" t="str">
        <f>VLOOKUP(C211,[7]export!$B$1:$I$388,8,0)</f>
        <v>226.9</v>
      </c>
      <c r="AD211" s="2">
        <f>VLOOKUP(C211,[8]Sheet1!$B$1:$K$500,9,0)</f>
        <v>8.51</v>
      </c>
      <c r="AE211" s="2">
        <f t="shared" si="134"/>
        <v>0</v>
      </c>
      <c r="AF211" s="2">
        <f>VLOOKUP(C211,'2021.06'!$C$2:$M$500,9,0)</f>
        <v>424.17</v>
      </c>
      <c r="AG211" s="2">
        <f>VLOOKUP(D211,'2021.07'!$D$2:$M$435,7,0)</f>
        <v>19.859</v>
      </c>
      <c r="AH211" s="2">
        <f t="shared" si="135"/>
        <v>0</v>
      </c>
      <c r="AJ211" s="2" t="str">
        <f>VLOOKUP(D211,[9]Sheet1!$C$1:$H$500,6,0)</f>
        <v>正常应缴</v>
      </c>
    </row>
    <row r="212" ht="20" customHeight="1" spans="1:36">
      <c r="A212" s="10">
        <f t="shared" si="121"/>
        <v>209</v>
      </c>
      <c r="B212" s="15"/>
      <c r="C212" s="11" t="s">
        <v>404</v>
      </c>
      <c r="D212" s="11" t="s">
        <v>405</v>
      </c>
      <c r="E212" s="12">
        <v>3245.4</v>
      </c>
      <c r="F212" s="11">
        <v>2836.2</v>
      </c>
      <c r="G212" s="11">
        <v>2837</v>
      </c>
      <c r="H212" s="13">
        <v>5228.42</v>
      </c>
      <c r="I212" s="12">
        <f t="shared" si="115"/>
        <v>58.42</v>
      </c>
      <c r="J212" s="12">
        <f>VLOOKUP(C212,[10]补收!$G$2454:$H$2869,2,0)</f>
        <v>58.96</v>
      </c>
      <c r="K212" s="11">
        <f t="shared" si="122"/>
        <v>453.792</v>
      </c>
      <c r="L212" s="11">
        <f t="shared" si="123"/>
        <v>19.859</v>
      </c>
      <c r="M212" s="13">
        <f t="shared" si="124"/>
        <v>444.42</v>
      </c>
      <c r="N212" s="13"/>
      <c r="O212" s="13">
        <f t="shared" si="125"/>
        <v>1035.451</v>
      </c>
      <c r="P212" s="11">
        <v>0</v>
      </c>
      <c r="Q212" s="11">
        <f t="shared" si="126"/>
        <v>226.9</v>
      </c>
      <c r="R212" s="11">
        <f t="shared" si="127"/>
        <v>8.51</v>
      </c>
      <c r="S212" s="13">
        <f t="shared" si="128"/>
        <v>104.57</v>
      </c>
      <c r="T212" s="13"/>
      <c r="U212" s="11">
        <f t="shared" si="129"/>
        <v>339.98</v>
      </c>
      <c r="V212" s="11">
        <f t="shared" si="130"/>
        <v>1375.431</v>
      </c>
      <c r="W212" s="11"/>
      <c r="X212" s="2" t="str">
        <f>VLOOKUP(D212,[3]汇总!I$2:J$326,2,0)</f>
        <v>√</v>
      </c>
      <c r="Y212" s="2">
        <f>VLOOKUP(D212,'[4]2021.05'!$E$5:$F$203,2,0)</f>
        <v>1790</v>
      </c>
      <c r="Z212" s="2">
        <f t="shared" si="131"/>
        <v>453.792</v>
      </c>
      <c r="AA212" s="2">
        <f t="shared" si="132"/>
        <v>0</v>
      </c>
      <c r="AB212" s="2">
        <f t="shared" si="133"/>
        <v>226.9</v>
      </c>
      <c r="AC212" s="35" t="str">
        <f>VLOOKUP(C212,[7]export!$B$1:$I$388,8,0)</f>
        <v>226.9</v>
      </c>
      <c r="AD212" s="2">
        <f>VLOOKUP(C212,[8]Sheet1!$B$1:$K$500,9,0)</f>
        <v>8.51</v>
      </c>
      <c r="AE212" s="2">
        <f t="shared" si="134"/>
        <v>0</v>
      </c>
      <c r="AF212" s="2">
        <f>VLOOKUP(C212,'2021.06'!$C$2:$M$500,9,0)</f>
        <v>424.17</v>
      </c>
      <c r="AG212" s="2">
        <f>VLOOKUP(D212,'2021.07'!$D$2:$M$435,7,0)</f>
        <v>19.859</v>
      </c>
      <c r="AH212" s="2">
        <f t="shared" si="135"/>
        <v>0</v>
      </c>
      <c r="AJ212" s="2" t="str">
        <f>VLOOKUP(D212,[9]Sheet1!$C$1:$H$500,6,0)</f>
        <v>正常应缴</v>
      </c>
    </row>
    <row r="213" ht="20" customHeight="1" spans="1:36">
      <c r="A213" s="10">
        <f t="shared" si="121"/>
        <v>210</v>
      </c>
      <c r="B213" s="15"/>
      <c r="C213" s="11" t="s">
        <v>408</v>
      </c>
      <c r="D213" s="11" t="s">
        <v>409</v>
      </c>
      <c r="E213" s="12">
        <v>3245.4</v>
      </c>
      <c r="F213" s="11">
        <v>2836.2</v>
      </c>
      <c r="G213" s="11">
        <v>2837</v>
      </c>
      <c r="H213" s="13">
        <v>5228.42</v>
      </c>
      <c r="I213" s="12">
        <f t="shared" si="115"/>
        <v>58.42</v>
      </c>
      <c r="J213" s="12">
        <f>VLOOKUP(C213,[10]补收!$G$2454:$H$2869,2,0)</f>
        <v>58.96</v>
      </c>
      <c r="K213" s="11">
        <f t="shared" si="122"/>
        <v>453.792</v>
      </c>
      <c r="L213" s="11">
        <f t="shared" si="123"/>
        <v>19.859</v>
      </c>
      <c r="M213" s="13">
        <f t="shared" si="124"/>
        <v>444.42</v>
      </c>
      <c r="N213" s="13"/>
      <c r="O213" s="13">
        <f t="shared" si="125"/>
        <v>1035.451</v>
      </c>
      <c r="P213" s="11">
        <v>0</v>
      </c>
      <c r="Q213" s="11">
        <f t="shared" si="126"/>
        <v>226.9</v>
      </c>
      <c r="R213" s="11">
        <f t="shared" si="127"/>
        <v>8.51</v>
      </c>
      <c r="S213" s="13">
        <f t="shared" si="128"/>
        <v>104.57</v>
      </c>
      <c r="T213" s="13"/>
      <c r="U213" s="11">
        <f t="shared" si="129"/>
        <v>339.98</v>
      </c>
      <c r="V213" s="11">
        <f t="shared" si="130"/>
        <v>1375.431</v>
      </c>
      <c r="W213" s="11"/>
      <c r="X213" s="2" t="str">
        <f>VLOOKUP(D213,[3]汇总!I$2:J$326,2,0)</f>
        <v>√</v>
      </c>
      <c r="Y213" s="2">
        <f>VLOOKUP(D213,'[4]2021.05'!$E$5:$F$203,2,0)</f>
        <v>1790</v>
      </c>
      <c r="Z213" s="2">
        <f t="shared" si="131"/>
        <v>453.792</v>
      </c>
      <c r="AA213" s="2">
        <f t="shared" si="132"/>
        <v>0</v>
      </c>
      <c r="AB213" s="2">
        <f t="shared" si="133"/>
        <v>226.9</v>
      </c>
      <c r="AC213" s="35" t="str">
        <f>VLOOKUP(C213,[7]export!$B$1:$I$388,8,0)</f>
        <v>226.9</v>
      </c>
      <c r="AD213" s="2">
        <f>VLOOKUP(C213,[8]Sheet1!$B$1:$K$500,9,0)</f>
        <v>8.51</v>
      </c>
      <c r="AE213" s="2">
        <f t="shared" si="134"/>
        <v>0</v>
      </c>
      <c r="AF213" s="2">
        <f>VLOOKUP(C213,'2021.06'!$C$2:$M$500,9,0)</f>
        <v>424.17</v>
      </c>
      <c r="AG213" s="2">
        <f>VLOOKUP(D213,'2021.07'!$D$2:$M$435,7,0)</f>
        <v>19.859</v>
      </c>
      <c r="AH213" s="2">
        <f t="shared" si="135"/>
        <v>0</v>
      </c>
      <c r="AJ213" s="2" t="str">
        <f>VLOOKUP(D213,[9]Sheet1!$C$1:$H$500,6,0)</f>
        <v>正常应缴</v>
      </c>
    </row>
    <row r="214" ht="20" customHeight="1" spans="1:36">
      <c r="A214" s="10">
        <f t="shared" si="121"/>
        <v>211</v>
      </c>
      <c r="B214" s="15"/>
      <c r="C214" s="11" t="s">
        <v>410</v>
      </c>
      <c r="D214" s="11" t="s">
        <v>411</v>
      </c>
      <c r="E214" s="12">
        <v>3245.4</v>
      </c>
      <c r="F214" s="11">
        <v>2836.2</v>
      </c>
      <c r="G214" s="11">
        <v>2837</v>
      </c>
      <c r="H214" s="13">
        <v>5228.42</v>
      </c>
      <c r="I214" s="12">
        <f t="shared" si="115"/>
        <v>58.42</v>
      </c>
      <c r="J214" s="12">
        <f>VLOOKUP(C214,[10]补收!$G$2454:$H$2869,2,0)</f>
        <v>58.96</v>
      </c>
      <c r="K214" s="11">
        <f t="shared" si="122"/>
        <v>453.792</v>
      </c>
      <c r="L214" s="11">
        <f t="shared" si="123"/>
        <v>19.859</v>
      </c>
      <c r="M214" s="13">
        <f t="shared" si="124"/>
        <v>444.42</v>
      </c>
      <c r="N214" s="13"/>
      <c r="O214" s="13">
        <f t="shared" si="125"/>
        <v>1035.451</v>
      </c>
      <c r="P214" s="11">
        <v>0</v>
      </c>
      <c r="Q214" s="11">
        <f t="shared" si="126"/>
        <v>226.9</v>
      </c>
      <c r="R214" s="11">
        <f t="shared" si="127"/>
        <v>8.51</v>
      </c>
      <c r="S214" s="13">
        <f t="shared" si="128"/>
        <v>104.57</v>
      </c>
      <c r="T214" s="13"/>
      <c r="U214" s="11">
        <f t="shared" si="129"/>
        <v>339.98</v>
      </c>
      <c r="V214" s="11">
        <f t="shared" si="130"/>
        <v>1375.431</v>
      </c>
      <c r="W214" s="11"/>
      <c r="X214" s="2" t="str">
        <f>VLOOKUP(D214,[3]汇总!I$2:J$326,2,0)</f>
        <v>√</v>
      </c>
      <c r="Y214" s="2">
        <f>VLOOKUP(D214,'[4]2021.05'!$E$5:$F$203,2,0)</f>
        <v>1790</v>
      </c>
      <c r="Z214" s="2">
        <f t="shared" si="131"/>
        <v>453.792</v>
      </c>
      <c r="AA214" s="2">
        <f t="shared" si="132"/>
        <v>0</v>
      </c>
      <c r="AB214" s="2">
        <f t="shared" si="133"/>
        <v>226.9</v>
      </c>
      <c r="AC214" s="35" t="str">
        <f>VLOOKUP(C214,[7]export!$B$1:$I$388,8,0)</f>
        <v>226.9</v>
      </c>
      <c r="AD214" s="2">
        <f>VLOOKUP(C214,[8]Sheet1!$B$1:$K$500,9,0)</f>
        <v>8.51</v>
      </c>
      <c r="AE214" s="2">
        <f t="shared" si="134"/>
        <v>0</v>
      </c>
      <c r="AF214" s="2">
        <f>VLOOKUP(C214,'2021.06'!$C$2:$M$500,9,0)</f>
        <v>424.17</v>
      </c>
      <c r="AG214" s="2">
        <f>VLOOKUP(D214,'2021.07'!$D$2:$M$435,7,0)</f>
        <v>19.859</v>
      </c>
      <c r="AH214" s="2">
        <f t="shared" si="135"/>
        <v>0</v>
      </c>
      <c r="AJ214" s="2" t="str">
        <f>VLOOKUP(D214,[9]Sheet1!$C$1:$H$500,6,0)</f>
        <v>正常应缴</v>
      </c>
    </row>
    <row r="215" ht="20" customHeight="1" spans="1:36">
      <c r="A215" s="10">
        <f t="shared" si="121"/>
        <v>212</v>
      </c>
      <c r="B215" s="15"/>
      <c r="C215" s="11" t="s">
        <v>412</v>
      </c>
      <c r="D215" s="11" t="s">
        <v>413</v>
      </c>
      <c r="E215" s="12">
        <v>3245.4</v>
      </c>
      <c r="F215" s="11">
        <v>2836.2</v>
      </c>
      <c r="G215" s="11">
        <v>2837</v>
      </c>
      <c r="H215" s="13">
        <v>5228.42</v>
      </c>
      <c r="I215" s="12">
        <f t="shared" si="115"/>
        <v>58.42</v>
      </c>
      <c r="J215" s="12">
        <f>VLOOKUP(C215,[10]补收!$G$2454:$H$2869,2,0)</f>
        <v>58.96</v>
      </c>
      <c r="K215" s="11">
        <f t="shared" si="122"/>
        <v>453.792</v>
      </c>
      <c r="L215" s="11">
        <f t="shared" si="123"/>
        <v>19.859</v>
      </c>
      <c r="M215" s="13">
        <f t="shared" si="124"/>
        <v>444.42</v>
      </c>
      <c r="N215" s="13"/>
      <c r="O215" s="13">
        <f t="shared" si="125"/>
        <v>1035.451</v>
      </c>
      <c r="P215" s="11">
        <v>0</v>
      </c>
      <c r="Q215" s="11">
        <f t="shared" si="126"/>
        <v>226.9</v>
      </c>
      <c r="R215" s="11">
        <f t="shared" si="127"/>
        <v>8.51</v>
      </c>
      <c r="S215" s="13">
        <f t="shared" si="128"/>
        <v>104.57</v>
      </c>
      <c r="T215" s="13"/>
      <c r="U215" s="11">
        <f t="shared" si="129"/>
        <v>339.98</v>
      </c>
      <c r="V215" s="11">
        <f t="shared" si="130"/>
        <v>1375.431</v>
      </c>
      <c r="W215" s="11"/>
      <c r="X215" s="2" t="str">
        <f>VLOOKUP(D215,[3]汇总!I$2:J$326,2,0)</f>
        <v>√</v>
      </c>
      <c r="Y215" s="2">
        <f>VLOOKUP(D215,'[4]2021.05'!$E$5:$F$203,2,0)</f>
        <v>1790</v>
      </c>
      <c r="Z215" s="2">
        <f t="shared" si="131"/>
        <v>453.792</v>
      </c>
      <c r="AA215" s="2">
        <f t="shared" si="132"/>
        <v>0</v>
      </c>
      <c r="AB215" s="2">
        <f t="shared" si="133"/>
        <v>226.9</v>
      </c>
      <c r="AC215" s="35" t="str">
        <f>VLOOKUP(C215,[7]export!$B$1:$I$388,8,0)</f>
        <v>226.9</v>
      </c>
      <c r="AD215" s="2">
        <f>VLOOKUP(C215,[8]Sheet1!$B$1:$K$500,9,0)</f>
        <v>8.51</v>
      </c>
      <c r="AE215" s="2">
        <f t="shared" si="134"/>
        <v>0</v>
      </c>
      <c r="AF215" s="2">
        <f>VLOOKUP(C215,'2021.06'!$C$2:$M$500,9,0)</f>
        <v>424.17</v>
      </c>
      <c r="AG215" s="2">
        <f>VLOOKUP(D215,'2021.07'!$D$2:$M$435,7,0)</f>
        <v>19.859</v>
      </c>
      <c r="AH215" s="2">
        <f t="shared" si="135"/>
        <v>0</v>
      </c>
      <c r="AJ215" s="2" t="str">
        <f>VLOOKUP(D215,[9]Sheet1!$C$1:$H$500,6,0)</f>
        <v>正常应缴</v>
      </c>
    </row>
    <row r="216" ht="20" customHeight="1" spans="1:36">
      <c r="A216" s="10">
        <f t="shared" si="121"/>
        <v>213</v>
      </c>
      <c r="B216" s="15"/>
      <c r="C216" s="11" t="s">
        <v>414</v>
      </c>
      <c r="D216" s="11" t="s">
        <v>415</v>
      </c>
      <c r="E216" s="12">
        <v>3245.4</v>
      </c>
      <c r="F216" s="11">
        <v>2836.2</v>
      </c>
      <c r="G216" s="11">
        <v>2837</v>
      </c>
      <c r="H216" s="13">
        <v>5228.42</v>
      </c>
      <c r="I216" s="12">
        <f t="shared" si="115"/>
        <v>58.42</v>
      </c>
      <c r="J216" s="12">
        <f>VLOOKUP(C216,[10]补收!$G$2454:$H$2869,2,0)</f>
        <v>58.96</v>
      </c>
      <c r="K216" s="11">
        <f t="shared" si="122"/>
        <v>453.792</v>
      </c>
      <c r="L216" s="11">
        <f t="shared" si="123"/>
        <v>19.859</v>
      </c>
      <c r="M216" s="13">
        <f t="shared" si="124"/>
        <v>444.42</v>
      </c>
      <c r="N216" s="13"/>
      <c r="O216" s="13">
        <f t="shared" si="125"/>
        <v>1035.451</v>
      </c>
      <c r="P216" s="11">
        <v>0</v>
      </c>
      <c r="Q216" s="11">
        <f t="shared" si="126"/>
        <v>226.9</v>
      </c>
      <c r="R216" s="11">
        <f t="shared" si="127"/>
        <v>8.51</v>
      </c>
      <c r="S216" s="13">
        <f t="shared" si="128"/>
        <v>104.57</v>
      </c>
      <c r="T216" s="13"/>
      <c r="U216" s="11">
        <f t="shared" si="129"/>
        <v>339.98</v>
      </c>
      <c r="V216" s="11">
        <f t="shared" si="130"/>
        <v>1375.431</v>
      </c>
      <c r="W216" s="11"/>
      <c r="X216" s="2" t="str">
        <f>VLOOKUP(D216,[3]汇总!I$2:J$326,2,0)</f>
        <v>√</v>
      </c>
      <c r="Y216" s="2">
        <f>VLOOKUP(D216,'[4]2021.05'!$E$5:$F$203,2,0)</f>
        <v>1790</v>
      </c>
      <c r="Z216" s="2">
        <f t="shared" si="131"/>
        <v>453.792</v>
      </c>
      <c r="AA216" s="2">
        <f t="shared" si="132"/>
        <v>0</v>
      </c>
      <c r="AB216" s="2">
        <f t="shared" si="133"/>
        <v>226.9</v>
      </c>
      <c r="AC216" s="35" t="str">
        <f>VLOOKUP(C216,[7]export!$B$1:$I$388,8,0)</f>
        <v>226.9</v>
      </c>
      <c r="AD216" s="2">
        <f>VLOOKUP(C216,[8]Sheet1!$B$1:$K$500,9,0)</f>
        <v>8.51</v>
      </c>
      <c r="AE216" s="2">
        <f t="shared" si="134"/>
        <v>0</v>
      </c>
      <c r="AF216" s="2">
        <f>VLOOKUP(C216,'2021.06'!$C$2:$M$500,9,0)</f>
        <v>424.17</v>
      </c>
      <c r="AG216" s="2">
        <f>VLOOKUP(D216,'2021.07'!$D$2:$M$435,7,0)</f>
        <v>19.859</v>
      </c>
      <c r="AH216" s="2">
        <f t="shared" si="135"/>
        <v>0</v>
      </c>
      <c r="AJ216" s="2" t="str">
        <f>VLOOKUP(D216,[9]Sheet1!$C$1:$H$500,6,0)</f>
        <v>正常应缴</v>
      </c>
    </row>
    <row r="217" ht="20" customHeight="1" spans="1:36">
      <c r="A217" s="10">
        <f t="shared" si="121"/>
        <v>214</v>
      </c>
      <c r="B217" s="15"/>
      <c r="C217" s="11" t="s">
        <v>416</v>
      </c>
      <c r="D217" s="11" t="s">
        <v>417</v>
      </c>
      <c r="E217" s="12">
        <v>3245.4</v>
      </c>
      <c r="F217" s="11">
        <v>2836.2</v>
      </c>
      <c r="G217" s="11">
        <v>2837</v>
      </c>
      <c r="H217" s="13">
        <v>5228.42</v>
      </c>
      <c r="I217" s="12">
        <f t="shared" si="115"/>
        <v>58.42</v>
      </c>
      <c r="J217" s="12">
        <f>VLOOKUP(C217,[10]补收!$G$2454:$H$2869,2,0)</f>
        <v>58.96</v>
      </c>
      <c r="K217" s="11">
        <f t="shared" si="122"/>
        <v>453.792</v>
      </c>
      <c r="L217" s="11">
        <f t="shared" si="123"/>
        <v>19.859</v>
      </c>
      <c r="M217" s="13">
        <f t="shared" si="124"/>
        <v>444.42</v>
      </c>
      <c r="N217" s="13"/>
      <c r="O217" s="13">
        <f t="shared" si="125"/>
        <v>1035.451</v>
      </c>
      <c r="P217" s="11">
        <v>0</v>
      </c>
      <c r="Q217" s="11">
        <f t="shared" si="126"/>
        <v>226.9</v>
      </c>
      <c r="R217" s="11">
        <f t="shared" si="127"/>
        <v>8.51</v>
      </c>
      <c r="S217" s="13">
        <f t="shared" si="128"/>
        <v>104.57</v>
      </c>
      <c r="T217" s="13"/>
      <c r="U217" s="11">
        <f t="shared" si="129"/>
        <v>339.98</v>
      </c>
      <c r="V217" s="11">
        <f t="shared" si="130"/>
        <v>1375.431</v>
      </c>
      <c r="W217" s="11"/>
      <c r="X217" s="2" t="str">
        <f>VLOOKUP(D217,[3]汇总!I$2:J$326,2,0)</f>
        <v>√</v>
      </c>
      <c r="Y217" s="2">
        <f>VLOOKUP(D217,'[4]2021.05'!$E$5:$F$203,2,0)</f>
        <v>1790</v>
      </c>
      <c r="Z217" s="2">
        <f t="shared" si="131"/>
        <v>453.792</v>
      </c>
      <c r="AA217" s="2">
        <f t="shared" si="132"/>
        <v>0</v>
      </c>
      <c r="AB217" s="2">
        <f t="shared" si="133"/>
        <v>226.9</v>
      </c>
      <c r="AC217" s="35" t="str">
        <f>VLOOKUP(C217,[7]export!$B$1:$I$388,8,0)</f>
        <v>226.9</v>
      </c>
      <c r="AD217" s="2">
        <f>VLOOKUP(C217,[8]Sheet1!$B$1:$K$500,9,0)</f>
        <v>8.51</v>
      </c>
      <c r="AE217" s="2">
        <f t="shared" si="134"/>
        <v>0</v>
      </c>
      <c r="AF217" s="2">
        <f>VLOOKUP(C217,'2021.06'!$C$2:$M$500,9,0)</f>
        <v>424.17</v>
      </c>
      <c r="AG217" s="2">
        <f>VLOOKUP(D217,'2021.07'!$D$2:$M$435,7,0)</f>
        <v>19.859</v>
      </c>
      <c r="AH217" s="2">
        <f t="shared" si="135"/>
        <v>0</v>
      </c>
      <c r="AJ217" s="2" t="str">
        <f>VLOOKUP(D217,[9]Sheet1!$C$1:$H$500,6,0)</f>
        <v>正常应缴</v>
      </c>
    </row>
    <row r="218" ht="20" customHeight="1" spans="1:36">
      <c r="A218" s="10">
        <f t="shared" si="121"/>
        <v>215</v>
      </c>
      <c r="B218" s="15"/>
      <c r="C218" s="11" t="s">
        <v>418</v>
      </c>
      <c r="D218" s="11" t="s">
        <v>419</v>
      </c>
      <c r="E218" s="12">
        <v>3245.4</v>
      </c>
      <c r="F218" s="11">
        <v>2836.2</v>
      </c>
      <c r="G218" s="11">
        <v>2837</v>
      </c>
      <c r="H218" s="13">
        <v>5228.42</v>
      </c>
      <c r="I218" s="12">
        <f t="shared" si="115"/>
        <v>58.42</v>
      </c>
      <c r="J218" s="12">
        <f>VLOOKUP(C218,[10]补收!$G$2454:$H$2869,2,0)</f>
        <v>58.96</v>
      </c>
      <c r="K218" s="11">
        <f t="shared" si="122"/>
        <v>453.792</v>
      </c>
      <c r="L218" s="11">
        <f t="shared" si="123"/>
        <v>19.859</v>
      </c>
      <c r="M218" s="13">
        <f t="shared" si="124"/>
        <v>444.42</v>
      </c>
      <c r="N218" s="13"/>
      <c r="O218" s="13">
        <f t="shared" si="125"/>
        <v>1035.451</v>
      </c>
      <c r="P218" s="11">
        <v>0</v>
      </c>
      <c r="Q218" s="11">
        <f t="shared" si="126"/>
        <v>226.9</v>
      </c>
      <c r="R218" s="11">
        <f t="shared" si="127"/>
        <v>8.51</v>
      </c>
      <c r="S218" s="13">
        <f t="shared" si="128"/>
        <v>104.57</v>
      </c>
      <c r="T218" s="13"/>
      <c r="U218" s="11">
        <f t="shared" si="129"/>
        <v>339.98</v>
      </c>
      <c r="V218" s="11">
        <f t="shared" si="130"/>
        <v>1375.431</v>
      </c>
      <c r="W218" s="11"/>
      <c r="X218" s="2" t="str">
        <f>VLOOKUP(D218,[3]汇总!I$2:J$326,2,0)</f>
        <v>√</v>
      </c>
      <c r="Y218" s="2">
        <f>VLOOKUP(D218,'[4]2021.05'!$E$5:$F$203,2,0)</f>
        <v>1790</v>
      </c>
      <c r="Z218" s="2">
        <f t="shared" si="131"/>
        <v>453.792</v>
      </c>
      <c r="AA218" s="2">
        <f t="shared" si="132"/>
        <v>0</v>
      </c>
      <c r="AB218" s="2">
        <f t="shared" si="133"/>
        <v>226.9</v>
      </c>
      <c r="AC218" s="35" t="str">
        <f>VLOOKUP(C218,[7]export!$B$1:$I$388,8,0)</f>
        <v>226.9</v>
      </c>
      <c r="AD218" s="2">
        <f>VLOOKUP(C218,[8]Sheet1!$B$1:$K$500,9,0)</f>
        <v>8.51</v>
      </c>
      <c r="AE218" s="2">
        <f t="shared" si="134"/>
        <v>0</v>
      </c>
      <c r="AF218" s="2">
        <f>VLOOKUP(C218,'2021.06'!$C$2:$M$500,9,0)</f>
        <v>424.17</v>
      </c>
      <c r="AG218" s="2">
        <f>VLOOKUP(D218,'2021.07'!$D$2:$M$435,7,0)</f>
        <v>19.859</v>
      </c>
      <c r="AH218" s="2">
        <f t="shared" si="135"/>
        <v>0</v>
      </c>
      <c r="AJ218" s="2" t="str">
        <f>VLOOKUP(D218,[9]Sheet1!$C$1:$H$500,6,0)</f>
        <v>正常应缴</v>
      </c>
    </row>
    <row r="219" ht="20" customHeight="1" spans="1:36">
      <c r="A219" s="10">
        <f t="shared" si="121"/>
        <v>216</v>
      </c>
      <c r="B219" s="15"/>
      <c r="C219" s="11" t="s">
        <v>420</v>
      </c>
      <c r="D219" s="11" t="s">
        <v>421</v>
      </c>
      <c r="E219" s="12">
        <v>3245.4</v>
      </c>
      <c r="F219" s="11">
        <v>2836.2</v>
      </c>
      <c r="G219" s="11">
        <v>2837</v>
      </c>
      <c r="H219" s="13">
        <v>5228.42</v>
      </c>
      <c r="I219" s="12">
        <f t="shared" si="115"/>
        <v>58.42</v>
      </c>
      <c r="J219" s="12">
        <f>VLOOKUP(C219,[10]补收!$G$2454:$H$2869,2,0)</f>
        <v>58.96</v>
      </c>
      <c r="K219" s="11">
        <f t="shared" si="122"/>
        <v>453.792</v>
      </c>
      <c r="L219" s="11">
        <f t="shared" si="123"/>
        <v>19.859</v>
      </c>
      <c r="M219" s="13">
        <f t="shared" si="124"/>
        <v>444.42</v>
      </c>
      <c r="N219" s="13"/>
      <c r="O219" s="13">
        <f t="shared" si="125"/>
        <v>1035.451</v>
      </c>
      <c r="P219" s="11">
        <v>0</v>
      </c>
      <c r="Q219" s="11">
        <f t="shared" si="126"/>
        <v>226.9</v>
      </c>
      <c r="R219" s="11">
        <f t="shared" si="127"/>
        <v>8.51</v>
      </c>
      <c r="S219" s="13">
        <f t="shared" si="128"/>
        <v>104.57</v>
      </c>
      <c r="T219" s="13"/>
      <c r="U219" s="11">
        <f t="shared" si="129"/>
        <v>339.98</v>
      </c>
      <c r="V219" s="11">
        <f t="shared" si="130"/>
        <v>1375.431</v>
      </c>
      <c r="W219" s="11"/>
      <c r="X219" s="2" t="str">
        <f>VLOOKUP(D219,[3]汇总!I$2:J$326,2,0)</f>
        <v>√</v>
      </c>
      <c r="Y219" s="2">
        <f>VLOOKUP(D219,'[4]2021.05'!$E$5:$F$203,2,0)</f>
        <v>1790</v>
      </c>
      <c r="Z219" s="2">
        <f t="shared" si="131"/>
        <v>453.792</v>
      </c>
      <c r="AA219" s="2">
        <f t="shared" si="132"/>
        <v>0</v>
      </c>
      <c r="AB219" s="2">
        <f t="shared" si="133"/>
        <v>226.9</v>
      </c>
      <c r="AC219" s="35" t="str">
        <f>VLOOKUP(C219,[7]export!$B$1:$I$388,8,0)</f>
        <v>226.9</v>
      </c>
      <c r="AD219" s="2">
        <f>VLOOKUP(C219,[8]Sheet1!$B$1:$K$500,9,0)</f>
        <v>8.51</v>
      </c>
      <c r="AE219" s="2">
        <f t="shared" si="134"/>
        <v>0</v>
      </c>
      <c r="AF219" s="2">
        <f>VLOOKUP(C219,'2021.06'!$C$2:$M$500,9,0)</f>
        <v>424.17</v>
      </c>
      <c r="AG219" s="2">
        <f>VLOOKUP(D219,'2021.07'!$D$2:$M$435,7,0)</f>
        <v>19.859</v>
      </c>
      <c r="AH219" s="2">
        <f t="shared" si="135"/>
        <v>0</v>
      </c>
      <c r="AJ219" s="2" t="str">
        <f>VLOOKUP(D219,[9]Sheet1!$C$1:$H$500,6,0)</f>
        <v>正常应缴</v>
      </c>
    </row>
    <row r="220" ht="20" customHeight="1" spans="1:36">
      <c r="A220" s="10">
        <f t="shared" si="121"/>
        <v>217</v>
      </c>
      <c r="B220" s="15"/>
      <c r="C220" s="11" t="s">
        <v>422</v>
      </c>
      <c r="D220" s="11" t="s">
        <v>423</v>
      </c>
      <c r="E220" s="12">
        <v>3245.4</v>
      </c>
      <c r="F220" s="11">
        <v>2836.2</v>
      </c>
      <c r="G220" s="11">
        <v>2837</v>
      </c>
      <c r="H220" s="13">
        <v>5228.42</v>
      </c>
      <c r="I220" s="12">
        <f t="shared" si="115"/>
        <v>58.42</v>
      </c>
      <c r="J220" s="12">
        <f>VLOOKUP(C220,[10]补收!$G$2454:$H$2869,2,0)</f>
        <v>58.96</v>
      </c>
      <c r="K220" s="11">
        <f t="shared" si="122"/>
        <v>453.792</v>
      </c>
      <c r="L220" s="11">
        <f t="shared" si="123"/>
        <v>19.859</v>
      </c>
      <c r="M220" s="13">
        <f t="shared" si="124"/>
        <v>444.42</v>
      </c>
      <c r="N220" s="13"/>
      <c r="O220" s="13">
        <f t="shared" si="125"/>
        <v>1035.451</v>
      </c>
      <c r="P220" s="11">
        <v>0</v>
      </c>
      <c r="Q220" s="11">
        <f t="shared" si="126"/>
        <v>226.9</v>
      </c>
      <c r="R220" s="11">
        <f t="shared" si="127"/>
        <v>8.51</v>
      </c>
      <c r="S220" s="13">
        <f t="shared" si="128"/>
        <v>104.57</v>
      </c>
      <c r="T220" s="13"/>
      <c r="U220" s="11">
        <f t="shared" si="129"/>
        <v>339.98</v>
      </c>
      <c r="V220" s="11">
        <f t="shared" si="130"/>
        <v>1375.431</v>
      </c>
      <c r="W220" s="11"/>
      <c r="X220" s="2" t="str">
        <f>VLOOKUP(D220,[3]汇总!I$2:J$326,2,0)</f>
        <v>√</v>
      </c>
      <c r="Y220" s="2" t="e">
        <f>VLOOKUP(D220,'[4]2021.05'!$E$5:$F$203,2,0)</f>
        <v>#N/A</v>
      </c>
      <c r="Z220" s="2">
        <f t="shared" si="131"/>
        <v>453.792</v>
      </c>
      <c r="AA220" s="2">
        <f t="shared" si="132"/>
        <v>0</v>
      </c>
      <c r="AB220" s="2">
        <f t="shared" si="133"/>
        <v>226.9</v>
      </c>
      <c r="AC220" s="35" t="str">
        <f>VLOOKUP(C220,[7]export!$B$1:$I$388,8,0)</f>
        <v>226.9</v>
      </c>
      <c r="AD220" s="2">
        <f>VLOOKUP(C220,[8]Sheet1!$B$1:$K$500,9,0)</f>
        <v>8.51</v>
      </c>
      <c r="AE220" s="2">
        <f t="shared" si="134"/>
        <v>0</v>
      </c>
      <c r="AF220" s="2">
        <f>VLOOKUP(C220,'2021.06'!$C$2:$M$500,9,0)</f>
        <v>424.17</v>
      </c>
      <c r="AG220" s="2">
        <f>VLOOKUP(D220,'2021.07'!$D$2:$M$435,7,0)</f>
        <v>19.859</v>
      </c>
      <c r="AH220" s="2">
        <f t="shared" si="135"/>
        <v>0</v>
      </c>
      <c r="AJ220" s="2" t="str">
        <f>VLOOKUP(D220,[9]Sheet1!$C$1:$H$500,6,0)</f>
        <v>正常应缴</v>
      </c>
    </row>
    <row r="221" ht="20" customHeight="1" spans="1:36">
      <c r="A221" s="10">
        <f t="shared" si="121"/>
        <v>218</v>
      </c>
      <c r="B221" s="15"/>
      <c r="C221" s="11" t="s">
        <v>424</v>
      </c>
      <c r="D221" s="11" t="s">
        <v>425</v>
      </c>
      <c r="E221" s="12">
        <v>3245.4</v>
      </c>
      <c r="F221" s="11">
        <v>2836.2</v>
      </c>
      <c r="G221" s="11">
        <v>2837</v>
      </c>
      <c r="H221" s="13">
        <v>5228.42</v>
      </c>
      <c r="I221" s="12">
        <f t="shared" si="115"/>
        <v>58.42</v>
      </c>
      <c r="J221" s="12">
        <f>VLOOKUP(C221,[10]补收!$G$2454:$H$2869,2,0)</f>
        <v>58.96</v>
      </c>
      <c r="K221" s="11">
        <f t="shared" si="122"/>
        <v>453.792</v>
      </c>
      <c r="L221" s="11">
        <f t="shared" si="123"/>
        <v>19.859</v>
      </c>
      <c r="M221" s="13">
        <f t="shared" si="124"/>
        <v>444.42</v>
      </c>
      <c r="N221" s="13"/>
      <c r="O221" s="13">
        <f t="shared" si="125"/>
        <v>1035.451</v>
      </c>
      <c r="P221" s="11">
        <v>0</v>
      </c>
      <c r="Q221" s="11">
        <f t="shared" si="126"/>
        <v>226.9</v>
      </c>
      <c r="R221" s="11">
        <f t="shared" si="127"/>
        <v>8.51</v>
      </c>
      <c r="S221" s="13">
        <f t="shared" si="128"/>
        <v>104.57</v>
      </c>
      <c r="T221" s="13"/>
      <c r="U221" s="11">
        <f t="shared" si="129"/>
        <v>339.98</v>
      </c>
      <c r="V221" s="11">
        <f t="shared" si="130"/>
        <v>1375.431</v>
      </c>
      <c r="W221" s="11"/>
      <c r="X221" s="2" t="str">
        <f>VLOOKUP(D221,[3]汇总!I$2:J$326,2,0)</f>
        <v>√</v>
      </c>
      <c r="Y221" s="2" t="e">
        <f>VLOOKUP(D221,'[4]2021.05'!$E$5:$F$203,2,0)</f>
        <v>#N/A</v>
      </c>
      <c r="Z221" s="2">
        <f t="shared" si="131"/>
        <v>453.792</v>
      </c>
      <c r="AA221" s="2">
        <f t="shared" si="132"/>
        <v>0</v>
      </c>
      <c r="AB221" s="2">
        <f t="shared" si="133"/>
        <v>226.9</v>
      </c>
      <c r="AC221" s="35" t="str">
        <f>VLOOKUP(C221,[7]export!$B$1:$I$388,8,0)</f>
        <v>226.9</v>
      </c>
      <c r="AD221" s="2">
        <f>VLOOKUP(C221,[8]Sheet1!$B$1:$K$500,9,0)</f>
        <v>8.51</v>
      </c>
      <c r="AE221" s="2">
        <f t="shared" si="134"/>
        <v>0</v>
      </c>
      <c r="AF221" s="2">
        <f>VLOOKUP(C221,'2021.06'!$C$2:$M$500,9,0)</f>
        <v>424.17</v>
      </c>
      <c r="AG221" s="2">
        <f>VLOOKUP(D221,'2021.07'!$D$2:$M$435,7,0)</f>
        <v>19.859</v>
      </c>
      <c r="AH221" s="2">
        <f t="shared" si="135"/>
        <v>0</v>
      </c>
      <c r="AJ221" s="2" t="str">
        <f>VLOOKUP(D221,[9]Sheet1!$C$1:$H$500,6,0)</f>
        <v>正常应缴</v>
      </c>
    </row>
    <row r="222" ht="20" customHeight="1" spans="1:36">
      <c r="A222" s="10">
        <f t="shared" si="121"/>
        <v>219</v>
      </c>
      <c r="B222" s="15"/>
      <c r="C222" s="11" t="s">
        <v>809</v>
      </c>
      <c r="D222" s="11" t="s">
        <v>810</v>
      </c>
      <c r="E222" s="12">
        <v>3245.4</v>
      </c>
      <c r="F222" s="17">
        <v>3042.05</v>
      </c>
      <c r="G222" s="17">
        <v>3043</v>
      </c>
      <c r="H222" s="13">
        <v>5228.42</v>
      </c>
      <c r="I222" s="12">
        <f t="shared" si="115"/>
        <v>58.42</v>
      </c>
      <c r="J222" s="12">
        <f>VLOOKUP(C222,[10]补收!$G$2454:$H$2869,2,0)</f>
        <v>18.3</v>
      </c>
      <c r="K222" s="11">
        <f t="shared" si="122"/>
        <v>486.728</v>
      </c>
      <c r="L222" s="11">
        <f t="shared" si="123"/>
        <v>21.301</v>
      </c>
      <c r="M222" s="13">
        <f t="shared" si="124"/>
        <v>444.42</v>
      </c>
      <c r="N222" s="13"/>
      <c r="O222" s="13">
        <f t="shared" si="125"/>
        <v>1029.169</v>
      </c>
      <c r="P222" s="11">
        <v>0</v>
      </c>
      <c r="Q222" s="11">
        <f t="shared" si="126"/>
        <v>243.36</v>
      </c>
      <c r="R222" s="11">
        <f t="shared" si="127"/>
        <v>9.13</v>
      </c>
      <c r="S222" s="13">
        <f t="shared" si="128"/>
        <v>104.57</v>
      </c>
      <c r="T222" s="13"/>
      <c r="U222" s="11">
        <f t="shared" si="129"/>
        <v>357.06</v>
      </c>
      <c r="V222" s="11">
        <f t="shared" si="130"/>
        <v>1386.229</v>
      </c>
      <c r="W222" s="11"/>
      <c r="X222" s="2" t="str">
        <f>VLOOKUP(D222,[3]汇总!I$2:J$326,2,0)</f>
        <v>√</v>
      </c>
      <c r="Y222" s="2" t="e">
        <f>VLOOKUP(D222,'[4]2021.05'!$E$5:$F$203,2,0)</f>
        <v>#N/A</v>
      </c>
      <c r="Z222" s="2">
        <f t="shared" si="131"/>
        <v>486.728</v>
      </c>
      <c r="AA222" s="2">
        <f t="shared" si="132"/>
        <v>0</v>
      </c>
      <c r="AB222" s="2">
        <f t="shared" si="133"/>
        <v>243.36</v>
      </c>
      <c r="AC222" s="35" t="str">
        <f>VLOOKUP(C222,[7]export!$B$1:$I$388,8,0)</f>
        <v>243.36</v>
      </c>
      <c r="AD222" s="2">
        <f>VLOOKUP(C222,[8]Sheet1!$B$1:$K$500,9,0)</f>
        <v>9.13</v>
      </c>
      <c r="AE222" s="2">
        <f t="shared" si="134"/>
        <v>0</v>
      </c>
      <c r="AF222" s="2">
        <f>VLOOKUP(C222,'2021.06'!$C$2:$M$500,9,0)</f>
        <v>424.17</v>
      </c>
      <c r="AG222" s="2">
        <f>VLOOKUP(D222,'2021.07'!$D$2:$M$435,7,0)</f>
        <v>21.301</v>
      </c>
      <c r="AH222" s="2">
        <f t="shared" si="135"/>
        <v>0</v>
      </c>
      <c r="AJ222" s="2" t="str">
        <f>VLOOKUP(D222,[9]Sheet1!$C$1:$H$500,6,0)</f>
        <v>正常应缴</v>
      </c>
    </row>
    <row r="223" ht="20" customHeight="1" spans="1:36">
      <c r="A223" s="10">
        <f t="shared" si="121"/>
        <v>220</v>
      </c>
      <c r="B223" s="15"/>
      <c r="C223" s="11" t="s">
        <v>881</v>
      </c>
      <c r="D223" s="11" t="s">
        <v>882</v>
      </c>
      <c r="E223" s="12">
        <v>3245.4</v>
      </c>
      <c r="F223" s="17">
        <v>3042.05</v>
      </c>
      <c r="G223" s="11">
        <v>3043</v>
      </c>
      <c r="H223" s="13">
        <v>5228.42</v>
      </c>
      <c r="I223" s="12">
        <f t="shared" si="115"/>
        <v>58.42</v>
      </c>
      <c r="J223" s="12">
        <f>VLOOKUP(C223,[10]补收!$G$2454:$H$2869,2,0)</f>
        <v>14.64</v>
      </c>
      <c r="K223" s="11">
        <f t="shared" si="122"/>
        <v>486.728</v>
      </c>
      <c r="L223" s="11">
        <f t="shared" si="123"/>
        <v>21.301</v>
      </c>
      <c r="M223" s="13">
        <f t="shared" si="124"/>
        <v>444.42</v>
      </c>
      <c r="N223" s="13"/>
      <c r="O223" s="13">
        <f t="shared" si="125"/>
        <v>1025.509</v>
      </c>
      <c r="P223" s="11">
        <v>0</v>
      </c>
      <c r="Q223" s="11">
        <f t="shared" si="126"/>
        <v>243.36</v>
      </c>
      <c r="R223" s="11">
        <f t="shared" si="127"/>
        <v>9.13</v>
      </c>
      <c r="S223" s="13">
        <f t="shared" si="128"/>
        <v>104.57</v>
      </c>
      <c r="T223" s="13"/>
      <c r="U223" s="11">
        <f t="shared" si="129"/>
        <v>357.06</v>
      </c>
      <c r="V223" s="11">
        <f t="shared" si="130"/>
        <v>1382.569</v>
      </c>
      <c r="W223" s="11"/>
      <c r="Y223" s="2" t="e">
        <f>VLOOKUP(D223,'[4]2021.05'!$E$5:$F$203,2,0)</f>
        <v>#N/A</v>
      </c>
      <c r="Z223" s="2">
        <f t="shared" si="131"/>
        <v>486.728</v>
      </c>
      <c r="AA223" s="2">
        <f t="shared" si="132"/>
        <v>0</v>
      </c>
      <c r="AB223" s="2">
        <f t="shared" si="133"/>
        <v>243.36</v>
      </c>
      <c r="AC223" s="35" t="str">
        <f>VLOOKUP(C223,[7]export!$B$1:$I$388,8,0)</f>
        <v>243.36</v>
      </c>
      <c r="AD223" s="2">
        <f>VLOOKUP(C223,[8]Sheet1!$B$1:$K$500,9,0)</f>
        <v>9.13</v>
      </c>
      <c r="AE223" s="2">
        <f t="shared" si="134"/>
        <v>0</v>
      </c>
      <c r="AF223" s="2">
        <f>VLOOKUP(C223,'2021.06'!$C$2:$M$500,9,0)</f>
        <v>424.17</v>
      </c>
      <c r="AG223" s="2">
        <f>VLOOKUP(D223,'2021.07'!$D$2:$M$435,7,0)</f>
        <v>21.301</v>
      </c>
      <c r="AH223" s="2">
        <f t="shared" si="135"/>
        <v>0</v>
      </c>
      <c r="AJ223" s="2" t="str">
        <f>VLOOKUP(D223,[9]Sheet1!$C$1:$H$500,6,0)</f>
        <v>正常应缴</v>
      </c>
    </row>
    <row r="224" ht="20" customHeight="1" spans="1:36">
      <c r="A224" s="10">
        <f t="shared" si="121"/>
        <v>221</v>
      </c>
      <c r="B224" s="15"/>
      <c r="C224" s="11" t="s">
        <v>883</v>
      </c>
      <c r="D224" s="213" t="s">
        <v>884</v>
      </c>
      <c r="E224" s="12">
        <v>3245.4</v>
      </c>
      <c r="F224" s="17">
        <v>3042.05</v>
      </c>
      <c r="G224" s="11">
        <v>3043</v>
      </c>
      <c r="H224" s="13">
        <v>5228.42</v>
      </c>
      <c r="I224" s="12">
        <f t="shared" si="115"/>
        <v>58.42</v>
      </c>
      <c r="J224" s="12">
        <f>VLOOKUP(C224,[10]补收!$G$2454:$H$2869,2,0)</f>
        <v>14.64</v>
      </c>
      <c r="K224" s="11">
        <f t="shared" si="122"/>
        <v>486.728</v>
      </c>
      <c r="L224" s="11">
        <f t="shared" si="123"/>
        <v>21.301</v>
      </c>
      <c r="M224" s="13">
        <f t="shared" si="124"/>
        <v>444.42</v>
      </c>
      <c r="N224" s="13"/>
      <c r="O224" s="13">
        <f t="shared" si="125"/>
        <v>1025.509</v>
      </c>
      <c r="P224" s="11">
        <v>0</v>
      </c>
      <c r="Q224" s="11">
        <f t="shared" si="126"/>
        <v>243.36</v>
      </c>
      <c r="R224" s="11">
        <f t="shared" si="127"/>
        <v>9.13</v>
      </c>
      <c r="S224" s="13">
        <f t="shared" si="128"/>
        <v>104.57</v>
      </c>
      <c r="T224" s="13"/>
      <c r="U224" s="11">
        <f t="shared" si="129"/>
        <v>357.06</v>
      </c>
      <c r="V224" s="11">
        <f t="shared" si="130"/>
        <v>1382.569</v>
      </c>
      <c r="W224" s="11"/>
      <c r="Y224" s="2" t="e">
        <f>VLOOKUP(D224,'[4]2021.05'!$E$5:$F$203,2,0)</f>
        <v>#N/A</v>
      </c>
      <c r="Z224" s="2">
        <f t="shared" si="131"/>
        <v>486.728</v>
      </c>
      <c r="AA224" s="2">
        <f t="shared" si="132"/>
        <v>0</v>
      </c>
      <c r="AB224" s="2">
        <f t="shared" si="133"/>
        <v>243.36</v>
      </c>
      <c r="AC224" s="35" t="str">
        <f>VLOOKUP(C224,[7]export!$B$1:$I$388,8,0)</f>
        <v>243.36</v>
      </c>
      <c r="AD224" s="2">
        <f>VLOOKUP(C224,[8]Sheet1!$B$1:$K$500,9,0)</f>
        <v>9.13</v>
      </c>
      <c r="AE224" s="2">
        <f t="shared" si="134"/>
        <v>0</v>
      </c>
      <c r="AF224" s="2">
        <f>VLOOKUP(C224,'2021.06'!$C$2:$M$500,9,0)</f>
        <v>424.17</v>
      </c>
      <c r="AG224" s="2">
        <f>VLOOKUP(D224,'2021.07'!$D$2:$M$435,7,0)</f>
        <v>21.301</v>
      </c>
      <c r="AH224" s="2">
        <f t="shared" si="135"/>
        <v>0</v>
      </c>
      <c r="AJ224" s="2" t="str">
        <f>VLOOKUP(D224,[9]Sheet1!$C$1:$H$500,6,0)</f>
        <v>正常应缴</v>
      </c>
    </row>
    <row r="225" ht="20" customHeight="1" spans="1:36">
      <c r="A225" s="10">
        <f t="shared" si="121"/>
        <v>222</v>
      </c>
      <c r="B225" s="15"/>
      <c r="C225" s="11" t="s">
        <v>885</v>
      </c>
      <c r="D225" s="11" t="s">
        <v>886</v>
      </c>
      <c r="E225" s="12">
        <v>3245.4</v>
      </c>
      <c r="F225" s="17">
        <v>3042.05</v>
      </c>
      <c r="G225" s="11">
        <v>3043</v>
      </c>
      <c r="H225" s="13">
        <v>0</v>
      </c>
      <c r="I225" s="12">
        <f t="shared" si="115"/>
        <v>58.42</v>
      </c>
      <c r="J225" s="12">
        <f>VLOOKUP(C225,[10]补收!$G$2454:$H$2869,2,0)</f>
        <v>14.64</v>
      </c>
      <c r="K225" s="11">
        <f t="shared" si="122"/>
        <v>486.728</v>
      </c>
      <c r="L225" s="11">
        <f t="shared" si="123"/>
        <v>21.301</v>
      </c>
      <c r="M225" s="13">
        <f t="shared" si="124"/>
        <v>0</v>
      </c>
      <c r="N225" s="13"/>
      <c r="O225" s="13">
        <f t="shared" si="125"/>
        <v>581.089</v>
      </c>
      <c r="P225" s="11">
        <v>0</v>
      </c>
      <c r="Q225" s="11">
        <f t="shared" si="126"/>
        <v>243.36</v>
      </c>
      <c r="R225" s="11">
        <f t="shared" si="127"/>
        <v>9.13</v>
      </c>
      <c r="S225" s="13">
        <f t="shared" si="128"/>
        <v>0</v>
      </c>
      <c r="T225" s="13"/>
      <c r="U225" s="11">
        <f t="shared" si="129"/>
        <v>252.49</v>
      </c>
      <c r="V225" s="11">
        <f t="shared" si="130"/>
        <v>833.579</v>
      </c>
      <c r="W225" s="11"/>
      <c r="Y225" s="2" t="e">
        <f>VLOOKUP(D225,'[4]2021.05'!$E$5:$F$203,2,0)</f>
        <v>#N/A</v>
      </c>
      <c r="Z225" s="2">
        <f t="shared" si="131"/>
        <v>486.728</v>
      </c>
      <c r="AA225" s="2">
        <f t="shared" si="132"/>
        <v>0</v>
      </c>
      <c r="AB225" s="2">
        <f t="shared" si="133"/>
        <v>243.36</v>
      </c>
      <c r="AC225" s="35" t="str">
        <f>VLOOKUP(C225,[7]export!$B$1:$I$388,8,0)</f>
        <v>243.36</v>
      </c>
      <c r="AD225" s="2">
        <f>VLOOKUP(C225,[8]Sheet1!$B$1:$K$500,9,0)</f>
        <v>9.13</v>
      </c>
      <c r="AE225" s="2">
        <f t="shared" si="134"/>
        <v>0</v>
      </c>
      <c r="AF225" s="2">
        <f>VLOOKUP(C225,'2021.06'!$C$2:$M$500,9,0)</f>
        <v>0</v>
      </c>
      <c r="AG225" s="2">
        <f>VLOOKUP(D225,'2021.07'!$D$2:$M$435,7,0)</f>
        <v>21.301</v>
      </c>
      <c r="AH225" s="2">
        <f t="shared" si="135"/>
        <v>0</v>
      </c>
      <c r="AJ225" s="2" t="str">
        <f>VLOOKUP(D225,[9]Sheet1!$C$1:$H$500,6,0)</f>
        <v>正常应缴</v>
      </c>
    </row>
    <row r="226" ht="20" customHeight="1" spans="1:36">
      <c r="A226" s="10">
        <f t="shared" si="121"/>
        <v>223</v>
      </c>
      <c r="B226" s="15"/>
      <c r="C226" s="29" t="s">
        <v>965</v>
      </c>
      <c r="D226" s="29" t="s">
        <v>966</v>
      </c>
      <c r="E226" s="12">
        <v>3245.4</v>
      </c>
      <c r="F226" s="17">
        <v>3042.05</v>
      </c>
      <c r="G226" s="11">
        <v>3043</v>
      </c>
      <c r="H226" s="13">
        <v>5228.42</v>
      </c>
      <c r="I226" s="12">
        <f t="shared" si="115"/>
        <v>58.42</v>
      </c>
      <c r="J226" s="12">
        <f>VLOOKUP(C226,[10]补收!$G$2454:$H$2869,2,0)</f>
        <v>10.98</v>
      </c>
      <c r="K226" s="11">
        <f t="shared" si="122"/>
        <v>486.728</v>
      </c>
      <c r="L226" s="11">
        <f t="shared" si="123"/>
        <v>21.301</v>
      </c>
      <c r="M226" s="13">
        <f t="shared" si="124"/>
        <v>444.42</v>
      </c>
      <c r="N226" s="13"/>
      <c r="O226" s="13">
        <f t="shared" si="125"/>
        <v>1021.849</v>
      </c>
      <c r="P226" s="11">
        <v>0</v>
      </c>
      <c r="Q226" s="11">
        <f t="shared" si="126"/>
        <v>243.36</v>
      </c>
      <c r="R226" s="11">
        <f t="shared" si="127"/>
        <v>9.13</v>
      </c>
      <c r="S226" s="13">
        <f t="shared" si="128"/>
        <v>104.57</v>
      </c>
      <c r="T226" s="13"/>
      <c r="U226" s="11">
        <f t="shared" si="129"/>
        <v>357.06</v>
      </c>
      <c r="V226" s="11">
        <f t="shared" si="130"/>
        <v>1378.909</v>
      </c>
      <c r="Z226" s="2">
        <f t="shared" si="131"/>
        <v>486.728</v>
      </c>
      <c r="AA226" s="2">
        <f t="shared" si="132"/>
        <v>0</v>
      </c>
      <c r="AB226" s="2">
        <f t="shared" si="133"/>
        <v>243.36</v>
      </c>
      <c r="AC226" s="35" t="str">
        <f>VLOOKUP(C226,[7]export!$B$1:$I$388,8,0)</f>
        <v>243.36</v>
      </c>
      <c r="AD226" s="2">
        <f>VLOOKUP(C226,[8]Sheet1!$B$1:$K$500,9,0)</f>
        <v>9.13</v>
      </c>
      <c r="AE226" s="2">
        <f t="shared" si="134"/>
        <v>0</v>
      </c>
      <c r="AF226" s="2">
        <f>VLOOKUP(C226,'2021.06'!$C$2:$M$500,9,0)</f>
        <v>424.17</v>
      </c>
      <c r="AG226" s="2">
        <f>VLOOKUP(D226,'2021.07'!$D$2:$M$435,7,0)</f>
        <v>21.301</v>
      </c>
      <c r="AH226" s="2">
        <f t="shared" si="135"/>
        <v>0</v>
      </c>
      <c r="AJ226" s="2" t="str">
        <f>VLOOKUP(D226,[9]Sheet1!$C$1:$H$500,6,0)</f>
        <v>正常应缴</v>
      </c>
    </row>
    <row r="227" ht="20" customHeight="1" spans="1:36">
      <c r="A227" s="10">
        <f t="shared" si="121"/>
        <v>224</v>
      </c>
      <c r="B227" s="15"/>
      <c r="C227" s="29" t="s">
        <v>967</v>
      </c>
      <c r="D227" s="29" t="s">
        <v>968</v>
      </c>
      <c r="E227" s="12">
        <v>3245.4</v>
      </c>
      <c r="F227" s="17">
        <v>3042.05</v>
      </c>
      <c r="G227" s="11">
        <v>3043</v>
      </c>
      <c r="H227" s="13">
        <v>5228.42</v>
      </c>
      <c r="I227" s="12">
        <f t="shared" si="115"/>
        <v>58.42</v>
      </c>
      <c r="J227" s="12">
        <f>VLOOKUP(C227,[10]补收!$G$2454:$H$2869,2,0)</f>
        <v>10.98</v>
      </c>
      <c r="K227" s="11">
        <f t="shared" si="122"/>
        <v>486.728</v>
      </c>
      <c r="L227" s="11">
        <f t="shared" si="123"/>
        <v>21.301</v>
      </c>
      <c r="M227" s="13">
        <f t="shared" si="124"/>
        <v>444.42</v>
      </c>
      <c r="N227" s="13"/>
      <c r="O227" s="13">
        <f t="shared" si="125"/>
        <v>1021.849</v>
      </c>
      <c r="P227" s="11">
        <v>0</v>
      </c>
      <c r="Q227" s="11">
        <f t="shared" si="126"/>
        <v>243.36</v>
      </c>
      <c r="R227" s="11">
        <f t="shared" si="127"/>
        <v>9.13</v>
      </c>
      <c r="S227" s="13">
        <f t="shared" si="128"/>
        <v>104.57</v>
      </c>
      <c r="T227" s="13"/>
      <c r="U227" s="11">
        <f t="shared" si="129"/>
        <v>357.06</v>
      </c>
      <c r="V227" s="11">
        <f t="shared" si="130"/>
        <v>1378.909</v>
      </c>
      <c r="Z227" s="2">
        <f t="shared" si="131"/>
        <v>486.728</v>
      </c>
      <c r="AA227" s="2">
        <f t="shared" si="132"/>
        <v>0</v>
      </c>
      <c r="AB227" s="2">
        <f t="shared" si="133"/>
        <v>243.36</v>
      </c>
      <c r="AC227" s="35" t="str">
        <f>VLOOKUP(C227,[7]export!$B$1:$I$388,8,0)</f>
        <v>243.36</v>
      </c>
      <c r="AD227" s="2">
        <f>VLOOKUP(C227,[8]Sheet1!$B$1:$K$500,9,0)</f>
        <v>9.13</v>
      </c>
      <c r="AE227" s="2">
        <f t="shared" si="134"/>
        <v>0</v>
      </c>
      <c r="AF227" s="2">
        <f>VLOOKUP(C227,'2021.06'!$C$2:$M$500,9,0)</f>
        <v>424.17</v>
      </c>
      <c r="AG227" s="2">
        <f>VLOOKUP(D227,'2021.07'!$D$2:$M$435,7,0)</f>
        <v>21.301</v>
      </c>
      <c r="AH227" s="2">
        <f t="shared" si="135"/>
        <v>0</v>
      </c>
      <c r="AJ227" s="2" t="str">
        <f>VLOOKUP(D227,[9]Sheet1!$C$1:$H$500,6,0)</f>
        <v>正常应缴</v>
      </c>
    </row>
    <row r="228" ht="20" customHeight="1" spans="1:36">
      <c r="A228" s="10">
        <f t="shared" si="121"/>
        <v>225</v>
      </c>
      <c r="B228" s="15"/>
      <c r="C228" s="29" t="s">
        <v>977</v>
      </c>
      <c r="D228" s="29" t="s">
        <v>978</v>
      </c>
      <c r="E228" s="12">
        <v>3245.4</v>
      </c>
      <c r="F228" s="17">
        <v>3042.05</v>
      </c>
      <c r="G228" s="11">
        <v>3043</v>
      </c>
      <c r="H228" s="13">
        <v>0</v>
      </c>
      <c r="I228" s="12">
        <f t="shared" si="115"/>
        <v>58.42</v>
      </c>
      <c r="J228" s="12">
        <f>VLOOKUP(C228,[10]补收!$G$2454:$H$2869,2,0)</f>
        <v>10.98</v>
      </c>
      <c r="K228" s="11">
        <v>0</v>
      </c>
      <c r="L228" s="11">
        <v>0</v>
      </c>
      <c r="M228" s="11">
        <v>0</v>
      </c>
      <c r="N228" s="11"/>
      <c r="O228" s="13">
        <f t="shared" si="125"/>
        <v>69.4</v>
      </c>
      <c r="P228" s="11">
        <v>0</v>
      </c>
      <c r="Q228" s="11">
        <v>0</v>
      </c>
      <c r="R228" s="11">
        <v>0</v>
      </c>
      <c r="S228" s="11">
        <v>0</v>
      </c>
      <c r="T228" s="11"/>
      <c r="U228" s="11">
        <f t="shared" si="129"/>
        <v>0</v>
      </c>
      <c r="V228" s="11">
        <f t="shared" si="130"/>
        <v>69.4</v>
      </c>
      <c r="AA228" s="2" t="e">
        <f>VLOOKUP(C228,'[5]6月养老保险明细导'!$B$1:$R$500,17,0)</f>
        <v>#N/A</v>
      </c>
      <c r="AB228" s="2" t="e">
        <f t="shared" si="133"/>
        <v>#N/A</v>
      </c>
      <c r="AC228" s="35" t="e">
        <f>VLOOKUP(C228,[7]export!$B$1:$I$388,8,0)</f>
        <v>#N/A</v>
      </c>
      <c r="AD228" s="2" t="e">
        <f>VLOOKUP(C228,[8]Sheet1!$B$1:$K$500,9,0)</f>
        <v>#N/A</v>
      </c>
      <c r="AE228" s="2" t="e">
        <f t="shared" si="134"/>
        <v>#N/A</v>
      </c>
      <c r="AF228" s="2">
        <f>VLOOKUP(C228,'2021.06'!$C$2:$M$500,9,0)</f>
        <v>0</v>
      </c>
      <c r="AG228" s="2">
        <f>VLOOKUP(D228,'2021.07'!$D$2:$M$435,7,0)</f>
        <v>0</v>
      </c>
      <c r="AH228" s="2">
        <f t="shared" si="135"/>
        <v>0</v>
      </c>
      <c r="AJ228" s="2" t="e">
        <f>VLOOKUP(D228,[9]Sheet1!$C$1:$H$500,6,0)</f>
        <v>#N/A</v>
      </c>
    </row>
    <row r="229" ht="20" customHeight="1" spans="1:36">
      <c r="A229" s="10">
        <f t="shared" si="121"/>
        <v>226</v>
      </c>
      <c r="B229" s="15"/>
      <c r="C229" s="29" t="s">
        <v>979</v>
      </c>
      <c r="D229" s="29" t="s">
        <v>980</v>
      </c>
      <c r="E229" s="12">
        <v>3245.4</v>
      </c>
      <c r="F229" s="17">
        <v>3042.05</v>
      </c>
      <c r="G229" s="11">
        <v>3043</v>
      </c>
      <c r="H229" s="13">
        <v>0</v>
      </c>
      <c r="I229" s="12">
        <f t="shared" si="115"/>
        <v>58.42</v>
      </c>
      <c r="J229" s="12">
        <f>VLOOKUP(C229,[10]补收!$G$2454:$H$2869,2,0)</f>
        <v>10.98</v>
      </c>
      <c r="K229" s="11">
        <v>0</v>
      </c>
      <c r="L229" s="11">
        <v>0</v>
      </c>
      <c r="M229" s="11">
        <v>0</v>
      </c>
      <c r="N229" s="11"/>
      <c r="O229" s="13">
        <f t="shared" si="125"/>
        <v>69.4</v>
      </c>
      <c r="P229" s="11">
        <v>0</v>
      </c>
      <c r="Q229" s="11">
        <v>0</v>
      </c>
      <c r="R229" s="11">
        <v>0</v>
      </c>
      <c r="S229" s="11">
        <v>0</v>
      </c>
      <c r="T229" s="11"/>
      <c r="U229" s="11">
        <f t="shared" si="129"/>
        <v>0</v>
      </c>
      <c r="V229" s="11">
        <f t="shared" si="130"/>
        <v>69.4</v>
      </c>
      <c r="AA229" s="2" t="e">
        <f>VLOOKUP(C229,'[5]6月养老保险明细导'!$B$1:$R$500,17,0)</f>
        <v>#N/A</v>
      </c>
      <c r="AB229" s="2" t="e">
        <f t="shared" si="133"/>
        <v>#N/A</v>
      </c>
      <c r="AC229" s="35" t="e">
        <f>VLOOKUP(C229,[7]export!$B$1:$I$388,8,0)</f>
        <v>#N/A</v>
      </c>
      <c r="AD229" s="2" t="e">
        <f>VLOOKUP(C229,[8]Sheet1!$B$1:$K$500,9,0)</f>
        <v>#N/A</v>
      </c>
      <c r="AE229" s="2" t="e">
        <f t="shared" si="134"/>
        <v>#N/A</v>
      </c>
      <c r="AF229" s="2">
        <f>VLOOKUP(C229,'2021.06'!$C$2:$M$500,9,0)</f>
        <v>0</v>
      </c>
      <c r="AG229" s="2">
        <f>VLOOKUP(D229,'2021.07'!$D$2:$M$435,7,0)</f>
        <v>0</v>
      </c>
      <c r="AH229" s="2">
        <f t="shared" si="135"/>
        <v>0</v>
      </c>
      <c r="AJ229" s="2" t="e">
        <f>VLOOKUP(D229,[9]Sheet1!$C$1:$H$500,6,0)</f>
        <v>#N/A</v>
      </c>
    </row>
    <row r="230" ht="20" customHeight="1" spans="1:36">
      <c r="A230" s="10">
        <f t="shared" si="121"/>
        <v>227</v>
      </c>
      <c r="B230" s="15"/>
      <c r="C230" s="29" t="s">
        <v>981</v>
      </c>
      <c r="D230" s="29" t="s">
        <v>982</v>
      </c>
      <c r="E230" s="12">
        <v>3245.4</v>
      </c>
      <c r="F230" s="17">
        <v>3042.05</v>
      </c>
      <c r="G230" s="11">
        <v>3043</v>
      </c>
      <c r="H230" s="13">
        <v>0</v>
      </c>
      <c r="I230" s="12">
        <f t="shared" si="115"/>
        <v>58.42</v>
      </c>
      <c r="J230" s="12">
        <f>VLOOKUP(C230,[10]补收!$G$2454:$H$2869,2,0)</f>
        <v>10.98</v>
      </c>
      <c r="K230" s="11">
        <v>0</v>
      </c>
      <c r="L230" s="11">
        <v>0</v>
      </c>
      <c r="M230" s="11">
        <v>0</v>
      </c>
      <c r="N230" s="11"/>
      <c r="O230" s="13">
        <f t="shared" si="125"/>
        <v>69.4</v>
      </c>
      <c r="P230" s="11">
        <v>0</v>
      </c>
      <c r="Q230" s="11">
        <v>0</v>
      </c>
      <c r="R230" s="11">
        <v>0</v>
      </c>
      <c r="S230" s="11">
        <v>0</v>
      </c>
      <c r="T230" s="11"/>
      <c r="U230" s="11">
        <f t="shared" si="129"/>
        <v>0</v>
      </c>
      <c r="V230" s="11">
        <f t="shared" si="130"/>
        <v>69.4</v>
      </c>
      <c r="AA230" s="2" t="e">
        <f>VLOOKUP(C230,'[5]6月养老保险明细导'!$B$1:$R$500,17,0)</f>
        <v>#N/A</v>
      </c>
      <c r="AB230" s="2" t="e">
        <f t="shared" si="133"/>
        <v>#N/A</v>
      </c>
      <c r="AC230" s="35" t="e">
        <f>VLOOKUP(C230,[7]export!$B$1:$I$388,8,0)</f>
        <v>#N/A</v>
      </c>
      <c r="AD230" s="2" t="e">
        <f>VLOOKUP(C230,[8]Sheet1!$B$1:$K$500,9,0)</f>
        <v>#N/A</v>
      </c>
      <c r="AE230" s="2" t="e">
        <f t="shared" si="134"/>
        <v>#N/A</v>
      </c>
      <c r="AF230" s="2">
        <f>VLOOKUP(C230,'2021.06'!$C$2:$M$500,9,0)</f>
        <v>0</v>
      </c>
      <c r="AG230" s="2">
        <f>VLOOKUP(D230,'2021.07'!$D$2:$M$435,7,0)</f>
        <v>0</v>
      </c>
      <c r="AH230" s="2">
        <f t="shared" si="135"/>
        <v>0</v>
      </c>
      <c r="AJ230" s="2" t="e">
        <f>VLOOKUP(D230,[9]Sheet1!$C$1:$H$500,6,0)</f>
        <v>#N/A</v>
      </c>
    </row>
    <row r="231" ht="20" customHeight="1" spans="1:36">
      <c r="A231" s="10">
        <f t="shared" si="121"/>
        <v>228</v>
      </c>
      <c r="B231" s="15"/>
      <c r="C231" s="29" t="s">
        <v>985</v>
      </c>
      <c r="D231" s="29" t="s">
        <v>986</v>
      </c>
      <c r="E231" s="12">
        <v>3245.4</v>
      </c>
      <c r="F231" s="17">
        <v>3042.05</v>
      </c>
      <c r="G231" s="11">
        <v>3043</v>
      </c>
      <c r="H231" s="13">
        <v>0</v>
      </c>
      <c r="I231" s="12">
        <f t="shared" si="115"/>
        <v>58.42</v>
      </c>
      <c r="J231" s="12">
        <f>VLOOKUP(C231,[10]补收!$G$2454:$H$2869,2,0)</f>
        <v>10.98</v>
      </c>
      <c r="K231" s="11">
        <v>0</v>
      </c>
      <c r="L231" s="11">
        <v>0</v>
      </c>
      <c r="M231" s="11">
        <v>0</v>
      </c>
      <c r="N231" s="11"/>
      <c r="O231" s="13">
        <f t="shared" si="125"/>
        <v>69.4</v>
      </c>
      <c r="P231" s="11">
        <v>0</v>
      </c>
      <c r="Q231" s="11">
        <v>0</v>
      </c>
      <c r="R231" s="11">
        <v>0</v>
      </c>
      <c r="S231" s="11">
        <v>0</v>
      </c>
      <c r="T231" s="11"/>
      <c r="U231" s="11">
        <f t="shared" si="129"/>
        <v>0</v>
      </c>
      <c r="V231" s="11">
        <f t="shared" si="130"/>
        <v>69.4</v>
      </c>
      <c r="AA231" s="2" t="e">
        <f>VLOOKUP(C231,'[5]6月养老保险明细导'!$B$1:$R$500,17,0)</f>
        <v>#N/A</v>
      </c>
      <c r="AB231" s="2" t="e">
        <f t="shared" si="133"/>
        <v>#N/A</v>
      </c>
      <c r="AC231" s="35" t="e">
        <f>VLOOKUP(C231,[7]export!$B$1:$I$388,8,0)</f>
        <v>#N/A</v>
      </c>
      <c r="AD231" s="2" t="e">
        <f>VLOOKUP(C231,[8]Sheet1!$B$1:$K$500,9,0)</f>
        <v>#N/A</v>
      </c>
      <c r="AE231" s="2" t="e">
        <f t="shared" si="134"/>
        <v>#N/A</v>
      </c>
      <c r="AF231" s="2">
        <f>VLOOKUP(C231,'2021.06'!$C$2:$M$500,9,0)</f>
        <v>0</v>
      </c>
      <c r="AG231" s="2">
        <f>VLOOKUP(D231,'2021.07'!$D$2:$M$435,7,0)</f>
        <v>0</v>
      </c>
      <c r="AH231" s="2">
        <f t="shared" si="135"/>
        <v>0</v>
      </c>
      <c r="AJ231" s="2" t="e">
        <f>VLOOKUP(D231,[9]Sheet1!$C$1:$H$500,6,0)</f>
        <v>#N/A</v>
      </c>
    </row>
    <row r="232" ht="20" customHeight="1" spans="1:36">
      <c r="A232" s="10">
        <f t="shared" si="121"/>
        <v>229</v>
      </c>
      <c r="B232" s="15"/>
      <c r="C232" s="30" t="s">
        <v>1121</v>
      </c>
      <c r="D232" s="30" t="s">
        <v>1122</v>
      </c>
      <c r="E232" s="12">
        <v>3245.4</v>
      </c>
      <c r="F232" s="17">
        <v>3042.05</v>
      </c>
      <c r="G232" s="11">
        <v>3043</v>
      </c>
      <c r="H232" s="13">
        <v>5228.42</v>
      </c>
      <c r="I232" s="12">
        <f t="shared" si="115"/>
        <v>58.42</v>
      </c>
      <c r="J232" s="12">
        <f>VLOOKUP(C232,[10]补收!$G$2454:$H$2869,2,0)</f>
        <v>7.32</v>
      </c>
      <c r="K232" s="11">
        <f t="shared" ref="K232:K247" si="136">F232*0.16</f>
        <v>486.728</v>
      </c>
      <c r="L232" s="11">
        <f t="shared" ref="L232:L247" si="137">G232*0.007</f>
        <v>21.301</v>
      </c>
      <c r="M232" s="13">
        <f t="shared" ref="M232:M250" si="138">ROUND(H232*0.085,2)</f>
        <v>444.42</v>
      </c>
      <c r="N232" s="13"/>
      <c r="O232" s="13">
        <f t="shared" si="125"/>
        <v>1018.189</v>
      </c>
      <c r="P232" s="11">
        <v>0</v>
      </c>
      <c r="Q232" s="11">
        <f t="shared" ref="Q232:Q247" si="139">ROUND(F232*0.08,2)</f>
        <v>243.36</v>
      </c>
      <c r="R232" s="11">
        <f t="shared" ref="R232:R247" si="140">ROUND(G232*0.003,2)</f>
        <v>9.13</v>
      </c>
      <c r="S232" s="13">
        <f t="shared" ref="S232:S246" si="141">ROUND(H232*0.02,2)</f>
        <v>104.57</v>
      </c>
      <c r="T232" s="13"/>
      <c r="U232" s="11">
        <f t="shared" si="129"/>
        <v>357.06</v>
      </c>
      <c r="V232" s="11">
        <f t="shared" si="130"/>
        <v>1375.249</v>
      </c>
      <c r="Z232" s="2">
        <f t="shared" ref="Z232:Z247" si="142">K232*1</f>
        <v>486.728</v>
      </c>
      <c r="AA232" s="2">
        <f t="shared" ref="AA232:AA247" si="143">K232-Z232</f>
        <v>0</v>
      </c>
      <c r="AC232" s="35" t="str">
        <f>VLOOKUP(C232,[7]export!$B$1:$I$388,8,0)</f>
        <v>243.36</v>
      </c>
      <c r="AD232" s="2">
        <f>VLOOKUP(C232,[8]Sheet1!$B$1:$K$500,9,0)</f>
        <v>9.13</v>
      </c>
      <c r="AE232" s="2">
        <f t="shared" si="134"/>
        <v>0</v>
      </c>
      <c r="AF232" s="2" t="e">
        <f>VLOOKUP(C232,'2021.06'!$C$2:$M$500,9,0)</f>
        <v>#N/A</v>
      </c>
      <c r="AG232" s="2">
        <f>VLOOKUP(D232,'2021.07'!$D$2:$M$435,7,0)</f>
        <v>21.301</v>
      </c>
      <c r="AH232" s="2">
        <f t="shared" si="135"/>
        <v>0</v>
      </c>
      <c r="AJ232" s="2" t="str">
        <f>VLOOKUP(D232,[9]Sheet1!$C$1:$H$500,6,0)</f>
        <v>正常应缴</v>
      </c>
    </row>
    <row r="233" s="1" customFormat="1" ht="20" customHeight="1" spans="1:29">
      <c r="A233" s="18"/>
      <c r="B233" s="19"/>
      <c r="C233" s="23" t="s">
        <v>1248</v>
      </c>
      <c r="D233" s="20" t="s">
        <v>1249</v>
      </c>
      <c r="E233" s="12">
        <v>3245.4</v>
      </c>
      <c r="F233" s="21"/>
      <c r="G233" s="12"/>
      <c r="H233" s="22"/>
      <c r="I233" s="12">
        <f t="shared" si="115"/>
        <v>58.42</v>
      </c>
      <c r="J233" s="12">
        <v>0</v>
      </c>
      <c r="K233" s="12"/>
      <c r="L233" s="12"/>
      <c r="M233" s="22"/>
      <c r="N233" s="22"/>
      <c r="O233" s="22"/>
      <c r="P233" s="12"/>
      <c r="Q233" s="12"/>
      <c r="R233" s="12"/>
      <c r="S233" s="22"/>
      <c r="T233" s="22"/>
      <c r="U233" s="12"/>
      <c r="V233" s="12"/>
      <c r="W233" s="5"/>
      <c r="AC233" s="36"/>
    </row>
    <row r="234" s="1" customFormat="1" ht="20" customHeight="1" spans="1:29">
      <c r="A234" s="18"/>
      <c r="B234" s="19"/>
      <c r="C234" s="23" t="s">
        <v>1250</v>
      </c>
      <c r="D234" s="20" t="s">
        <v>1251</v>
      </c>
      <c r="E234" s="12">
        <v>3245.4</v>
      </c>
      <c r="F234" s="21"/>
      <c r="G234" s="12"/>
      <c r="H234" s="22"/>
      <c r="I234" s="12">
        <f t="shared" si="115"/>
        <v>58.42</v>
      </c>
      <c r="J234" s="12">
        <v>0</v>
      </c>
      <c r="K234" s="12"/>
      <c r="L234" s="12"/>
      <c r="M234" s="22"/>
      <c r="N234" s="22"/>
      <c r="O234" s="22"/>
      <c r="P234" s="12"/>
      <c r="Q234" s="12"/>
      <c r="R234" s="12"/>
      <c r="S234" s="22"/>
      <c r="T234" s="22"/>
      <c r="U234" s="12"/>
      <c r="V234" s="12"/>
      <c r="W234" s="5"/>
      <c r="AC234" s="36"/>
    </row>
    <row r="235" s="1" customFormat="1" ht="20" customHeight="1" spans="1:29">
      <c r="A235" s="18"/>
      <c r="B235" s="19"/>
      <c r="C235" s="23" t="s">
        <v>1226</v>
      </c>
      <c r="D235" s="20" t="s">
        <v>1252</v>
      </c>
      <c r="E235" s="12">
        <v>3245.4</v>
      </c>
      <c r="F235" s="21"/>
      <c r="G235" s="12"/>
      <c r="H235" s="22"/>
      <c r="I235" s="12">
        <f t="shared" si="115"/>
        <v>58.42</v>
      </c>
      <c r="J235" s="12">
        <v>0</v>
      </c>
      <c r="K235" s="12"/>
      <c r="L235" s="12"/>
      <c r="M235" s="22"/>
      <c r="N235" s="22"/>
      <c r="O235" s="22"/>
      <c r="P235" s="12"/>
      <c r="Q235" s="12"/>
      <c r="R235" s="12"/>
      <c r="S235" s="22"/>
      <c r="T235" s="22"/>
      <c r="U235" s="12"/>
      <c r="V235" s="12"/>
      <c r="W235" s="5"/>
      <c r="AC235" s="36"/>
    </row>
    <row r="236" ht="20" customHeight="1" spans="1:36">
      <c r="A236" s="10">
        <f t="shared" ref="A236:A248" si="144">ROW()-3</f>
        <v>233</v>
      </c>
      <c r="B236" s="11" t="s">
        <v>426</v>
      </c>
      <c r="C236" s="11" t="s">
        <v>427</v>
      </c>
      <c r="D236" s="11" t="s">
        <v>428</v>
      </c>
      <c r="E236" s="12">
        <v>3245.4</v>
      </c>
      <c r="F236" s="11">
        <v>2836.2</v>
      </c>
      <c r="G236" s="11">
        <v>2837</v>
      </c>
      <c r="H236" s="13">
        <v>5228.42</v>
      </c>
      <c r="I236" s="12">
        <f t="shared" si="115"/>
        <v>58.42</v>
      </c>
      <c r="J236" s="12">
        <f>VLOOKUP(C236,[10]补收!$G$2454:$H$2869,2,0)</f>
        <v>58.96</v>
      </c>
      <c r="K236" s="11">
        <f t="shared" si="136"/>
        <v>453.792</v>
      </c>
      <c r="L236" s="11">
        <f t="shared" si="137"/>
        <v>19.859</v>
      </c>
      <c r="M236" s="13">
        <f t="shared" si="138"/>
        <v>444.42</v>
      </c>
      <c r="N236" s="13"/>
      <c r="O236" s="13">
        <f t="shared" ref="O236:O251" si="145">SUM(I236:N236)</f>
        <v>1035.451</v>
      </c>
      <c r="P236" s="11">
        <v>0</v>
      </c>
      <c r="Q236" s="11">
        <f t="shared" si="139"/>
        <v>226.9</v>
      </c>
      <c r="R236" s="11">
        <f t="shared" si="140"/>
        <v>8.51</v>
      </c>
      <c r="S236" s="13">
        <f t="shared" si="141"/>
        <v>104.57</v>
      </c>
      <c r="T236" s="13"/>
      <c r="U236" s="11">
        <f t="shared" ref="U236:U251" si="146">SUM(P236:T236)</f>
        <v>339.98</v>
      </c>
      <c r="V236" s="11">
        <f t="shared" ref="V236:V251" si="147">O236+U236</f>
        <v>1375.431</v>
      </c>
      <c r="W236" s="11"/>
      <c r="X236" s="2" t="str">
        <f>VLOOKUP(D236,[3]汇总!I$2:J$326,2,0)</f>
        <v>√</v>
      </c>
      <c r="Y236" s="2">
        <f>VLOOKUP(D236,'[4]2021.05'!$E$5:$F$203,2,0)</f>
        <v>1790</v>
      </c>
      <c r="Z236" s="2">
        <f t="shared" si="142"/>
        <v>453.792</v>
      </c>
      <c r="AA236" s="2">
        <f t="shared" si="143"/>
        <v>0</v>
      </c>
      <c r="AB236" s="2">
        <f t="shared" ref="AB236:AB248" si="148">Q236-AA236</f>
        <v>226.9</v>
      </c>
      <c r="AC236" s="35" t="str">
        <f>VLOOKUP(C236,[7]export!$B$1:$I$388,8,0)</f>
        <v>226.9</v>
      </c>
      <c r="AD236" s="2">
        <f>VLOOKUP(C236,[8]Sheet1!$B$1:$K$500,9,0)</f>
        <v>8.51</v>
      </c>
      <c r="AE236" s="2">
        <f t="shared" ref="AE236:AE249" si="149">R236-AD236</f>
        <v>0</v>
      </c>
      <c r="AF236" s="2">
        <f>VLOOKUP(C236,'2021.06'!$C$2:$M$500,9,0)</f>
        <v>424.17</v>
      </c>
      <c r="AG236" s="2">
        <f>VLOOKUP(D236,'2021.07'!$D$2:$M$435,7,0)</f>
        <v>19.859</v>
      </c>
      <c r="AH236" s="2">
        <f t="shared" ref="AH236:AH250" si="150">AG236-L236</f>
        <v>0</v>
      </c>
      <c r="AJ236" s="2" t="str">
        <f>VLOOKUP(D236,[9]Sheet1!$C$1:$H$500,6,0)</f>
        <v>正常应缴</v>
      </c>
    </row>
    <row r="237" ht="20" customHeight="1" spans="1:36">
      <c r="A237" s="10">
        <f t="shared" si="144"/>
        <v>234</v>
      </c>
      <c r="B237" s="11"/>
      <c r="C237" s="11" t="s">
        <v>429</v>
      </c>
      <c r="D237" s="11" t="s">
        <v>430</v>
      </c>
      <c r="E237" s="12">
        <v>3245.4</v>
      </c>
      <c r="F237" s="11">
        <v>2836.2</v>
      </c>
      <c r="G237" s="11">
        <v>2837</v>
      </c>
      <c r="H237" s="13">
        <v>5228.42</v>
      </c>
      <c r="I237" s="12">
        <f t="shared" si="115"/>
        <v>58.42</v>
      </c>
      <c r="J237" s="12">
        <f>VLOOKUP(C237,[10]补收!$G$2454:$H$2869,2,0)</f>
        <v>58.96</v>
      </c>
      <c r="K237" s="11">
        <f t="shared" si="136"/>
        <v>453.792</v>
      </c>
      <c r="L237" s="11">
        <f t="shared" si="137"/>
        <v>19.859</v>
      </c>
      <c r="M237" s="13">
        <f t="shared" si="138"/>
        <v>444.42</v>
      </c>
      <c r="N237" s="13"/>
      <c r="O237" s="13">
        <f t="shared" si="145"/>
        <v>1035.451</v>
      </c>
      <c r="P237" s="11">
        <v>0</v>
      </c>
      <c r="Q237" s="11">
        <f t="shared" si="139"/>
        <v>226.9</v>
      </c>
      <c r="R237" s="11">
        <f t="shared" si="140"/>
        <v>8.51</v>
      </c>
      <c r="S237" s="13">
        <f t="shared" si="141"/>
        <v>104.57</v>
      </c>
      <c r="T237" s="13"/>
      <c r="U237" s="11">
        <f t="shared" si="146"/>
        <v>339.98</v>
      </c>
      <c r="V237" s="11">
        <f t="shared" si="147"/>
        <v>1375.431</v>
      </c>
      <c r="W237" s="11"/>
      <c r="X237" s="2" t="str">
        <f>VLOOKUP(D237,[3]汇总!I$2:J$326,2,0)</f>
        <v>√</v>
      </c>
      <c r="Y237" s="2">
        <f>VLOOKUP(D237,'[4]2021.05'!$E$5:$F$203,2,0)</f>
        <v>1790</v>
      </c>
      <c r="Z237" s="2">
        <f t="shared" si="142"/>
        <v>453.792</v>
      </c>
      <c r="AA237" s="2">
        <f t="shared" si="143"/>
        <v>0</v>
      </c>
      <c r="AB237" s="2">
        <f t="shared" si="148"/>
        <v>226.9</v>
      </c>
      <c r="AC237" s="35" t="str">
        <f>VLOOKUP(C237,[7]export!$B$1:$I$388,8,0)</f>
        <v>226.9</v>
      </c>
      <c r="AD237" s="2">
        <f>VLOOKUP(C237,[8]Sheet1!$B$1:$K$500,9,0)</f>
        <v>8.51</v>
      </c>
      <c r="AE237" s="2">
        <f t="shared" si="149"/>
        <v>0</v>
      </c>
      <c r="AF237" s="2">
        <f>VLOOKUP(C237,'2021.06'!$C$2:$M$500,9,0)</f>
        <v>424.17</v>
      </c>
      <c r="AG237" s="2">
        <f>VLOOKUP(D237,'2021.07'!$D$2:$M$435,7,0)</f>
        <v>19.859</v>
      </c>
      <c r="AH237" s="2">
        <f t="shared" si="150"/>
        <v>0</v>
      </c>
      <c r="AJ237" s="2" t="str">
        <f>VLOOKUP(D237,[9]Sheet1!$C$1:$H$500,6,0)</f>
        <v>正常应缴</v>
      </c>
    </row>
    <row r="238" ht="20" customHeight="1" spans="1:36">
      <c r="A238" s="10">
        <f t="shared" si="144"/>
        <v>235</v>
      </c>
      <c r="B238" s="11"/>
      <c r="C238" s="11" t="s">
        <v>431</v>
      </c>
      <c r="D238" s="11" t="s">
        <v>432</v>
      </c>
      <c r="E238" s="12">
        <v>3245.4</v>
      </c>
      <c r="F238" s="11">
        <v>2836.2</v>
      </c>
      <c r="G238" s="11">
        <v>2837</v>
      </c>
      <c r="H238" s="13">
        <v>5228.42</v>
      </c>
      <c r="I238" s="12">
        <f t="shared" si="115"/>
        <v>58.42</v>
      </c>
      <c r="J238" s="12">
        <f>VLOOKUP(C238,[10]补收!$G$2454:$H$2869,2,0)</f>
        <v>58.96</v>
      </c>
      <c r="K238" s="11">
        <f t="shared" si="136"/>
        <v>453.792</v>
      </c>
      <c r="L238" s="11">
        <f t="shared" si="137"/>
        <v>19.859</v>
      </c>
      <c r="M238" s="13">
        <f t="shared" si="138"/>
        <v>444.42</v>
      </c>
      <c r="N238" s="13"/>
      <c r="O238" s="13">
        <f t="shared" si="145"/>
        <v>1035.451</v>
      </c>
      <c r="P238" s="11">
        <v>0</v>
      </c>
      <c r="Q238" s="11">
        <f t="shared" si="139"/>
        <v>226.9</v>
      </c>
      <c r="R238" s="11">
        <f t="shared" si="140"/>
        <v>8.51</v>
      </c>
      <c r="S238" s="13">
        <f t="shared" si="141"/>
        <v>104.57</v>
      </c>
      <c r="T238" s="13"/>
      <c r="U238" s="11">
        <f t="shared" si="146"/>
        <v>339.98</v>
      </c>
      <c r="V238" s="11">
        <f t="shared" si="147"/>
        <v>1375.431</v>
      </c>
      <c r="W238" s="11"/>
      <c r="X238" s="2" t="str">
        <f>VLOOKUP(D238,[3]汇总!I$2:J$326,2,0)</f>
        <v>√</v>
      </c>
      <c r="Y238" s="2">
        <f>VLOOKUP(D238,'[4]2021.05'!$E$5:$F$203,2,0)</f>
        <v>1790</v>
      </c>
      <c r="Z238" s="2">
        <f t="shared" si="142"/>
        <v>453.792</v>
      </c>
      <c r="AA238" s="2">
        <f t="shared" si="143"/>
        <v>0</v>
      </c>
      <c r="AB238" s="2">
        <f t="shared" si="148"/>
        <v>226.9</v>
      </c>
      <c r="AC238" s="35" t="str">
        <f>VLOOKUP(C238,[7]export!$B$1:$I$388,8,0)</f>
        <v>226.9</v>
      </c>
      <c r="AD238" s="2">
        <f>VLOOKUP(C238,[8]Sheet1!$B$1:$K$500,9,0)</f>
        <v>8.51</v>
      </c>
      <c r="AE238" s="2">
        <f t="shared" si="149"/>
        <v>0</v>
      </c>
      <c r="AF238" s="2">
        <f>VLOOKUP(C238,'2021.06'!$C$2:$M$500,9,0)</f>
        <v>424.17</v>
      </c>
      <c r="AG238" s="2">
        <f>VLOOKUP(D238,'2021.07'!$D$2:$M$435,7,0)</f>
        <v>19.859</v>
      </c>
      <c r="AH238" s="2">
        <f t="shared" si="150"/>
        <v>0</v>
      </c>
      <c r="AJ238" s="2" t="str">
        <f>VLOOKUP(D238,[9]Sheet1!$C$1:$H$500,6,0)</f>
        <v>正常应缴</v>
      </c>
    </row>
    <row r="239" ht="20" customHeight="1" spans="1:36">
      <c r="A239" s="10">
        <f t="shared" si="144"/>
        <v>236</v>
      </c>
      <c r="B239" s="11"/>
      <c r="C239" s="11" t="s">
        <v>433</v>
      </c>
      <c r="D239" s="11" t="s">
        <v>434</v>
      </c>
      <c r="E239" s="12">
        <v>3245.4</v>
      </c>
      <c r="F239" s="11">
        <v>2836.2</v>
      </c>
      <c r="G239" s="11">
        <v>2837</v>
      </c>
      <c r="H239" s="13">
        <v>5228.42</v>
      </c>
      <c r="I239" s="12">
        <f t="shared" si="115"/>
        <v>58.42</v>
      </c>
      <c r="J239" s="12">
        <f>VLOOKUP(C239,[10]补收!$G$2454:$H$2869,2,0)</f>
        <v>58.96</v>
      </c>
      <c r="K239" s="11">
        <f t="shared" si="136"/>
        <v>453.792</v>
      </c>
      <c r="L239" s="11">
        <f t="shared" si="137"/>
        <v>19.859</v>
      </c>
      <c r="M239" s="13">
        <f t="shared" si="138"/>
        <v>444.42</v>
      </c>
      <c r="N239" s="13"/>
      <c r="O239" s="13">
        <f t="shared" si="145"/>
        <v>1035.451</v>
      </c>
      <c r="P239" s="11">
        <v>0</v>
      </c>
      <c r="Q239" s="11">
        <f t="shared" si="139"/>
        <v>226.9</v>
      </c>
      <c r="R239" s="11">
        <f t="shared" si="140"/>
        <v>8.51</v>
      </c>
      <c r="S239" s="13">
        <f t="shared" si="141"/>
        <v>104.57</v>
      </c>
      <c r="T239" s="13"/>
      <c r="U239" s="11">
        <f t="shared" si="146"/>
        <v>339.98</v>
      </c>
      <c r="V239" s="11">
        <f t="shared" si="147"/>
        <v>1375.431</v>
      </c>
      <c r="W239" s="11"/>
      <c r="X239" s="2" t="str">
        <f>VLOOKUP(D239,[3]汇总!I$2:J$326,2,0)</f>
        <v>√</v>
      </c>
      <c r="Y239" s="2">
        <f>VLOOKUP(D239,'[4]2021.05'!$E$5:$F$203,2,0)</f>
        <v>1790</v>
      </c>
      <c r="Z239" s="2">
        <f t="shared" si="142"/>
        <v>453.792</v>
      </c>
      <c r="AA239" s="2">
        <f t="shared" si="143"/>
        <v>0</v>
      </c>
      <c r="AB239" s="2">
        <f t="shared" si="148"/>
        <v>226.9</v>
      </c>
      <c r="AC239" s="35" t="str">
        <f>VLOOKUP(C239,[7]export!$B$1:$I$388,8,0)</f>
        <v>226.9</v>
      </c>
      <c r="AD239" s="2">
        <f>VLOOKUP(C239,[8]Sheet1!$B$1:$K$500,9,0)</f>
        <v>8.51</v>
      </c>
      <c r="AE239" s="2">
        <f t="shared" si="149"/>
        <v>0</v>
      </c>
      <c r="AF239" s="2">
        <f>VLOOKUP(C239,'2021.06'!$C$2:$M$500,9,0)</f>
        <v>424.17</v>
      </c>
      <c r="AG239" s="2">
        <f>VLOOKUP(D239,'2021.07'!$D$2:$M$435,7,0)</f>
        <v>19.859</v>
      </c>
      <c r="AH239" s="2">
        <f t="shared" si="150"/>
        <v>0</v>
      </c>
      <c r="AJ239" s="2" t="str">
        <f>VLOOKUP(D239,[9]Sheet1!$C$1:$H$500,6,0)</f>
        <v>正常应缴</v>
      </c>
    </row>
    <row r="240" ht="20" customHeight="1" spans="1:36">
      <c r="A240" s="10">
        <f t="shared" si="144"/>
        <v>237</v>
      </c>
      <c r="B240" s="11"/>
      <c r="C240" s="11" t="s">
        <v>435</v>
      </c>
      <c r="D240" s="11" t="s">
        <v>436</v>
      </c>
      <c r="E240" s="12">
        <v>3245.4</v>
      </c>
      <c r="F240" s="11">
        <v>2836.2</v>
      </c>
      <c r="G240" s="11">
        <v>2837</v>
      </c>
      <c r="H240" s="13">
        <v>5228.42</v>
      </c>
      <c r="I240" s="12">
        <f t="shared" si="115"/>
        <v>58.42</v>
      </c>
      <c r="J240" s="12">
        <f>VLOOKUP(C240,[10]补收!$G$2454:$H$2869,2,0)</f>
        <v>58.96</v>
      </c>
      <c r="K240" s="11">
        <f t="shared" si="136"/>
        <v>453.792</v>
      </c>
      <c r="L240" s="11">
        <f t="shared" si="137"/>
        <v>19.859</v>
      </c>
      <c r="M240" s="13">
        <f t="shared" si="138"/>
        <v>444.42</v>
      </c>
      <c r="N240" s="13"/>
      <c r="O240" s="13">
        <f t="shared" si="145"/>
        <v>1035.451</v>
      </c>
      <c r="P240" s="11">
        <v>0</v>
      </c>
      <c r="Q240" s="11">
        <f t="shared" si="139"/>
        <v>226.9</v>
      </c>
      <c r="R240" s="11">
        <f t="shared" si="140"/>
        <v>8.51</v>
      </c>
      <c r="S240" s="13">
        <f t="shared" si="141"/>
        <v>104.57</v>
      </c>
      <c r="T240" s="13"/>
      <c r="U240" s="11">
        <f t="shared" si="146"/>
        <v>339.98</v>
      </c>
      <c r="V240" s="11">
        <f t="shared" si="147"/>
        <v>1375.431</v>
      </c>
      <c r="W240" s="11"/>
      <c r="X240" s="2" t="str">
        <f>VLOOKUP(D240,[3]汇总!I$2:J$326,2,0)</f>
        <v>√</v>
      </c>
      <c r="Y240" s="2">
        <f>VLOOKUP(D240,'[4]2021.05'!$E$5:$F$203,2,0)</f>
        <v>1790</v>
      </c>
      <c r="Z240" s="2">
        <f t="shared" si="142"/>
        <v>453.792</v>
      </c>
      <c r="AA240" s="2">
        <f t="shared" si="143"/>
        <v>0</v>
      </c>
      <c r="AB240" s="2">
        <f t="shared" si="148"/>
        <v>226.9</v>
      </c>
      <c r="AC240" s="35" t="str">
        <f>VLOOKUP(C240,[7]export!$B$1:$I$388,8,0)</f>
        <v>226.9</v>
      </c>
      <c r="AD240" s="2">
        <f>VLOOKUP(C240,[8]Sheet1!$B$1:$K$500,9,0)</f>
        <v>8.51</v>
      </c>
      <c r="AE240" s="2">
        <f t="shared" si="149"/>
        <v>0</v>
      </c>
      <c r="AF240" s="2">
        <f>VLOOKUP(C240,'2021.06'!$C$2:$M$500,9,0)</f>
        <v>424.17</v>
      </c>
      <c r="AG240" s="2">
        <f>VLOOKUP(D240,'2021.07'!$D$2:$M$435,7,0)</f>
        <v>19.859</v>
      </c>
      <c r="AH240" s="2">
        <f t="shared" si="150"/>
        <v>0</v>
      </c>
      <c r="AJ240" s="2" t="str">
        <f>VLOOKUP(D240,[9]Sheet1!$C$1:$H$500,6,0)</f>
        <v>正常应缴</v>
      </c>
    </row>
    <row r="241" ht="20" customHeight="1" spans="1:36">
      <c r="A241" s="10">
        <f t="shared" si="144"/>
        <v>238</v>
      </c>
      <c r="B241" s="11"/>
      <c r="C241" s="11" t="s">
        <v>811</v>
      </c>
      <c r="D241" s="11" t="s">
        <v>812</v>
      </c>
      <c r="E241" s="12">
        <v>3245.4</v>
      </c>
      <c r="F241" s="17">
        <v>3042.05</v>
      </c>
      <c r="G241" s="17">
        <v>3043</v>
      </c>
      <c r="H241" s="13">
        <v>5228.42</v>
      </c>
      <c r="I241" s="12">
        <f t="shared" si="115"/>
        <v>58.42</v>
      </c>
      <c r="J241" s="12">
        <f>VLOOKUP(C241,[10]补收!$G$2454:$H$2869,2,0)</f>
        <v>18.3</v>
      </c>
      <c r="K241" s="11">
        <f t="shared" si="136"/>
        <v>486.728</v>
      </c>
      <c r="L241" s="11">
        <f t="shared" si="137"/>
        <v>21.301</v>
      </c>
      <c r="M241" s="13">
        <f t="shared" si="138"/>
        <v>444.42</v>
      </c>
      <c r="N241" s="13"/>
      <c r="O241" s="13">
        <f t="shared" si="145"/>
        <v>1029.169</v>
      </c>
      <c r="P241" s="11">
        <v>0</v>
      </c>
      <c r="Q241" s="11">
        <f t="shared" si="139"/>
        <v>243.36</v>
      </c>
      <c r="R241" s="11">
        <f t="shared" si="140"/>
        <v>9.13</v>
      </c>
      <c r="S241" s="13">
        <f t="shared" si="141"/>
        <v>104.57</v>
      </c>
      <c r="T241" s="13"/>
      <c r="U241" s="11">
        <f t="shared" si="146"/>
        <v>357.06</v>
      </c>
      <c r="V241" s="11">
        <f t="shared" si="147"/>
        <v>1386.229</v>
      </c>
      <c r="W241" s="11"/>
      <c r="X241" s="2" t="str">
        <f>VLOOKUP(D241,[3]汇总!I$2:J$326,2,0)</f>
        <v>√</v>
      </c>
      <c r="Y241" s="2" t="e">
        <f>VLOOKUP(D241,'[4]2021.05'!$E$5:$F$203,2,0)</f>
        <v>#N/A</v>
      </c>
      <c r="Z241" s="2">
        <f t="shared" si="142"/>
        <v>486.728</v>
      </c>
      <c r="AA241" s="2">
        <f t="shared" si="143"/>
        <v>0</v>
      </c>
      <c r="AB241" s="2">
        <f t="shared" si="148"/>
        <v>243.36</v>
      </c>
      <c r="AC241" s="35" t="str">
        <f>VLOOKUP(C241,[7]export!$B$1:$I$388,8,0)</f>
        <v>243.36</v>
      </c>
      <c r="AD241" s="2">
        <f>VLOOKUP(C241,[8]Sheet1!$B$1:$K$500,9,0)</f>
        <v>9.13</v>
      </c>
      <c r="AE241" s="2">
        <f t="shared" si="149"/>
        <v>0</v>
      </c>
      <c r="AF241" s="2">
        <f>VLOOKUP(C241,'2021.06'!$C$2:$M$500,9,0)</f>
        <v>424.17</v>
      </c>
      <c r="AG241" s="2">
        <f>VLOOKUP(D241,'2021.07'!$D$2:$M$435,7,0)</f>
        <v>21.301</v>
      </c>
      <c r="AH241" s="2">
        <f t="shared" si="150"/>
        <v>0</v>
      </c>
      <c r="AJ241" s="2" t="str">
        <f>VLOOKUP(D241,[9]Sheet1!$C$1:$H$500,6,0)</f>
        <v>正常应缴</v>
      </c>
    </row>
    <row r="242" ht="20" customHeight="1" spans="1:36">
      <c r="A242" s="38">
        <f t="shared" si="144"/>
        <v>239</v>
      </c>
      <c r="B242" s="39" t="s">
        <v>439</v>
      </c>
      <c r="C242" s="40" t="s">
        <v>440</v>
      </c>
      <c r="D242" s="11" t="s">
        <v>441</v>
      </c>
      <c r="E242" s="12">
        <v>3245.4</v>
      </c>
      <c r="F242" s="11">
        <v>2836.2</v>
      </c>
      <c r="G242" s="11">
        <v>2837</v>
      </c>
      <c r="H242" s="13">
        <v>5228.42</v>
      </c>
      <c r="I242" s="12">
        <f t="shared" si="115"/>
        <v>58.42</v>
      </c>
      <c r="J242" s="12">
        <f>VLOOKUP(C242,[10]补收!$G$2454:$H$2869,2,0)</f>
        <v>58.96</v>
      </c>
      <c r="K242" s="11">
        <f t="shared" si="136"/>
        <v>453.792</v>
      </c>
      <c r="L242" s="11">
        <f t="shared" si="137"/>
        <v>19.859</v>
      </c>
      <c r="M242" s="13">
        <f t="shared" si="138"/>
        <v>444.42</v>
      </c>
      <c r="N242" s="13"/>
      <c r="O242" s="13">
        <f t="shared" si="145"/>
        <v>1035.451</v>
      </c>
      <c r="P242" s="11">
        <v>0</v>
      </c>
      <c r="Q242" s="11">
        <f t="shared" si="139"/>
        <v>226.9</v>
      </c>
      <c r="R242" s="11">
        <f t="shared" si="140"/>
        <v>8.51</v>
      </c>
      <c r="S242" s="13">
        <f t="shared" si="141"/>
        <v>104.57</v>
      </c>
      <c r="T242" s="13"/>
      <c r="U242" s="11">
        <f t="shared" si="146"/>
        <v>339.98</v>
      </c>
      <c r="V242" s="11">
        <f t="shared" si="147"/>
        <v>1375.431</v>
      </c>
      <c r="W242" s="11"/>
      <c r="X242" s="2" t="str">
        <f>VLOOKUP(D242,[3]汇总!I$2:J$326,2,0)</f>
        <v>√</v>
      </c>
      <c r="Y242" s="2">
        <f>VLOOKUP(D242,'[4]2021.05'!$E$5:$F$203,2,0)</f>
        <v>1790</v>
      </c>
      <c r="Z242" s="2">
        <f t="shared" si="142"/>
        <v>453.792</v>
      </c>
      <c r="AA242" s="2">
        <f t="shared" si="143"/>
        <v>0</v>
      </c>
      <c r="AB242" s="2">
        <f t="shared" si="148"/>
        <v>226.9</v>
      </c>
      <c r="AC242" s="35" t="str">
        <f>VLOOKUP(C242,[7]export!$B$1:$I$388,8,0)</f>
        <v>226.9</v>
      </c>
      <c r="AD242" s="2">
        <f>VLOOKUP(C242,[8]Sheet1!$B$1:$K$500,9,0)</f>
        <v>8.51</v>
      </c>
      <c r="AE242" s="2">
        <f t="shared" si="149"/>
        <v>0</v>
      </c>
      <c r="AF242" s="2">
        <f>VLOOKUP(C242,'2021.06'!$C$2:$M$500,9,0)</f>
        <v>424.17</v>
      </c>
      <c r="AG242" s="2">
        <f>VLOOKUP(D242,'2021.07'!$D$2:$M$435,7,0)</f>
        <v>19.859</v>
      </c>
      <c r="AH242" s="2">
        <f t="shared" si="150"/>
        <v>0</v>
      </c>
      <c r="AJ242" s="2" t="str">
        <f>VLOOKUP(D242,[9]Sheet1!$C$1:$H$500,6,0)</f>
        <v>正常应缴</v>
      </c>
    </row>
    <row r="243" ht="20" customHeight="1" spans="1:36">
      <c r="A243" s="38">
        <f t="shared" si="144"/>
        <v>240</v>
      </c>
      <c r="B243" s="41"/>
      <c r="C243" s="40" t="s">
        <v>442</v>
      </c>
      <c r="D243" s="11" t="s">
        <v>443</v>
      </c>
      <c r="E243" s="12">
        <v>3245.4</v>
      </c>
      <c r="F243" s="11">
        <v>2836.2</v>
      </c>
      <c r="G243" s="11">
        <v>2837</v>
      </c>
      <c r="H243" s="13">
        <v>5228.42</v>
      </c>
      <c r="I243" s="12">
        <f t="shared" si="115"/>
        <v>58.42</v>
      </c>
      <c r="J243" s="12">
        <f>VLOOKUP(C243,[10]补收!$G$2454:$H$2869,2,0)</f>
        <v>58.96</v>
      </c>
      <c r="K243" s="11">
        <f t="shared" si="136"/>
        <v>453.792</v>
      </c>
      <c r="L243" s="11">
        <f t="shared" si="137"/>
        <v>19.859</v>
      </c>
      <c r="M243" s="13">
        <f t="shared" si="138"/>
        <v>444.42</v>
      </c>
      <c r="N243" s="13"/>
      <c r="O243" s="13">
        <f t="shared" si="145"/>
        <v>1035.451</v>
      </c>
      <c r="P243" s="11">
        <v>0</v>
      </c>
      <c r="Q243" s="11">
        <f t="shared" si="139"/>
        <v>226.9</v>
      </c>
      <c r="R243" s="11">
        <f t="shared" si="140"/>
        <v>8.51</v>
      </c>
      <c r="S243" s="13">
        <f t="shared" si="141"/>
        <v>104.57</v>
      </c>
      <c r="T243" s="13"/>
      <c r="U243" s="11">
        <f t="shared" si="146"/>
        <v>339.98</v>
      </c>
      <c r="V243" s="11">
        <f t="shared" si="147"/>
        <v>1375.431</v>
      </c>
      <c r="W243" s="11"/>
      <c r="X243" s="2" t="str">
        <f>VLOOKUP(D243,[3]汇总!I$2:J$326,2,0)</f>
        <v>√</v>
      </c>
      <c r="Y243" s="2">
        <f>VLOOKUP(D243,'[4]2021.05'!$E$5:$F$203,2,0)</f>
        <v>1790</v>
      </c>
      <c r="Z243" s="2">
        <f t="shared" si="142"/>
        <v>453.792</v>
      </c>
      <c r="AA243" s="2">
        <f t="shared" si="143"/>
        <v>0</v>
      </c>
      <c r="AB243" s="2">
        <f t="shared" si="148"/>
        <v>226.9</v>
      </c>
      <c r="AC243" s="35" t="str">
        <f>VLOOKUP(C243,[7]export!$B$1:$I$388,8,0)</f>
        <v>226.9</v>
      </c>
      <c r="AD243" s="2">
        <f>VLOOKUP(C243,[8]Sheet1!$B$1:$K$500,9,0)</f>
        <v>8.51</v>
      </c>
      <c r="AE243" s="2">
        <f t="shared" si="149"/>
        <v>0</v>
      </c>
      <c r="AF243" s="2">
        <f>VLOOKUP(C243,'2021.06'!$C$2:$M$500,9,0)</f>
        <v>424.17</v>
      </c>
      <c r="AG243" s="2">
        <f>VLOOKUP(D243,'2021.07'!$D$2:$M$435,7,0)</f>
        <v>19.859</v>
      </c>
      <c r="AH243" s="2">
        <f t="shared" si="150"/>
        <v>0</v>
      </c>
      <c r="AJ243" s="2" t="str">
        <f>VLOOKUP(D243,[9]Sheet1!$C$1:$H$500,6,0)</f>
        <v>正常应缴</v>
      </c>
    </row>
    <row r="244" ht="20" customHeight="1" spans="1:36">
      <c r="A244" s="38">
        <f t="shared" si="144"/>
        <v>241</v>
      </c>
      <c r="B244" s="41"/>
      <c r="C244" s="40" t="s">
        <v>444</v>
      </c>
      <c r="D244" s="11" t="s">
        <v>445</v>
      </c>
      <c r="E244" s="12">
        <v>3245.4</v>
      </c>
      <c r="F244" s="11">
        <v>2836.2</v>
      </c>
      <c r="G244" s="11">
        <v>2837</v>
      </c>
      <c r="H244" s="13">
        <v>5228.42</v>
      </c>
      <c r="I244" s="12">
        <f t="shared" si="115"/>
        <v>58.42</v>
      </c>
      <c r="J244" s="12">
        <f>VLOOKUP(C244,[10]补收!$G$2454:$H$2869,2,0)</f>
        <v>58.96</v>
      </c>
      <c r="K244" s="11">
        <f t="shared" si="136"/>
        <v>453.792</v>
      </c>
      <c r="L244" s="11">
        <f t="shared" si="137"/>
        <v>19.859</v>
      </c>
      <c r="M244" s="13">
        <f t="shared" si="138"/>
        <v>444.42</v>
      </c>
      <c r="N244" s="13"/>
      <c r="O244" s="13">
        <f t="shared" si="145"/>
        <v>1035.451</v>
      </c>
      <c r="P244" s="11">
        <v>0</v>
      </c>
      <c r="Q244" s="11">
        <f t="shared" si="139"/>
        <v>226.9</v>
      </c>
      <c r="R244" s="11">
        <f t="shared" si="140"/>
        <v>8.51</v>
      </c>
      <c r="S244" s="13">
        <f t="shared" si="141"/>
        <v>104.57</v>
      </c>
      <c r="T244" s="13"/>
      <c r="U244" s="11">
        <f t="shared" si="146"/>
        <v>339.98</v>
      </c>
      <c r="V244" s="11">
        <f t="shared" si="147"/>
        <v>1375.431</v>
      </c>
      <c r="W244" s="11"/>
      <c r="X244" s="2" t="str">
        <f>VLOOKUP(D244,[3]汇总!I$2:J$326,2,0)</f>
        <v>√</v>
      </c>
      <c r="Y244" s="2">
        <f>VLOOKUP(D244,'[4]2021.05'!$E$5:$F$203,2,0)</f>
        <v>1790</v>
      </c>
      <c r="Z244" s="2">
        <f t="shared" si="142"/>
        <v>453.792</v>
      </c>
      <c r="AA244" s="2">
        <f t="shared" si="143"/>
        <v>0</v>
      </c>
      <c r="AB244" s="2">
        <f t="shared" si="148"/>
        <v>226.9</v>
      </c>
      <c r="AC244" s="35" t="str">
        <f>VLOOKUP(C244,[7]export!$B$1:$I$388,8,0)</f>
        <v>226.9</v>
      </c>
      <c r="AD244" s="2">
        <f>VLOOKUP(C244,[8]Sheet1!$B$1:$K$500,9,0)</f>
        <v>8.51</v>
      </c>
      <c r="AE244" s="2">
        <f t="shared" si="149"/>
        <v>0</v>
      </c>
      <c r="AF244" s="2">
        <f>VLOOKUP(C244,'2021.06'!$C$2:$M$500,9,0)</f>
        <v>424.17</v>
      </c>
      <c r="AG244" s="2">
        <f>VLOOKUP(D244,'2021.07'!$D$2:$M$435,7,0)</f>
        <v>19.859</v>
      </c>
      <c r="AH244" s="2">
        <f t="shared" si="150"/>
        <v>0</v>
      </c>
      <c r="AJ244" s="2" t="str">
        <f>VLOOKUP(D244,[9]Sheet1!$C$1:$H$500,6,0)</f>
        <v>正常应缴</v>
      </c>
    </row>
    <row r="245" ht="20" customHeight="1" spans="1:36">
      <c r="A245" s="38">
        <f t="shared" si="144"/>
        <v>242</v>
      </c>
      <c r="B245" s="41"/>
      <c r="C245" s="40" t="s">
        <v>446</v>
      </c>
      <c r="D245" s="11" t="s">
        <v>447</v>
      </c>
      <c r="E245" s="12">
        <v>3245.4</v>
      </c>
      <c r="F245" s="11">
        <v>2836.2</v>
      </c>
      <c r="G245" s="11">
        <v>2837</v>
      </c>
      <c r="H245" s="13">
        <v>5228.42</v>
      </c>
      <c r="I245" s="12">
        <f t="shared" si="115"/>
        <v>58.42</v>
      </c>
      <c r="J245" s="12">
        <f>VLOOKUP(C245,[10]补收!$G$2454:$H$2869,2,0)</f>
        <v>58.96</v>
      </c>
      <c r="K245" s="11">
        <f t="shared" si="136"/>
        <v>453.792</v>
      </c>
      <c r="L245" s="11">
        <f t="shared" si="137"/>
        <v>19.859</v>
      </c>
      <c r="M245" s="13">
        <f t="shared" si="138"/>
        <v>444.42</v>
      </c>
      <c r="N245" s="13"/>
      <c r="O245" s="13">
        <f t="shared" si="145"/>
        <v>1035.451</v>
      </c>
      <c r="P245" s="11">
        <v>0</v>
      </c>
      <c r="Q245" s="11">
        <f t="shared" si="139"/>
        <v>226.9</v>
      </c>
      <c r="R245" s="11">
        <f t="shared" si="140"/>
        <v>8.51</v>
      </c>
      <c r="S245" s="13">
        <f t="shared" si="141"/>
        <v>104.57</v>
      </c>
      <c r="T245" s="13"/>
      <c r="U245" s="11">
        <f t="shared" si="146"/>
        <v>339.98</v>
      </c>
      <c r="V245" s="11">
        <f t="shared" si="147"/>
        <v>1375.431</v>
      </c>
      <c r="W245" s="11"/>
      <c r="X245" s="2" t="str">
        <f>VLOOKUP(D245,[3]汇总!I$2:J$326,2,0)</f>
        <v>√</v>
      </c>
      <c r="Y245" s="2">
        <f>VLOOKUP(D245,'[4]2021.05'!$E$5:$F$203,2,0)</f>
        <v>1790</v>
      </c>
      <c r="Z245" s="2">
        <f t="shared" si="142"/>
        <v>453.792</v>
      </c>
      <c r="AA245" s="2">
        <f t="shared" si="143"/>
        <v>0</v>
      </c>
      <c r="AB245" s="2">
        <f t="shared" si="148"/>
        <v>226.9</v>
      </c>
      <c r="AC245" s="35" t="str">
        <f>VLOOKUP(C245,[7]export!$B$1:$I$388,8,0)</f>
        <v>226.9</v>
      </c>
      <c r="AD245" s="2">
        <f>VLOOKUP(C245,[8]Sheet1!$B$1:$K$500,9,0)</f>
        <v>8.51</v>
      </c>
      <c r="AE245" s="2">
        <f t="shared" si="149"/>
        <v>0</v>
      </c>
      <c r="AF245" s="2">
        <f>VLOOKUP(C245,'2021.06'!$C$2:$M$500,9,0)</f>
        <v>424.17</v>
      </c>
      <c r="AG245" s="2">
        <f>VLOOKUP(D245,'2021.07'!$D$2:$M$435,7,0)</f>
        <v>19.859</v>
      </c>
      <c r="AH245" s="2">
        <f t="shared" si="150"/>
        <v>0</v>
      </c>
      <c r="AJ245" s="2" t="str">
        <f>VLOOKUP(D245,[9]Sheet1!$C$1:$H$500,6,0)</f>
        <v>正常应缴</v>
      </c>
    </row>
    <row r="246" ht="20" customHeight="1" spans="1:36">
      <c r="A246" s="38">
        <f t="shared" si="144"/>
        <v>243</v>
      </c>
      <c r="B246" s="41"/>
      <c r="C246" s="40" t="s">
        <v>450</v>
      </c>
      <c r="D246" s="11" t="s">
        <v>451</v>
      </c>
      <c r="E246" s="12">
        <v>3245.4</v>
      </c>
      <c r="F246" s="11">
        <v>2836.2</v>
      </c>
      <c r="G246" s="11">
        <v>2837</v>
      </c>
      <c r="H246" s="13">
        <v>5228.42</v>
      </c>
      <c r="I246" s="12">
        <f t="shared" si="115"/>
        <v>58.42</v>
      </c>
      <c r="J246" s="12">
        <f>VLOOKUP(C246,[10]补收!$G$2454:$H$2869,2,0)</f>
        <v>58.96</v>
      </c>
      <c r="K246" s="11">
        <f t="shared" si="136"/>
        <v>453.792</v>
      </c>
      <c r="L246" s="11">
        <f t="shared" si="137"/>
        <v>19.859</v>
      </c>
      <c r="M246" s="13">
        <f t="shared" si="138"/>
        <v>444.42</v>
      </c>
      <c r="N246" s="13"/>
      <c r="O246" s="13">
        <f t="shared" si="145"/>
        <v>1035.451</v>
      </c>
      <c r="P246" s="11">
        <v>0</v>
      </c>
      <c r="Q246" s="11">
        <f t="shared" si="139"/>
        <v>226.9</v>
      </c>
      <c r="R246" s="11">
        <f t="shared" si="140"/>
        <v>8.51</v>
      </c>
      <c r="S246" s="13">
        <f t="shared" si="141"/>
        <v>104.57</v>
      </c>
      <c r="T246" s="13"/>
      <c r="U246" s="11">
        <f t="shared" si="146"/>
        <v>339.98</v>
      </c>
      <c r="V246" s="11">
        <f t="shared" si="147"/>
        <v>1375.431</v>
      </c>
      <c r="W246" s="11"/>
      <c r="X246" s="2" t="str">
        <f>VLOOKUP(D246,[3]汇总!I$2:J$326,2,0)</f>
        <v>√</v>
      </c>
      <c r="Y246" s="2">
        <f>VLOOKUP(D246,'[4]2021.05'!$E$5:$F$203,2,0)</f>
        <v>1790</v>
      </c>
      <c r="Z246" s="2">
        <f t="shared" si="142"/>
        <v>453.792</v>
      </c>
      <c r="AA246" s="2">
        <f t="shared" si="143"/>
        <v>0</v>
      </c>
      <c r="AB246" s="2">
        <f t="shared" si="148"/>
        <v>226.9</v>
      </c>
      <c r="AC246" s="35" t="str">
        <f>VLOOKUP(C246,[7]export!$B$1:$I$388,8,0)</f>
        <v>226.9</v>
      </c>
      <c r="AD246" s="2">
        <f>VLOOKUP(C246,[8]Sheet1!$B$1:$K$500,9,0)</f>
        <v>8.51</v>
      </c>
      <c r="AE246" s="2">
        <f t="shared" si="149"/>
        <v>0</v>
      </c>
      <c r="AF246" s="2">
        <f>VLOOKUP(C246,'2021.06'!$C$2:$M$500,9,0)</f>
        <v>424.17</v>
      </c>
      <c r="AG246" s="2">
        <f>VLOOKUP(D246,'2021.07'!$D$2:$M$435,7,0)</f>
        <v>19.859</v>
      </c>
      <c r="AH246" s="2">
        <f t="shared" si="150"/>
        <v>0</v>
      </c>
      <c r="AJ246" s="2" t="str">
        <f>VLOOKUP(D246,[9]Sheet1!$C$1:$H$500,6,0)</f>
        <v>正常应缴</v>
      </c>
    </row>
    <row r="247" ht="20" customHeight="1" spans="1:36">
      <c r="A247" s="38">
        <f t="shared" si="144"/>
        <v>244</v>
      </c>
      <c r="B247" s="41"/>
      <c r="C247" s="42" t="s">
        <v>987</v>
      </c>
      <c r="D247" s="214" t="s">
        <v>988</v>
      </c>
      <c r="E247" s="12">
        <v>3245.4</v>
      </c>
      <c r="F247" s="17">
        <v>3042.05</v>
      </c>
      <c r="G247" s="11">
        <v>3043</v>
      </c>
      <c r="H247" s="13">
        <v>0</v>
      </c>
      <c r="I247" s="12">
        <f t="shared" si="115"/>
        <v>58.42</v>
      </c>
      <c r="J247" s="12">
        <f>VLOOKUP(C247,[10]补收!$G$2454:$H$2869,2,0)</f>
        <v>10.98</v>
      </c>
      <c r="K247" s="11">
        <f t="shared" si="136"/>
        <v>486.728</v>
      </c>
      <c r="L247" s="11">
        <f t="shared" si="137"/>
        <v>21.301</v>
      </c>
      <c r="M247" s="13">
        <f t="shared" si="138"/>
        <v>0</v>
      </c>
      <c r="N247" s="13"/>
      <c r="O247" s="13">
        <f t="shared" si="145"/>
        <v>577.429</v>
      </c>
      <c r="P247" s="11">
        <v>0</v>
      </c>
      <c r="Q247" s="11">
        <f t="shared" si="139"/>
        <v>243.36</v>
      </c>
      <c r="R247" s="11">
        <f t="shared" si="140"/>
        <v>9.13</v>
      </c>
      <c r="S247" s="13">
        <v>0</v>
      </c>
      <c r="T247" s="13"/>
      <c r="U247" s="11">
        <f t="shared" si="146"/>
        <v>252.49</v>
      </c>
      <c r="V247" s="11">
        <f t="shared" si="147"/>
        <v>829.919</v>
      </c>
      <c r="W247" s="11"/>
      <c r="Z247" s="2">
        <f t="shared" si="142"/>
        <v>486.728</v>
      </c>
      <c r="AA247" s="2">
        <f t="shared" si="143"/>
        <v>0</v>
      </c>
      <c r="AB247" s="2">
        <f t="shared" si="148"/>
        <v>243.36</v>
      </c>
      <c r="AC247" s="35" t="str">
        <f>VLOOKUP(C247,[7]export!$B$1:$I$388,8,0)</f>
        <v>243.36</v>
      </c>
      <c r="AD247" s="2">
        <f>VLOOKUP(C247,[8]Sheet1!$B$1:$K$500,9,0)</f>
        <v>9.13</v>
      </c>
      <c r="AE247" s="2">
        <f t="shared" si="149"/>
        <v>0</v>
      </c>
      <c r="AF247" s="2">
        <f>VLOOKUP(C247,'2021.06'!$C$2:$M$500,9,0)</f>
        <v>0</v>
      </c>
      <c r="AG247" s="2">
        <f>VLOOKUP(D247,'2021.07'!$D$2:$M$435,7,0)</f>
        <v>21.301</v>
      </c>
      <c r="AH247" s="2">
        <f t="shared" si="150"/>
        <v>0</v>
      </c>
      <c r="AJ247" s="2" t="str">
        <f>VLOOKUP(D247,[9]Sheet1!$C$1:$H$500,6,0)</f>
        <v>正常应缴</v>
      </c>
    </row>
    <row r="248" ht="20" customHeight="1" spans="1:36">
      <c r="A248" s="38">
        <f t="shared" si="144"/>
        <v>245</v>
      </c>
      <c r="B248" s="41"/>
      <c r="C248" s="42" t="s">
        <v>991</v>
      </c>
      <c r="D248" s="29" t="s">
        <v>992</v>
      </c>
      <c r="E248" s="12">
        <v>3245.4</v>
      </c>
      <c r="F248" s="17">
        <v>3042.05</v>
      </c>
      <c r="G248" s="11">
        <v>0</v>
      </c>
      <c r="H248" s="13">
        <v>0</v>
      </c>
      <c r="I248" s="12">
        <f t="shared" si="115"/>
        <v>58.42</v>
      </c>
      <c r="J248" s="12">
        <f>VLOOKUP(C248,[10]补收!$G$2454:$H$2869,2,0)</f>
        <v>10.98</v>
      </c>
      <c r="K248" s="11">
        <v>0</v>
      </c>
      <c r="L248" s="11">
        <v>0</v>
      </c>
      <c r="M248" s="13">
        <f t="shared" si="138"/>
        <v>0</v>
      </c>
      <c r="N248" s="13"/>
      <c r="O248" s="13">
        <f t="shared" si="145"/>
        <v>69.4</v>
      </c>
      <c r="P248" s="11">
        <v>0</v>
      </c>
      <c r="Q248" s="11">
        <v>0</v>
      </c>
      <c r="R248" s="11">
        <v>0</v>
      </c>
      <c r="S248" s="13">
        <v>0</v>
      </c>
      <c r="T248" s="13"/>
      <c r="U248" s="11">
        <f t="shared" si="146"/>
        <v>0</v>
      </c>
      <c r="V248" s="11">
        <f t="shared" si="147"/>
        <v>69.4</v>
      </c>
      <c r="W248" s="11"/>
      <c r="AA248" s="2" t="e">
        <f>VLOOKUP(C248,'[5]6月养老保险明细导'!$B$1:$R$500,17,0)</f>
        <v>#N/A</v>
      </c>
      <c r="AB248" s="2" t="e">
        <f t="shared" si="148"/>
        <v>#N/A</v>
      </c>
      <c r="AC248" s="35" t="e">
        <f>VLOOKUP(C248,[7]export!$B$1:$I$388,8,0)</f>
        <v>#N/A</v>
      </c>
      <c r="AD248" s="2" t="e">
        <f>VLOOKUP(C248,[8]Sheet1!$B$1:$K$500,9,0)</f>
        <v>#N/A</v>
      </c>
      <c r="AE248" s="2" t="e">
        <f t="shared" si="149"/>
        <v>#N/A</v>
      </c>
      <c r="AF248" s="2">
        <f>VLOOKUP(C248,'2021.06'!$C$2:$M$500,9,0)</f>
        <v>0</v>
      </c>
      <c r="AG248" s="2">
        <f>VLOOKUP(D248,'2021.07'!$D$2:$M$435,7,0)</f>
        <v>0</v>
      </c>
      <c r="AH248" s="2">
        <f t="shared" si="150"/>
        <v>0</v>
      </c>
      <c r="AJ248" s="2" t="e">
        <f>VLOOKUP(D248,[9]Sheet1!$C$1:$H$500,6,0)</f>
        <v>#N/A</v>
      </c>
    </row>
    <row r="249" ht="20" customHeight="1" spans="1:36">
      <c r="A249" s="38">
        <v>248</v>
      </c>
      <c r="B249" s="41"/>
      <c r="C249" s="42" t="s">
        <v>989</v>
      </c>
      <c r="D249" s="214" t="s">
        <v>990</v>
      </c>
      <c r="E249" s="12">
        <v>3245.4</v>
      </c>
      <c r="F249" s="17">
        <v>3042.05</v>
      </c>
      <c r="G249" s="11">
        <v>0</v>
      </c>
      <c r="H249" s="13">
        <v>0</v>
      </c>
      <c r="I249" s="12">
        <f t="shared" si="115"/>
        <v>58.42</v>
      </c>
      <c r="J249" s="12">
        <f>VLOOKUP(C249,[10]补收!$G$2454:$H$2869,2,0)</f>
        <v>10.98</v>
      </c>
      <c r="K249" s="11">
        <v>0</v>
      </c>
      <c r="L249" s="11">
        <f>G249*0.007</f>
        <v>0</v>
      </c>
      <c r="M249" s="13">
        <f t="shared" si="138"/>
        <v>0</v>
      </c>
      <c r="N249" s="13"/>
      <c r="O249" s="13">
        <f t="shared" si="145"/>
        <v>69.4</v>
      </c>
      <c r="P249" s="11">
        <v>0</v>
      </c>
      <c r="Q249" s="11"/>
      <c r="R249" s="11"/>
      <c r="S249" s="13"/>
      <c r="T249" s="13"/>
      <c r="U249" s="11">
        <f t="shared" si="146"/>
        <v>0</v>
      </c>
      <c r="V249" s="11">
        <f t="shared" si="147"/>
        <v>69.4</v>
      </c>
      <c r="W249" s="11"/>
      <c r="AA249" s="2">
        <v>0</v>
      </c>
      <c r="AB249" s="2">
        <v>243.36</v>
      </c>
      <c r="AC249" s="35" t="e">
        <f>VLOOKUP(C249,[7]export!$B$1:$I$388,8,0)</f>
        <v>#N/A</v>
      </c>
      <c r="AD249" s="2" t="e">
        <f>VLOOKUP(C249,[8]Sheet1!$B$1:$K$500,9,0)</f>
        <v>#N/A</v>
      </c>
      <c r="AE249" s="2" t="e">
        <f t="shared" si="149"/>
        <v>#N/A</v>
      </c>
      <c r="AF249" s="2">
        <f>VLOOKUP(C249,'2021.06'!$C$2:$M$500,9,0)</f>
        <v>0</v>
      </c>
      <c r="AG249" s="2">
        <f>VLOOKUP(D249,'2021.07'!$D$2:$M$435,7,0)</f>
        <v>0</v>
      </c>
      <c r="AH249" s="2">
        <f t="shared" si="150"/>
        <v>0</v>
      </c>
      <c r="AJ249" s="2" t="e">
        <f>VLOOKUP(D249,[9]Sheet1!$C$1:$H$500,6,0)</f>
        <v>#N/A</v>
      </c>
    </row>
    <row r="250" s="2" customFormat="1" ht="20" customHeight="1" spans="1:36">
      <c r="A250" s="38"/>
      <c r="B250" s="41"/>
      <c r="C250" s="43" t="s">
        <v>1198</v>
      </c>
      <c r="D250" s="30" t="s">
        <v>1199</v>
      </c>
      <c r="E250" s="12">
        <v>3245.4</v>
      </c>
      <c r="F250" s="17">
        <v>3042.05</v>
      </c>
      <c r="G250" s="11">
        <v>3043</v>
      </c>
      <c r="H250" s="13">
        <v>5228.42</v>
      </c>
      <c r="I250" s="12">
        <f t="shared" si="115"/>
        <v>58.42</v>
      </c>
      <c r="J250" s="12">
        <f>VLOOKUP(C250,[10]补收!$G$2454:$H$2869,2,0)</f>
        <v>3.66</v>
      </c>
      <c r="K250" s="11">
        <f>F250*0.16</f>
        <v>486.728</v>
      </c>
      <c r="L250" s="11">
        <f>G250*0.007</f>
        <v>21.301</v>
      </c>
      <c r="M250" s="13">
        <f t="shared" si="138"/>
        <v>444.42</v>
      </c>
      <c r="N250" s="13">
        <v>54</v>
      </c>
      <c r="O250" s="13">
        <f t="shared" si="145"/>
        <v>1068.529</v>
      </c>
      <c r="P250" s="11">
        <v>0</v>
      </c>
      <c r="Q250" s="11">
        <f>ROUND(F250*0.08,2)</f>
        <v>243.36</v>
      </c>
      <c r="R250" s="11">
        <f>ROUND(G250*0.003,2)</f>
        <v>9.13</v>
      </c>
      <c r="S250" s="13">
        <f>ROUND(H250*0.02,2)</f>
        <v>104.57</v>
      </c>
      <c r="T250" s="11">
        <v>54</v>
      </c>
      <c r="U250" s="11">
        <f t="shared" si="146"/>
        <v>411.06</v>
      </c>
      <c r="V250" s="11">
        <f t="shared" si="147"/>
        <v>1479.589</v>
      </c>
      <c r="W250" s="11"/>
      <c r="X250" s="2" t="s">
        <v>50</v>
      </c>
      <c r="AC250" s="35"/>
      <c r="AG250" s="2" t="e">
        <f>VLOOKUP(D250,'2021.07'!$D$2:$M$435,7,0)</f>
        <v>#N/A</v>
      </c>
      <c r="AH250" s="2" t="e">
        <f t="shared" si="150"/>
        <v>#N/A</v>
      </c>
      <c r="AJ250" s="2" t="str">
        <f>VLOOKUP(D250,[9]Sheet1!$C$1:$H$500,6,0)</f>
        <v>正常应缴</v>
      </c>
    </row>
    <row r="251" s="2" customFormat="1" spans="1:24">
      <c r="A251" s="4"/>
      <c r="B251" s="41"/>
      <c r="C251" s="43" t="s">
        <v>1202</v>
      </c>
      <c r="D251" s="30" t="s">
        <v>1203</v>
      </c>
      <c r="E251" s="12">
        <v>3245.4</v>
      </c>
      <c r="F251" s="4">
        <v>3042.05</v>
      </c>
      <c r="G251" s="4">
        <v>3043</v>
      </c>
      <c r="H251" s="4">
        <v>5228.42</v>
      </c>
      <c r="I251" s="12">
        <f t="shared" si="115"/>
        <v>58.42</v>
      </c>
      <c r="J251" s="12">
        <f>VLOOKUP(C251,[10]补收!$G$2454:$H$2869,2,0)</f>
        <v>3.66</v>
      </c>
      <c r="K251" s="4">
        <v>486.728</v>
      </c>
      <c r="L251" s="4">
        <v>21.301</v>
      </c>
      <c r="M251" s="4">
        <v>444.42</v>
      </c>
      <c r="N251" s="4">
        <v>54</v>
      </c>
      <c r="O251" s="13">
        <f t="shared" si="145"/>
        <v>1068.529</v>
      </c>
      <c r="P251" s="11">
        <v>0</v>
      </c>
      <c r="Q251" s="11">
        <f>ROUND(F251*0.08,2)</f>
        <v>243.36</v>
      </c>
      <c r="R251" s="11">
        <f>ROUND(G251*0.003,2)</f>
        <v>9.13</v>
      </c>
      <c r="S251" s="13">
        <f>ROUND(H251*0.02,2)</f>
        <v>104.57</v>
      </c>
      <c r="T251" s="4">
        <v>54</v>
      </c>
      <c r="U251" s="11">
        <f t="shared" si="146"/>
        <v>411.06</v>
      </c>
      <c r="V251" s="11">
        <f t="shared" si="147"/>
        <v>1479.589</v>
      </c>
      <c r="W251" s="4"/>
      <c r="X251" s="2" t="s">
        <v>50</v>
      </c>
    </row>
    <row r="252" s="1" customFormat="1" spans="1:23">
      <c r="A252" s="5"/>
      <c r="B252" s="41"/>
      <c r="C252" s="44" t="s">
        <v>1253</v>
      </c>
      <c r="D252" s="20" t="s">
        <v>1254</v>
      </c>
      <c r="E252" s="12">
        <v>3245.4</v>
      </c>
      <c r="F252" s="5"/>
      <c r="G252" s="5"/>
      <c r="H252" s="5"/>
      <c r="I252" s="12">
        <f t="shared" si="115"/>
        <v>58.42</v>
      </c>
      <c r="J252" s="12">
        <v>0</v>
      </c>
      <c r="K252" s="5"/>
      <c r="L252" s="5"/>
      <c r="M252" s="5"/>
      <c r="N252" s="5"/>
      <c r="O252" s="22"/>
      <c r="P252" s="12"/>
      <c r="Q252" s="12"/>
      <c r="R252" s="12"/>
      <c r="S252" s="22"/>
      <c r="T252" s="5"/>
      <c r="U252" s="12"/>
      <c r="V252" s="12"/>
      <c r="W252" s="5"/>
    </row>
    <row r="253" s="1" customFormat="1" spans="1:23">
      <c r="A253" s="5"/>
      <c r="B253" s="41"/>
      <c r="C253" s="44" t="s">
        <v>1255</v>
      </c>
      <c r="D253" s="20" t="s">
        <v>1256</v>
      </c>
      <c r="E253" s="12">
        <v>3245.4</v>
      </c>
      <c r="F253" s="5"/>
      <c r="G253" s="5"/>
      <c r="H253" s="5"/>
      <c r="I253" s="12">
        <f t="shared" si="115"/>
        <v>58.42</v>
      </c>
      <c r="J253" s="12">
        <v>0</v>
      </c>
      <c r="K253" s="5"/>
      <c r="L253" s="5"/>
      <c r="M253" s="5"/>
      <c r="N253" s="5"/>
      <c r="O253" s="22"/>
      <c r="P253" s="12"/>
      <c r="Q253" s="12"/>
      <c r="R253" s="12"/>
      <c r="S253" s="22"/>
      <c r="T253" s="5"/>
      <c r="U253" s="12"/>
      <c r="V253" s="12"/>
      <c r="W253" s="5"/>
    </row>
    <row r="254" s="1" customFormat="1" spans="1:23">
      <c r="A254" s="5"/>
      <c r="B254" s="41"/>
      <c r="C254" s="44" t="s">
        <v>1257</v>
      </c>
      <c r="D254" s="20" t="s">
        <v>1258</v>
      </c>
      <c r="E254" s="12">
        <v>3245.4</v>
      </c>
      <c r="F254" s="5"/>
      <c r="G254" s="5"/>
      <c r="H254" s="5"/>
      <c r="I254" s="12">
        <f t="shared" si="115"/>
        <v>58.42</v>
      </c>
      <c r="J254" s="12">
        <v>0</v>
      </c>
      <c r="K254" s="5"/>
      <c r="L254" s="5"/>
      <c r="M254" s="5"/>
      <c r="N254" s="5"/>
      <c r="O254" s="22"/>
      <c r="P254" s="12"/>
      <c r="Q254" s="12"/>
      <c r="R254" s="12"/>
      <c r="S254" s="22"/>
      <c r="T254" s="5"/>
      <c r="U254" s="12"/>
      <c r="V254" s="12"/>
      <c r="W254" s="5"/>
    </row>
    <row r="255" s="1" customFormat="1" spans="1:23">
      <c r="A255" s="5"/>
      <c r="B255" s="45"/>
      <c r="C255" s="44" t="s">
        <v>1227</v>
      </c>
      <c r="D255" s="20" t="s">
        <v>1259</v>
      </c>
      <c r="E255" s="12">
        <v>3245.4</v>
      </c>
      <c r="F255" s="5"/>
      <c r="G255" s="5"/>
      <c r="H255" s="5"/>
      <c r="I255" s="12">
        <f t="shared" si="115"/>
        <v>58.42</v>
      </c>
      <c r="J255" s="12">
        <v>0</v>
      </c>
      <c r="K255" s="5"/>
      <c r="L255" s="5"/>
      <c r="M255" s="5"/>
      <c r="N255" s="5"/>
      <c r="O255" s="22"/>
      <c r="P255" s="12"/>
      <c r="Q255" s="12"/>
      <c r="R255" s="12"/>
      <c r="S255" s="22"/>
      <c r="T255" s="5"/>
      <c r="U255" s="12"/>
      <c r="V255" s="12"/>
      <c r="W255" s="5"/>
    </row>
    <row r="256" ht="20" customHeight="1" spans="1:36">
      <c r="A256" s="38">
        <f t="shared" ref="A256:A282" si="151">ROW()-3</f>
        <v>253</v>
      </c>
      <c r="B256" s="39" t="s">
        <v>456</v>
      </c>
      <c r="C256" s="40" t="s">
        <v>457</v>
      </c>
      <c r="D256" s="11" t="s">
        <v>458</v>
      </c>
      <c r="E256" s="12">
        <v>3245.4</v>
      </c>
      <c r="F256" s="11">
        <v>2836.2</v>
      </c>
      <c r="G256" s="11">
        <v>2837</v>
      </c>
      <c r="H256" s="13">
        <v>5228.42</v>
      </c>
      <c r="I256" s="12">
        <f t="shared" si="115"/>
        <v>58.42</v>
      </c>
      <c r="J256" s="12">
        <f>VLOOKUP(C256,[10]补收!$G$2454:$H$2869,2,0)</f>
        <v>58.96</v>
      </c>
      <c r="K256" s="11">
        <f t="shared" ref="K256:K283" si="152">F256*0.16</f>
        <v>453.792</v>
      </c>
      <c r="L256" s="11">
        <f t="shared" ref="L256:L283" si="153">G256*0.007</f>
        <v>19.859</v>
      </c>
      <c r="M256" s="13">
        <f t="shared" ref="M256:M283" si="154">ROUND(H256*0.085,2)</f>
        <v>444.42</v>
      </c>
      <c r="N256" s="13"/>
      <c r="O256" s="13">
        <f t="shared" ref="O256:O283" si="155">SUM(I256:N256)</f>
        <v>1035.451</v>
      </c>
      <c r="P256" s="11">
        <v>0</v>
      </c>
      <c r="Q256" s="11">
        <f t="shared" ref="Q256:Q283" si="156">ROUND(F256*0.08,2)</f>
        <v>226.9</v>
      </c>
      <c r="R256" s="11">
        <f t="shared" ref="R256:R283" si="157">ROUND(G256*0.003,2)</f>
        <v>8.51</v>
      </c>
      <c r="S256" s="13">
        <f t="shared" ref="S256:S283" si="158">ROUND(H256*0.02,2)</f>
        <v>104.57</v>
      </c>
      <c r="T256" s="13"/>
      <c r="U256" s="11">
        <f t="shared" ref="U256:U283" si="159">SUM(P256:T256)</f>
        <v>339.98</v>
      </c>
      <c r="V256" s="11">
        <f t="shared" ref="V256:V283" si="160">O256+U256</f>
        <v>1375.431</v>
      </c>
      <c r="W256" s="11"/>
      <c r="X256" s="2" t="str">
        <f>VLOOKUP(D256,[3]汇总!I$2:J$326,2,0)</f>
        <v>√</v>
      </c>
      <c r="Y256" s="2">
        <f>VLOOKUP(D256,'[4]2021.05'!$E$5:$F$203,2,0)</f>
        <v>1790</v>
      </c>
      <c r="Z256" s="2">
        <f t="shared" ref="Z256:Z283" si="161">K256*1</f>
        <v>453.792</v>
      </c>
      <c r="AA256" s="2">
        <f t="shared" ref="AA256:AA283" si="162">K256-Z256</f>
        <v>0</v>
      </c>
      <c r="AB256" s="2">
        <f t="shared" ref="AB256:AB282" si="163">Q256-AA256</f>
        <v>226.9</v>
      </c>
      <c r="AC256" s="35" t="str">
        <f>VLOOKUP(C256,[7]export!$B$1:$I$388,8,0)</f>
        <v>226.9</v>
      </c>
      <c r="AD256" s="2">
        <f>VLOOKUP(C256,[8]Sheet1!$B$1:$K$500,9,0)</f>
        <v>8.51</v>
      </c>
      <c r="AE256" s="2">
        <f t="shared" ref="AE256:AE283" si="164">R256-AD256</f>
        <v>0</v>
      </c>
      <c r="AF256" s="2">
        <f>VLOOKUP(C256,'2021.06'!$C$2:$M$500,9,0)</f>
        <v>424.17</v>
      </c>
      <c r="AG256" s="2">
        <f>VLOOKUP(D256,'2021.07'!$D$2:$M$435,7,0)</f>
        <v>19.859</v>
      </c>
      <c r="AH256" s="2">
        <f t="shared" ref="AH256:AH283" si="165">AG256-L256</f>
        <v>0</v>
      </c>
      <c r="AJ256" s="2" t="str">
        <f>VLOOKUP(D256,[9]Sheet1!$C$1:$H$500,6,0)</f>
        <v>正常应缴</v>
      </c>
    </row>
    <row r="257" ht="20" customHeight="1" spans="1:36">
      <c r="A257" s="38">
        <f t="shared" si="151"/>
        <v>254</v>
      </c>
      <c r="B257" s="41"/>
      <c r="C257" s="40" t="s">
        <v>461</v>
      </c>
      <c r="D257" s="11" t="s">
        <v>462</v>
      </c>
      <c r="E257" s="12">
        <v>3245.4</v>
      </c>
      <c r="F257" s="11">
        <v>2836.2</v>
      </c>
      <c r="G257" s="11">
        <v>2837</v>
      </c>
      <c r="H257" s="13">
        <v>5228.42</v>
      </c>
      <c r="I257" s="12">
        <f t="shared" si="115"/>
        <v>58.42</v>
      </c>
      <c r="J257" s="12">
        <f>VLOOKUP(C257,[10]补收!$G$2454:$H$2869,2,0)</f>
        <v>58.96</v>
      </c>
      <c r="K257" s="11">
        <f t="shared" si="152"/>
        <v>453.792</v>
      </c>
      <c r="L257" s="11">
        <f t="shared" si="153"/>
        <v>19.859</v>
      </c>
      <c r="M257" s="13">
        <f t="shared" si="154"/>
        <v>444.42</v>
      </c>
      <c r="N257" s="13"/>
      <c r="O257" s="13">
        <f t="shared" si="155"/>
        <v>1035.451</v>
      </c>
      <c r="P257" s="11">
        <v>0</v>
      </c>
      <c r="Q257" s="11">
        <f t="shared" si="156"/>
        <v>226.9</v>
      </c>
      <c r="R257" s="11">
        <f t="shared" si="157"/>
        <v>8.51</v>
      </c>
      <c r="S257" s="13">
        <f t="shared" si="158"/>
        <v>104.57</v>
      </c>
      <c r="T257" s="13"/>
      <c r="U257" s="11">
        <f t="shared" si="159"/>
        <v>339.98</v>
      </c>
      <c r="V257" s="11">
        <f t="shared" si="160"/>
        <v>1375.431</v>
      </c>
      <c r="W257" s="11"/>
      <c r="X257" s="2" t="str">
        <f>VLOOKUP(D257,[3]汇总!I$2:J$326,2,0)</f>
        <v>√</v>
      </c>
      <c r="Y257" s="2">
        <f>VLOOKUP(D257,'[4]2021.05'!$E$5:$F$203,2,0)</f>
        <v>1790</v>
      </c>
      <c r="Z257" s="2">
        <f t="shared" si="161"/>
        <v>453.792</v>
      </c>
      <c r="AA257" s="2">
        <f t="shared" si="162"/>
        <v>0</v>
      </c>
      <c r="AB257" s="2">
        <f t="shared" si="163"/>
        <v>226.9</v>
      </c>
      <c r="AC257" s="35" t="str">
        <f>VLOOKUP(C257,[7]export!$B$1:$I$388,8,0)</f>
        <v>226.9</v>
      </c>
      <c r="AD257" s="2">
        <f>VLOOKUP(C257,[8]Sheet1!$B$1:$K$500,9,0)</f>
        <v>8.51</v>
      </c>
      <c r="AE257" s="2">
        <f t="shared" si="164"/>
        <v>0</v>
      </c>
      <c r="AF257" s="2">
        <f>VLOOKUP(C257,'2021.06'!$C$2:$M$500,9,0)</f>
        <v>424.17</v>
      </c>
      <c r="AG257" s="2">
        <f>VLOOKUP(D257,'2021.07'!$D$2:$M$435,7,0)</f>
        <v>19.859</v>
      </c>
      <c r="AH257" s="2">
        <f t="shared" si="165"/>
        <v>0</v>
      </c>
      <c r="AJ257" s="2" t="str">
        <f>VLOOKUP(D257,[9]Sheet1!$C$1:$H$500,6,0)</f>
        <v>正常应缴</v>
      </c>
    </row>
    <row r="258" ht="20" customHeight="1" spans="1:36">
      <c r="A258" s="38">
        <f t="shared" si="151"/>
        <v>255</v>
      </c>
      <c r="B258" s="41"/>
      <c r="C258" s="40" t="s">
        <v>463</v>
      </c>
      <c r="D258" s="11" t="s">
        <v>464</v>
      </c>
      <c r="E258" s="12">
        <v>3245.4</v>
      </c>
      <c r="F258" s="11">
        <v>2836.2</v>
      </c>
      <c r="G258" s="11">
        <v>2837</v>
      </c>
      <c r="H258" s="13">
        <v>5228.42</v>
      </c>
      <c r="I258" s="12">
        <f t="shared" si="115"/>
        <v>58.42</v>
      </c>
      <c r="J258" s="12">
        <f>VLOOKUP(C258,[10]补收!$G$2454:$H$2869,2,0)</f>
        <v>58.96</v>
      </c>
      <c r="K258" s="11">
        <f t="shared" si="152"/>
        <v>453.792</v>
      </c>
      <c r="L258" s="11">
        <f t="shared" si="153"/>
        <v>19.859</v>
      </c>
      <c r="M258" s="13">
        <f t="shared" si="154"/>
        <v>444.42</v>
      </c>
      <c r="N258" s="13"/>
      <c r="O258" s="13">
        <f t="shared" si="155"/>
        <v>1035.451</v>
      </c>
      <c r="P258" s="11">
        <v>0</v>
      </c>
      <c r="Q258" s="11">
        <f t="shared" si="156"/>
        <v>226.9</v>
      </c>
      <c r="R258" s="11">
        <f t="shared" si="157"/>
        <v>8.51</v>
      </c>
      <c r="S258" s="13">
        <f t="shared" si="158"/>
        <v>104.57</v>
      </c>
      <c r="T258" s="13"/>
      <c r="U258" s="11">
        <f t="shared" si="159"/>
        <v>339.98</v>
      </c>
      <c r="V258" s="11">
        <f t="shared" si="160"/>
        <v>1375.431</v>
      </c>
      <c r="W258" s="11"/>
      <c r="X258" s="2" t="str">
        <f>VLOOKUP(D258,[3]汇总!I$2:J$326,2,0)</f>
        <v>√</v>
      </c>
      <c r="Y258" s="2">
        <f>VLOOKUP(D258,'[4]2021.05'!$E$5:$F$203,2,0)</f>
        <v>1790</v>
      </c>
      <c r="Z258" s="2">
        <f t="shared" si="161"/>
        <v>453.792</v>
      </c>
      <c r="AA258" s="2">
        <f t="shared" si="162"/>
        <v>0</v>
      </c>
      <c r="AB258" s="2">
        <f t="shared" si="163"/>
        <v>226.9</v>
      </c>
      <c r="AC258" s="35" t="str">
        <f>VLOOKUP(C258,[7]export!$B$1:$I$388,8,0)</f>
        <v>226.9</v>
      </c>
      <c r="AD258" s="2">
        <f>VLOOKUP(C258,[8]Sheet1!$B$1:$K$500,9,0)</f>
        <v>8.51</v>
      </c>
      <c r="AE258" s="2">
        <f t="shared" si="164"/>
        <v>0</v>
      </c>
      <c r="AF258" s="2">
        <f>VLOOKUP(C258,'2021.06'!$C$2:$M$500,9,0)</f>
        <v>424.17</v>
      </c>
      <c r="AG258" s="2">
        <f>VLOOKUP(D258,'2021.07'!$D$2:$M$435,7,0)</f>
        <v>19.859</v>
      </c>
      <c r="AH258" s="2">
        <f t="shared" si="165"/>
        <v>0</v>
      </c>
      <c r="AJ258" s="2" t="str">
        <f>VLOOKUP(D258,[9]Sheet1!$C$1:$H$500,6,0)</f>
        <v>正常应缴</v>
      </c>
    </row>
    <row r="259" ht="20" customHeight="1" spans="1:36">
      <c r="A259" s="38">
        <f t="shared" si="151"/>
        <v>256</v>
      </c>
      <c r="B259" s="41"/>
      <c r="C259" s="40" t="s">
        <v>465</v>
      </c>
      <c r="D259" s="11" t="s">
        <v>466</v>
      </c>
      <c r="E259" s="12">
        <v>3245.4</v>
      </c>
      <c r="F259" s="11">
        <v>2836.2</v>
      </c>
      <c r="G259" s="11">
        <v>2837</v>
      </c>
      <c r="H259" s="13">
        <v>5228.42</v>
      </c>
      <c r="I259" s="12">
        <f t="shared" si="115"/>
        <v>58.42</v>
      </c>
      <c r="J259" s="12">
        <f>VLOOKUP(C259,[10]补收!$G$2454:$H$2869,2,0)</f>
        <v>58.96</v>
      </c>
      <c r="K259" s="11">
        <f t="shared" si="152"/>
        <v>453.792</v>
      </c>
      <c r="L259" s="11">
        <f t="shared" si="153"/>
        <v>19.859</v>
      </c>
      <c r="M259" s="13">
        <f t="shared" si="154"/>
        <v>444.42</v>
      </c>
      <c r="N259" s="13"/>
      <c r="O259" s="13">
        <f t="shared" si="155"/>
        <v>1035.451</v>
      </c>
      <c r="P259" s="11">
        <v>0</v>
      </c>
      <c r="Q259" s="11">
        <f t="shared" si="156"/>
        <v>226.9</v>
      </c>
      <c r="R259" s="11">
        <f t="shared" si="157"/>
        <v>8.51</v>
      </c>
      <c r="S259" s="13">
        <f t="shared" si="158"/>
        <v>104.57</v>
      </c>
      <c r="T259" s="13"/>
      <c r="U259" s="11">
        <f t="shared" si="159"/>
        <v>339.98</v>
      </c>
      <c r="V259" s="11">
        <f t="shared" si="160"/>
        <v>1375.431</v>
      </c>
      <c r="W259" s="11"/>
      <c r="X259" s="2" t="str">
        <f>VLOOKUP(D259,[3]汇总!I$2:J$326,2,0)</f>
        <v>√</v>
      </c>
      <c r="Y259" s="2">
        <f>VLOOKUP(D259,'[4]2021.05'!$E$5:$F$203,2,0)</f>
        <v>1790</v>
      </c>
      <c r="Z259" s="2">
        <f t="shared" si="161"/>
        <v>453.792</v>
      </c>
      <c r="AA259" s="2">
        <f t="shared" si="162"/>
        <v>0</v>
      </c>
      <c r="AB259" s="2">
        <f t="shared" si="163"/>
        <v>226.9</v>
      </c>
      <c r="AC259" s="35" t="str">
        <f>VLOOKUP(C259,[7]export!$B$1:$I$388,8,0)</f>
        <v>226.9</v>
      </c>
      <c r="AD259" s="2">
        <f>VLOOKUP(C259,[8]Sheet1!$B$1:$K$500,9,0)</f>
        <v>8.51</v>
      </c>
      <c r="AE259" s="2">
        <f t="shared" si="164"/>
        <v>0</v>
      </c>
      <c r="AF259" s="2">
        <f>VLOOKUP(C259,'2021.06'!$C$2:$M$500,9,0)</f>
        <v>424.17</v>
      </c>
      <c r="AG259" s="2">
        <f>VLOOKUP(D259,'2021.07'!$D$2:$M$435,7,0)</f>
        <v>19.859</v>
      </c>
      <c r="AH259" s="2">
        <f t="shared" si="165"/>
        <v>0</v>
      </c>
      <c r="AJ259" s="2" t="str">
        <f>VLOOKUP(D259,[9]Sheet1!$C$1:$H$500,6,0)</f>
        <v>正常应缴</v>
      </c>
    </row>
    <row r="260" ht="20" customHeight="1" spans="1:36">
      <c r="A260" s="38">
        <f t="shared" si="151"/>
        <v>257</v>
      </c>
      <c r="B260" s="41"/>
      <c r="C260" s="40" t="s">
        <v>467</v>
      </c>
      <c r="D260" s="11" t="s">
        <v>468</v>
      </c>
      <c r="E260" s="12">
        <v>3245.4</v>
      </c>
      <c r="F260" s="11">
        <v>2836.2</v>
      </c>
      <c r="G260" s="11">
        <v>2837</v>
      </c>
      <c r="H260" s="13">
        <v>5228.42</v>
      </c>
      <c r="I260" s="12">
        <f t="shared" ref="I260:I323" si="166">ROUND(E260*0.018,2)</f>
        <v>58.42</v>
      </c>
      <c r="J260" s="12">
        <f>VLOOKUP(C260,[10]补收!$G$2454:$H$2869,2,0)</f>
        <v>58.96</v>
      </c>
      <c r="K260" s="11">
        <f t="shared" si="152"/>
        <v>453.792</v>
      </c>
      <c r="L260" s="11">
        <f t="shared" si="153"/>
        <v>19.859</v>
      </c>
      <c r="M260" s="13">
        <f t="shared" si="154"/>
        <v>444.42</v>
      </c>
      <c r="N260" s="13"/>
      <c r="O260" s="13">
        <f t="shared" si="155"/>
        <v>1035.451</v>
      </c>
      <c r="P260" s="11">
        <v>0</v>
      </c>
      <c r="Q260" s="11">
        <f t="shared" si="156"/>
        <v>226.9</v>
      </c>
      <c r="R260" s="11">
        <f t="shared" si="157"/>
        <v>8.51</v>
      </c>
      <c r="S260" s="13">
        <f t="shared" si="158"/>
        <v>104.57</v>
      </c>
      <c r="T260" s="13"/>
      <c r="U260" s="11">
        <f t="shared" si="159"/>
        <v>339.98</v>
      </c>
      <c r="V260" s="11">
        <f t="shared" si="160"/>
        <v>1375.431</v>
      </c>
      <c r="W260" s="11"/>
      <c r="X260" s="2" t="str">
        <f>VLOOKUP(D260,[3]汇总!I$2:J$326,2,0)</f>
        <v>√</v>
      </c>
      <c r="Y260" s="2">
        <f>VLOOKUP(D260,'[4]2021.05'!$E$5:$F$203,2,0)</f>
        <v>1790</v>
      </c>
      <c r="Z260" s="2">
        <f t="shared" si="161"/>
        <v>453.792</v>
      </c>
      <c r="AA260" s="2">
        <f t="shared" si="162"/>
        <v>0</v>
      </c>
      <c r="AB260" s="2">
        <f t="shared" si="163"/>
        <v>226.9</v>
      </c>
      <c r="AC260" s="35" t="str">
        <f>VLOOKUP(C260,[7]export!$B$1:$I$388,8,0)</f>
        <v>226.9</v>
      </c>
      <c r="AD260" s="2">
        <f>VLOOKUP(C260,[8]Sheet1!$B$1:$K$500,9,0)</f>
        <v>8.51</v>
      </c>
      <c r="AE260" s="2">
        <f t="shared" si="164"/>
        <v>0</v>
      </c>
      <c r="AF260" s="2">
        <f>VLOOKUP(C260,'2021.06'!$C$2:$M$500,9,0)</f>
        <v>424.17</v>
      </c>
      <c r="AG260" s="2">
        <f>VLOOKUP(D260,'2021.07'!$D$2:$M$435,7,0)</f>
        <v>19.859</v>
      </c>
      <c r="AH260" s="2">
        <f t="shared" si="165"/>
        <v>0</v>
      </c>
      <c r="AJ260" s="2" t="str">
        <f>VLOOKUP(D260,[9]Sheet1!$C$1:$H$500,6,0)</f>
        <v>正常应缴</v>
      </c>
    </row>
    <row r="261" ht="20" customHeight="1" spans="1:36">
      <c r="A261" s="38">
        <f t="shared" si="151"/>
        <v>258</v>
      </c>
      <c r="B261" s="41"/>
      <c r="C261" s="40" t="s">
        <v>469</v>
      </c>
      <c r="D261" s="11" t="s">
        <v>470</v>
      </c>
      <c r="E261" s="12">
        <v>3245.4</v>
      </c>
      <c r="F261" s="11">
        <v>2836.2</v>
      </c>
      <c r="G261" s="11">
        <v>2837</v>
      </c>
      <c r="H261" s="13">
        <v>5228.42</v>
      </c>
      <c r="I261" s="12">
        <f t="shared" si="166"/>
        <v>58.42</v>
      </c>
      <c r="J261" s="12">
        <f>VLOOKUP(C261,[10]补收!$G$2454:$H$2869,2,0)</f>
        <v>58.96</v>
      </c>
      <c r="K261" s="11">
        <f t="shared" si="152"/>
        <v>453.792</v>
      </c>
      <c r="L261" s="11">
        <f t="shared" si="153"/>
        <v>19.859</v>
      </c>
      <c r="M261" s="13">
        <f t="shared" si="154"/>
        <v>444.42</v>
      </c>
      <c r="N261" s="13"/>
      <c r="O261" s="13">
        <f t="shared" si="155"/>
        <v>1035.451</v>
      </c>
      <c r="P261" s="11">
        <v>0</v>
      </c>
      <c r="Q261" s="11">
        <f t="shared" si="156"/>
        <v>226.9</v>
      </c>
      <c r="R261" s="11">
        <f t="shared" si="157"/>
        <v>8.51</v>
      </c>
      <c r="S261" s="13">
        <f t="shared" si="158"/>
        <v>104.57</v>
      </c>
      <c r="T261" s="13"/>
      <c r="U261" s="11">
        <f t="shared" si="159"/>
        <v>339.98</v>
      </c>
      <c r="V261" s="11">
        <f t="shared" si="160"/>
        <v>1375.431</v>
      </c>
      <c r="W261" s="11"/>
      <c r="X261" s="2" t="str">
        <f>VLOOKUP(D261,[3]汇总!I$2:J$326,2,0)</f>
        <v>√</v>
      </c>
      <c r="Y261" s="2">
        <f>VLOOKUP(D261,'[4]2021.05'!$E$5:$F$203,2,0)</f>
        <v>1790</v>
      </c>
      <c r="Z261" s="2">
        <f t="shared" si="161"/>
        <v>453.792</v>
      </c>
      <c r="AA261" s="2">
        <f t="shared" si="162"/>
        <v>0</v>
      </c>
      <c r="AB261" s="2">
        <f t="shared" si="163"/>
        <v>226.9</v>
      </c>
      <c r="AC261" s="35" t="str">
        <f>VLOOKUP(C261,[7]export!$B$1:$I$388,8,0)</f>
        <v>226.9</v>
      </c>
      <c r="AD261" s="2">
        <f>VLOOKUP(C261,[8]Sheet1!$B$1:$K$500,9,0)</f>
        <v>8.51</v>
      </c>
      <c r="AE261" s="2">
        <f t="shared" si="164"/>
        <v>0</v>
      </c>
      <c r="AF261" s="2">
        <f>VLOOKUP(C261,'2021.06'!$C$2:$M$500,9,0)</f>
        <v>424.17</v>
      </c>
      <c r="AG261" s="2">
        <f>VLOOKUP(D261,'2021.07'!$D$2:$M$435,7,0)</f>
        <v>19.859</v>
      </c>
      <c r="AH261" s="2">
        <f t="shared" si="165"/>
        <v>0</v>
      </c>
      <c r="AJ261" s="2" t="str">
        <f>VLOOKUP(D261,[9]Sheet1!$C$1:$H$500,6,0)</f>
        <v>正常应缴</v>
      </c>
    </row>
    <row r="262" ht="20" customHeight="1" spans="1:36">
      <c r="A262" s="38">
        <f t="shared" si="151"/>
        <v>259</v>
      </c>
      <c r="B262" s="41"/>
      <c r="C262" s="40" t="s">
        <v>471</v>
      </c>
      <c r="D262" s="11" t="s">
        <v>472</v>
      </c>
      <c r="E262" s="12">
        <v>3245.4</v>
      </c>
      <c r="F262" s="11">
        <v>2836.2</v>
      </c>
      <c r="G262" s="11">
        <v>2837</v>
      </c>
      <c r="H262" s="13">
        <v>5228.42</v>
      </c>
      <c r="I262" s="12">
        <f t="shared" si="166"/>
        <v>58.42</v>
      </c>
      <c r="J262" s="12">
        <f>VLOOKUP(C262,[10]补收!$G$2454:$H$2869,2,0)</f>
        <v>58.96</v>
      </c>
      <c r="K262" s="11">
        <f t="shared" si="152"/>
        <v>453.792</v>
      </c>
      <c r="L262" s="11">
        <f t="shared" si="153"/>
        <v>19.859</v>
      </c>
      <c r="M262" s="13">
        <f t="shared" si="154"/>
        <v>444.42</v>
      </c>
      <c r="N262" s="13"/>
      <c r="O262" s="13">
        <f t="shared" si="155"/>
        <v>1035.451</v>
      </c>
      <c r="P262" s="11">
        <v>0</v>
      </c>
      <c r="Q262" s="11">
        <f t="shared" si="156"/>
        <v>226.9</v>
      </c>
      <c r="R262" s="11">
        <f t="shared" si="157"/>
        <v>8.51</v>
      </c>
      <c r="S262" s="13">
        <f t="shared" si="158"/>
        <v>104.57</v>
      </c>
      <c r="T262" s="13"/>
      <c r="U262" s="11">
        <f t="shared" si="159"/>
        <v>339.98</v>
      </c>
      <c r="V262" s="11">
        <f t="shared" si="160"/>
        <v>1375.431</v>
      </c>
      <c r="W262" s="11"/>
      <c r="X262" s="2" t="str">
        <f>VLOOKUP(D262,[3]汇总!I$2:J$326,2,0)</f>
        <v>√</v>
      </c>
      <c r="Y262" s="2">
        <f>VLOOKUP(D262,'[4]2021.05'!$E$5:$F$203,2,0)</f>
        <v>1790</v>
      </c>
      <c r="Z262" s="2">
        <f t="shared" si="161"/>
        <v>453.792</v>
      </c>
      <c r="AA262" s="2">
        <f t="shared" si="162"/>
        <v>0</v>
      </c>
      <c r="AB262" s="2">
        <f t="shared" si="163"/>
        <v>226.9</v>
      </c>
      <c r="AC262" s="35" t="str">
        <f>VLOOKUP(C262,[7]export!$B$1:$I$388,8,0)</f>
        <v>226.9</v>
      </c>
      <c r="AD262" s="2">
        <f>VLOOKUP(C262,[8]Sheet1!$B$1:$K$500,9,0)</f>
        <v>8.51</v>
      </c>
      <c r="AE262" s="2">
        <f t="shared" si="164"/>
        <v>0</v>
      </c>
      <c r="AF262" s="2">
        <f>VLOOKUP(C262,'2021.06'!$C$2:$M$500,9,0)</f>
        <v>424.17</v>
      </c>
      <c r="AG262" s="2">
        <f>VLOOKUP(D262,'2021.07'!$D$2:$M$435,7,0)</f>
        <v>19.859</v>
      </c>
      <c r="AH262" s="2">
        <f t="shared" si="165"/>
        <v>0</v>
      </c>
      <c r="AJ262" s="2" t="str">
        <f>VLOOKUP(D262,[9]Sheet1!$C$1:$H$500,6,0)</f>
        <v>正常应缴</v>
      </c>
    </row>
    <row r="263" ht="20" customHeight="1" spans="1:36">
      <c r="A263" s="38">
        <f t="shared" si="151"/>
        <v>260</v>
      </c>
      <c r="B263" s="41"/>
      <c r="C263" s="40" t="s">
        <v>473</v>
      </c>
      <c r="D263" s="11" t="s">
        <v>474</v>
      </c>
      <c r="E263" s="12">
        <v>3245.4</v>
      </c>
      <c r="F263" s="11">
        <v>2836.2</v>
      </c>
      <c r="G263" s="11">
        <v>2837</v>
      </c>
      <c r="H263" s="13">
        <v>5228.42</v>
      </c>
      <c r="I263" s="12">
        <f t="shared" si="166"/>
        <v>58.42</v>
      </c>
      <c r="J263" s="12">
        <f>VLOOKUP(C263,[10]补收!$G$2454:$H$2869,2,0)</f>
        <v>58.96</v>
      </c>
      <c r="K263" s="11">
        <f t="shared" si="152"/>
        <v>453.792</v>
      </c>
      <c r="L263" s="11">
        <f t="shared" si="153"/>
        <v>19.859</v>
      </c>
      <c r="M263" s="13">
        <f t="shared" si="154"/>
        <v>444.42</v>
      </c>
      <c r="N263" s="13"/>
      <c r="O263" s="13">
        <f t="shared" si="155"/>
        <v>1035.451</v>
      </c>
      <c r="P263" s="11">
        <v>0</v>
      </c>
      <c r="Q263" s="11">
        <f t="shared" si="156"/>
        <v>226.9</v>
      </c>
      <c r="R263" s="11">
        <f t="shared" si="157"/>
        <v>8.51</v>
      </c>
      <c r="S263" s="13">
        <f t="shared" si="158"/>
        <v>104.57</v>
      </c>
      <c r="T263" s="13"/>
      <c r="U263" s="11">
        <f t="shared" si="159"/>
        <v>339.98</v>
      </c>
      <c r="V263" s="11">
        <f t="shared" si="160"/>
        <v>1375.431</v>
      </c>
      <c r="W263" s="11"/>
      <c r="X263" s="2" t="str">
        <f>VLOOKUP(D263,[3]汇总!I$2:J$326,2,0)</f>
        <v>√</v>
      </c>
      <c r="Y263" s="2">
        <f>VLOOKUP(D263,'[4]2021.05'!$E$5:$F$203,2,0)</f>
        <v>1790</v>
      </c>
      <c r="Z263" s="2">
        <f t="shared" si="161"/>
        <v>453.792</v>
      </c>
      <c r="AA263" s="2">
        <f t="shared" si="162"/>
        <v>0</v>
      </c>
      <c r="AB263" s="2">
        <f t="shared" si="163"/>
        <v>226.9</v>
      </c>
      <c r="AC263" s="35" t="str">
        <f>VLOOKUP(C263,[7]export!$B$1:$I$388,8,0)</f>
        <v>226.9</v>
      </c>
      <c r="AD263" s="2">
        <f>VLOOKUP(C263,[8]Sheet1!$B$1:$K$500,9,0)</f>
        <v>8.51</v>
      </c>
      <c r="AE263" s="2">
        <f t="shared" si="164"/>
        <v>0</v>
      </c>
      <c r="AF263" s="2">
        <f>VLOOKUP(C263,'2021.06'!$C$2:$M$500,9,0)</f>
        <v>424.17</v>
      </c>
      <c r="AG263" s="2">
        <f>VLOOKUP(D263,'2021.07'!$D$2:$M$435,7,0)</f>
        <v>19.859</v>
      </c>
      <c r="AH263" s="2">
        <f t="shared" si="165"/>
        <v>0</v>
      </c>
      <c r="AJ263" s="2" t="str">
        <f>VLOOKUP(D263,[9]Sheet1!$C$1:$H$500,6,0)</f>
        <v>正常应缴</v>
      </c>
    </row>
    <row r="264" ht="20" customHeight="1" spans="1:36">
      <c r="A264" s="38">
        <f t="shared" si="151"/>
        <v>261</v>
      </c>
      <c r="B264" s="41"/>
      <c r="C264" s="40" t="s">
        <v>475</v>
      </c>
      <c r="D264" s="11" t="s">
        <v>476</v>
      </c>
      <c r="E264" s="12">
        <v>3245.4</v>
      </c>
      <c r="F264" s="11">
        <v>2836.2</v>
      </c>
      <c r="G264" s="11">
        <v>2837</v>
      </c>
      <c r="H264" s="13">
        <v>5228.42</v>
      </c>
      <c r="I264" s="12">
        <f t="shared" si="166"/>
        <v>58.42</v>
      </c>
      <c r="J264" s="12">
        <f>VLOOKUP(C264,[10]补收!$G$2454:$H$2869,2,0)</f>
        <v>58.96</v>
      </c>
      <c r="K264" s="11">
        <f t="shared" si="152"/>
        <v>453.792</v>
      </c>
      <c r="L264" s="11">
        <f t="shared" si="153"/>
        <v>19.859</v>
      </c>
      <c r="M264" s="13">
        <f t="shared" si="154"/>
        <v>444.42</v>
      </c>
      <c r="N264" s="13"/>
      <c r="O264" s="13">
        <f t="shared" si="155"/>
        <v>1035.451</v>
      </c>
      <c r="P264" s="11">
        <v>0</v>
      </c>
      <c r="Q264" s="11">
        <f t="shared" si="156"/>
        <v>226.9</v>
      </c>
      <c r="R264" s="11">
        <f t="shared" si="157"/>
        <v>8.51</v>
      </c>
      <c r="S264" s="13">
        <f t="shared" si="158"/>
        <v>104.57</v>
      </c>
      <c r="T264" s="13"/>
      <c r="U264" s="11">
        <f t="shared" si="159"/>
        <v>339.98</v>
      </c>
      <c r="V264" s="11">
        <f t="shared" si="160"/>
        <v>1375.431</v>
      </c>
      <c r="W264" s="11"/>
      <c r="X264" s="2" t="str">
        <f>VLOOKUP(D264,[3]汇总!I$2:J$326,2,0)</f>
        <v>√</v>
      </c>
      <c r="Y264" s="2">
        <f>VLOOKUP(D264,'[4]2021.05'!$E$5:$F$203,2,0)</f>
        <v>1790</v>
      </c>
      <c r="Z264" s="2">
        <f t="shared" si="161"/>
        <v>453.792</v>
      </c>
      <c r="AA264" s="2">
        <f t="shared" si="162"/>
        <v>0</v>
      </c>
      <c r="AB264" s="2">
        <f t="shared" si="163"/>
        <v>226.9</v>
      </c>
      <c r="AC264" s="35" t="str">
        <f>VLOOKUP(C264,[7]export!$B$1:$I$388,8,0)</f>
        <v>226.9</v>
      </c>
      <c r="AD264" s="2">
        <f>VLOOKUP(C264,[8]Sheet1!$B$1:$K$500,9,0)</f>
        <v>8.51</v>
      </c>
      <c r="AE264" s="2">
        <f t="shared" si="164"/>
        <v>0</v>
      </c>
      <c r="AF264" s="2">
        <f>VLOOKUP(C264,'2021.06'!$C$2:$M$500,9,0)</f>
        <v>424.17</v>
      </c>
      <c r="AG264" s="2">
        <f>VLOOKUP(D264,'2021.07'!$D$2:$M$435,7,0)</f>
        <v>19.859</v>
      </c>
      <c r="AH264" s="2">
        <f t="shared" si="165"/>
        <v>0</v>
      </c>
      <c r="AJ264" s="2" t="str">
        <f>VLOOKUP(D264,[9]Sheet1!$C$1:$H$500,6,0)</f>
        <v>正常应缴</v>
      </c>
    </row>
    <row r="265" ht="20" customHeight="1" spans="1:36">
      <c r="A265" s="38">
        <f t="shared" si="151"/>
        <v>262</v>
      </c>
      <c r="B265" s="41"/>
      <c r="C265" s="40" t="s">
        <v>477</v>
      </c>
      <c r="D265" s="11" t="s">
        <v>478</v>
      </c>
      <c r="E265" s="12">
        <v>3245.4</v>
      </c>
      <c r="F265" s="11">
        <v>2836.2</v>
      </c>
      <c r="G265" s="11">
        <v>2837</v>
      </c>
      <c r="H265" s="13">
        <v>5228.42</v>
      </c>
      <c r="I265" s="12">
        <f t="shared" si="166"/>
        <v>58.42</v>
      </c>
      <c r="J265" s="12">
        <f>VLOOKUP(C265,[10]补收!$G$2454:$H$2869,2,0)</f>
        <v>58.96</v>
      </c>
      <c r="K265" s="11">
        <f t="shared" si="152"/>
        <v>453.792</v>
      </c>
      <c r="L265" s="11">
        <f t="shared" si="153"/>
        <v>19.859</v>
      </c>
      <c r="M265" s="13">
        <f t="shared" si="154"/>
        <v>444.42</v>
      </c>
      <c r="N265" s="13"/>
      <c r="O265" s="13">
        <f t="shared" si="155"/>
        <v>1035.451</v>
      </c>
      <c r="P265" s="11">
        <v>0</v>
      </c>
      <c r="Q265" s="11">
        <f t="shared" si="156"/>
        <v>226.9</v>
      </c>
      <c r="R265" s="11">
        <f t="shared" si="157"/>
        <v>8.51</v>
      </c>
      <c r="S265" s="13">
        <f t="shared" si="158"/>
        <v>104.57</v>
      </c>
      <c r="T265" s="13"/>
      <c r="U265" s="11">
        <f t="shared" si="159"/>
        <v>339.98</v>
      </c>
      <c r="V265" s="11">
        <f t="shared" si="160"/>
        <v>1375.431</v>
      </c>
      <c r="W265" s="11"/>
      <c r="X265" s="2" t="str">
        <f>VLOOKUP(D265,[3]汇总!I$2:J$326,2,0)</f>
        <v>√</v>
      </c>
      <c r="Y265" s="2">
        <f>VLOOKUP(D265,'[4]2021.05'!$E$5:$F$203,2,0)</f>
        <v>1790</v>
      </c>
      <c r="Z265" s="2">
        <f t="shared" si="161"/>
        <v>453.792</v>
      </c>
      <c r="AA265" s="2">
        <f t="shared" si="162"/>
        <v>0</v>
      </c>
      <c r="AB265" s="2">
        <f t="shared" si="163"/>
        <v>226.9</v>
      </c>
      <c r="AC265" s="35" t="str">
        <f>VLOOKUP(C265,[7]export!$B$1:$I$388,8,0)</f>
        <v>226.9</v>
      </c>
      <c r="AD265" s="2">
        <f>VLOOKUP(C265,[8]Sheet1!$B$1:$K$500,9,0)</f>
        <v>8.51</v>
      </c>
      <c r="AE265" s="2">
        <f t="shared" si="164"/>
        <v>0</v>
      </c>
      <c r="AF265" s="2">
        <f>VLOOKUP(C265,'2021.06'!$C$2:$M$500,9,0)</f>
        <v>424.17</v>
      </c>
      <c r="AG265" s="2">
        <f>VLOOKUP(D265,'2021.07'!$D$2:$M$435,7,0)</f>
        <v>19.859</v>
      </c>
      <c r="AH265" s="2">
        <f t="shared" si="165"/>
        <v>0</v>
      </c>
      <c r="AJ265" s="2" t="str">
        <f>VLOOKUP(D265,[9]Sheet1!$C$1:$H$500,6,0)</f>
        <v>正常应缴</v>
      </c>
    </row>
    <row r="266" ht="20" customHeight="1" spans="1:36">
      <c r="A266" s="38">
        <f t="shared" si="151"/>
        <v>263</v>
      </c>
      <c r="B266" s="41"/>
      <c r="C266" s="40" t="s">
        <v>479</v>
      </c>
      <c r="D266" s="11" t="s">
        <v>480</v>
      </c>
      <c r="E266" s="12">
        <v>3245.4</v>
      </c>
      <c r="F266" s="11">
        <v>2836.2</v>
      </c>
      <c r="G266" s="11">
        <v>2837</v>
      </c>
      <c r="H266" s="13">
        <v>5228.42</v>
      </c>
      <c r="I266" s="12">
        <f t="shared" si="166"/>
        <v>58.42</v>
      </c>
      <c r="J266" s="12">
        <f>VLOOKUP(C266,[10]补收!$G$2454:$H$2869,2,0)</f>
        <v>58.96</v>
      </c>
      <c r="K266" s="11">
        <f t="shared" si="152"/>
        <v>453.792</v>
      </c>
      <c r="L266" s="11">
        <f t="shared" si="153"/>
        <v>19.859</v>
      </c>
      <c r="M266" s="13">
        <f t="shared" si="154"/>
        <v>444.42</v>
      </c>
      <c r="N266" s="13"/>
      <c r="O266" s="13">
        <f t="shared" si="155"/>
        <v>1035.451</v>
      </c>
      <c r="P266" s="11">
        <v>0</v>
      </c>
      <c r="Q266" s="11">
        <f t="shared" si="156"/>
        <v>226.9</v>
      </c>
      <c r="R266" s="11">
        <f t="shared" si="157"/>
        <v>8.51</v>
      </c>
      <c r="S266" s="13">
        <f t="shared" si="158"/>
        <v>104.57</v>
      </c>
      <c r="T266" s="13"/>
      <c r="U266" s="11">
        <f t="shared" si="159"/>
        <v>339.98</v>
      </c>
      <c r="V266" s="11">
        <f t="shared" si="160"/>
        <v>1375.431</v>
      </c>
      <c r="W266" s="11"/>
      <c r="X266" s="2" t="str">
        <f>VLOOKUP(D266,[3]汇总!I$2:J$326,2,0)</f>
        <v>√</v>
      </c>
      <c r="Y266" s="2">
        <f>VLOOKUP(D266,'[4]2021.05'!$E$5:$F$203,2,0)</f>
        <v>1790</v>
      </c>
      <c r="Z266" s="2">
        <f t="shared" si="161"/>
        <v>453.792</v>
      </c>
      <c r="AA266" s="2">
        <f t="shared" si="162"/>
        <v>0</v>
      </c>
      <c r="AB266" s="2">
        <f t="shared" si="163"/>
        <v>226.9</v>
      </c>
      <c r="AC266" s="35" t="str">
        <f>VLOOKUP(C266,[7]export!$B$1:$I$388,8,0)</f>
        <v>226.9</v>
      </c>
      <c r="AD266" s="2">
        <f>VLOOKUP(C266,[8]Sheet1!$B$1:$K$500,9,0)</f>
        <v>8.51</v>
      </c>
      <c r="AE266" s="2">
        <f t="shared" si="164"/>
        <v>0</v>
      </c>
      <c r="AF266" s="2">
        <f>VLOOKUP(C266,'2021.06'!$C$2:$M$500,9,0)</f>
        <v>424.17</v>
      </c>
      <c r="AG266" s="2">
        <f>VLOOKUP(D266,'2021.07'!$D$2:$M$435,7,0)</f>
        <v>19.859</v>
      </c>
      <c r="AH266" s="2">
        <f t="shared" si="165"/>
        <v>0</v>
      </c>
      <c r="AJ266" s="2" t="str">
        <f>VLOOKUP(D266,[9]Sheet1!$C$1:$H$500,6,0)</f>
        <v>正常应缴</v>
      </c>
    </row>
    <row r="267" ht="20" customHeight="1" spans="1:36">
      <c r="A267" s="38">
        <f t="shared" si="151"/>
        <v>264</v>
      </c>
      <c r="B267" s="41"/>
      <c r="C267" s="40" t="s">
        <v>481</v>
      </c>
      <c r="D267" s="11" t="s">
        <v>482</v>
      </c>
      <c r="E267" s="12">
        <v>3245.4</v>
      </c>
      <c r="F267" s="11">
        <v>2836.2</v>
      </c>
      <c r="G267" s="11">
        <v>2837</v>
      </c>
      <c r="H267" s="13">
        <v>5228.42</v>
      </c>
      <c r="I267" s="12">
        <f t="shared" si="166"/>
        <v>58.42</v>
      </c>
      <c r="J267" s="12">
        <f>VLOOKUP(C267,[10]补收!$G$2454:$H$2869,2,0)</f>
        <v>58.96</v>
      </c>
      <c r="K267" s="11">
        <f t="shared" si="152"/>
        <v>453.792</v>
      </c>
      <c r="L267" s="11">
        <f t="shared" si="153"/>
        <v>19.859</v>
      </c>
      <c r="M267" s="13">
        <f t="shared" si="154"/>
        <v>444.42</v>
      </c>
      <c r="N267" s="13"/>
      <c r="O267" s="13">
        <f t="shared" si="155"/>
        <v>1035.451</v>
      </c>
      <c r="P267" s="11">
        <v>0</v>
      </c>
      <c r="Q267" s="11">
        <f t="shared" si="156"/>
        <v>226.9</v>
      </c>
      <c r="R267" s="11">
        <f t="shared" si="157"/>
        <v>8.51</v>
      </c>
      <c r="S267" s="13">
        <f t="shared" si="158"/>
        <v>104.57</v>
      </c>
      <c r="T267" s="13"/>
      <c r="U267" s="11">
        <f t="shared" si="159"/>
        <v>339.98</v>
      </c>
      <c r="V267" s="11">
        <f t="shared" si="160"/>
        <v>1375.431</v>
      </c>
      <c r="W267" s="11"/>
      <c r="X267" s="2" t="str">
        <f>VLOOKUP(D267,[3]汇总!I$2:J$326,2,0)</f>
        <v>√</v>
      </c>
      <c r="Y267" s="2">
        <f>VLOOKUP(D267,'[4]2021.05'!$E$5:$F$203,2,0)</f>
        <v>1790</v>
      </c>
      <c r="Z267" s="2">
        <f t="shared" si="161"/>
        <v>453.792</v>
      </c>
      <c r="AA267" s="2">
        <f t="shared" si="162"/>
        <v>0</v>
      </c>
      <c r="AB267" s="2">
        <f t="shared" si="163"/>
        <v>226.9</v>
      </c>
      <c r="AC267" s="35" t="str">
        <f>VLOOKUP(C267,[7]export!$B$1:$I$388,8,0)</f>
        <v>226.9</v>
      </c>
      <c r="AD267" s="2">
        <f>VLOOKUP(C267,[8]Sheet1!$B$1:$K$500,9,0)</f>
        <v>8.51</v>
      </c>
      <c r="AE267" s="2">
        <f t="shared" si="164"/>
        <v>0</v>
      </c>
      <c r="AF267" s="2">
        <f>VLOOKUP(C267,'2021.06'!$C$2:$M$500,9,0)</f>
        <v>424.17</v>
      </c>
      <c r="AG267" s="2">
        <f>VLOOKUP(D267,'2021.07'!$D$2:$M$435,7,0)</f>
        <v>19.859</v>
      </c>
      <c r="AH267" s="2">
        <f t="shared" si="165"/>
        <v>0</v>
      </c>
      <c r="AJ267" s="2" t="str">
        <f>VLOOKUP(D267,[9]Sheet1!$C$1:$H$500,6,0)</f>
        <v>正常应缴</v>
      </c>
    </row>
    <row r="268" ht="20" customHeight="1" spans="1:36">
      <c r="A268" s="38">
        <f t="shared" si="151"/>
        <v>265</v>
      </c>
      <c r="B268" s="41"/>
      <c r="C268" s="40" t="s">
        <v>483</v>
      </c>
      <c r="D268" s="11" t="s">
        <v>484</v>
      </c>
      <c r="E268" s="12">
        <v>3245.4</v>
      </c>
      <c r="F268" s="11">
        <v>2836.2</v>
      </c>
      <c r="G268" s="11">
        <v>2837</v>
      </c>
      <c r="H268" s="13">
        <v>5228.42</v>
      </c>
      <c r="I268" s="12">
        <f t="shared" si="166"/>
        <v>58.42</v>
      </c>
      <c r="J268" s="12">
        <f>VLOOKUP(C268,[10]补收!$G$2454:$H$2869,2,0)</f>
        <v>58.96</v>
      </c>
      <c r="K268" s="11">
        <f t="shared" si="152"/>
        <v>453.792</v>
      </c>
      <c r="L268" s="11">
        <f t="shared" si="153"/>
        <v>19.859</v>
      </c>
      <c r="M268" s="13">
        <f t="shared" si="154"/>
        <v>444.42</v>
      </c>
      <c r="N268" s="13"/>
      <c r="O268" s="13">
        <f t="shared" si="155"/>
        <v>1035.451</v>
      </c>
      <c r="P268" s="11">
        <v>0</v>
      </c>
      <c r="Q268" s="11">
        <f t="shared" si="156"/>
        <v>226.9</v>
      </c>
      <c r="R268" s="11">
        <f t="shared" si="157"/>
        <v>8.51</v>
      </c>
      <c r="S268" s="13">
        <f t="shared" si="158"/>
        <v>104.57</v>
      </c>
      <c r="T268" s="13"/>
      <c r="U268" s="11">
        <f t="shared" si="159"/>
        <v>339.98</v>
      </c>
      <c r="V268" s="11">
        <f t="shared" si="160"/>
        <v>1375.431</v>
      </c>
      <c r="W268" s="11"/>
      <c r="X268" s="2" t="str">
        <f>VLOOKUP(D268,[3]汇总!I$2:J$326,2,0)</f>
        <v>√</v>
      </c>
      <c r="Y268" s="2">
        <f>VLOOKUP(D268,'[4]2021.05'!$E$5:$F$203,2,0)</f>
        <v>1790</v>
      </c>
      <c r="Z268" s="2">
        <f t="shared" si="161"/>
        <v>453.792</v>
      </c>
      <c r="AA268" s="2">
        <f t="shared" si="162"/>
        <v>0</v>
      </c>
      <c r="AB268" s="2">
        <f t="shared" si="163"/>
        <v>226.9</v>
      </c>
      <c r="AC268" s="35" t="str">
        <f>VLOOKUP(C268,[7]export!$B$1:$I$388,8,0)</f>
        <v>226.9</v>
      </c>
      <c r="AD268" s="2">
        <f>VLOOKUP(C268,[8]Sheet1!$B$1:$K$500,9,0)</f>
        <v>8.51</v>
      </c>
      <c r="AE268" s="2">
        <f t="shared" si="164"/>
        <v>0</v>
      </c>
      <c r="AF268" s="2">
        <f>VLOOKUP(C268,'2021.06'!$C$2:$M$500,9,0)</f>
        <v>424.17</v>
      </c>
      <c r="AG268" s="2">
        <f>VLOOKUP(D268,'2021.07'!$D$2:$M$435,7,0)</f>
        <v>19.859</v>
      </c>
      <c r="AH268" s="2">
        <f t="shared" si="165"/>
        <v>0</v>
      </c>
      <c r="AJ268" s="2" t="str">
        <f>VLOOKUP(D268,[9]Sheet1!$C$1:$H$500,6,0)</f>
        <v>正常应缴</v>
      </c>
    </row>
    <row r="269" ht="20" customHeight="1" spans="1:36">
      <c r="A269" s="38">
        <f t="shared" si="151"/>
        <v>266</v>
      </c>
      <c r="B269" s="41"/>
      <c r="C269" s="40" t="s">
        <v>487</v>
      </c>
      <c r="D269" s="11" t="s">
        <v>488</v>
      </c>
      <c r="E269" s="12">
        <v>3245.4</v>
      </c>
      <c r="F269" s="11">
        <v>2836.2</v>
      </c>
      <c r="G269" s="11">
        <v>2837</v>
      </c>
      <c r="H269" s="13">
        <v>5228.42</v>
      </c>
      <c r="I269" s="12">
        <f t="shared" si="166"/>
        <v>58.42</v>
      </c>
      <c r="J269" s="12">
        <f>VLOOKUP(C269,[10]补收!$G$2454:$H$2869,2,0)</f>
        <v>58.96</v>
      </c>
      <c r="K269" s="11">
        <f t="shared" si="152"/>
        <v>453.792</v>
      </c>
      <c r="L269" s="11">
        <f t="shared" si="153"/>
        <v>19.859</v>
      </c>
      <c r="M269" s="13">
        <f t="shared" si="154"/>
        <v>444.42</v>
      </c>
      <c r="N269" s="13"/>
      <c r="O269" s="13">
        <f t="shared" si="155"/>
        <v>1035.451</v>
      </c>
      <c r="P269" s="11">
        <v>0</v>
      </c>
      <c r="Q269" s="11">
        <f t="shared" si="156"/>
        <v>226.9</v>
      </c>
      <c r="R269" s="11">
        <f t="shared" si="157"/>
        <v>8.51</v>
      </c>
      <c r="S269" s="13">
        <f t="shared" si="158"/>
        <v>104.57</v>
      </c>
      <c r="T269" s="13"/>
      <c r="U269" s="11">
        <f t="shared" si="159"/>
        <v>339.98</v>
      </c>
      <c r="V269" s="11">
        <f t="shared" si="160"/>
        <v>1375.431</v>
      </c>
      <c r="W269" s="11"/>
      <c r="X269" s="2" t="str">
        <f>VLOOKUP(D269,[3]汇总!I$2:J$326,2,0)</f>
        <v>√</v>
      </c>
      <c r="Y269" s="2">
        <f>VLOOKUP(D269,'[4]2021.05'!$E$5:$F$203,2,0)</f>
        <v>1790</v>
      </c>
      <c r="Z269" s="2">
        <f t="shared" si="161"/>
        <v>453.792</v>
      </c>
      <c r="AA269" s="2">
        <f t="shared" si="162"/>
        <v>0</v>
      </c>
      <c r="AB269" s="2">
        <f t="shared" si="163"/>
        <v>226.9</v>
      </c>
      <c r="AC269" s="35" t="str">
        <f>VLOOKUP(C269,[7]export!$B$1:$I$388,8,0)</f>
        <v>226.9</v>
      </c>
      <c r="AD269" s="2">
        <f>VLOOKUP(C269,[8]Sheet1!$B$1:$K$500,9,0)</f>
        <v>8.51</v>
      </c>
      <c r="AE269" s="2">
        <f t="shared" si="164"/>
        <v>0</v>
      </c>
      <c r="AF269" s="2">
        <f>VLOOKUP(C269,'2021.06'!$C$2:$M$500,9,0)</f>
        <v>424.17</v>
      </c>
      <c r="AG269" s="2">
        <f>VLOOKUP(D269,'2021.07'!$D$2:$M$435,7,0)</f>
        <v>19.859</v>
      </c>
      <c r="AH269" s="2">
        <f t="shared" si="165"/>
        <v>0</v>
      </c>
      <c r="AJ269" s="2" t="str">
        <f>VLOOKUP(D269,[9]Sheet1!$C$1:$H$500,6,0)</f>
        <v>正常应缴</v>
      </c>
    </row>
    <row r="270" ht="20" customHeight="1" spans="1:36">
      <c r="A270" s="38">
        <f t="shared" si="151"/>
        <v>267</v>
      </c>
      <c r="B270" s="41"/>
      <c r="C270" s="40" t="s">
        <v>489</v>
      </c>
      <c r="D270" s="11" t="s">
        <v>490</v>
      </c>
      <c r="E270" s="12">
        <v>3245.4</v>
      </c>
      <c r="F270" s="11">
        <v>2836.2</v>
      </c>
      <c r="G270" s="11">
        <v>2837</v>
      </c>
      <c r="H270" s="13">
        <v>5228.42</v>
      </c>
      <c r="I270" s="12">
        <f t="shared" si="166"/>
        <v>58.42</v>
      </c>
      <c r="J270" s="12">
        <f>VLOOKUP(C270,[10]补收!$G$2454:$H$2869,2,0)</f>
        <v>58.96</v>
      </c>
      <c r="K270" s="11">
        <f t="shared" si="152"/>
        <v>453.792</v>
      </c>
      <c r="L270" s="11">
        <f t="shared" si="153"/>
        <v>19.859</v>
      </c>
      <c r="M270" s="13">
        <f t="shared" si="154"/>
        <v>444.42</v>
      </c>
      <c r="N270" s="13"/>
      <c r="O270" s="13">
        <f t="shared" si="155"/>
        <v>1035.451</v>
      </c>
      <c r="P270" s="11">
        <v>0</v>
      </c>
      <c r="Q270" s="11">
        <f t="shared" si="156"/>
        <v>226.9</v>
      </c>
      <c r="R270" s="11">
        <f t="shared" si="157"/>
        <v>8.51</v>
      </c>
      <c r="S270" s="13">
        <f t="shared" si="158"/>
        <v>104.57</v>
      </c>
      <c r="T270" s="13"/>
      <c r="U270" s="11">
        <f t="shared" si="159"/>
        <v>339.98</v>
      </c>
      <c r="V270" s="11">
        <f t="shared" si="160"/>
        <v>1375.431</v>
      </c>
      <c r="W270" s="11"/>
      <c r="X270" s="2" t="str">
        <f>VLOOKUP(D270,[3]汇总!I$2:J$326,2,0)</f>
        <v>√</v>
      </c>
      <c r="Y270" s="2">
        <f>VLOOKUP(D270,'[4]2021.05'!$E$5:$F$203,2,0)</f>
        <v>1790</v>
      </c>
      <c r="Z270" s="2">
        <f t="shared" si="161"/>
        <v>453.792</v>
      </c>
      <c r="AA270" s="2">
        <f t="shared" si="162"/>
        <v>0</v>
      </c>
      <c r="AB270" s="2">
        <f t="shared" si="163"/>
        <v>226.9</v>
      </c>
      <c r="AC270" s="35" t="str">
        <f>VLOOKUP(C270,[7]export!$B$1:$I$388,8,0)</f>
        <v>226.9</v>
      </c>
      <c r="AD270" s="2">
        <f>VLOOKUP(C270,[8]Sheet1!$B$1:$K$500,9,0)</f>
        <v>8.51</v>
      </c>
      <c r="AE270" s="2">
        <f t="shared" si="164"/>
        <v>0</v>
      </c>
      <c r="AF270" s="2">
        <f>VLOOKUP(C270,'2021.06'!$C$2:$M$500,9,0)</f>
        <v>424.17</v>
      </c>
      <c r="AG270" s="2">
        <f>VLOOKUP(D270,'2021.07'!$D$2:$M$435,7,0)</f>
        <v>19.859</v>
      </c>
      <c r="AH270" s="2">
        <f t="shared" si="165"/>
        <v>0</v>
      </c>
      <c r="AJ270" s="2" t="str">
        <f>VLOOKUP(D270,[9]Sheet1!$C$1:$H$500,6,0)</f>
        <v>正常应缴</v>
      </c>
    </row>
    <row r="271" ht="20" customHeight="1" spans="1:36">
      <c r="A271" s="38">
        <f t="shared" si="151"/>
        <v>268</v>
      </c>
      <c r="B271" s="41"/>
      <c r="C271" s="40" t="s">
        <v>491</v>
      </c>
      <c r="D271" s="11" t="s">
        <v>492</v>
      </c>
      <c r="E271" s="12">
        <v>3245.4</v>
      </c>
      <c r="F271" s="11">
        <v>2836.2</v>
      </c>
      <c r="G271" s="11">
        <v>2837</v>
      </c>
      <c r="H271" s="13">
        <v>5228.42</v>
      </c>
      <c r="I271" s="12">
        <f t="shared" si="166"/>
        <v>58.42</v>
      </c>
      <c r="J271" s="12">
        <f>VLOOKUP(C271,[10]补收!$G$2454:$H$2869,2,0)</f>
        <v>58.96</v>
      </c>
      <c r="K271" s="11">
        <f t="shared" si="152"/>
        <v>453.792</v>
      </c>
      <c r="L271" s="11">
        <f t="shared" si="153"/>
        <v>19.859</v>
      </c>
      <c r="M271" s="13">
        <f t="shared" si="154"/>
        <v>444.42</v>
      </c>
      <c r="N271" s="13"/>
      <c r="O271" s="13">
        <f t="shared" si="155"/>
        <v>1035.451</v>
      </c>
      <c r="P271" s="11">
        <v>0</v>
      </c>
      <c r="Q271" s="11">
        <f t="shared" si="156"/>
        <v>226.9</v>
      </c>
      <c r="R271" s="11">
        <f t="shared" si="157"/>
        <v>8.51</v>
      </c>
      <c r="S271" s="13">
        <f t="shared" si="158"/>
        <v>104.57</v>
      </c>
      <c r="T271" s="13"/>
      <c r="U271" s="11">
        <f t="shared" si="159"/>
        <v>339.98</v>
      </c>
      <c r="V271" s="11">
        <f t="shared" si="160"/>
        <v>1375.431</v>
      </c>
      <c r="W271" s="11"/>
      <c r="X271" s="2" t="str">
        <f>VLOOKUP(D271,[3]汇总!I$2:J$326,2,0)</f>
        <v>√</v>
      </c>
      <c r="Y271" s="2">
        <f>VLOOKUP(D271,'[4]2021.05'!$E$5:$F$203,2,0)</f>
        <v>1790</v>
      </c>
      <c r="Z271" s="2">
        <f t="shared" si="161"/>
        <v>453.792</v>
      </c>
      <c r="AA271" s="2">
        <f t="shared" si="162"/>
        <v>0</v>
      </c>
      <c r="AB271" s="2">
        <f t="shared" si="163"/>
        <v>226.9</v>
      </c>
      <c r="AC271" s="35" t="str">
        <f>VLOOKUP(C271,[7]export!$B$1:$I$388,8,0)</f>
        <v>226.9</v>
      </c>
      <c r="AD271" s="2">
        <f>VLOOKUP(C271,[8]Sheet1!$B$1:$K$500,9,0)</f>
        <v>8.51</v>
      </c>
      <c r="AE271" s="2">
        <f t="shared" si="164"/>
        <v>0</v>
      </c>
      <c r="AF271" s="2">
        <f>VLOOKUP(C271,'2021.06'!$C$2:$M$500,9,0)</f>
        <v>424.17</v>
      </c>
      <c r="AG271" s="2">
        <f>VLOOKUP(D271,'2021.07'!$D$2:$M$435,7,0)</f>
        <v>19.859</v>
      </c>
      <c r="AH271" s="2">
        <f t="shared" si="165"/>
        <v>0</v>
      </c>
      <c r="AJ271" s="2" t="str">
        <f>VLOOKUP(D271,[9]Sheet1!$C$1:$H$500,6,0)</f>
        <v>正常应缴</v>
      </c>
    </row>
    <row r="272" ht="20" customHeight="1" spans="1:36">
      <c r="A272" s="38">
        <f t="shared" si="151"/>
        <v>269</v>
      </c>
      <c r="B272" s="41"/>
      <c r="C272" s="40" t="s">
        <v>493</v>
      </c>
      <c r="D272" s="11" t="s">
        <v>494</v>
      </c>
      <c r="E272" s="12">
        <v>3245.4</v>
      </c>
      <c r="F272" s="11">
        <v>2836.2</v>
      </c>
      <c r="G272" s="11">
        <v>2837</v>
      </c>
      <c r="H272" s="13">
        <v>5228.42</v>
      </c>
      <c r="I272" s="12">
        <f t="shared" si="166"/>
        <v>58.42</v>
      </c>
      <c r="J272" s="12">
        <f>VLOOKUP(C272,[10]补收!$G$2454:$H$2869,2,0)</f>
        <v>58.96</v>
      </c>
      <c r="K272" s="11">
        <f t="shared" si="152"/>
        <v>453.792</v>
      </c>
      <c r="L272" s="11">
        <f t="shared" si="153"/>
        <v>19.859</v>
      </c>
      <c r="M272" s="13">
        <f t="shared" si="154"/>
        <v>444.42</v>
      </c>
      <c r="N272" s="13"/>
      <c r="O272" s="13">
        <f t="shared" si="155"/>
        <v>1035.451</v>
      </c>
      <c r="P272" s="11">
        <v>0</v>
      </c>
      <c r="Q272" s="11">
        <f t="shared" si="156"/>
        <v>226.9</v>
      </c>
      <c r="R272" s="11">
        <f t="shared" si="157"/>
        <v>8.51</v>
      </c>
      <c r="S272" s="13">
        <f t="shared" si="158"/>
        <v>104.57</v>
      </c>
      <c r="T272" s="13"/>
      <c r="U272" s="11">
        <f t="shared" si="159"/>
        <v>339.98</v>
      </c>
      <c r="V272" s="11">
        <f t="shared" si="160"/>
        <v>1375.431</v>
      </c>
      <c r="W272" s="11"/>
      <c r="X272" s="2" t="str">
        <f>VLOOKUP(D272,[3]汇总!I$2:J$326,2,0)</f>
        <v>√</v>
      </c>
      <c r="Y272" s="2">
        <f>VLOOKUP(D272,'[4]2021.05'!$E$5:$F$203,2,0)</f>
        <v>1790</v>
      </c>
      <c r="Z272" s="2">
        <f t="shared" si="161"/>
        <v>453.792</v>
      </c>
      <c r="AA272" s="2">
        <f t="shared" si="162"/>
        <v>0</v>
      </c>
      <c r="AB272" s="2">
        <f t="shared" si="163"/>
        <v>226.9</v>
      </c>
      <c r="AC272" s="35" t="str">
        <f>VLOOKUP(C272,[7]export!$B$1:$I$388,8,0)</f>
        <v>226.9</v>
      </c>
      <c r="AD272" s="2">
        <f>VLOOKUP(C272,[8]Sheet1!$B$1:$K$500,9,0)</f>
        <v>8.51</v>
      </c>
      <c r="AE272" s="2">
        <f t="shared" si="164"/>
        <v>0</v>
      </c>
      <c r="AF272" s="2">
        <f>VLOOKUP(C272,'2021.06'!$C$2:$M$500,9,0)</f>
        <v>424.17</v>
      </c>
      <c r="AG272" s="2">
        <f>VLOOKUP(D272,'2021.07'!$D$2:$M$435,7,0)</f>
        <v>19.859</v>
      </c>
      <c r="AH272" s="2">
        <f t="shared" si="165"/>
        <v>0</v>
      </c>
      <c r="AJ272" s="2" t="str">
        <f>VLOOKUP(D272,[9]Sheet1!$C$1:$H$500,6,0)</f>
        <v>正常应缴</v>
      </c>
    </row>
    <row r="273" ht="20" customHeight="1" spans="1:36">
      <c r="A273" s="38">
        <f t="shared" si="151"/>
        <v>270</v>
      </c>
      <c r="B273" s="41"/>
      <c r="C273" s="40" t="s">
        <v>495</v>
      </c>
      <c r="D273" s="11" t="s">
        <v>496</v>
      </c>
      <c r="E273" s="12">
        <v>3245.4</v>
      </c>
      <c r="F273" s="11">
        <v>2836.2</v>
      </c>
      <c r="G273" s="11">
        <v>2837</v>
      </c>
      <c r="H273" s="13">
        <v>5228.42</v>
      </c>
      <c r="I273" s="12">
        <f t="shared" si="166"/>
        <v>58.42</v>
      </c>
      <c r="J273" s="12">
        <f>VLOOKUP(C273,[10]补收!$G$2454:$H$2869,2,0)</f>
        <v>58.96</v>
      </c>
      <c r="K273" s="11">
        <f t="shared" si="152"/>
        <v>453.792</v>
      </c>
      <c r="L273" s="11">
        <f t="shared" si="153"/>
        <v>19.859</v>
      </c>
      <c r="M273" s="13">
        <f t="shared" si="154"/>
        <v>444.42</v>
      </c>
      <c r="N273" s="13"/>
      <c r="O273" s="13">
        <f t="shared" si="155"/>
        <v>1035.451</v>
      </c>
      <c r="P273" s="11">
        <v>0</v>
      </c>
      <c r="Q273" s="11">
        <f t="shared" si="156"/>
        <v>226.9</v>
      </c>
      <c r="R273" s="11">
        <f t="shared" si="157"/>
        <v>8.51</v>
      </c>
      <c r="S273" s="13">
        <f t="shared" si="158"/>
        <v>104.57</v>
      </c>
      <c r="T273" s="13"/>
      <c r="U273" s="11">
        <f t="shared" si="159"/>
        <v>339.98</v>
      </c>
      <c r="V273" s="11">
        <f t="shared" si="160"/>
        <v>1375.431</v>
      </c>
      <c r="W273" s="11"/>
      <c r="X273" s="2" t="str">
        <f>VLOOKUP(D273,[3]汇总!I$2:J$326,2,0)</f>
        <v>√</v>
      </c>
      <c r="Y273" s="2">
        <f>VLOOKUP(D273,'[4]2021.05'!$E$5:$F$203,2,0)</f>
        <v>1790</v>
      </c>
      <c r="Z273" s="2">
        <f t="shared" si="161"/>
        <v>453.792</v>
      </c>
      <c r="AA273" s="2">
        <f t="shared" si="162"/>
        <v>0</v>
      </c>
      <c r="AB273" s="2">
        <f t="shared" si="163"/>
        <v>226.9</v>
      </c>
      <c r="AC273" s="35" t="str">
        <f>VLOOKUP(C273,[7]export!$B$1:$I$388,8,0)</f>
        <v>226.9</v>
      </c>
      <c r="AD273" s="2">
        <f>VLOOKUP(C273,[8]Sheet1!$B$1:$K$500,9,0)</f>
        <v>8.51</v>
      </c>
      <c r="AE273" s="2">
        <f t="shared" si="164"/>
        <v>0</v>
      </c>
      <c r="AF273" s="2">
        <f>VLOOKUP(C273,'2021.06'!$C$2:$M$500,9,0)</f>
        <v>424.17</v>
      </c>
      <c r="AG273" s="2">
        <f>VLOOKUP(D273,'2021.07'!$D$2:$M$435,7,0)</f>
        <v>19.859</v>
      </c>
      <c r="AH273" s="2">
        <f t="shared" si="165"/>
        <v>0</v>
      </c>
      <c r="AJ273" s="2" t="str">
        <f>VLOOKUP(D273,[9]Sheet1!$C$1:$H$500,6,0)</f>
        <v>正常应缴</v>
      </c>
    </row>
    <row r="274" ht="20" customHeight="1" spans="1:36">
      <c r="A274" s="38">
        <f t="shared" si="151"/>
        <v>271</v>
      </c>
      <c r="B274" s="41"/>
      <c r="C274" s="40" t="s">
        <v>497</v>
      </c>
      <c r="D274" s="11" t="s">
        <v>498</v>
      </c>
      <c r="E274" s="12">
        <v>3245.4</v>
      </c>
      <c r="F274" s="11">
        <v>2836.2</v>
      </c>
      <c r="G274" s="11">
        <v>2837</v>
      </c>
      <c r="H274" s="13">
        <v>5228.42</v>
      </c>
      <c r="I274" s="12">
        <f t="shared" si="166"/>
        <v>58.42</v>
      </c>
      <c r="J274" s="12">
        <f>VLOOKUP(C274,[10]补收!$G$2454:$H$2869,2,0)</f>
        <v>58.96</v>
      </c>
      <c r="K274" s="11">
        <f t="shared" si="152"/>
        <v>453.792</v>
      </c>
      <c r="L274" s="11">
        <f t="shared" si="153"/>
        <v>19.859</v>
      </c>
      <c r="M274" s="13">
        <f t="shared" si="154"/>
        <v>444.42</v>
      </c>
      <c r="N274" s="13"/>
      <c r="O274" s="13">
        <f t="shared" si="155"/>
        <v>1035.451</v>
      </c>
      <c r="P274" s="11">
        <v>0</v>
      </c>
      <c r="Q274" s="11">
        <f t="shared" si="156"/>
        <v>226.9</v>
      </c>
      <c r="R274" s="11">
        <f t="shared" si="157"/>
        <v>8.51</v>
      </c>
      <c r="S274" s="13">
        <f t="shared" si="158"/>
        <v>104.57</v>
      </c>
      <c r="T274" s="13"/>
      <c r="U274" s="11">
        <f t="shared" si="159"/>
        <v>339.98</v>
      </c>
      <c r="V274" s="11">
        <f t="shared" si="160"/>
        <v>1375.431</v>
      </c>
      <c r="W274" s="11"/>
      <c r="X274" s="2" t="str">
        <f>VLOOKUP(D274,[3]汇总!I$2:J$326,2,0)</f>
        <v>√</v>
      </c>
      <c r="Y274" s="2">
        <f>VLOOKUP(D274,'[4]2021.05'!$E$5:$F$203,2,0)</f>
        <v>1790</v>
      </c>
      <c r="Z274" s="2">
        <f t="shared" si="161"/>
        <v>453.792</v>
      </c>
      <c r="AA274" s="2">
        <f t="shared" si="162"/>
        <v>0</v>
      </c>
      <c r="AB274" s="2">
        <f t="shared" si="163"/>
        <v>226.9</v>
      </c>
      <c r="AC274" s="35" t="str">
        <f>VLOOKUP(C274,[7]export!$B$1:$I$388,8,0)</f>
        <v>226.9</v>
      </c>
      <c r="AD274" s="2">
        <f>VLOOKUP(C274,[8]Sheet1!$B$1:$K$500,9,0)</f>
        <v>8.51</v>
      </c>
      <c r="AE274" s="2">
        <f t="shared" si="164"/>
        <v>0</v>
      </c>
      <c r="AF274" s="2">
        <f>VLOOKUP(C274,'2021.06'!$C$2:$M$500,9,0)</f>
        <v>424.17</v>
      </c>
      <c r="AG274" s="2">
        <f>VLOOKUP(D274,'2021.07'!$D$2:$M$435,7,0)</f>
        <v>19.859</v>
      </c>
      <c r="AH274" s="2">
        <f t="shared" si="165"/>
        <v>0</v>
      </c>
      <c r="AJ274" s="2" t="str">
        <f>VLOOKUP(D274,[9]Sheet1!$C$1:$H$500,6,0)</f>
        <v>正常应缴</v>
      </c>
    </row>
    <row r="275" ht="20" customHeight="1" spans="1:36">
      <c r="A275" s="38">
        <f t="shared" si="151"/>
        <v>272</v>
      </c>
      <c r="B275" s="41"/>
      <c r="C275" s="40" t="s">
        <v>499</v>
      </c>
      <c r="D275" s="11" t="s">
        <v>500</v>
      </c>
      <c r="E275" s="12">
        <v>3245.4</v>
      </c>
      <c r="F275" s="11">
        <v>2846.5</v>
      </c>
      <c r="G275" s="11">
        <v>2846.5</v>
      </c>
      <c r="H275" s="13">
        <v>5228.42</v>
      </c>
      <c r="I275" s="12">
        <f t="shared" si="166"/>
        <v>58.42</v>
      </c>
      <c r="J275" s="12">
        <f>VLOOKUP(C275,[10]补收!$G$2454:$H$2869,2,0)</f>
        <v>57.44</v>
      </c>
      <c r="K275" s="11">
        <f t="shared" si="152"/>
        <v>455.44</v>
      </c>
      <c r="L275" s="11">
        <f t="shared" si="153"/>
        <v>19.9255</v>
      </c>
      <c r="M275" s="13">
        <f t="shared" si="154"/>
        <v>444.42</v>
      </c>
      <c r="N275" s="13"/>
      <c r="O275" s="13">
        <f t="shared" si="155"/>
        <v>1035.6455</v>
      </c>
      <c r="P275" s="11">
        <v>0</v>
      </c>
      <c r="Q275" s="11">
        <f t="shared" si="156"/>
        <v>227.72</v>
      </c>
      <c r="R275" s="11">
        <f t="shared" si="157"/>
        <v>8.54</v>
      </c>
      <c r="S275" s="13">
        <f t="shared" si="158"/>
        <v>104.57</v>
      </c>
      <c r="T275" s="13"/>
      <c r="U275" s="11">
        <f t="shared" si="159"/>
        <v>340.83</v>
      </c>
      <c r="V275" s="11">
        <f t="shared" si="160"/>
        <v>1376.4755</v>
      </c>
      <c r="W275" s="11"/>
      <c r="X275" s="2" t="str">
        <f>VLOOKUP(D275,[3]汇总!I$2:J$326,2,0)</f>
        <v>√</v>
      </c>
      <c r="Y275" s="2">
        <f>VLOOKUP(D275,'[4]2021.05'!$E$5:$F$203,2,0)</f>
        <v>1790</v>
      </c>
      <c r="Z275" s="2">
        <f t="shared" si="161"/>
        <v>455.44</v>
      </c>
      <c r="AA275" s="2">
        <f t="shared" si="162"/>
        <v>0</v>
      </c>
      <c r="AB275" s="2">
        <f t="shared" si="163"/>
        <v>227.72</v>
      </c>
      <c r="AC275" s="35" t="str">
        <f>VLOOKUP(C275,[7]export!$B$1:$I$388,8,0)</f>
        <v>227.72</v>
      </c>
      <c r="AD275" s="2">
        <f>VLOOKUP(C275,[8]Sheet1!$B$1:$K$500,9,0)</f>
        <v>8.54</v>
      </c>
      <c r="AE275" s="2">
        <f t="shared" si="164"/>
        <v>0</v>
      </c>
      <c r="AF275" s="2">
        <f>VLOOKUP(C275,'2021.06'!$C$2:$M$500,9,0)</f>
        <v>424.17</v>
      </c>
      <c r="AG275" s="2">
        <f>VLOOKUP(D275,'2021.07'!$D$2:$M$435,7,0)</f>
        <v>19.9255</v>
      </c>
      <c r="AH275" s="2">
        <f t="shared" si="165"/>
        <v>0</v>
      </c>
      <c r="AJ275" s="2" t="str">
        <f>VLOOKUP(D275,[9]Sheet1!$C$1:$H$500,6,0)</f>
        <v>正常应缴</v>
      </c>
    </row>
    <row r="276" ht="20" customHeight="1" spans="1:36">
      <c r="A276" s="38">
        <f t="shared" si="151"/>
        <v>273</v>
      </c>
      <c r="B276" s="41"/>
      <c r="C276" s="40" t="s">
        <v>501</v>
      </c>
      <c r="D276" s="11" t="s">
        <v>502</v>
      </c>
      <c r="E276" s="12">
        <v>3245.4</v>
      </c>
      <c r="F276" s="11">
        <v>2836.2</v>
      </c>
      <c r="G276" s="11">
        <v>2837</v>
      </c>
      <c r="H276" s="13">
        <v>5228.42</v>
      </c>
      <c r="I276" s="12">
        <f t="shared" si="166"/>
        <v>58.42</v>
      </c>
      <c r="J276" s="12">
        <f>VLOOKUP(C276,[10]补收!$G$2454:$H$2869,2,0)</f>
        <v>58.96</v>
      </c>
      <c r="K276" s="11">
        <f t="shared" si="152"/>
        <v>453.792</v>
      </c>
      <c r="L276" s="11">
        <f t="shared" si="153"/>
        <v>19.859</v>
      </c>
      <c r="M276" s="13">
        <f t="shared" si="154"/>
        <v>444.42</v>
      </c>
      <c r="N276" s="13"/>
      <c r="O276" s="13">
        <f t="shared" si="155"/>
        <v>1035.451</v>
      </c>
      <c r="P276" s="11">
        <v>0</v>
      </c>
      <c r="Q276" s="11">
        <f t="shared" si="156"/>
        <v>226.9</v>
      </c>
      <c r="R276" s="11">
        <f t="shared" si="157"/>
        <v>8.51</v>
      </c>
      <c r="S276" s="13">
        <f t="shared" si="158"/>
        <v>104.57</v>
      </c>
      <c r="T276" s="13"/>
      <c r="U276" s="11">
        <f t="shared" si="159"/>
        <v>339.98</v>
      </c>
      <c r="V276" s="11">
        <f t="shared" si="160"/>
        <v>1375.431</v>
      </c>
      <c r="W276" s="11"/>
      <c r="X276" s="2" t="str">
        <f>VLOOKUP(D276,[3]汇总!I$2:J$326,2,0)</f>
        <v>√</v>
      </c>
      <c r="Y276" s="2">
        <f>VLOOKUP(D276,'[4]2021.05'!$E$5:$F$203,2,0)</f>
        <v>1790</v>
      </c>
      <c r="Z276" s="2">
        <f t="shared" si="161"/>
        <v>453.792</v>
      </c>
      <c r="AA276" s="2">
        <f t="shared" si="162"/>
        <v>0</v>
      </c>
      <c r="AB276" s="2">
        <f t="shared" si="163"/>
        <v>226.9</v>
      </c>
      <c r="AC276" s="35" t="str">
        <f>VLOOKUP(C276,[7]export!$B$1:$I$388,8,0)</f>
        <v>226.9</v>
      </c>
      <c r="AD276" s="2">
        <f>VLOOKUP(C276,[8]Sheet1!$B$1:$K$500,9,0)</f>
        <v>8.51</v>
      </c>
      <c r="AE276" s="2">
        <f t="shared" si="164"/>
        <v>0</v>
      </c>
      <c r="AF276" s="2">
        <f>VLOOKUP(C276,'2021.06'!$C$2:$M$500,9,0)</f>
        <v>424.17</v>
      </c>
      <c r="AG276" s="2">
        <f>VLOOKUP(D276,'2021.07'!$D$2:$M$435,7,0)</f>
        <v>19.859</v>
      </c>
      <c r="AH276" s="2">
        <f t="shared" si="165"/>
        <v>0</v>
      </c>
      <c r="AJ276" s="2" t="str">
        <f>VLOOKUP(D276,[9]Sheet1!$C$1:$H$500,6,0)</f>
        <v>正常应缴</v>
      </c>
    </row>
    <row r="277" ht="20" customHeight="1" spans="1:36">
      <c r="A277" s="38">
        <f t="shared" si="151"/>
        <v>274</v>
      </c>
      <c r="B277" s="41"/>
      <c r="C277" s="40" t="s">
        <v>503</v>
      </c>
      <c r="D277" s="11" t="s">
        <v>504</v>
      </c>
      <c r="E277" s="12">
        <v>3245.4</v>
      </c>
      <c r="F277" s="11">
        <v>2836.2</v>
      </c>
      <c r="G277" s="11">
        <v>2837</v>
      </c>
      <c r="H277" s="13">
        <v>5228.42</v>
      </c>
      <c r="I277" s="12">
        <f t="shared" si="166"/>
        <v>58.42</v>
      </c>
      <c r="J277" s="12">
        <f>VLOOKUP(C277,[10]补收!$G$2454:$H$2869,2,0)</f>
        <v>58.96</v>
      </c>
      <c r="K277" s="11">
        <f t="shared" si="152"/>
        <v>453.792</v>
      </c>
      <c r="L277" s="11">
        <f t="shared" si="153"/>
        <v>19.859</v>
      </c>
      <c r="M277" s="13">
        <f t="shared" si="154"/>
        <v>444.42</v>
      </c>
      <c r="N277" s="13"/>
      <c r="O277" s="13">
        <f t="shared" si="155"/>
        <v>1035.451</v>
      </c>
      <c r="P277" s="11">
        <v>0</v>
      </c>
      <c r="Q277" s="11">
        <f t="shared" si="156"/>
        <v>226.9</v>
      </c>
      <c r="R277" s="11">
        <f t="shared" si="157"/>
        <v>8.51</v>
      </c>
      <c r="S277" s="13">
        <f t="shared" si="158"/>
        <v>104.57</v>
      </c>
      <c r="T277" s="13"/>
      <c r="U277" s="11">
        <f t="shared" si="159"/>
        <v>339.98</v>
      </c>
      <c r="V277" s="11">
        <f t="shared" si="160"/>
        <v>1375.431</v>
      </c>
      <c r="W277" s="11"/>
      <c r="X277" s="2" t="str">
        <f>VLOOKUP(D277,[3]汇总!I$2:J$326,2,0)</f>
        <v>√</v>
      </c>
      <c r="Y277" s="2">
        <f>VLOOKUP(D277,'[4]2021.05'!$E$5:$F$203,2,0)</f>
        <v>1790</v>
      </c>
      <c r="Z277" s="2">
        <f t="shared" si="161"/>
        <v>453.792</v>
      </c>
      <c r="AA277" s="2">
        <f t="shared" si="162"/>
        <v>0</v>
      </c>
      <c r="AB277" s="2">
        <f t="shared" si="163"/>
        <v>226.9</v>
      </c>
      <c r="AC277" s="35" t="str">
        <f>VLOOKUP(C277,[7]export!$B$1:$I$388,8,0)</f>
        <v>226.9</v>
      </c>
      <c r="AD277" s="2">
        <f>VLOOKUP(C277,[8]Sheet1!$B$1:$K$500,9,0)</f>
        <v>8.51</v>
      </c>
      <c r="AE277" s="2">
        <f t="shared" si="164"/>
        <v>0</v>
      </c>
      <c r="AF277" s="2">
        <f>VLOOKUP(C277,'2021.06'!$C$2:$M$500,9,0)</f>
        <v>424.17</v>
      </c>
      <c r="AG277" s="2">
        <f>VLOOKUP(D277,'2021.07'!$D$2:$M$435,7,0)</f>
        <v>19.859</v>
      </c>
      <c r="AH277" s="2">
        <f t="shared" si="165"/>
        <v>0</v>
      </c>
      <c r="AJ277" s="2" t="str">
        <f>VLOOKUP(D277,[9]Sheet1!$C$1:$H$500,6,0)</f>
        <v>正常应缴</v>
      </c>
    </row>
    <row r="278" ht="20" customHeight="1" spans="1:36">
      <c r="A278" s="38">
        <f t="shared" si="151"/>
        <v>275</v>
      </c>
      <c r="B278" s="41"/>
      <c r="C278" s="40" t="s">
        <v>505</v>
      </c>
      <c r="D278" s="11" t="s">
        <v>506</v>
      </c>
      <c r="E278" s="12">
        <v>3245.4</v>
      </c>
      <c r="F278" s="11">
        <v>2836.2</v>
      </c>
      <c r="G278" s="11">
        <v>2837</v>
      </c>
      <c r="H278" s="13">
        <v>5228.42</v>
      </c>
      <c r="I278" s="12">
        <f t="shared" si="166"/>
        <v>58.42</v>
      </c>
      <c r="J278" s="12">
        <f>VLOOKUP(C278,[10]补收!$G$2454:$H$2869,2,0)</f>
        <v>58.96</v>
      </c>
      <c r="K278" s="11">
        <f t="shared" si="152"/>
        <v>453.792</v>
      </c>
      <c r="L278" s="11">
        <f t="shared" si="153"/>
        <v>19.859</v>
      </c>
      <c r="M278" s="13">
        <f t="shared" si="154"/>
        <v>444.42</v>
      </c>
      <c r="N278" s="13"/>
      <c r="O278" s="13">
        <f t="shared" si="155"/>
        <v>1035.451</v>
      </c>
      <c r="P278" s="11">
        <v>0</v>
      </c>
      <c r="Q278" s="11">
        <f t="shared" si="156"/>
        <v>226.9</v>
      </c>
      <c r="R278" s="11">
        <f t="shared" si="157"/>
        <v>8.51</v>
      </c>
      <c r="S278" s="13">
        <f t="shared" si="158"/>
        <v>104.57</v>
      </c>
      <c r="T278" s="13"/>
      <c r="U278" s="11">
        <f t="shared" si="159"/>
        <v>339.98</v>
      </c>
      <c r="V278" s="11">
        <f t="shared" si="160"/>
        <v>1375.431</v>
      </c>
      <c r="W278" s="11"/>
      <c r="X278" s="2" t="str">
        <f>VLOOKUP(D278,[3]汇总!I$2:J$326,2,0)</f>
        <v>√</v>
      </c>
      <c r="Y278" s="2">
        <f>VLOOKUP(D278,'[4]2021.05'!$E$5:$F$203,2,0)</f>
        <v>1790</v>
      </c>
      <c r="Z278" s="2">
        <f t="shared" si="161"/>
        <v>453.792</v>
      </c>
      <c r="AA278" s="2">
        <f t="shared" si="162"/>
        <v>0</v>
      </c>
      <c r="AB278" s="2">
        <f t="shared" si="163"/>
        <v>226.9</v>
      </c>
      <c r="AC278" s="35" t="str">
        <f>VLOOKUP(C278,[7]export!$B$1:$I$388,8,0)</f>
        <v>226.9</v>
      </c>
      <c r="AD278" s="2">
        <f>VLOOKUP(C278,[8]Sheet1!$B$1:$K$500,9,0)</f>
        <v>8.51</v>
      </c>
      <c r="AE278" s="2">
        <f t="shared" si="164"/>
        <v>0</v>
      </c>
      <c r="AF278" s="2">
        <f>VLOOKUP(C278,'2021.06'!$C$2:$M$500,9,0)</f>
        <v>424.17</v>
      </c>
      <c r="AG278" s="2">
        <f>VLOOKUP(D278,'2021.07'!$D$2:$M$435,7,0)</f>
        <v>19.859</v>
      </c>
      <c r="AH278" s="2">
        <f t="shared" si="165"/>
        <v>0</v>
      </c>
      <c r="AJ278" s="2" t="str">
        <f>VLOOKUP(D278,[9]Sheet1!$C$1:$H$500,6,0)</f>
        <v>正常应缴</v>
      </c>
    </row>
    <row r="279" ht="20" customHeight="1" spans="1:36">
      <c r="A279" s="38">
        <f t="shared" si="151"/>
        <v>276</v>
      </c>
      <c r="B279" s="41"/>
      <c r="C279" s="40" t="s">
        <v>507</v>
      </c>
      <c r="D279" s="11" t="s">
        <v>508</v>
      </c>
      <c r="E279" s="12">
        <v>3245.4</v>
      </c>
      <c r="F279" s="11">
        <v>2836.2</v>
      </c>
      <c r="G279" s="11">
        <v>2837</v>
      </c>
      <c r="H279" s="13">
        <v>5228.42</v>
      </c>
      <c r="I279" s="12">
        <f t="shared" si="166"/>
        <v>58.42</v>
      </c>
      <c r="J279" s="12">
        <f>VLOOKUP(C279,[10]补收!$G$2454:$H$2869,2,0)</f>
        <v>58.96</v>
      </c>
      <c r="K279" s="11">
        <f t="shared" si="152"/>
        <v>453.792</v>
      </c>
      <c r="L279" s="11">
        <f t="shared" si="153"/>
        <v>19.859</v>
      </c>
      <c r="M279" s="13">
        <f t="shared" si="154"/>
        <v>444.42</v>
      </c>
      <c r="N279" s="13"/>
      <c r="O279" s="13">
        <f t="shared" si="155"/>
        <v>1035.451</v>
      </c>
      <c r="P279" s="11">
        <v>0</v>
      </c>
      <c r="Q279" s="11">
        <f t="shared" si="156"/>
        <v>226.9</v>
      </c>
      <c r="R279" s="11">
        <f t="shared" si="157"/>
        <v>8.51</v>
      </c>
      <c r="S279" s="13">
        <f t="shared" si="158"/>
        <v>104.57</v>
      </c>
      <c r="T279" s="13"/>
      <c r="U279" s="11">
        <f t="shared" si="159"/>
        <v>339.98</v>
      </c>
      <c r="V279" s="11">
        <f t="shared" si="160"/>
        <v>1375.431</v>
      </c>
      <c r="W279" s="11"/>
      <c r="X279" s="2" t="str">
        <f>VLOOKUP(D279,[3]汇总!I$2:J$326,2,0)</f>
        <v>√</v>
      </c>
      <c r="Y279" s="2">
        <f>VLOOKUP(D279,'[4]2021.05'!$E$5:$F$203,2,0)</f>
        <v>1790</v>
      </c>
      <c r="Z279" s="2">
        <f t="shared" si="161"/>
        <v>453.792</v>
      </c>
      <c r="AA279" s="2">
        <f t="shared" si="162"/>
        <v>0</v>
      </c>
      <c r="AB279" s="2">
        <f t="shared" si="163"/>
        <v>226.9</v>
      </c>
      <c r="AC279" s="35" t="str">
        <f>VLOOKUP(C279,[7]export!$B$1:$I$388,8,0)</f>
        <v>226.9</v>
      </c>
      <c r="AD279" s="2">
        <f>VLOOKUP(C279,[8]Sheet1!$B$1:$K$500,9,0)</f>
        <v>8.51</v>
      </c>
      <c r="AE279" s="2">
        <f t="shared" si="164"/>
        <v>0</v>
      </c>
      <c r="AF279" s="2">
        <f>VLOOKUP(C279,'2021.06'!$C$2:$M$500,9,0)</f>
        <v>424.17</v>
      </c>
      <c r="AG279" s="2">
        <f>VLOOKUP(D279,'2021.07'!$D$2:$M$435,7,0)</f>
        <v>19.859</v>
      </c>
      <c r="AH279" s="2">
        <f t="shared" si="165"/>
        <v>0</v>
      </c>
      <c r="AJ279" s="2" t="str">
        <f>VLOOKUP(D279,[9]Sheet1!$C$1:$H$500,6,0)</f>
        <v>正常应缴</v>
      </c>
    </row>
    <row r="280" ht="20" customHeight="1" spans="1:36">
      <c r="A280" s="38">
        <f t="shared" si="151"/>
        <v>277</v>
      </c>
      <c r="B280" s="41"/>
      <c r="C280" s="40" t="s">
        <v>887</v>
      </c>
      <c r="D280" s="11" t="s">
        <v>888</v>
      </c>
      <c r="E280" s="12">
        <v>3245.4</v>
      </c>
      <c r="F280" s="17">
        <v>3042.05</v>
      </c>
      <c r="G280" s="11">
        <v>3043</v>
      </c>
      <c r="H280" s="13">
        <v>5228.42</v>
      </c>
      <c r="I280" s="12">
        <f t="shared" si="166"/>
        <v>58.42</v>
      </c>
      <c r="J280" s="12">
        <f>VLOOKUP(C280,[10]补收!$G$2454:$H$2869,2,0)</f>
        <v>14.64</v>
      </c>
      <c r="K280" s="11">
        <f t="shared" si="152"/>
        <v>486.728</v>
      </c>
      <c r="L280" s="11">
        <f t="shared" si="153"/>
        <v>21.301</v>
      </c>
      <c r="M280" s="13">
        <f t="shared" si="154"/>
        <v>444.42</v>
      </c>
      <c r="N280" s="13"/>
      <c r="O280" s="13">
        <f t="shared" si="155"/>
        <v>1025.509</v>
      </c>
      <c r="P280" s="11">
        <v>0</v>
      </c>
      <c r="Q280" s="11">
        <f t="shared" si="156"/>
        <v>243.36</v>
      </c>
      <c r="R280" s="11">
        <f t="shared" si="157"/>
        <v>9.13</v>
      </c>
      <c r="S280" s="13">
        <f t="shared" si="158"/>
        <v>104.57</v>
      </c>
      <c r="T280" s="13"/>
      <c r="U280" s="11">
        <f t="shared" si="159"/>
        <v>357.06</v>
      </c>
      <c r="V280" s="11">
        <f t="shared" si="160"/>
        <v>1382.569</v>
      </c>
      <c r="W280" s="11"/>
      <c r="Y280" s="2" t="e">
        <f>VLOOKUP(D280,'[4]2021.05'!$E$5:$F$203,2,0)</f>
        <v>#N/A</v>
      </c>
      <c r="Z280" s="2">
        <f t="shared" si="161"/>
        <v>486.728</v>
      </c>
      <c r="AA280" s="2">
        <f t="shared" si="162"/>
        <v>0</v>
      </c>
      <c r="AB280" s="2">
        <f t="shared" si="163"/>
        <v>243.36</v>
      </c>
      <c r="AC280" s="35" t="str">
        <f>VLOOKUP(C280,[7]export!$B$1:$I$388,8,0)</f>
        <v>243.36</v>
      </c>
      <c r="AD280" s="2">
        <f>VLOOKUP(C280,[8]Sheet1!$B$1:$K$500,9,0)</f>
        <v>9.13</v>
      </c>
      <c r="AE280" s="2">
        <f t="shared" si="164"/>
        <v>0</v>
      </c>
      <c r="AF280" s="2">
        <f>VLOOKUP(C280,'2021.06'!$C$2:$M$500,9,0)</f>
        <v>424.17</v>
      </c>
      <c r="AG280" s="2">
        <f>VLOOKUP(D280,'2021.07'!$D$2:$M$435,7,0)</f>
        <v>21.301</v>
      </c>
      <c r="AH280" s="2">
        <f t="shared" si="165"/>
        <v>0</v>
      </c>
      <c r="AJ280" s="2" t="str">
        <f>VLOOKUP(D280,[9]Sheet1!$C$1:$H$500,6,0)</f>
        <v>正常应缴</v>
      </c>
    </row>
    <row r="281" ht="20" customHeight="1" spans="1:36">
      <c r="A281" s="38">
        <f t="shared" si="151"/>
        <v>278</v>
      </c>
      <c r="B281" s="41"/>
      <c r="C281" s="40" t="s">
        <v>889</v>
      </c>
      <c r="D281" s="11" t="s">
        <v>890</v>
      </c>
      <c r="E281" s="12">
        <v>3245.4</v>
      </c>
      <c r="F281" s="17">
        <v>3042.05</v>
      </c>
      <c r="G281" s="11">
        <v>3043</v>
      </c>
      <c r="H281" s="13">
        <v>5228.42</v>
      </c>
      <c r="I281" s="12">
        <f t="shared" si="166"/>
        <v>58.42</v>
      </c>
      <c r="J281" s="12">
        <f>VLOOKUP(C281,[10]补收!$G$2454:$H$2869,2,0)</f>
        <v>14.64</v>
      </c>
      <c r="K281" s="11">
        <f t="shared" si="152"/>
        <v>486.728</v>
      </c>
      <c r="L281" s="11">
        <f t="shared" si="153"/>
        <v>21.301</v>
      </c>
      <c r="M281" s="13">
        <f t="shared" si="154"/>
        <v>444.42</v>
      </c>
      <c r="N281" s="13"/>
      <c r="O281" s="13">
        <f t="shared" si="155"/>
        <v>1025.509</v>
      </c>
      <c r="P281" s="11">
        <v>0</v>
      </c>
      <c r="Q281" s="11">
        <f t="shared" si="156"/>
        <v>243.36</v>
      </c>
      <c r="R281" s="11">
        <f t="shared" si="157"/>
        <v>9.13</v>
      </c>
      <c r="S281" s="13">
        <f t="shared" si="158"/>
        <v>104.57</v>
      </c>
      <c r="T281" s="13"/>
      <c r="U281" s="11">
        <f t="shared" si="159"/>
        <v>357.06</v>
      </c>
      <c r="V281" s="11">
        <f t="shared" si="160"/>
        <v>1382.569</v>
      </c>
      <c r="W281" s="11"/>
      <c r="Y281" s="2" t="e">
        <f>VLOOKUP(D281,'[4]2021.05'!$E$5:$F$203,2,0)</f>
        <v>#N/A</v>
      </c>
      <c r="Z281" s="2">
        <f t="shared" si="161"/>
        <v>486.728</v>
      </c>
      <c r="AA281" s="2">
        <f t="shared" si="162"/>
        <v>0</v>
      </c>
      <c r="AB281" s="2">
        <f t="shared" si="163"/>
        <v>243.36</v>
      </c>
      <c r="AC281" s="35" t="str">
        <f>VLOOKUP(C281,[7]export!$B$1:$I$388,8,0)</f>
        <v>243.36</v>
      </c>
      <c r="AD281" s="2">
        <f>VLOOKUP(C281,[8]Sheet1!$B$1:$K$500,9,0)</f>
        <v>9.13</v>
      </c>
      <c r="AE281" s="2">
        <f t="shared" si="164"/>
        <v>0</v>
      </c>
      <c r="AF281" s="2">
        <f>VLOOKUP(C281,'2021.06'!$C$2:$M$500,9,0)</f>
        <v>424.17</v>
      </c>
      <c r="AG281" s="2">
        <f>VLOOKUP(D281,'2021.07'!$D$2:$M$435,7,0)</f>
        <v>21.301</v>
      </c>
      <c r="AH281" s="2">
        <f t="shared" si="165"/>
        <v>0</v>
      </c>
      <c r="AJ281" s="2" t="str">
        <f>VLOOKUP(D281,[9]Sheet1!$C$1:$H$500,6,0)</f>
        <v>正常应缴</v>
      </c>
    </row>
    <row r="282" ht="20" customHeight="1" spans="1:36">
      <c r="A282" s="38">
        <f t="shared" si="151"/>
        <v>279</v>
      </c>
      <c r="B282" s="41"/>
      <c r="C282" s="40" t="s">
        <v>891</v>
      </c>
      <c r="D282" s="11" t="s">
        <v>892</v>
      </c>
      <c r="E282" s="12">
        <v>3245.4</v>
      </c>
      <c r="F282" s="17">
        <v>3042.05</v>
      </c>
      <c r="G282" s="11">
        <v>3043</v>
      </c>
      <c r="H282" s="13">
        <v>5228.42</v>
      </c>
      <c r="I282" s="12">
        <f t="shared" si="166"/>
        <v>58.42</v>
      </c>
      <c r="J282" s="12">
        <f>VLOOKUP(C282,[10]补收!$G$2454:$H$2869,2,0)</f>
        <v>14.64</v>
      </c>
      <c r="K282" s="11">
        <f t="shared" si="152"/>
        <v>486.728</v>
      </c>
      <c r="L282" s="11">
        <f t="shared" si="153"/>
        <v>21.301</v>
      </c>
      <c r="M282" s="13">
        <f t="shared" si="154"/>
        <v>444.42</v>
      </c>
      <c r="N282" s="13"/>
      <c r="O282" s="13">
        <f t="shared" si="155"/>
        <v>1025.509</v>
      </c>
      <c r="P282" s="11">
        <v>0</v>
      </c>
      <c r="Q282" s="11">
        <f t="shared" si="156"/>
        <v>243.36</v>
      </c>
      <c r="R282" s="11">
        <f t="shared" si="157"/>
        <v>9.13</v>
      </c>
      <c r="S282" s="13">
        <f t="shared" si="158"/>
        <v>104.57</v>
      </c>
      <c r="T282" s="13"/>
      <c r="U282" s="11">
        <f t="shared" si="159"/>
        <v>357.06</v>
      </c>
      <c r="V282" s="11">
        <f t="shared" si="160"/>
        <v>1382.569</v>
      </c>
      <c r="W282" s="11"/>
      <c r="Y282" s="2" t="e">
        <f>VLOOKUP(D282,'[4]2021.05'!$E$5:$F$203,2,0)</f>
        <v>#N/A</v>
      </c>
      <c r="Z282" s="2">
        <f t="shared" si="161"/>
        <v>486.728</v>
      </c>
      <c r="AA282" s="2">
        <f t="shared" si="162"/>
        <v>0</v>
      </c>
      <c r="AB282" s="2">
        <f t="shared" si="163"/>
        <v>243.36</v>
      </c>
      <c r="AC282" s="35" t="str">
        <f>VLOOKUP(C282,[7]export!$B$1:$I$388,8,0)</f>
        <v>243.36</v>
      </c>
      <c r="AD282" s="2">
        <f>VLOOKUP(C282,[8]Sheet1!$B$1:$K$500,9,0)</f>
        <v>9.13</v>
      </c>
      <c r="AE282" s="2">
        <f t="shared" si="164"/>
        <v>0</v>
      </c>
      <c r="AF282" s="2">
        <f>VLOOKUP(C282,'2021.06'!$C$2:$M$500,9,0)</f>
        <v>424.17</v>
      </c>
      <c r="AG282" s="2">
        <f>VLOOKUP(D282,'2021.07'!$D$2:$M$435,7,0)</f>
        <v>21.301</v>
      </c>
      <c r="AH282" s="2">
        <f t="shared" si="165"/>
        <v>0</v>
      </c>
      <c r="AJ282" s="2" t="str">
        <f>VLOOKUP(D282,[9]Sheet1!$C$1:$H$500,6,0)</f>
        <v>正常应缴</v>
      </c>
    </row>
    <row r="283" ht="20" customHeight="1" spans="1:36">
      <c r="A283" s="38"/>
      <c r="B283" s="41"/>
      <c r="C283" s="43" t="s">
        <v>1131</v>
      </c>
      <c r="D283" s="30" t="s">
        <v>1132</v>
      </c>
      <c r="E283" s="12">
        <v>3245.4</v>
      </c>
      <c r="F283" s="17">
        <v>3042.05</v>
      </c>
      <c r="G283" s="11">
        <v>3043</v>
      </c>
      <c r="H283" s="13">
        <v>5228.42</v>
      </c>
      <c r="I283" s="12">
        <f t="shared" si="166"/>
        <v>58.42</v>
      </c>
      <c r="J283" s="12">
        <f>VLOOKUP(C283,[10]补收!$G$2454:$H$2869,2,0)</f>
        <v>7.32</v>
      </c>
      <c r="K283" s="11">
        <f t="shared" si="152"/>
        <v>486.728</v>
      </c>
      <c r="L283" s="11">
        <f t="shared" si="153"/>
        <v>21.301</v>
      </c>
      <c r="M283" s="13">
        <f t="shared" si="154"/>
        <v>444.42</v>
      </c>
      <c r="N283" s="13"/>
      <c r="O283" s="13">
        <f t="shared" si="155"/>
        <v>1018.189</v>
      </c>
      <c r="P283" s="11">
        <v>0</v>
      </c>
      <c r="Q283" s="11">
        <f t="shared" si="156"/>
        <v>243.36</v>
      </c>
      <c r="R283" s="11">
        <f t="shared" si="157"/>
        <v>9.13</v>
      </c>
      <c r="S283" s="13">
        <f t="shared" si="158"/>
        <v>104.57</v>
      </c>
      <c r="T283" s="13"/>
      <c r="U283" s="11">
        <f t="shared" si="159"/>
        <v>357.06</v>
      </c>
      <c r="V283" s="11">
        <f t="shared" si="160"/>
        <v>1375.249</v>
      </c>
      <c r="W283" s="11"/>
      <c r="Z283" s="2">
        <f t="shared" si="161"/>
        <v>486.728</v>
      </c>
      <c r="AA283" s="2">
        <f t="shared" si="162"/>
        <v>0</v>
      </c>
      <c r="AC283" s="35" t="str">
        <f>VLOOKUP(C283,[7]export!$B$1:$I$388,8,0)</f>
        <v>243.36</v>
      </c>
      <c r="AD283" s="2">
        <f>VLOOKUP(C283,[8]Sheet1!$B$1:$K$500,9,0)</f>
        <v>9.13</v>
      </c>
      <c r="AE283" s="2">
        <f t="shared" si="164"/>
        <v>0</v>
      </c>
      <c r="AF283" s="2" t="e">
        <f>VLOOKUP(C283,'2021.06'!$C$2:$M$500,9,0)</f>
        <v>#N/A</v>
      </c>
      <c r="AG283" s="2">
        <f>VLOOKUP(D283,'2021.07'!$D$2:$M$435,7,0)</f>
        <v>21.301</v>
      </c>
      <c r="AH283" s="2">
        <f t="shared" si="165"/>
        <v>0</v>
      </c>
      <c r="AJ283" s="2" t="str">
        <f>VLOOKUP(D283,[9]Sheet1!$C$1:$H$500,6,0)</f>
        <v>正常应缴</v>
      </c>
    </row>
    <row r="284" s="1" customFormat="1" ht="20" customHeight="1" spans="1:29">
      <c r="A284" s="46"/>
      <c r="B284" s="45"/>
      <c r="C284" s="23" t="s">
        <v>1260</v>
      </c>
      <c r="D284" s="20" t="s">
        <v>1261</v>
      </c>
      <c r="E284" s="12">
        <v>3245.4</v>
      </c>
      <c r="F284" s="21"/>
      <c r="G284" s="12"/>
      <c r="H284" s="22"/>
      <c r="I284" s="12">
        <f t="shared" si="166"/>
        <v>58.42</v>
      </c>
      <c r="J284" s="12">
        <v>0</v>
      </c>
      <c r="K284" s="12"/>
      <c r="L284" s="12"/>
      <c r="M284" s="22"/>
      <c r="N284" s="22"/>
      <c r="O284" s="22"/>
      <c r="P284" s="12"/>
      <c r="Q284" s="12"/>
      <c r="R284" s="12"/>
      <c r="S284" s="22"/>
      <c r="T284" s="22"/>
      <c r="U284" s="12"/>
      <c r="V284" s="12"/>
      <c r="W284" s="12"/>
      <c r="AC284" s="36"/>
    </row>
    <row r="285" ht="20" customHeight="1" spans="1:36">
      <c r="A285" s="38">
        <f t="shared" ref="A285:A335" si="167">ROW()-3</f>
        <v>282</v>
      </c>
      <c r="B285" s="39" t="s">
        <v>509</v>
      </c>
      <c r="C285" s="40" t="s">
        <v>510</v>
      </c>
      <c r="D285" s="11" t="s">
        <v>511</v>
      </c>
      <c r="E285" s="12">
        <v>3245.4</v>
      </c>
      <c r="F285" s="11">
        <v>2836.2</v>
      </c>
      <c r="G285" s="11">
        <v>2837</v>
      </c>
      <c r="H285" s="13">
        <v>5228.42</v>
      </c>
      <c r="I285" s="12">
        <f t="shared" si="166"/>
        <v>58.42</v>
      </c>
      <c r="J285" s="12">
        <f>VLOOKUP(C285,[10]补收!$G$2454:$H$2869,2,0)</f>
        <v>58.96</v>
      </c>
      <c r="K285" s="11">
        <f t="shared" ref="K285:K316" si="168">F285*0.16</f>
        <v>453.792</v>
      </c>
      <c r="L285" s="11">
        <f t="shared" ref="L285:L316" si="169">G285*0.007</f>
        <v>19.859</v>
      </c>
      <c r="M285" s="13">
        <f t="shared" ref="M285:M309" si="170">ROUND(H285*0.085,2)</f>
        <v>444.42</v>
      </c>
      <c r="N285" s="13"/>
      <c r="O285" s="13">
        <f t="shared" ref="O285:O338" si="171">SUM(I285:N285)</f>
        <v>1035.451</v>
      </c>
      <c r="P285" s="11">
        <v>0</v>
      </c>
      <c r="Q285" s="11">
        <f t="shared" ref="Q285:Q316" si="172">ROUND(F285*0.08,2)</f>
        <v>226.9</v>
      </c>
      <c r="R285" s="11">
        <f t="shared" ref="R285:R316" si="173">ROUND(G285*0.003,2)</f>
        <v>8.51</v>
      </c>
      <c r="S285" s="13">
        <f t="shared" ref="S285:S309" si="174">ROUND(H285*0.02,2)</f>
        <v>104.57</v>
      </c>
      <c r="T285" s="13"/>
      <c r="U285" s="11">
        <f t="shared" ref="U285:U338" si="175">SUM(P285:T285)</f>
        <v>339.98</v>
      </c>
      <c r="V285" s="11">
        <f t="shared" ref="V285:V338" si="176">O285+U285</f>
        <v>1375.431</v>
      </c>
      <c r="W285" s="11"/>
      <c r="X285" s="2" t="str">
        <f>VLOOKUP(D285,[3]汇总!I$2:J$326,2,0)</f>
        <v>√</v>
      </c>
      <c r="Y285" s="2">
        <f>VLOOKUP(D285,'[4]2021.05'!$E$5:$F$203,2,0)</f>
        <v>1790</v>
      </c>
      <c r="Z285" s="2">
        <f t="shared" ref="Z285:Z316" si="177">K285*1</f>
        <v>453.792</v>
      </c>
      <c r="AA285" s="2">
        <f t="shared" ref="AA285:AA316" si="178">K285-Z285</f>
        <v>0</v>
      </c>
      <c r="AB285" s="2">
        <f t="shared" ref="AB285:AB327" si="179">Q285-AA285</f>
        <v>226.9</v>
      </c>
      <c r="AC285" s="35" t="str">
        <f>VLOOKUP(C285,[7]export!$B$1:$I$388,8,0)</f>
        <v>226.9</v>
      </c>
      <c r="AD285" s="2">
        <f>VLOOKUP(C285,[8]Sheet1!$B$1:$K$500,9,0)</f>
        <v>8.51</v>
      </c>
      <c r="AE285" s="2">
        <f t="shared" ref="AE285:AE335" si="180">R285-AD285</f>
        <v>0</v>
      </c>
      <c r="AF285" s="2">
        <f>VLOOKUP(C285,'2021.06'!$C$2:$M$500,9,0)</f>
        <v>424.17</v>
      </c>
      <c r="AG285" s="2">
        <f>VLOOKUP(D285,'2021.07'!$D$2:$M$435,7,0)</f>
        <v>19.859</v>
      </c>
      <c r="AH285" s="2">
        <f t="shared" ref="AH285:AH338" si="181">AG285-L285</f>
        <v>0</v>
      </c>
      <c r="AJ285" s="2" t="str">
        <f>VLOOKUP(D285,[9]Sheet1!$C$1:$H$500,6,0)</f>
        <v>正常应缴</v>
      </c>
    </row>
    <row r="286" ht="20" customHeight="1" spans="1:36">
      <c r="A286" s="38">
        <f t="shared" si="167"/>
        <v>283</v>
      </c>
      <c r="B286" s="41"/>
      <c r="C286" s="40" t="s">
        <v>512</v>
      </c>
      <c r="D286" s="11" t="s">
        <v>513</v>
      </c>
      <c r="E286" s="12">
        <v>3245.4</v>
      </c>
      <c r="F286" s="11">
        <v>2836.2</v>
      </c>
      <c r="G286" s="11">
        <v>2837</v>
      </c>
      <c r="H286" s="13">
        <v>5228.42</v>
      </c>
      <c r="I286" s="12">
        <f t="shared" si="166"/>
        <v>58.42</v>
      </c>
      <c r="J286" s="12">
        <f>VLOOKUP(C286,[10]补收!$G$2454:$H$2869,2,0)</f>
        <v>58.96</v>
      </c>
      <c r="K286" s="11">
        <f t="shared" si="168"/>
        <v>453.792</v>
      </c>
      <c r="L286" s="11">
        <f t="shared" si="169"/>
        <v>19.859</v>
      </c>
      <c r="M286" s="13">
        <f t="shared" si="170"/>
        <v>444.42</v>
      </c>
      <c r="N286" s="13"/>
      <c r="O286" s="13">
        <f t="shared" si="171"/>
        <v>1035.451</v>
      </c>
      <c r="P286" s="11">
        <v>0</v>
      </c>
      <c r="Q286" s="11">
        <f t="shared" si="172"/>
        <v>226.9</v>
      </c>
      <c r="R286" s="11">
        <f t="shared" si="173"/>
        <v>8.51</v>
      </c>
      <c r="S286" s="13">
        <f t="shared" si="174"/>
        <v>104.57</v>
      </c>
      <c r="T286" s="13"/>
      <c r="U286" s="11">
        <f t="shared" si="175"/>
        <v>339.98</v>
      </c>
      <c r="V286" s="11">
        <f t="shared" si="176"/>
        <v>1375.431</v>
      </c>
      <c r="W286" s="11"/>
      <c r="X286" s="2" t="str">
        <f>VLOOKUP(D286,[3]汇总!I$2:J$326,2,0)</f>
        <v>√</v>
      </c>
      <c r="Y286" s="2">
        <f>VLOOKUP(D286,'[4]2021.05'!$E$5:$F$203,2,0)</f>
        <v>1790</v>
      </c>
      <c r="Z286" s="2">
        <f t="shared" si="177"/>
        <v>453.792</v>
      </c>
      <c r="AA286" s="2">
        <f t="shared" si="178"/>
        <v>0</v>
      </c>
      <c r="AB286" s="2">
        <f t="shared" si="179"/>
        <v>226.9</v>
      </c>
      <c r="AC286" s="35" t="str">
        <f>VLOOKUP(C286,[7]export!$B$1:$I$388,8,0)</f>
        <v>226.9</v>
      </c>
      <c r="AD286" s="2">
        <f>VLOOKUP(C286,[8]Sheet1!$B$1:$K$500,9,0)</f>
        <v>8.51</v>
      </c>
      <c r="AE286" s="2">
        <f t="shared" si="180"/>
        <v>0</v>
      </c>
      <c r="AF286" s="2">
        <f>VLOOKUP(C286,'2021.06'!$C$2:$M$500,9,0)</f>
        <v>424.17</v>
      </c>
      <c r="AG286" s="2">
        <f>VLOOKUP(D286,'2021.07'!$D$2:$M$435,7,0)</f>
        <v>19.859</v>
      </c>
      <c r="AH286" s="2">
        <f t="shared" si="181"/>
        <v>0</v>
      </c>
      <c r="AJ286" s="2" t="str">
        <f>VLOOKUP(D286,[9]Sheet1!$C$1:$H$500,6,0)</f>
        <v>正常应缴</v>
      </c>
    </row>
    <row r="287" ht="20" customHeight="1" spans="1:36">
      <c r="A287" s="38">
        <f t="shared" si="167"/>
        <v>284</v>
      </c>
      <c r="B287" s="41"/>
      <c r="C287" s="40" t="s">
        <v>514</v>
      </c>
      <c r="D287" s="11" t="s">
        <v>515</v>
      </c>
      <c r="E287" s="12">
        <v>3245.4</v>
      </c>
      <c r="F287" s="11">
        <v>2836.2</v>
      </c>
      <c r="G287" s="11">
        <v>2837</v>
      </c>
      <c r="H287" s="13">
        <v>5228.42</v>
      </c>
      <c r="I287" s="12">
        <f t="shared" si="166"/>
        <v>58.42</v>
      </c>
      <c r="J287" s="12">
        <f>VLOOKUP(C287,[10]补收!$G$2454:$H$2869,2,0)</f>
        <v>58.96</v>
      </c>
      <c r="K287" s="11">
        <f t="shared" si="168"/>
        <v>453.792</v>
      </c>
      <c r="L287" s="11">
        <f t="shared" si="169"/>
        <v>19.859</v>
      </c>
      <c r="M287" s="13">
        <f t="shared" si="170"/>
        <v>444.42</v>
      </c>
      <c r="N287" s="13"/>
      <c r="O287" s="13">
        <f t="shared" si="171"/>
        <v>1035.451</v>
      </c>
      <c r="P287" s="11">
        <v>0</v>
      </c>
      <c r="Q287" s="11">
        <f t="shared" si="172"/>
        <v>226.9</v>
      </c>
      <c r="R287" s="11">
        <f t="shared" si="173"/>
        <v>8.51</v>
      </c>
      <c r="S287" s="13">
        <f t="shared" si="174"/>
        <v>104.57</v>
      </c>
      <c r="T287" s="13"/>
      <c r="U287" s="11">
        <f t="shared" si="175"/>
        <v>339.98</v>
      </c>
      <c r="V287" s="11">
        <f t="shared" si="176"/>
        <v>1375.431</v>
      </c>
      <c r="W287" s="11"/>
      <c r="X287" s="2" t="str">
        <f>VLOOKUP(D287,[3]汇总!I$2:J$326,2,0)</f>
        <v>√</v>
      </c>
      <c r="Y287" s="2">
        <f>VLOOKUP(D287,'[4]2021.05'!$E$5:$F$203,2,0)</f>
        <v>1790</v>
      </c>
      <c r="Z287" s="2">
        <f t="shared" si="177"/>
        <v>453.792</v>
      </c>
      <c r="AA287" s="2">
        <f t="shared" si="178"/>
        <v>0</v>
      </c>
      <c r="AB287" s="2">
        <f t="shared" si="179"/>
        <v>226.9</v>
      </c>
      <c r="AC287" s="35" t="str">
        <f>VLOOKUP(C287,[7]export!$B$1:$I$388,8,0)</f>
        <v>226.9</v>
      </c>
      <c r="AD287" s="2">
        <f>VLOOKUP(C287,[8]Sheet1!$B$1:$K$500,9,0)</f>
        <v>8.51</v>
      </c>
      <c r="AE287" s="2">
        <f t="shared" si="180"/>
        <v>0</v>
      </c>
      <c r="AF287" s="2">
        <f>VLOOKUP(C287,'2021.06'!$C$2:$M$500,9,0)</f>
        <v>424.17</v>
      </c>
      <c r="AG287" s="2">
        <f>VLOOKUP(D287,'2021.07'!$D$2:$M$435,7,0)</f>
        <v>19.859</v>
      </c>
      <c r="AH287" s="2">
        <f t="shared" si="181"/>
        <v>0</v>
      </c>
      <c r="AJ287" s="2" t="str">
        <f>VLOOKUP(D287,[9]Sheet1!$C$1:$H$500,6,0)</f>
        <v>正常应缴</v>
      </c>
    </row>
    <row r="288" ht="20" customHeight="1" spans="1:36">
      <c r="A288" s="38">
        <f t="shared" si="167"/>
        <v>285</v>
      </c>
      <c r="B288" s="41"/>
      <c r="C288" s="40" t="s">
        <v>524</v>
      </c>
      <c r="D288" s="11" t="s">
        <v>525</v>
      </c>
      <c r="E288" s="12">
        <v>3245.4</v>
      </c>
      <c r="F288" s="11">
        <v>2836.2</v>
      </c>
      <c r="G288" s="11">
        <v>2837</v>
      </c>
      <c r="H288" s="13">
        <v>5228.42</v>
      </c>
      <c r="I288" s="12">
        <f t="shared" si="166"/>
        <v>58.42</v>
      </c>
      <c r="J288" s="12">
        <f>VLOOKUP(C288,[10]补收!$G$2454:$H$2869,2,0)</f>
        <v>58.96</v>
      </c>
      <c r="K288" s="11">
        <f t="shared" si="168"/>
        <v>453.792</v>
      </c>
      <c r="L288" s="11">
        <f t="shared" si="169"/>
        <v>19.859</v>
      </c>
      <c r="M288" s="13">
        <f t="shared" si="170"/>
        <v>444.42</v>
      </c>
      <c r="N288" s="13"/>
      <c r="O288" s="13">
        <f t="shared" si="171"/>
        <v>1035.451</v>
      </c>
      <c r="P288" s="11">
        <v>0</v>
      </c>
      <c r="Q288" s="11">
        <f t="shared" si="172"/>
        <v>226.9</v>
      </c>
      <c r="R288" s="11">
        <f t="shared" si="173"/>
        <v>8.51</v>
      </c>
      <c r="S288" s="13">
        <f t="shared" si="174"/>
        <v>104.57</v>
      </c>
      <c r="T288" s="13"/>
      <c r="U288" s="11">
        <f t="shared" si="175"/>
        <v>339.98</v>
      </c>
      <c r="V288" s="11">
        <f t="shared" si="176"/>
        <v>1375.431</v>
      </c>
      <c r="W288" s="11"/>
      <c r="X288" s="2" t="str">
        <f>VLOOKUP(D288,[3]汇总!I$2:J$326,2,0)</f>
        <v>√</v>
      </c>
      <c r="Y288" s="2">
        <f>VLOOKUP(D288,'[4]2021.05'!$E$5:$F$203,2,0)</f>
        <v>1790</v>
      </c>
      <c r="Z288" s="2">
        <f t="shared" si="177"/>
        <v>453.792</v>
      </c>
      <c r="AA288" s="2">
        <f t="shared" si="178"/>
        <v>0</v>
      </c>
      <c r="AB288" s="2">
        <f t="shared" si="179"/>
        <v>226.9</v>
      </c>
      <c r="AC288" s="35" t="str">
        <f>VLOOKUP(C288,[7]export!$B$1:$I$388,8,0)</f>
        <v>226.9</v>
      </c>
      <c r="AD288" s="2">
        <f>VLOOKUP(C288,[8]Sheet1!$B$1:$K$500,9,0)</f>
        <v>8.51</v>
      </c>
      <c r="AE288" s="2">
        <f t="shared" si="180"/>
        <v>0</v>
      </c>
      <c r="AF288" s="2">
        <f>VLOOKUP(C288,'2021.06'!$C$2:$M$500,9,0)</f>
        <v>424.17</v>
      </c>
      <c r="AG288" s="2">
        <f>VLOOKUP(D288,'2021.07'!$D$2:$M$435,7,0)</f>
        <v>19.859</v>
      </c>
      <c r="AH288" s="2">
        <f t="shared" si="181"/>
        <v>0</v>
      </c>
      <c r="AJ288" s="2" t="str">
        <f>VLOOKUP(D288,[9]Sheet1!$C$1:$H$500,6,0)</f>
        <v>正常应缴</v>
      </c>
    </row>
    <row r="289" ht="20" customHeight="1" spans="1:36">
      <c r="A289" s="38">
        <f t="shared" si="167"/>
        <v>286</v>
      </c>
      <c r="B289" s="41"/>
      <c r="C289" s="40" t="s">
        <v>530</v>
      </c>
      <c r="D289" s="11" t="s">
        <v>531</v>
      </c>
      <c r="E289" s="12">
        <v>3245.4</v>
      </c>
      <c r="F289" s="11">
        <v>2836.2</v>
      </c>
      <c r="G289" s="11">
        <v>2837</v>
      </c>
      <c r="H289" s="13">
        <v>5228.42</v>
      </c>
      <c r="I289" s="12">
        <f t="shared" si="166"/>
        <v>58.42</v>
      </c>
      <c r="J289" s="12">
        <f>VLOOKUP(C289,[10]补收!$G$2454:$H$2869,2,0)</f>
        <v>58.96</v>
      </c>
      <c r="K289" s="11">
        <f t="shared" si="168"/>
        <v>453.792</v>
      </c>
      <c r="L289" s="11">
        <f t="shared" si="169"/>
        <v>19.859</v>
      </c>
      <c r="M289" s="13">
        <f t="shared" si="170"/>
        <v>444.42</v>
      </c>
      <c r="N289" s="13"/>
      <c r="O289" s="13">
        <f t="shared" si="171"/>
        <v>1035.451</v>
      </c>
      <c r="P289" s="11">
        <v>0</v>
      </c>
      <c r="Q289" s="11">
        <f t="shared" si="172"/>
        <v>226.9</v>
      </c>
      <c r="R289" s="11">
        <f t="shared" si="173"/>
        <v>8.51</v>
      </c>
      <c r="S289" s="13">
        <f t="shared" si="174"/>
        <v>104.57</v>
      </c>
      <c r="T289" s="13"/>
      <c r="U289" s="11">
        <f t="shared" si="175"/>
        <v>339.98</v>
      </c>
      <c r="V289" s="11">
        <f t="shared" si="176"/>
        <v>1375.431</v>
      </c>
      <c r="W289" s="11"/>
      <c r="X289" s="2" t="str">
        <f>VLOOKUP(D289,[3]汇总!I$2:J$326,2,0)</f>
        <v>√</v>
      </c>
      <c r="Y289" s="2">
        <f>VLOOKUP(D289,'[4]2021.05'!$E$5:$F$203,2,0)</f>
        <v>4180</v>
      </c>
      <c r="Z289" s="2">
        <f t="shared" si="177"/>
        <v>453.792</v>
      </c>
      <c r="AA289" s="2">
        <f t="shared" si="178"/>
        <v>0</v>
      </c>
      <c r="AB289" s="2">
        <f t="shared" si="179"/>
        <v>226.9</v>
      </c>
      <c r="AC289" s="35" t="str">
        <f>VLOOKUP(C289,[7]export!$B$1:$I$388,8,0)</f>
        <v>226.9</v>
      </c>
      <c r="AD289" s="2">
        <f>VLOOKUP(C289,[8]Sheet1!$B$1:$K$500,9,0)</f>
        <v>8.51</v>
      </c>
      <c r="AE289" s="2">
        <f t="shared" si="180"/>
        <v>0</v>
      </c>
      <c r="AF289" s="2">
        <f>VLOOKUP(C289,'2021.06'!$C$2:$M$500,9,0)</f>
        <v>424.17</v>
      </c>
      <c r="AG289" s="2">
        <f>VLOOKUP(D289,'2021.07'!$D$2:$M$435,7,0)</f>
        <v>19.859</v>
      </c>
      <c r="AH289" s="2">
        <f t="shared" si="181"/>
        <v>0</v>
      </c>
      <c r="AJ289" s="2" t="str">
        <f>VLOOKUP(D289,[9]Sheet1!$C$1:$H$500,6,0)</f>
        <v>正常应缴</v>
      </c>
    </row>
    <row r="290" ht="20" customHeight="1" spans="1:36">
      <c r="A290" s="38">
        <f t="shared" si="167"/>
        <v>287</v>
      </c>
      <c r="B290" s="41"/>
      <c r="C290" s="40" t="s">
        <v>532</v>
      </c>
      <c r="D290" s="11" t="s">
        <v>533</v>
      </c>
      <c r="E290" s="12">
        <v>3245.4</v>
      </c>
      <c r="F290" s="11">
        <v>2836.2</v>
      </c>
      <c r="G290" s="11">
        <v>2837</v>
      </c>
      <c r="H290" s="13">
        <v>5228.42</v>
      </c>
      <c r="I290" s="12">
        <f t="shared" si="166"/>
        <v>58.42</v>
      </c>
      <c r="J290" s="12">
        <f>VLOOKUP(C290,[10]补收!$G$2454:$H$2869,2,0)</f>
        <v>58.96</v>
      </c>
      <c r="K290" s="11">
        <f t="shared" si="168"/>
        <v>453.792</v>
      </c>
      <c r="L290" s="11">
        <f t="shared" si="169"/>
        <v>19.859</v>
      </c>
      <c r="M290" s="13">
        <f t="shared" si="170"/>
        <v>444.42</v>
      </c>
      <c r="N290" s="13"/>
      <c r="O290" s="13">
        <f t="shared" si="171"/>
        <v>1035.451</v>
      </c>
      <c r="P290" s="11">
        <v>0</v>
      </c>
      <c r="Q290" s="11">
        <f t="shared" si="172"/>
        <v>226.9</v>
      </c>
      <c r="R290" s="11">
        <f t="shared" si="173"/>
        <v>8.51</v>
      </c>
      <c r="S290" s="13">
        <f t="shared" si="174"/>
        <v>104.57</v>
      </c>
      <c r="T290" s="13"/>
      <c r="U290" s="11">
        <f t="shared" si="175"/>
        <v>339.98</v>
      </c>
      <c r="V290" s="11">
        <f t="shared" si="176"/>
        <v>1375.431</v>
      </c>
      <c r="W290" s="11"/>
      <c r="X290" s="2" t="str">
        <f>VLOOKUP(D290,[3]汇总!I$2:J$326,2,0)</f>
        <v>√</v>
      </c>
      <c r="Y290" s="2">
        <f>VLOOKUP(D290,'[4]2021.05'!$E$5:$F$203,2,0)</f>
        <v>4180</v>
      </c>
      <c r="Z290" s="2">
        <f t="shared" si="177"/>
        <v>453.792</v>
      </c>
      <c r="AA290" s="2">
        <f t="shared" si="178"/>
        <v>0</v>
      </c>
      <c r="AB290" s="2">
        <f t="shared" si="179"/>
        <v>226.9</v>
      </c>
      <c r="AC290" s="35" t="str">
        <f>VLOOKUP(C290,[7]export!$B$1:$I$388,8,0)</f>
        <v>226.9</v>
      </c>
      <c r="AD290" s="2">
        <f>VLOOKUP(C290,[8]Sheet1!$B$1:$K$500,9,0)</f>
        <v>8.51</v>
      </c>
      <c r="AE290" s="2">
        <f t="shared" si="180"/>
        <v>0</v>
      </c>
      <c r="AF290" s="2">
        <f>VLOOKUP(C290,'2021.06'!$C$2:$M$500,9,0)</f>
        <v>424.17</v>
      </c>
      <c r="AG290" s="2">
        <f>VLOOKUP(D290,'2021.07'!$D$2:$M$435,7,0)</f>
        <v>19.859</v>
      </c>
      <c r="AH290" s="2">
        <f t="shared" si="181"/>
        <v>0</v>
      </c>
      <c r="AJ290" s="2" t="str">
        <f>VLOOKUP(D290,[9]Sheet1!$C$1:$H$500,6,0)</f>
        <v>正常应缴</v>
      </c>
    </row>
    <row r="291" ht="20" customHeight="1" spans="1:36">
      <c r="A291" s="38">
        <f t="shared" si="167"/>
        <v>288</v>
      </c>
      <c r="B291" s="41"/>
      <c r="C291" s="40" t="s">
        <v>536</v>
      </c>
      <c r="D291" s="11" t="s">
        <v>537</v>
      </c>
      <c r="E291" s="12">
        <v>3245.4</v>
      </c>
      <c r="F291" s="11">
        <v>2836.2</v>
      </c>
      <c r="G291" s="11">
        <v>2837</v>
      </c>
      <c r="H291" s="13">
        <v>5228.42</v>
      </c>
      <c r="I291" s="12">
        <f t="shared" si="166"/>
        <v>58.42</v>
      </c>
      <c r="J291" s="12">
        <f>VLOOKUP(C291,[10]补收!$G$2454:$H$2869,2,0)</f>
        <v>58.96</v>
      </c>
      <c r="K291" s="11">
        <f t="shared" si="168"/>
        <v>453.792</v>
      </c>
      <c r="L291" s="11">
        <f t="shared" si="169"/>
        <v>19.859</v>
      </c>
      <c r="M291" s="13">
        <f t="shared" si="170"/>
        <v>444.42</v>
      </c>
      <c r="N291" s="13"/>
      <c r="O291" s="13">
        <f t="shared" si="171"/>
        <v>1035.451</v>
      </c>
      <c r="P291" s="11">
        <v>0</v>
      </c>
      <c r="Q291" s="11">
        <f t="shared" si="172"/>
        <v>226.9</v>
      </c>
      <c r="R291" s="11">
        <f t="shared" si="173"/>
        <v>8.51</v>
      </c>
      <c r="S291" s="13">
        <f t="shared" si="174"/>
        <v>104.57</v>
      </c>
      <c r="T291" s="13"/>
      <c r="U291" s="11">
        <f t="shared" si="175"/>
        <v>339.98</v>
      </c>
      <c r="V291" s="11">
        <f t="shared" si="176"/>
        <v>1375.431</v>
      </c>
      <c r="W291" s="11"/>
      <c r="X291" s="2" t="str">
        <f>VLOOKUP(D291,[3]汇总!I$2:J$326,2,0)</f>
        <v>√</v>
      </c>
      <c r="Y291" s="2">
        <f>VLOOKUP(D291,'[4]2021.05'!$E$5:$F$203,2,0)</f>
        <v>4180</v>
      </c>
      <c r="Z291" s="2">
        <f t="shared" si="177"/>
        <v>453.792</v>
      </c>
      <c r="AA291" s="2">
        <f t="shared" si="178"/>
        <v>0</v>
      </c>
      <c r="AB291" s="2">
        <f t="shared" si="179"/>
        <v>226.9</v>
      </c>
      <c r="AC291" s="35" t="str">
        <f>VLOOKUP(C291,[7]export!$B$1:$I$388,8,0)</f>
        <v>226.9</v>
      </c>
      <c r="AD291" s="2">
        <f>VLOOKUP(C291,[8]Sheet1!$B$1:$K$500,9,0)</f>
        <v>8.51</v>
      </c>
      <c r="AE291" s="2">
        <f t="shared" si="180"/>
        <v>0</v>
      </c>
      <c r="AF291" s="2">
        <f>VLOOKUP(C291,'2021.06'!$C$2:$M$500,9,0)</f>
        <v>424.17</v>
      </c>
      <c r="AG291" s="2">
        <f>VLOOKUP(D291,'2021.07'!$D$2:$M$435,7,0)</f>
        <v>19.859</v>
      </c>
      <c r="AH291" s="2">
        <f t="shared" si="181"/>
        <v>0</v>
      </c>
      <c r="AJ291" s="2" t="str">
        <f>VLOOKUP(D291,[9]Sheet1!$C$1:$H$500,6,0)</f>
        <v>正常应缴</v>
      </c>
    </row>
    <row r="292" ht="20" customHeight="1" spans="1:36">
      <c r="A292" s="38">
        <f t="shared" si="167"/>
        <v>289</v>
      </c>
      <c r="B292" s="41"/>
      <c r="C292" s="40" t="s">
        <v>540</v>
      </c>
      <c r="D292" s="11" t="s">
        <v>541</v>
      </c>
      <c r="E292" s="12">
        <v>3245.4</v>
      </c>
      <c r="F292" s="11">
        <v>2836.2</v>
      </c>
      <c r="G292" s="11">
        <v>2837</v>
      </c>
      <c r="H292" s="13">
        <v>5228.42</v>
      </c>
      <c r="I292" s="12">
        <f t="shared" si="166"/>
        <v>58.42</v>
      </c>
      <c r="J292" s="12">
        <f>VLOOKUP(C292,[10]补收!$G$2454:$H$2869,2,0)</f>
        <v>58.96</v>
      </c>
      <c r="K292" s="11">
        <f t="shared" si="168"/>
        <v>453.792</v>
      </c>
      <c r="L292" s="11">
        <f t="shared" si="169"/>
        <v>19.859</v>
      </c>
      <c r="M292" s="13">
        <f t="shared" si="170"/>
        <v>444.42</v>
      </c>
      <c r="N292" s="13"/>
      <c r="O292" s="13">
        <f t="shared" si="171"/>
        <v>1035.451</v>
      </c>
      <c r="P292" s="11">
        <v>0</v>
      </c>
      <c r="Q292" s="11">
        <f t="shared" si="172"/>
        <v>226.9</v>
      </c>
      <c r="R292" s="11">
        <f t="shared" si="173"/>
        <v>8.51</v>
      </c>
      <c r="S292" s="13">
        <f t="shared" si="174"/>
        <v>104.57</v>
      </c>
      <c r="T292" s="13"/>
      <c r="U292" s="11">
        <f t="shared" si="175"/>
        <v>339.98</v>
      </c>
      <c r="V292" s="11">
        <f t="shared" si="176"/>
        <v>1375.431</v>
      </c>
      <c r="W292" s="11"/>
      <c r="X292" s="2" t="str">
        <f>VLOOKUP(D292,[3]汇总!I$2:J$326,2,0)</f>
        <v>√</v>
      </c>
      <c r="Y292" s="2">
        <f>VLOOKUP(D292,'[4]2021.05'!$E$5:$F$203,2,0)</f>
        <v>4180</v>
      </c>
      <c r="Z292" s="2">
        <f t="shared" si="177"/>
        <v>453.792</v>
      </c>
      <c r="AA292" s="2">
        <f t="shared" si="178"/>
        <v>0</v>
      </c>
      <c r="AB292" s="2">
        <f t="shared" si="179"/>
        <v>226.9</v>
      </c>
      <c r="AC292" s="35" t="str">
        <f>VLOOKUP(C292,[7]export!$B$1:$I$388,8,0)</f>
        <v>226.9</v>
      </c>
      <c r="AD292" s="2">
        <f>VLOOKUP(C292,[8]Sheet1!$B$1:$K$500,9,0)</f>
        <v>8.51</v>
      </c>
      <c r="AE292" s="2">
        <f t="shared" si="180"/>
        <v>0</v>
      </c>
      <c r="AF292" s="2">
        <f>VLOOKUP(C292,'2021.06'!$C$2:$M$500,9,0)</f>
        <v>424.17</v>
      </c>
      <c r="AG292" s="2">
        <f>VLOOKUP(D292,'2021.07'!$D$2:$M$435,7,0)</f>
        <v>19.859</v>
      </c>
      <c r="AH292" s="2">
        <f t="shared" si="181"/>
        <v>0</v>
      </c>
      <c r="AJ292" s="2" t="str">
        <f>VLOOKUP(D292,[9]Sheet1!$C$1:$H$500,6,0)</f>
        <v>正常应缴</v>
      </c>
    </row>
    <row r="293" ht="20" customHeight="1" spans="1:36">
      <c r="A293" s="38">
        <f t="shared" si="167"/>
        <v>290</v>
      </c>
      <c r="B293" s="41"/>
      <c r="C293" s="40" t="s">
        <v>542</v>
      </c>
      <c r="D293" s="11" t="s">
        <v>543</v>
      </c>
      <c r="E293" s="12">
        <v>3245.4</v>
      </c>
      <c r="F293" s="11">
        <v>2836.2</v>
      </c>
      <c r="G293" s="11">
        <v>2837</v>
      </c>
      <c r="H293" s="13">
        <v>5228.42</v>
      </c>
      <c r="I293" s="12">
        <f t="shared" si="166"/>
        <v>58.42</v>
      </c>
      <c r="J293" s="12">
        <f>VLOOKUP(C293,[10]补收!$G$2454:$H$2869,2,0)</f>
        <v>58.96</v>
      </c>
      <c r="K293" s="11">
        <f t="shared" si="168"/>
        <v>453.792</v>
      </c>
      <c r="L293" s="11">
        <f t="shared" si="169"/>
        <v>19.859</v>
      </c>
      <c r="M293" s="13">
        <f t="shared" si="170"/>
        <v>444.42</v>
      </c>
      <c r="N293" s="13"/>
      <c r="O293" s="13">
        <f t="shared" si="171"/>
        <v>1035.451</v>
      </c>
      <c r="P293" s="11">
        <v>0</v>
      </c>
      <c r="Q293" s="11">
        <f t="shared" si="172"/>
        <v>226.9</v>
      </c>
      <c r="R293" s="11">
        <f t="shared" si="173"/>
        <v>8.51</v>
      </c>
      <c r="S293" s="13">
        <f t="shared" si="174"/>
        <v>104.57</v>
      </c>
      <c r="T293" s="13"/>
      <c r="U293" s="11">
        <f t="shared" si="175"/>
        <v>339.98</v>
      </c>
      <c r="V293" s="11">
        <f t="shared" si="176"/>
        <v>1375.431</v>
      </c>
      <c r="W293" s="11"/>
      <c r="X293" s="2" t="str">
        <f>VLOOKUP(D293,[3]汇总!I$2:J$326,2,0)</f>
        <v>√</v>
      </c>
      <c r="Y293" s="2">
        <f>VLOOKUP(D293,'[4]2021.05'!$E$5:$F$203,2,0)</f>
        <v>4180</v>
      </c>
      <c r="Z293" s="2">
        <f t="shared" si="177"/>
        <v>453.792</v>
      </c>
      <c r="AA293" s="2">
        <f t="shared" si="178"/>
        <v>0</v>
      </c>
      <c r="AB293" s="2">
        <f t="shared" si="179"/>
        <v>226.9</v>
      </c>
      <c r="AC293" s="35" t="str">
        <f>VLOOKUP(C293,[7]export!$B$1:$I$388,8,0)</f>
        <v>226.9</v>
      </c>
      <c r="AD293" s="2">
        <f>VLOOKUP(C293,[8]Sheet1!$B$1:$K$500,9,0)</f>
        <v>8.51</v>
      </c>
      <c r="AE293" s="2">
        <f t="shared" si="180"/>
        <v>0</v>
      </c>
      <c r="AF293" s="2">
        <f>VLOOKUP(C293,'2021.06'!$C$2:$M$500,9,0)</f>
        <v>424.17</v>
      </c>
      <c r="AG293" s="2">
        <f>VLOOKUP(D293,'2021.07'!$D$2:$M$435,7,0)</f>
        <v>19.859</v>
      </c>
      <c r="AH293" s="2">
        <f t="shared" si="181"/>
        <v>0</v>
      </c>
      <c r="AJ293" s="2" t="str">
        <f>VLOOKUP(D293,[9]Sheet1!$C$1:$H$500,6,0)</f>
        <v>正常应缴</v>
      </c>
    </row>
    <row r="294" ht="20" customHeight="1" spans="1:36">
      <c r="A294" s="38">
        <f t="shared" si="167"/>
        <v>291</v>
      </c>
      <c r="B294" s="41"/>
      <c r="C294" s="40" t="s">
        <v>544</v>
      </c>
      <c r="D294" s="11" t="s">
        <v>545</v>
      </c>
      <c r="E294" s="12">
        <v>3245.4</v>
      </c>
      <c r="F294" s="11">
        <v>2836.2</v>
      </c>
      <c r="G294" s="11">
        <v>2837</v>
      </c>
      <c r="H294" s="13">
        <v>5228.42</v>
      </c>
      <c r="I294" s="12">
        <f t="shared" si="166"/>
        <v>58.42</v>
      </c>
      <c r="J294" s="12">
        <f>VLOOKUP(C294,[10]补收!$G$2454:$H$2869,2,0)</f>
        <v>58.96</v>
      </c>
      <c r="K294" s="11">
        <f t="shared" si="168"/>
        <v>453.792</v>
      </c>
      <c r="L294" s="11">
        <f t="shared" si="169"/>
        <v>19.859</v>
      </c>
      <c r="M294" s="13">
        <f t="shared" si="170"/>
        <v>444.42</v>
      </c>
      <c r="N294" s="13"/>
      <c r="O294" s="13">
        <f t="shared" si="171"/>
        <v>1035.451</v>
      </c>
      <c r="P294" s="11">
        <v>0</v>
      </c>
      <c r="Q294" s="11">
        <f t="shared" si="172"/>
        <v>226.9</v>
      </c>
      <c r="R294" s="11">
        <f t="shared" si="173"/>
        <v>8.51</v>
      </c>
      <c r="S294" s="13">
        <f t="shared" si="174"/>
        <v>104.57</v>
      </c>
      <c r="T294" s="13"/>
      <c r="U294" s="11">
        <f t="shared" si="175"/>
        <v>339.98</v>
      </c>
      <c r="V294" s="11">
        <f t="shared" si="176"/>
        <v>1375.431</v>
      </c>
      <c r="W294" s="11"/>
      <c r="X294" s="2" t="str">
        <f>VLOOKUP(D294,[3]汇总!I$2:J$326,2,0)</f>
        <v>√</v>
      </c>
      <c r="Y294" s="2">
        <f>VLOOKUP(D294,'[4]2021.05'!$E$5:$F$203,2,0)</f>
        <v>4180</v>
      </c>
      <c r="Z294" s="2">
        <f t="shared" si="177"/>
        <v>453.792</v>
      </c>
      <c r="AA294" s="2">
        <f t="shared" si="178"/>
        <v>0</v>
      </c>
      <c r="AB294" s="2">
        <f t="shared" si="179"/>
        <v>226.9</v>
      </c>
      <c r="AC294" s="35" t="str">
        <f>VLOOKUP(C294,[7]export!$B$1:$I$388,8,0)</f>
        <v>226.9</v>
      </c>
      <c r="AD294" s="2">
        <f>VLOOKUP(C294,[8]Sheet1!$B$1:$K$500,9,0)</f>
        <v>8.51</v>
      </c>
      <c r="AE294" s="2">
        <f t="shared" si="180"/>
        <v>0</v>
      </c>
      <c r="AF294" s="2">
        <f>VLOOKUP(C294,'2021.06'!$C$2:$M$500,9,0)</f>
        <v>424.17</v>
      </c>
      <c r="AG294" s="2">
        <f>VLOOKUP(D294,'2021.07'!$D$2:$M$435,7,0)</f>
        <v>19.859</v>
      </c>
      <c r="AH294" s="2">
        <f t="shared" si="181"/>
        <v>0</v>
      </c>
      <c r="AJ294" s="2" t="str">
        <f>VLOOKUP(D294,[9]Sheet1!$C$1:$H$500,6,0)</f>
        <v>正常应缴</v>
      </c>
    </row>
    <row r="295" ht="20" customHeight="1" spans="1:36">
      <c r="A295" s="38">
        <f t="shared" si="167"/>
        <v>292</v>
      </c>
      <c r="B295" s="41"/>
      <c r="C295" s="40" t="s">
        <v>546</v>
      </c>
      <c r="D295" s="11" t="s">
        <v>547</v>
      </c>
      <c r="E295" s="12">
        <v>3245.4</v>
      </c>
      <c r="F295" s="11">
        <v>2836.2</v>
      </c>
      <c r="G295" s="11">
        <v>2837</v>
      </c>
      <c r="H295" s="13">
        <v>5228.42</v>
      </c>
      <c r="I295" s="12">
        <f t="shared" si="166"/>
        <v>58.42</v>
      </c>
      <c r="J295" s="12">
        <f>VLOOKUP(C295,[10]补收!$G$2454:$H$2869,2,0)</f>
        <v>58.96</v>
      </c>
      <c r="K295" s="11">
        <f t="shared" si="168"/>
        <v>453.792</v>
      </c>
      <c r="L295" s="11">
        <f t="shared" si="169"/>
        <v>19.859</v>
      </c>
      <c r="M295" s="13">
        <f t="shared" si="170"/>
        <v>444.42</v>
      </c>
      <c r="N295" s="13"/>
      <c r="O295" s="13">
        <f t="shared" si="171"/>
        <v>1035.451</v>
      </c>
      <c r="P295" s="11">
        <v>0</v>
      </c>
      <c r="Q295" s="11">
        <f t="shared" si="172"/>
        <v>226.9</v>
      </c>
      <c r="R295" s="11">
        <f t="shared" si="173"/>
        <v>8.51</v>
      </c>
      <c r="S295" s="13">
        <f t="shared" si="174"/>
        <v>104.57</v>
      </c>
      <c r="T295" s="13"/>
      <c r="U295" s="11">
        <f t="shared" si="175"/>
        <v>339.98</v>
      </c>
      <c r="V295" s="11">
        <f t="shared" si="176"/>
        <v>1375.431</v>
      </c>
      <c r="W295" s="11"/>
      <c r="X295" s="2" t="str">
        <f>VLOOKUP(D295,[3]汇总!I$2:J$326,2,0)</f>
        <v>√</v>
      </c>
      <c r="Y295" s="2">
        <f>VLOOKUP(D295,'[4]2021.05'!$E$5:$F$203,2,0)</f>
        <v>4180</v>
      </c>
      <c r="Z295" s="2">
        <f t="shared" si="177"/>
        <v>453.792</v>
      </c>
      <c r="AA295" s="2">
        <f t="shared" si="178"/>
        <v>0</v>
      </c>
      <c r="AB295" s="2">
        <f t="shared" si="179"/>
        <v>226.9</v>
      </c>
      <c r="AC295" s="35" t="str">
        <f>VLOOKUP(C295,[7]export!$B$1:$I$388,8,0)</f>
        <v>226.9</v>
      </c>
      <c r="AD295" s="2">
        <f>VLOOKUP(C295,[8]Sheet1!$B$1:$K$500,9,0)</f>
        <v>8.51</v>
      </c>
      <c r="AE295" s="2">
        <f t="shared" si="180"/>
        <v>0</v>
      </c>
      <c r="AF295" s="2">
        <f>VLOOKUP(C295,'2021.06'!$C$2:$M$500,9,0)</f>
        <v>424.17</v>
      </c>
      <c r="AG295" s="2">
        <f>VLOOKUP(D295,'2021.07'!$D$2:$M$435,7,0)</f>
        <v>19.859</v>
      </c>
      <c r="AH295" s="2">
        <f t="shared" si="181"/>
        <v>0</v>
      </c>
      <c r="AJ295" s="2" t="str">
        <f>VLOOKUP(D295,[9]Sheet1!$C$1:$H$500,6,0)</f>
        <v>正常应缴</v>
      </c>
    </row>
    <row r="296" ht="20" customHeight="1" spans="1:36">
      <c r="A296" s="38">
        <f t="shared" si="167"/>
        <v>293</v>
      </c>
      <c r="B296" s="41"/>
      <c r="C296" s="40" t="s">
        <v>550</v>
      </c>
      <c r="D296" s="11" t="s">
        <v>551</v>
      </c>
      <c r="E296" s="12">
        <v>3245.4</v>
      </c>
      <c r="F296" s="11">
        <v>2836.2</v>
      </c>
      <c r="G296" s="11">
        <v>2837</v>
      </c>
      <c r="H296" s="13">
        <v>5228.42</v>
      </c>
      <c r="I296" s="12">
        <f t="shared" si="166"/>
        <v>58.42</v>
      </c>
      <c r="J296" s="12">
        <f>VLOOKUP(C296,[10]补收!$G$2454:$H$2869,2,0)</f>
        <v>58.96</v>
      </c>
      <c r="K296" s="11">
        <f t="shared" si="168"/>
        <v>453.792</v>
      </c>
      <c r="L296" s="11">
        <f t="shared" si="169"/>
        <v>19.859</v>
      </c>
      <c r="M296" s="13">
        <f t="shared" si="170"/>
        <v>444.42</v>
      </c>
      <c r="N296" s="13"/>
      <c r="O296" s="13">
        <f t="shared" si="171"/>
        <v>1035.451</v>
      </c>
      <c r="P296" s="11">
        <v>0</v>
      </c>
      <c r="Q296" s="11">
        <f t="shared" si="172"/>
        <v>226.9</v>
      </c>
      <c r="R296" s="11">
        <f t="shared" si="173"/>
        <v>8.51</v>
      </c>
      <c r="S296" s="13">
        <f t="shared" si="174"/>
        <v>104.57</v>
      </c>
      <c r="T296" s="13"/>
      <c r="U296" s="11">
        <f t="shared" si="175"/>
        <v>339.98</v>
      </c>
      <c r="V296" s="11">
        <f t="shared" si="176"/>
        <v>1375.431</v>
      </c>
      <c r="W296" s="11"/>
      <c r="X296" s="2" t="str">
        <f>VLOOKUP(D296,[3]汇总!I$2:J$326,2,0)</f>
        <v>√</v>
      </c>
      <c r="Y296" s="2" t="e">
        <f>VLOOKUP(D296,'[4]2021.05'!$E$5:$F$203,2,0)</f>
        <v>#N/A</v>
      </c>
      <c r="Z296" s="2">
        <f t="shared" si="177"/>
        <v>453.792</v>
      </c>
      <c r="AA296" s="2">
        <f t="shared" si="178"/>
        <v>0</v>
      </c>
      <c r="AB296" s="2">
        <f t="shared" si="179"/>
        <v>226.9</v>
      </c>
      <c r="AC296" s="35" t="str">
        <f>VLOOKUP(C296,[7]export!$B$1:$I$388,8,0)</f>
        <v>226.9</v>
      </c>
      <c r="AD296" s="2">
        <f>VLOOKUP(C296,[8]Sheet1!$B$1:$K$500,9,0)</f>
        <v>8.51</v>
      </c>
      <c r="AE296" s="2">
        <f t="shared" si="180"/>
        <v>0</v>
      </c>
      <c r="AF296" s="2">
        <f>VLOOKUP(C296,'2021.06'!$C$2:$M$500,9,0)</f>
        <v>424.17</v>
      </c>
      <c r="AG296" s="2">
        <f>VLOOKUP(D296,'2021.07'!$D$2:$M$435,7,0)</f>
        <v>19.859</v>
      </c>
      <c r="AH296" s="2">
        <f t="shared" si="181"/>
        <v>0</v>
      </c>
      <c r="AJ296" s="2" t="str">
        <f>VLOOKUP(D296,[9]Sheet1!$C$1:$H$500,6,0)</f>
        <v>正常应缴</v>
      </c>
    </row>
    <row r="297" ht="20" customHeight="1" spans="1:36">
      <c r="A297" s="38">
        <f t="shared" si="167"/>
        <v>294</v>
      </c>
      <c r="B297" s="41"/>
      <c r="C297" s="40" t="s">
        <v>556</v>
      </c>
      <c r="D297" s="11" t="s">
        <v>557</v>
      </c>
      <c r="E297" s="12">
        <v>3245.4</v>
      </c>
      <c r="F297" s="11">
        <v>2836.2</v>
      </c>
      <c r="G297" s="11">
        <v>2837</v>
      </c>
      <c r="H297" s="13">
        <v>5228.42</v>
      </c>
      <c r="I297" s="12">
        <f t="shared" si="166"/>
        <v>58.42</v>
      </c>
      <c r="J297" s="12">
        <f>VLOOKUP(C297,[10]补收!$G$2454:$H$2869,2,0)</f>
        <v>58.96</v>
      </c>
      <c r="K297" s="11">
        <f t="shared" si="168"/>
        <v>453.792</v>
      </c>
      <c r="L297" s="11">
        <f t="shared" si="169"/>
        <v>19.859</v>
      </c>
      <c r="M297" s="13">
        <f t="shared" si="170"/>
        <v>444.42</v>
      </c>
      <c r="N297" s="13"/>
      <c r="O297" s="13">
        <f t="shared" si="171"/>
        <v>1035.451</v>
      </c>
      <c r="P297" s="11">
        <v>0</v>
      </c>
      <c r="Q297" s="11">
        <f t="shared" si="172"/>
        <v>226.9</v>
      </c>
      <c r="R297" s="11">
        <f t="shared" si="173"/>
        <v>8.51</v>
      </c>
      <c r="S297" s="13">
        <f t="shared" si="174"/>
        <v>104.57</v>
      </c>
      <c r="T297" s="13"/>
      <c r="U297" s="11">
        <f t="shared" si="175"/>
        <v>339.98</v>
      </c>
      <c r="V297" s="11">
        <f t="shared" si="176"/>
        <v>1375.431</v>
      </c>
      <c r="W297" s="11"/>
      <c r="X297" s="2" t="str">
        <f>VLOOKUP(D297,[3]汇总!I$2:J$326,2,0)</f>
        <v>√</v>
      </c>
      <c r="Y297" s="2" t="e">
        <f>VLOOKUP(D297,'[4]2021.05'!$E$5:$F$203,2,0)</f>
        <v>#N/A</v>
      </c>
      <c r="Z297" s="2">
        <f t="shared" si="177"/>
        <v>453.792</v>
      </c>
      <c r="AA297" s="2">
        <f t="shared" si="178"/>
        <v>0</v>
      </c>
      <c r="AB297" s="2">
        <f t="shared" si="179"/>
        <v>226.9</v>
      </c>
      <c r="AC297" s="35" t="str">
        <f>VLOOKUP(C297,[7]export!$B$1:$I$388,8,0)</f>
        <v>226.9</v>
      </c>
      <c r="AD297" s="2">
        <f>VLOOKUP(C297,[8]Sheet1!$B$1:$K$500,9,0)</f>
        <v>8.51</v>
      </c>
      <c r="AE297" s="2">
        <f t="shared" si="180"/>
        <v>0</v>
      </c>
      <c r="AF297" s="2">
        <f>VLOOKUP(C297,'2021.06'!$C$2:$M$500,9,0)</f>
        <v>424.17</v>
      </c>
      <c r="AG297" s="2">
        <f>VLOOKUP(D297,'2021.07'!$D$2:$M$435,7,0)</f>
        <v>19.859</v>
      </c>
      <c r="AH297" s="2">
        <f t="shared" si="181"/>
        <v>0</v>
      </c>
      <c r="AJ297" s="2" t="str">
        <f>VLOOKUP(D297,[9]Sheet1!$C$1:$H$500,6,0)</f>
        <v>正常应缴</v>
      </c>
    </row>
    <row r="298" ht="20" customHeight="1" spans="1:36">
      <c r="A298" s="38">
        <f t="shared" si="167"/>
        <v>295</v>
      </c>
      <c r="B298" s="41"/>
      <c r="C298" s="40" t="s">
        <v>558</v>
      </c>
      <c r="D298" s="11" t="s">
        <v>559</v>
      </c>
      <c r="E298" s="12">
        <v>3245.4</v>
      </c>
      <c r="F298" s="11">
        <v>3042.05</v>
      </c>
      <c r="G298" s="11">
        <v>3043</v>
      </c>
      <c r="H298" s="13">
        <v>5228.42</v>
      </c>
      <c r="I298" s="12">
        <f t="shared" si="166"/>
        <v>58.42</v>
      </c>
      <c r="J298" s="12">
        <f>VLOOKUP(C298,[10]补收!$G$2454:$H$2869,2,0)</f>
        <v>29.28</v>
      </c>
      <c r="K298" s="11">
        <f t="shared" si="168"/>
        <v>486.728</v>
      </c>
      <c r="L298" s="11">
        <f t="shared" si="169"/>
        <v>21.301</v>
      </c>
      <c r="M298" s="13">
        <f t="shared" si="170"/>
        <v>444.42</v>
      </c>
      <c r="N298" s="13"/>
      <c r="O298" s="13">
        <f t="shared" si="171"/>
        <v>1040.149</v>
      </c>
      <c r="P298" s="11">
        <v>0</v>
      </c>
      <c r="Q298" s="11">
        <f t="shared" si="172"/>
        <v>243.36</v>
      </c>
      <c r="R298" s="11">
        <f t="shared" si="173"/>
        <v>9.13</v>
      </c>
      <c r="S298" s="13">
        <f t="shared" si="174"/>
        <v>104.57</v>
      </c>
      <c r="T298" s="13"/>
      <c r="U298" s="11">
        <f t="shared" si="175"/>
        <v>357.06</v>
      </c>
      <c r="V298" s="11">
        <f t="shared" si="176"/>
        <v>1397.209</v>
      </c>
      <c r="W298" s="47"/>
      <c r="X298" s="2" t="str">
        <f>VLOOKUP(D298,[3]汇总!I$2:J$326,2,0)</f>
        <v>√</v>
      </c>
      <c r="Y298" s="2" t="e">
        <f>VLOOKUP(D298,'[4]2021.05'!$E$5:$F$203,2,0)</f>
        <v>#N/A</v>
      </c>
      <c r="Z298" s="2">
        <f t="shared" si="177"/>
        <v>486.728</v>
      </c>
      <c r="AA298" s="2">
        <f t="shared" si="178"/>
        <v>0</v>
      </c>
      <c r="AB298" s="2">
        <f t="shared" si="179"/>
        <v>243.36</v>
      </c>
      <c r="AC298" s="35" t="str">
        <f>VLOOKUP(C298,[7]export!$B$1:$I$388,8,0)</f>
        <v>243.36</v>
      </c>
      <c r="AD298" s="2">
        <f>VLOOKUP(C298,[8]Sheet1!$B$1:$K$500,9,0)</f>
        <v>9.13</v>
      </c>
      <c r="AE298" s="2">
        <f t="shared" si="180"/>
        <v>0</v>
      </c>
      <c r="AF298" s="2">
        <f>VLOOKUP(C298,'2021.06'!$C$2:$M$500,9,0)</f>
        <v>424.17</v>
      </c>
      <c r="AG298" s="2">
        <f>VLOOKUP(D298,'2021.07'!$D$2:$M$435,7,0)</f>
        <v>21.301</v>
      </c>
      <c r="AH298" s="2">
        <f t="shared" si="181"/>
        <v>0</v>
      </c>
      <c r="AJ298" s="2" t="str">
        <f>VLOOKUP(D298,[9]Sheet1!$C$1:$H$500,6,0)</f>
        <v>正常应缴</v>
      </c>
    </row>
    <row r="299" ht="20" customHeight="1" spans="1:36">
      <c r="A299" s="38">
        <f t="shared" si="167"/>
        <v>296</v>
      </c>
      <c r="B299" s="41"/>
      <c r="C299" s="40" t="s">
        <v>567</v>
      </c>
      <c r="D299" s="11" t="s">
        <v>568</v>
      </c>
      <c r="E299" s="12">
        <v>3245.4</v>
      </c>
      <c r="F299" s="11">
        <v>3042.05</v>
      </c>
      <c r="G299" s="11">
        <v>3043</v>
      </c>
      <c r="H299" s="13">
        <v>5228.42</v>
      </c>
      <c r="I299" s="12">
        <f t="shared" si="166"/>
        <v>58.42</v>
      </c>
      <c r="J299" s="12">
        <f>VLOOKUP(C299,[10]补收!$G$2454:$H$2869,2,0)</f>
        <v>29.28</v>
      </c>
      <c r="K299" s="11">
        <f t="shared" si="168"/>
        <v>486.728</v>
      </c>
      <c r="L299" s="11">
        <f t="shared" si="169"/>
        <v>21.301</v>
      </c>
      <c r="M299" s="13">
        <f t="shared" si="170"/>
        <v>444.42</v>
      </c>
      <c r="N299" s="13"/>
      <c r="O299" s="13">
        <f t="shared" si="171"/>
        <v>1040.149</v>
      </c>
      <c r="P299" s="11">
        <v>0</v>
      </c>
      <c r="Q299" s="11">
        <f t="shared" si="172"/>
        <v>243.36</v>
      </c>
      <c r="R299" s="11">
        <f t="shared" si="173"/>
        <v>9.13</v>
      </c>
      <c r="S299" s="13">
        <f t="shared" si="174"/>
        <v>104.57</v>
      </c>
      <c r="T299" s="13"/>
      <c r="U299" s="11">
        <f t="shared" si="175"/>
        <v>357.06</v>
      </c>
      <c r="V299" s="11">
        <f t="shared" si="176"/>
        <v>1397.209</v>
      </c>
      <c r="W299" s="11"/>
      <c r="X299" s="2" t="str">
        <f>VLOOKUP(D299,[3]汇总!I$2:J$326,2,0)</f>
        <v>√</v>
      </c>
      <c r="Y299" s="2" t="e">
        <f>VLOOKUP(D299,'[4]2021.05'!$E$5:$F$203,2,0)</f>
        <v>#N/A</v>
      </c>
      <c r="Z299" s="2">
        <f t="shared" si="177"/>
        <v>486.728</v>
      </c>
      <c r="AA299" s="2">
        <f t="shared" si="178"/>
        <v>0</v>
      </c>
      <c r="AB299" s="2">
        <f t="shared" si="179"/>
        <v>243.36</v>
      </c>
      <c r="AC299" s="35" t="str">
        <f>VLOOKUP(C299,[7]export!$B$1:$I$388,8,0)</f>
        <v>243.36</v>
      </c>
      <c r="AD299" s="2">
        <f>VLOOKUP(C299,[8]Sheet1!$B$1:$K$500,9,0)</f>
        <v>9.13</v>
      </c>
      <c r="AE299" s="2">
        <f t="shared" si="180"/>
        <v>0</v>
      </c>
      <c r="AF299" s="2">
        <f>VLOOKUP(C299,'2021.06'!$C$2:$M$500,9,0)</f>
        <v>424.17</v>
      </c>
      <c r="AG299" s="2">
        <f>VLOOKUP(D299,'2021.07'!$D$2:$M$435,7,0)</f>
        <v>21.301</v>
      </c>
      <c r="AH299" s="2">
        <f t="shared" si="181"/>
        <v>0</v>
      </c>
      <c r="AJ299" s="2" t="str">
        <f>VLOOKUP(D299,[9]Sheet1!$C$1:$H$500,6,0)</f>
        <v>正常应缴</v>
      </c>
    </row>
    <row r="300" ht="20" customHeight="1" spans="1:36">
      <c r="A300" s="38">
        <f t="shared" si="167"/>
        <v>297</v>
      </c>
      <c r="B300" s="41"/>
      <c r="C300" s="40" t="s">
        <v>569</v>
      </c>
      <c r="D300" s="213" t="s">
        <v>570</v>
      </c>
      <c r="E300" s="12">
        <v>3245.4</v>
      </c>
      <c r="F300" s="11">
        <v>3042.05</v>
      </c>
      <c r="G300" s="11">
        <v>3043</v>
      </c>
      <c r="H300" s="13">
        <v>5228.42</v>
      </c>
      <c r="I300" s="12">
        <f t="shared" si="166"/>
        <v>58.42</v>
      </c>
      <c r="J300" s="12">
        <f>VLOOKUP(C300,[10]补收!$G$2454:$H$2869,2,0)</f>
        <v>29.28</v>
      </c>
      <c r="K300" s="11">
        <f t="shared" si="168"/>
        <v>486.728</v>
      </c>
      <c r="L300" s="11">
        <f t="shared" si="169"/>
        <v>21.301</v>
      </c>
      <c r="M300" s="13">
        <f t="shared" si="170"/>
        <v>444.42</v>
      </c>
      <c r="N300" s="13"/>
      <c r="O300" s="13">
        <f t="shared" si="171"/>
        <v>1040.149</v>
      </c>
      <c r="P300" s="11">
        <v>0</v>
      </c>
      <c r="Q300" s="11">
        <f t="shared" si="172"/>
        <v>243.36</v>
      </c>
      <c r="R300" s="11">
        <f t="shared" si="173"/>
        <v>9.13</v>
      </c>
      <c r="S300" s="13">
        <f t="shared" si="174"/>
        <v>104.57</v>
      </c>
      <c r="T300" s="13"/>
      <c r="U300" s="11">
        <f t="shared" si="175"/>
        <v>357.06</v>
      </c>
      <c r="V300" s="11">
        <f t="shared" si="176"/>
        <v>1397.209</v>
      </c>
      <c r="W300" s="11"/>
      <c r="X300" s="2" t="str">
        <f>VLOOKUP(D300,[3]汇总!I$2:J$326,2,0)</f>
        <v>√</v>
      </c>
      <c r="Y300" s="2" t="e">
        <f>VLOOKUP(D300,'[4]2021.05'!$E$5:$F$203,2,0)</f>
        <v>#N/A</v>
      </c>
      <c r="Z300" s="2">
        <f t="shared" si="177"/>
        <v>486.728</v>
      </c>
      <c r="AA300" s="2">
        <f t="shared" si="178"/>
        <v>0</v>
      </c>
      <c r="AB300" s="2">
        <f t="shared" si="179"/>
        <v>243.36</v>
      </c>
      <c r="AC300" s="35" t="str">
        <f>VLOOKUP(C300,[7]export!$B$1:$I$388,8,0)</f>
        <v>243.36</v>
      </c>
      <c r="AD300" s="2">
        <f>VLOOKUP(C300,[8]Sheet1!$B$1:$K$500,9,0)</f>
        <v>9.13</v>
      </c>
      <c r="AE300" s="2">
        <f t="shared" si="180"/>
        <v>0</v>
      </c>
      <c r="AF300" s="2">
        <f>VLOOKUP(C300,'2021.06'!$C$2:$M$500,9,0)</f>
        <v>424.17</v>
      </c>
      <c r="AG300" s="2">
        <f>VLOOKUP(D300,'2021.07'!$D$2:$M$435,7,0)</f>
        <v>21.301</v>
      </c>
      <c r="AH300" s="2">
        <f t="shared" si="181"/>
        <v>0</v>
      </c>
      <c r="AJ300" s="2" t="str">
        <f>VLOOKUP(D300,[9]Sheet1!$C$1:$H$500,6,0)</f>
        <v>正常应缴</v>
      </c>
    </row>
    <row r="301" ht="20" customHeight="1" spans="1:36">
      <c r="A301" s="38">
        <f t="shared" si="167"/>
        <v>298</v>
      </c>
      <c r="B301" s="41"/>
      <c r="C301" s="40" t="s">
        <v>754</v>
      </c>
      <c r="D301" s="11" t="s">
        <v>755</v>
      </c>
      <c r="E301" s="12">
        <v>3245.4</v>
      </c>
      <c r="F301" s="11">
        <v>3042.05</v>
      </c>
      <c r="G301" s="11">
        <v>3043</v>
      </c>
      <c r="H301" s="13">
        <v>5228.42</v>
      </c>
      <c r="I301" s="12">
        <f t="shared" si="166"/>
        <v>58.42</v>
      </c>
      <c r="J301" s="12">
        <f>VLOOKUP(C301,[10]补收!$G$2454:$H$2869,2,0)</f>
        <v>21.96</v>
      </c>
      <c r="K301" s="11">
        <f t="shared" si="168"/>
        <v>486.728</v>
      </c>
      <c r="L301" s="11">
        <f t="shared" si="169"/>
        <v>21.301</v>
      </c>
      <c r="M301" s="13">
        <f t="shared" si="170"/>
        <v>444.42</v>
      </c>
      <c r="N301" s="13"/>
      <c r="O301" s="13">
        <f t="shared" si="171"/>
        <v>1032.829</v>
      </c>
      <c r="P301" s="11">
        <v>0</v>
      </c>
      <c r="Q301" s="11">
        <f t="shared" si="172"/>
        <v>243.36</v>
      </c>
      <c r="R301" s="11">
        <f t="shared" si="173"/>
        <v>9.13</v>
      </c>
      <c r="S301" s="13">
        <f t="shared" si="174"/>
        <v>104.57</v>
      </c>
      <c r="T301" s="13"/>
      <c r="U301" s="11">
        <f t="shared" si="175"/>
        <v>357.06</v>
      </c>
      <c r="V301" s="11">
        <f t="shared" si="176"/>
        <v>1389.889</v>
      </c>
      <c r="W301" s="11"/>
      <c r="X301" s="2" t="str">
        <f>VLOOKUP(D301,[3]汇总!I$2:J$326,2,0)</f>
        <v>√</v>
      </c>
      <c r="Y301" s="2" t="e">
        <f>VLOOKUP(D301,'[4]2021.05'!$E$5:$F$203,2,0)</f>
        <v>#N/A</v>
      </c>
      <c r="Z301" s="2">
        <f t="shared" si="177"/>
        <v>486.728</v>
      </c>
      <c r="AA301" s="2">
        <f t="shared" si="178"/>
        <v>0</v>
      </c>
      <c r="AB301" s="2">
        <f t="shared" si="179"/>
        <v>243.36</v>
      </c>
      <c r="AC301" s="35" t="str">
        <f>VLOOKUP(C301,[7]export!$B$1:$I$388,8,0)</f>
        <v>243.36</v>
      </c>
      <c r="AD301" s="2">
        <f>VLOOKUP(C301,[8]Sheet1!$B$1:$K$500,9,0)</f>
        <v>9.13</v>
      </c>
      <c r="AE301" s="2">
        <f t="shared" si="180"/>
        <v>0</v>
      </c>
      <c r="AF301" s="2">
        <f>VLOOKUP(C301,'2021.06'!$C$2:$M$500,9,0)</f>
        <v>424.17</v>
      </c>
      <c r="AG301" s="2">
        <f>VLOOKUP(D301,'2021.07'!$D$2:$M$435,7,0)</f>
        <v>21.301</v>
      </c>
      <c r="AH301" s="2">
        <f t="shared" si="181"/>
        <v>0</v>
      </c>
      <c r="AJ301" s="2" t="str">
        <f>VLOOKUP(D301,[9]Sheet1!$C$1:$H$500,6,0)</f>
        <v>正常应缴</v>
      </c>
    </row>
    <row r="302" ht="20" customHeight="1" spans="1:36">
      <c r="A302" s="38">
        <f t="shared" si="167"/>
        <v>299</v>
      </c>
      <c r="B302" s="41"/>
      <c r="C302" s="40" t="s">
        <v>756</v>
      </c>
      <c r="D302" s="11" t="s">
        <v>757</v>
      </c>
      <c r="E302" s="12">
        <v>3245.4</v>
      </c>
      <c r="F302" s="11">
        <v>3042.05</v>
      </c>
      <c r="G302" s="11">
        <v>3043</v>
      </c>
      <c r="H302" s="13">
        <v>5228.42</v>
      </c>
      <c r="I302" s="12">
        <f t="shared" si="166"/>
        <v>58.42</v>
      </c>
      <c r="J302" s="12">
        <f>VLOOKUP(C302,[10]补收!$G$2454:$H$2869,2,0)</f>
        <v>21.96</v>
      </c>
      <c r="K302" s="11">
        <f t="shared" si="168"/>
        <v>486.728</v>
      </c>
      <c r="L302" s="11">
        <f t="shared" si="169"/>
        <v>21.301</v>
      </c>
      <c r="M302" s="13">
        <f t="shared" si="170"/>
        <v>444.42</v>
      </c>
      <c r="N302" s="13"/>
      <c r="O302" s="13">
        <f t="shared" si="171"/>
        <v>1032.829</v>
      </c>
      <c r="P302" s="11">
        <v>0</v>
      </c>
      <c r="Q302" s="11">
        <f t="shared" si="172"/>
        <v>243.36</v>
      </c>
      <c r="R302" s="11">
        <f t="shared" si="173"/>
        <v>9.13</v>
      </c>
      <c r="S302" s="13">
        <f t="shared" si="174"/>
        <v>104.57</v>
      </c>
      <c r="T302" s="13"/>
      <c r="U302" s="11">
        <f t="shared" si="175"/>
        <v>357.06</v>
      </c>
      <c r="V302" s="11">
        <f t="shared" si="176"/>
        <v>1389.889</v>
      </c>
      <c r="W302" s="11"/>
      <c r="X302" s="2" t="str">
        <f>VLOOKUP(D302,[3]汇总!I$2:J$326,2,0)</f>
        <v>√</v>
      </c>
      <c r="Y302" s="2" t="e">
        <f>VLOOKUP(D302,'[4]2021.05'!$E$5:$F$203,2,0)</f>
        <v>#N/A</v>
      </c>
      <c r="Z302" s="2">
        <f t="shared" si="177"/>
        <v>486.728</v>
      </c>
      <c r="AA302" s="2">
        <f t="shared" si="178"/>
        <v>0</v>
      </c>
      <c r="AB302" s="2">
        <f t="shared" si="179"/>
        <v>243.36</v>
      </c>
      <c r="AC302" s="35" t="str">
        <f>VLOOKUP(C302,[7]export!$B$1:$I$388,8,0)</f>
        <v>243.36</v>
      </c>
      <c r="AD302" s="2">
        <f>VLOOKUP(C302,[8]Sheet1!$B$1:$K$500,9,0)</f>
        <v>9.13</v>
      </c>
      <c r="AE302" s="2">
        <f t="shared" si="180"/>
        <v>0</v>
      </c>
      <c r="AF302" s="2">
        <f>VLOOKUP(C302,'2021.06'!$C$2:$M$500,9,0)</f>
        <v>424.17</v>
      </c>
      <c r="AG302" s="2">
        <f>VLOOKUP(D302,'2021.07'!$D$2:$M$435,7,0)</f>
        <v>21.301</v>
      </c>
      <c r="AH302" s="2">
        <f t="shared" si="181"/>
        <v>0</v>
      </c>
      <c r="AJ302" s="2" t="str">
        <f>VLOOKUP(D302,[9]Sheet1!$C$1:$H$500,6,0)</f>
        <v>正常应缴</v>
      </c>
    </row>
    <row r="303" ht="20" customHeight="1" spans="1:36">
      <c r="A303" s="38">
        <f t="shared" si="167"/>
        <v>300</v>
      </c>
      <c r="B303" s="41"/>
      <c r="C303" s="40" t="s">
        <v>815</v>
      </c>
      <c r="D303" s="11" t="s">
        <v>816</v>
      </c>
      <c r="E303" s="12">
        <v>3245.4</v>
      </c>
      <c r="F303" s="17">
        <v>3042.05</v>
      </c>
      <c r="G303" s="11">
        <v>3043</v>
      </c>
      <c r="H303" s="13">
        <v>5228.42</v>
      </c>
      <c r="I303" s="12">
        <f t="shared" si="166"/>
        <v>58.42</v>
      </c>
      <c r="J303" s="12">
        <f>VLOOKUP(C303,[10]补收!$G$2454:$H$2869,2,0)</f>
        <v>18.3</v>
      </c>
      <c r="K303" s="11">
        <f t="shared" si="168"/>
        <v>486.728</v>
      </c>
      <c r="L303" s="11">
        <f t="shared" si="169"/>
        <v>21.301</v>
      </c>
      <c r="M303" s="13">
        <f t="shared" si="170"/>
        <v>444.42</v>
      </c>
      <c r="N303" s="13"/>
      <c r="O303" s="13">
        <f t="shared" si="171"/>
        <v>1029.169</v>
      </c>
      <c r="P303" s="11">
        <v>0</v>
      </c>
      <c r="Q303" s="11">
        <f t="shared" si="172"/>
        <v>243.36</v>
      </c>
      <c r="R303" s="11">
        <f t="shared" si="173"/>
        <v>9.13</v>
      </c>
      <c r="S303" s="13">
        <f t="shared" si="174"/>
        <v>104.57</v>
      </c>
      <c r="T303" s="13"/>
      <c r="U303" s="11">
        <f t="shared" si="175"/>
        <v>357.06</v>
      </c>
      <c r="V303" s="11">
        <f t="shared" si="176"/>
        <v>1386.229</v>
      </c>
      <c r="W303" s="11"/>
      <c r="X303" s="2" t="str">
        <f>VLOOKUP(D303,[3]汇总!I$2:J$326,2,0)</f>
        <v>√</v>
      </c>
      <c r="Y303" s="2" t="e">
        <f>VLOOKUP(D303,'[4]2021.05'!$E$5:$F$203,2,0)</f>
        <v>#N/A</v>
      </c>
      <c r="Z303" s="2">
        <f t="shared" si="177"/>
        <v>486.728</v>
      </c>
      <c r="AA303" s="2">
        <f t="shared" si="178"/>
        <v>0</v>
      </c>
      <c r="AB303" s="2">
        <f t="shared" si="179"/>
        <v>243.36</v>
      </c>
      <c r="AC303" s="35" t="str">
        <f>VLOOKUP(C303,[7]export!$B$1:$I$388,8,0)</f>
        <v>243.36</v>
      </c>
      <c r="AD303" s="2">
        <f>VLOOKUP(C303,[8]Sheet1!$B$1:$K$500,9,0)</f>
        <v>9.13</v>
      </c>
      <c r="AE303" s="2">
        <f t="shared" si="180"/>
        <v>0</v>
      </c>
      <c r="AF303" s="2">
        <f>VLOOKUP(C303,'2021.06'!$C$2:$M$500,9,0)</f>
        <v>424.17</v>
      </c>
      <c r="AG303" s="2">
        <f>VLOOKUP(D303,'2021.07'!$D$2:$M$435,7,0)</f>
        <v>21.301</v>
      </c>
      <c r="AH303" s="2">
        <f t="shared" si="181"/>
        <v>0</v>
      </c>
      <c r="AJ303" s="2" t="str">
        <f>VLOOKUP(D303,[9]Sheet1!$C$1:$H$500,6,0)</f>
        <v>正常应缴</v>
      </c>
    </row>
    <row r="304" ht="20" customHeight="1" spans="1:36">
      <c r="A304" s="38">
        <f t="shared" si="167"/>
        <v>301</v>
      </c>
      <c r="B304" s="41"/>
      <c r="C304" s="40" t="s">
        <v>819</v>
      </c>
      <c r="D304" s="11" t="s">
        <v>820</v>
      </c>
      <c r="E304" s="12">
        <v>3245.4</v>
      </c>
      <c r="F304" s="17">
        <v>3042.05</v>
      </c>
      <c r="G304" s="11">
        <v>3043</v>
      </c>
      <c r="H304" s="13">
        <v>5228.42</v>
      </c>
      <c r="I304" s="12">
        <f t="shared" si="166"/>
        <v>58.42</v>
      </c>
      <c r="J304" s="12">
        <f>VLOOKUP(C304,[10]补收!$G$2454:$H$2869,2,0)</f>
        <v>18.3</v>
      </c>
      <c r="K304" s="11">
        <f t="shared" si="168"/>
        <v>486.728</v>
      </c>
      <c r="L304" s="11">
        <f t="shared" si="169"/>
        <v>21.301</v>
      </c>
      <c r="M304" s="13">
        <f t="shared" si="170"/>
        <v>444.42</v>
      </c>
      <c r="N304" s="13"/>
      <c r="O304" s="13">
        <f t="shared" si="171"/>
        <v>1029.169</v>
      </c>
      <c r="P304" s="11">
        <v>0</v>
      </c>
      <c r="Q304" s="11">
        <f t="shared" si="172"/>
        <v>243.36</v>
      </c>
      <c r="R304" s="11">
        <f t="shared" si="173"/>
        <v>9.13</v>
      </c>
      <c r="S304" s="13">
        <f t="shared" si="174"/>
        <v>104.57</v>
      </c>
      <c r="T304" s="13"/>
      <c r="U304" s="11">
        <f t="shared" si="175"/>
        <v>357.06</v>
      </c>
      <c r="V304" s="11">
        <f t="shared" si="176"/>
        <v>1386.229</v>
      </c>
      <c r="W304" s="11"/>
      <c r="X304" s="2" t="str">
        <f>VLOOKUP(D304,[3]汇总!I$2:J$326,2,0)</f>
        <v>√</v>
      </c>
      <c r="Y304" s="2" t="e">
        <f>VLOOKUP(D304,'[4]2021.05'!$E$5:$F$203,2,0)</f>
        <v>#N/A</v>
      </c>
      <c r="Z304" s="2">
        <f t="shared" si="177"/>
        <v>486.728</v>
      </c>
      <c r="AA304" s="2">
        <f t="shared" si="178"/>
        <v>0</v>
      </c>
      <c r="AB304" s="2">
        <f t="shared" si="179"/>
        <v>243.36</v>
      </c>
      <c r="AC304" s="35" t="str">
        <f>VLOOKUP(C304,[7]export!$B$1:$I$388,8,0)</f>
        <v>243.36</v>
      </c>
      <c r="AD304" s="2">
        <f>VLOOKUP(C304,[8]Sheet1!$B$1:$K$500,9,0)</f>
        <v>9.13</v>
      </c>
      <c r="AE304" s="2">
        <f t="shared" si="180"/>
        <v>0</v>
      </c>
      <c r="AF304" s="2">
        <f>VLOOKUP(C304,'2021.06'!$C$2:$M$500,9,0)</f>
        <v>424.17</v>
      </c>
      <c r="AG304" s="2">
        <f>VLOOKUP(D304,'2021.07'!$D$2:$M$435,7,0)</f>
        <v>21.301</v>
      </c>
      <c r="AH304" s="2">
        <f t="shared" si="181"/>
        <v>0</v>
      </c>
      <c r="AJ304" s="2" t="str">
        <f>VLOOKUP(D304,[9]Sheet1!$C$1:$H$500,6,0)</f>
        <v>正常应缴</v>
      </c>
    </row>
    <row r="305" ht="20" customHeight="1" spans="1:36">
      <c r="A305" s="38">
        <f t="shared" si="167"/>
        <v>302</v>
      </c>
      <c r="B305" s="41"/>
      <c r="C305" s="40" t="s">
        <v>821</v>
      </c>
      <c r="D305" s="11" t="s">
        <v>822</v>
      </c>
      <c r="E305" s="12">
        <v>3245.4</v>
      </c>
      <c r="F305" s="17">
        <v>3042.05</v>
      </c>
      <c r="G305" s="11">
        <v>3043</v>
      </c>
      <c r="H305" s="13">
        <v>5228.42</v>
      </c>
      <c r="I305" s="12">
        <f t="shared" si="166"/>
        <v>58.42</v>
      </c>
      <c r="J305" s="12">
        <f>VLOOKUP(C305,[10]补收!$G$2454:$H$2869,2,0)</f>
        <v>18.3</v>
      </c>
      <c r="K305" s="11">
        <f t="shared" si="168"/>
        <v>486.728</v>
      </c>
      <c r="L305" s="11">
        <f t="shared" si="169"/>
        <v>21.301</v>
      </c>
      <c r="M305" s="13">
        <f t="shared" si="170"/>
        <v>444.42</v>
      </c>
      <c r="N305" s="13"/>
      <c r="O305" s="13">
        <f t="shared" si="171"/>
        <v>1029.169</v>
      </c>
      <c r="P305" s="11">
        <v>0</v>
      </c>
      <c r="Q305" s="11">
        <f t="shared" si="172"/>
        <v>243.36</v>
      </c>
      <c r="R305" s="11">
        <f t="shared" si="173"/>
        <v>9.13</v>
      </c>
      <c r="S305" s="13">
        <f t="shared" si="174"/>
        <v>104.57</v>
      </c>
      <c r="T305" s="13"/>
      <c r="U305" s="11">
        <f t="shared" si="175"/>
        <v>357.06</v>
      </c>
      <c r="V305" s="11">
        <f t="shared" si="176"/>
        <v>1386.229</v>
      </c>
      <c r="W305" s="11"/>
      <c r="X305" s="2" t="str">
        <f>VLOOKUP(D305,[3]汇总!I$2:J$326,2,0)</f>
        <v>√</v>
      </c>
      <c r="Y305" s="2" t="e">
        <f>VLOOKUP(D305,'[4]2021.05'!$E$5:$F$203,2,0)</f>
        <v>#N/A</v>
      </c>
      <c r="Z305" s="2">
        <f t="shared" si="177"/>
        <v>486.728</v>
      </c>
      <c r="AA305" s="2">
        <f t="shared" si="178"/>
        <v>0</v>
      </c>
      <c r="AB305" s="2">
        <f t="shared" si="179"/>
        <v>243.36</v>
      </c>
      <c r="AC305" s="35" t="str">
        <f>VLOOKUP(C305,[7]export!$B$1:$I$388,8,0)</f>
        <v>243.36</v>
      </c>
      <c r="AD305" s="2">
        <f>VLOOKUP(C305,[8]Sheet1!$B$1:$K$500,9,0)</f>
        <v>9.13</v>
      </c>
      <c r="AE305" s="2">
        <f t="shared" si="180"/>
        <v>0</v>
      </c>
      <c r="AF305" s="2">
        <f>VLOOKUP(C305,'2021.06'!$C$2:$M$500,9,0)</f>
        <v>424.17</v>
      </c>
      <c r="AG305" s="2">
        <f>VLOOKUP(D305,'2021.07'!$D$2:$M$435,7,0)</f>
        <v>21.301</v>
      </c>
      <c r="AH305" s="2">
        <f t="shared" si="181"/>
        <v>0</v>
      </c>
      <c r="AJ305" s="2" t="str">
        <f>VLOOKUP(D305,[9]Sheet1!$C$1:$H$500,6,0)</f>
        <v>正常应缴</v>
      </c>
    </row>
    <row r="306" ht="20" customHeight="1" spans="1:36">
      <c r="A306" s="38">
        <f t="shared" si="167"/>
        <v>303</v>
      </c>
      <c r="B306" s="41"/>
      <c r="C306" s="40" t="s">
        <v>823</v>
      </c>
      <c r="D306" s="11" t="s">
        <v>824</v>
      </c>
      <c r="E306" s="12">
        <v>3245.4</v>
      </c>
      <c r="F306" s="17">
        <v>3042.05</v>
      </c>
      <c r="G306" s="11">
        <v>3043</v>
      </c>
      <c r="H306" s="13">
        <v>5228.42</v>
      </c>
      <c r="I306" s="12">
        <f t="shared" si="166"/>
        <v>58.42</v>
      </c>
      <c r="J306" s="12">
        <f>VLOOKUP(C306,[10]补收!$G$2454:$H$2869,2,0)</f>
        <v>18.3</v>
      </c>
      <c r="K306" s="11">
        <f t="shared" si="168"/>
        <v>486.728</v>
      </c>
      <c r="L306" s="11">
        <f t="shared" si="169"/>
        <v>21.301</v>
      </c>
      <c r="M306" s="13">
        <f t="shared" si="170"/>
        <v>444.42</v>
      </c>
      <c r="N306" s="13"/>
      <c r="O306" s="13">
        <f t="shared" si="171"/>
        <v>1029.169</v>
      </c>
      <c r="P306" s="11">
        <v>0</v>
      </c>
      <c r="Q306" s="11">
        <f t="shared" si="172"/>
        <v>243.36</v>
      </c>
      <c r="R306" s="11">
        <f t="shared" si="173"/>
        <v>9.13</v>
      </c>
      <c r="S306" s="13">
        <f t="shared" si="174"/>
        <v>104.57</v>
      </c>
      <c r="T306" s="13"/>
      <c r="U306" s="11">
        <f t="shared" si="175"/>
        <v>357.06</v>
      </c>
      <c r="V306" s="11">
        <f t="shared" si="176"/>
        <v>1386.229</v>
      </c>
      <c r="W306" s="11"/>
      <c r="X306" s="2" t="str">
        <f>VLOOKUP(D306,[3]汇总!I$2:J$326,2,0)</f>
        <v>√</v>
      </c>
      <c r="Y306" s="2" t="e">
        <f>VLOOKUP(D306,'[4]2021.05'!$E$5:$F$203,2,0)</f>
        <v>#N/A</v>
      </c>
      <c r="Z306" s="2">
        <f t="shared" si="177"/>
        <v>486.728</v>
      </c>
      <c r="AA306" s="2">
        <f t="shared" si="178"/>
        <v>0</v>
      </c>
      <c r="AB306" s="2">
        <f t="shared" si="179"/>
        <v>243.36</v>
      </c>
      <c r="AC306" s="35" t="str">
        <f>VLOOKUP(C306,[7]export!$B$1:$I$388,8,0)</f>
        <v>243.36</v>
      </c>
      <c r="AD306" s="2">
        <f>VLOOKUP(C306,[8]Sheet1!$B$1:$K$500,9,0)</f>
        <v>9.13</v>
      </c>
      <c r="AE306" s="2">
        <f t="shared" si="180"/>
        <v>0</v>
      </c>
      <c r="AF306" s="2">
        <f>VLOOKUP(C306,'2021.06'!$C$2:$M$500,9,0)</f>
        <v>424.17</v>
      </c>
      <c r="AG306" s="2">
        <f>VLOOKUP(D306,'2021.07'!$D$2:$M$435,7,0)</f>
        <v>21.301</v>
      </c>
      <c r="AH306" s="2">
        <f t="shared" si="181"/>
        <v>0</v>
      </c>
      <c r="AJ306" s="2" t="str">
        <f>VLOOKUP(D306,[9]Sheet1!$C$1:$H$500,6,0)</f>
        <v>正常应缴</v>
      </c>
    </row>
    <row r="307" ht="20" customHeight="1" spans="1:36">
      <c r="A307" s="38">
        <f t="shared" si="167"/>
        <v>304</v>
      </c>
      <c r="B307" s="41"/>
      <c r="C307" s="40" t="s">
        <v>825</v>
      </c>
      <c r="D307" s="17" t="s">
        <v>826</v>
      </c>
      <c r="E307" s="12">
        <v>3245.4</v>
      </c>
      <c r="F307" s="17">
        <v>3042.05</v>
      </c>
      <c r="G307" s="11">
        <v>3043</v>
      </c>
      <c r="H307" s="13">
        <v>5228.42</v>
      </c>
      <c r="I307" s="12">
        <f t="shared" si="166"/>
        <v>58.42</v>
      </c>
      <c r="J307" s="12">
        <f>VLOOKUP(C307,[10]补收!$G$2454:$H$2869,2,0)</f>
        <v>18.3</v>
      </c>
      <c r="K307" s="11">
        <f t="shared" si="168"/>
        <v>486.728</v>
      </c>
      <c r="L307" s="11">
        <f t="shared" si="169"/>
        <v>21.301</v>
      </c>
      <c r="M307" s="13">
        <f t="shared" si="170"/>
        <v>444.42</v>
      </c>
      <c r="N307" s="13"/>
      <c r="O307" s="13">
        <f t="shared" si="171"/>
        <v>1029.169</v>
      </c>
      <c r="P307" s="11">
        <v>0</v>
      </c>
      <c r="Q307" s="11">
        <f t="shared" si="172"/>
        <v>243.36</v>
      </c>
      <c r="R307" s="11">
        <f t="shared" si="173"/>
        <v>9.13</v>
      </c>
      <c r="S307" s="13">
        <f t="shared" si="174"/>
        <v>104.57</v>
      </c>
      <c r="T307" s="13"/>
      <c r="U307" s="11">
        <f t="shared" si="175"/>
        <v>357.06</v>
      </c>
      <c r="V307" s="11">
        <f t="shared" si="176"/>
        <v>1386.229</v>
      </c>
      <c r="W307" s="11"/>
      <c r="X307" s="2" t="str">
        <f>VLOOKUP(D307,[3]汇总!I$2:J$326,2,0)</f>
        <v>√</v>
      </c>
      <c r="Y307" s="2" t="e">
        <f>VLOOKUP(D307,'[4]2021.05'!$E$5:$F$203,2,0)</f>
        <v>#N/A</v>
      </c>
      <c r="Z307" s="2">
        <f t="shared" si="177"/>
        <v>486.728</v>
      </c>
      <c r="AA307" s="2">
        <f t="shared" si="178"/>
        <v>0</v>
      </c>
      <c r="AB307" s="2">
        <f t="shared" si="179"/>
        <v>243.36</v>
      </c>
      <c r="AC307" s="35" t="str">
        <f>VLOOKUP(C307,[7]export!$B$1:$I$388,8,0)</f>
        <v>243.36</v>
      </c>
      <c r="AD307" s="2">
        <f>VLOOKUP(C307,[8]Sheet1!$B$1:$K$500,9,0)</f>
        <v>9.13</v>
      </c>
      <c r="AE307" s="2">
        <f t="shared" si="180"/>
        <v>0</v>
      </c>
      <c r="AF307" s="2">
        <f>VLOOKUP(C307,'2021.06'!$C$2:$M$500,9,0)</f>
        <v>424.17</v>
      </c>
      <c r="AG307" s="2">
        <f>VLOOKUP(D307,'2021.07'!$D$2:$M$435,7,0)</f>
        <v>21.301</v>
      </c>
      <c r="AH307" s="2">
        <f t="shared" si="181"/>
        <v>0</v>
      </c>
      <c r="AJ307" s="2" t="str">
        <f>VLOOKUP(D307,[9]Sheet1!$C$1:$H$500,6,0)</f>
        <v>正常应缴</v>
      </c>
    </row>
    <row r="308" ht="20" customHeight="1" spans="1:36">
      <c r="A308" s="38">
        <f t="shared" si="167"/>
        <v>305</v>
      </c>
      <c r="B308" s="41"/>
      <c r="C308" s="40" t="s">
        <v>895</v>
      </c>
      <c r="D308" s="211" t="s">
        <v>896</v>
      </c>
      <c r="E308" s="12">
        <v>3245.4</v>
      </c>
      <c r="F308" s="17">
        <v>3042.05</v>
      </c>
      <c r="G308" s="11">
        <v>3043</v>
      </c>
      <c r="H308" s="13">
        <v>5228.42</v>
      </c>
      <c r="I308" s="12">
        <f t="shared" si="166"/>
        <v>58.42</v>
      </c>
      <c r="J308" s="12">
        <f>VLOOKUP(C308,[10]补收!$G$2454:$H$2869,2,0)</f>
        <v>14.64</v>
      </c>
      <c r="K308" s="11">
        <f t="shared" si="168"/>
        <v>486.728</v>
      </c>
      <c r="L308" s="11">
        <f t="shared" si="169"/>
        <v>21.301</v>
      </c>
      <c r="M308" s="13">
        <f t="shared" si="170"/>
        <v>444.42</v>
      </c>
      <c r="N308" s="13"/>
      <c r="O308" s="13">
        <f t="shared" si="171"/>
        <v>1025.509</v>
      </c>
      <c r="P308" s="11">
        <v>0</v>
      </c>
      <c r="Q308" s="11">
        <f t="shared" si="172"/>
        <v>243.36</v>
      </c>
      <c r="R308" s="11">
        <f t="shared" si="173"/>
        <v>9.13</v>
      </c>
      <c r="S308" s="13">
        <f t="shared" si="174"/>
        <v>104.57</v>
      </c>
      <c r="T308" s="13"/>
      <c r="U308" s="11">
        <f t="shared" si="175"/>
        <v>357.06</v>
      </c>
      <c r="V308" s="11">
        <f t="shared" si="176"/>
        <v>1382.569</v>
      </c>
      <c r="W308" s="11"/>
      <c r="Y308" s="2" t="e">
        <f>VLOOKUP(D308,'[4]2021.05'!$E$5:$F$203,2,0)</f>
        <v>#N/A</v>
      </c>
      <c r="Z308" s="2">
        <f t="shared" si="177"/>
        <v>486.728</v>
      </c>
      <c r="AA308" s="2">
        <f t="shared" si="178"/>
        <v>0</v>
      </c>
      <c r="AB308" s="2">
        <f t="shared" si="179"/>
        <v>243.36</v>
      </c>
      <c r="AC308" s="35" t="str">
        <f>VLOOKUP(C308,[7]export!$B$1:$I$388,8,0)</f>
        <v>243.36</v>
      </c>
      <c r="AD308" s="2">
        <f>VLOOKUP(C308,[8]Sheet1!$B$1:$K$500,9,0)</f>
        <v>9.13</v>
      </c>
      <c r="AE308" s="2">
        <f t="shared" si="180"/>
        <v>0</v>
      </c>
      <c r="AF308" s="2">
        <f>VLOOKUP(C308,'2021.06'!$C$2:$M$500,9,0)</f>
        <v>424.17</v>
      </c>
      <c r="AG308" s="2">
        <f>VLOOKUP(D308,'2021.07'!$D$2:$M$435,7,0)</f>
        <v>21.301</v>
      </c>
      <c r="AH308" s="2">
        <f t="shared" si="181"/>
        <v>0</v>
      </c>
      <c r="AJ308" s="2" t="str">
        <f>VLOOKUP(D308,[9]Sheet1!$C$1:$H$500,6,0)</f>
        <v>正常应缴</v>
      </c>
    </row>
    <row r="309" ht="20" customHeight="1" spans="1:36">
      <c r="A309" s="38">
        <f t="shared" si="167"/>
        <v>306</v>
      </c>
      <c r="B309" s="41"/>
      <c r="C309" s="40" t="s">
        <v>903</v>
      </c>
      <c r="D309" s="17" t="s">
        <v>904</v>
      </c>
      <c r="E309" s="12">
        <v>3245.4</v>
      </c>
      <c r="F309" s="17">
        <v>3042.05</v>
      </c>
      <c r="G309" s="11">
        <v>3043</v>
      </c>
      <c r="H309" s="13">
        <v>5228.42</v>
      </c>
      <c r="I309" s="12">
        <f t="shared" si="166"/>
        <v>58.42</v>
      </c>
      <c r="J309" s="12">
        <f>VLOOKUP(C309,[10]补收!$G$2454:$H$2869,2,0)</f>
        <v>14.64</v>
      </c>
      <c r="K309" s="11">
        <f t="shared" si="168"/>
        <v>486.728</v>
      </c>
      <c r="L309" s="11">
        <f t="shared" si="169"/>
        <v>21.301</v>
      </c>
      <c r="M309" s="13">
        <f t="shared" si="170"/>
        <v>444.42</v>
      </c>
      <c r="N309" s="13"/>
      <c r="O309" s="13">
        <f t="shared" si="171"/>
        <v>1025.509</v>
      </c>
      <c r="P309" s="11">
        <v>0</v>
      </c>
      <c r="Q309" s="11">
        <f t="shared" si="172"/>
        <v>243.36</v>
      </c>
      <c r="R309" s="11">
        <f t="shared" si="173"/>
        <v>9.13</v>
      </c>
      <c r="S309" s="13">
        <f t="shared" si="174"/>
        <v>104.57</v>
      </c>
      <c r="T309" s="13"/>
      <c r="U309" s="11">
        <f t="shared" si="175"/>
        <v>357.06</v>
      </c>
      <c r="V309" s="11">
        <f t="shared" si="176"/>
        <v>1382.569</v>
      </c>
      <c r="W309" s="11"/>
      <c r="Y309" s="2" t="e">
        <f>VLOOKUP(D309,'[4]2021.05'!$E$5:$F$203,2,0)</f>
        <v>#N/A</v>
      </c>
      <c r="Z309" s="2">
        <f t="shared" si="177"/>
        <v>486.728</v>
      </c>
      <c r="AA309" s="2">
        <f t="shared" si="178"/>
        <v>0</v>
      </c>
      <c r="AB309" s="2">
        <f t="shared" si="179"/>
        <v>243.36</v>
      </c>
      <c r="AC309" s="35" t="str">
        <f>VLOOKUP(C309,[7]export!$B$1:$I$388,8,0)</f>
        <v>243.36</v>
      </c>
      <c r="AD309" s="2">
        <f>VLOOKUP(C309,[8]Sheet1!$B$1:$K$500,9,0)</f>
        <v>9.13</v>
      </c>
      <c r="AE309" s="2">
        <f t="shared" si="180"/>
        <v>0</v>
      </c>
      <c r="AF309" s="2">
        <f>VLOOKUP(C309,'2021.06'!$C$2:$M$500,9,0)</f>
        <v>424.17</v>
      </c>
      <c r="AG309" s="2">
        <f>VLOOKUP(D309,'2021.07'!$D$2:$M$435,7,0)</f>
        <v>21.301</v>
      </c>
      <c r="AH309" s="2">
        <f t="shared" si="181"/>
        <v>0</v>
      </c>
      <c r="AJ309" s="2" t="str">
        <f>VLOOKUP(D309,[9]Sheet1!$C$1:$H$500,6,0)</f>
        <v>正常应缴</v>
      </c>
    </row>
    <row r="310" ht="20" customHeight="1" spans="1:36">
      <c r="A310" s="38">
        <f t="shared" si="167"/>
        <v>307</v>
      </c>
      <c r="B310" s="41"/>
      <c r="C310" s="42" t="s">
        <v>999</v>
      </c>
      <c r="D310" s="29" t="s">
        <v>1000</v>
      </c>
      <c r="E310" s="12">
        <v>3245.4</v>
      </c>
      <c r="F310" s="17">
        <v>3042.05</v>
      </c>
      <c r="G310" s="11">
        <v>3043</v>
      </c>
      <c r="H310" s="13">
        <v>0</v>
      </c>
      <c r="I310" s="12">
        <f t="shared" si="166"/>
        <v>58.42</v>
      </c>
      <c r="J310" s="12">
        <f>VLOOKUP(C310,[10]补收!$G$2454:$H$2869,2,0)</f>
        <v>10.98</v>
      </c>
      <c r="K310" s="11">
        <f t="shared" si="168"/>
        <v>486.728</v>
      </c>
      <c r="L310" s="11">
        <f t="shared" si="169"/>
        <v>21.301</v>
      </c>
      <c r="M310" s="13">
        <v>0</v>
      </c>
      <c r="N310" s="13"/>
      <c r="O310" s="13">
        <f t="shared" si="171"/>
        <v>577.429</v>
      </c>
      <c r="P310" s="11">
        <v>0</v>
      </c>
      <c r="Q310" s="11">
        <f t="shared" si="172"/>
        <v>243.36</v>
      </c>
      <c r="R310" s="11">
        <f t="shared" si="173"/>
        <v>9.13</v>
      </c>
      <c r="S310" s="13">
        <v>0</v>
      </c>
      <c r="T310" s="13"/>
      <c r="U310" s="11">
        <f t="shared" si="175"/>
        <v>252.49</v>
      </c>
      <c r="V310" s="11">
        <f t="shared" si="176"/>
        <v>829.919</v>
      </c>
      <c r="W310" s="11"/>
      <c r="Z310" s="2">
        <f t="shared" si="177"/>
        <v>486.728</v>
      </c>
      <c r="AA310" s="2">
        <f t="shared" si="178"/>
        <v>0</v>
      </c>
      <c r="AB310" s="2">
        <f t="shared" si="179"/>
        <v>243.36</v>
      </c>
      <c r="AC310" s="35" t="str">
        <f>VLOOKUP(C310,[7]export!$B$1:$I$388,8,0)</f>
        <v>243.36</v>
      </c>
      <c r="AD310" s="2">
        <f>VLOOKUP(C310,[8]Sheet1!$B$1:$K$500,9,0)</f>
        <v>9.13</v>
      </c>
      <c r="AE310" s="2">
        <f t="shared" si="180"/>
        <v>0</v>
      </c>
      <c r="AF310" s="2">
        <f>VLOOKUP(C310,'2021.06'!$C$2:$M$500,9,0)</f>
        <v>0</v>
      </c>
      <c r="AG310" s="2">
        <f>VLOOKUP(D310,'2021.07'!$D$2:$M$435,7,0)</f>
        <v>21.301</v>
      </c>
      <c r="AH310" s="2">
        <f t="shared" si="181"/>
        <v>0</v>
      </c>
      <c r="AJ310" s="2" t="str">
        <f>VLOOKUP(D310,[9]Sheet1!$C$1:$H$500,6,0)</f>
        <v>正常应缴</v>
      </c>
    </row>
    <row r="311" ht="20" customHeight="1" spans="1:36">
      <c r="A311" s="38">
        <f t="shared" si="167"/>
        <v>308</v>
      </c>
      <c r="B311" s="41"/>
      <c r="C311" s="42" t="s">
        <v>1001</v>
      </c>
      <c r="D311" s="29" t="s">
        <v>1002</v>
      </c>
      <c r="E311" s="12">
        <v>3245.4</v>
      </c>
      <c r="F311" s="17">
        <v>3042.05</v>
      </c>
      <c r="G311" s="11">
        <v>3043</v>
      </c>
      <c r="H311" s="13">
        <v>5228.42</v>
      </c>
      <c r="I311" s="12">
        <f t="shared" si="166"/>
        <v>58.42</v>
      </c>
      <c r="J311" s="12">
        <f>VLOOKUP(C311,[10]补收!$G$2454:$H$2869,2,0)</f>
        <v>10.98</v>
      </c>
      <c r="K311" s="11">
        <f t="shared" si="168"/>
        <v>486.728</v>
      </c>
      <c r="L311" s="11">
        <f t="shared" si="169"/>
        <v>21.301</v>
      </c>
      <c r="M311" s="13">
        <f t="shared" ref="M311:M315" si="182">ROUND(H311*0.085,2)</f>
        <v>444.42</v>
      </c>
      <c r="N311" s="13"/>
      <c r="O311" s="13">
        <f t="shared" si="171"/>
        <v>1021.849</v>
      </c>
      <c r="P311" s="11">
        <v>0</v>
      </c>
      <c r="Q311" s="11">
        <f t="shared" si="172"/>
        <v>243.36</v>
      </c>
      <c r="R311" s="11">
        <f t="shared" si="173"/>
        <v>9.13</v>
      </c>
      <c r="S311" s="13">
        <f t="shared" ref="S311:S315" si="183">ROUND(H311*0.02,2)</f>
        <v>104.57</v>
      </c>
      <c r="T311" s="13"/>
      <c r="U311" s="11">
        <f t="shared" si="175"/>
        <v>357.06</v>
      </c>
      <c r="V311" s="11">
        <f t="shared" si="176"/>
        <v>1378.909</v>
      </c>
      <c r="W311" s="11"/>
      <c r="Z311" s="2">
        <f t="shared" si="177"/>
        <v>486.728</v>
      </c>
      <c r="AA311" s="2">
        <f t="shared" si="178"/>
        <v>0</v>
      </c>
      <c r="AB311" s="2">
        <f t="shared" si="179"/>
        <v>243.36</v>
      </c>
      <c r="AC311" s="35" t="str">
        <f>VLOOKUP(C311,[7]export!$B$1:$I$388,8,0)</f>
        <v>243.36</v>
      </c>
      <c r="AD311" s="2">
        <f>VLOOKUP(C311,[8]Sheet1!$B$1:$K$500,9,0)</f>
        <v>9.13</v>
      </c>
      <c r="AE311" s="2">
        <f t="shared" si="180"/>
        <v>0</v>
      </c>
      <c r="AF311" s="2">
        <f>VLOOKUP(C311,'2021.06'!$C$2:$M$500,9,0)</f>
        <v>424.17</v>
      </c>
      <c r="AG311" s="2">
        <f>VLOOKUP(D311,'2021.07'!$D$2:$M$435,7,0)</f>
        <v>21.301</v>
      </c>
      <c r="AH311" s="2">
        <f t="shared" si="181"/>
        <v>0</v>
      </c>
      <c r="AJ311" s="2" t="str">
        <f>VLOOKUP(D311,[9]Sheet1!$C$1:$H$500,6,0)</f>
        <v>正常应缴</v>
      </c>
    </row>
    <row r="312" ht="20" customHeight="1" spans="1:36">
      <c r="A312" s="38">
        <f t="shared" si="167"/>
        <v>309</v>
      </c>
      <c r="B312" s="41"/>
      <c r="C312" s="42" t="s">
        <v>1003</v>
      </c>
      <c r="D312" s="29" t="s">
        <v>1004</v>
      </c>
      <c r="E312" s="12">
        <v>3245.4</v>
      </c>
      <c r="F312" s="17">
        <v>3042.05</v>
      </c>
      <c r="G312" s="11">
        <v>3043</v>
      </c>
      <c r="H312" s="13">
        <v>5228.42</v>
      </c>
      <c r="I312" s="12">
        <f t="shared" si="166"/>
        <v>58.42</v>
      </c>
      <c r="J312" s="12">
        <f>VLOOKUP(C312,[10]补收!$G$2454:$H$2869,2,0)</f>
        <v>10.98</v>
      </c>
      <c r="K312" s="11">
        <f t="shared" si="168"/>
        <v>486.728</v>
      </c>
      <c r="L312" s="11">
        <f t="shared" si="169"/>
        <v>21.301</v>
      </c>
      <c r="M312" s="13">
        <f t="shared" si="182"/>
        <v>444.42</v>
      </c>
      <c r="N312" s="13"/>
      <c r="O312" s="13">
        <f t="shared" si="171"/>
        <v>1021.849</v>
      </c>
      <c r="P312" s="11">
        <v>0</v>
      </c>
      <c r="Q312" s="11">
        <f t="shared" si="172"/>
        <v>243.36</v>
      </c>
      <c r="R312" s="11">
        <f t="shared" si="173"/>
        <v>9.13</v>
      </c>
      <c r="S312" s="13">
        <f t="shared" si="183"/>
        <v>104.57</v>
      </c>
      <c r="T312" s="13"/>
      <c r="U312" s="11">
        <f t="shared" si="175"/>
        <v>357.06</v>
      </c>
      <c r="V312" s="11">
        <f t="shared" si="176"/>
        <v>1378.909</v>
      </c>
      <c r="W312" s="11"/>
      <c r="Z312" s="2">
        <f t="shared" si="177"/>
        <v>486.728</v>
      </c>
      <c r="AA312" s="2">
        <f t="shared" si="178"/>
        <v>0</v>
      </c>
      <c r="AB312" s="2">
        <f t="shared" si="179"/>
        <v>243.36</v>
      </c>
      <c r="AC312" s="35" t="str">
        <f>VLOOKUP(C312,[7]export!$B$1:$I$388,8,0)</f>
        <v>243.36</v>
      </c>
      <c r="AD312" s="2">
        <f>VLOOKUP(C312,[8]Sheet1!$B$1:$K$500,9,0)</f>
        <v>9.13</v>
      </c>
      <c r="AE312" s="2">
        <f t="shared" si="180"/>
        <v>0</v>
      </c>
      <c r="AF312" s="2">
        <f>VLOOKUP(C312,'2021.06'!$C$2:$M$500,9,0)</f>
        <v>444.42</v>
      </c>
      <c r="AG312" s="2">
        <f>VLOOKUP(D312,'2021.07'!$D$2:$M$435,7,0)</f>
        <v>21.301</v>
      </c>
      <c r="AH312" s="2">
        <f t="shared" si="181"/>
        <v>0</v>
      </c>
      <c r="AJ312" s="2" t="str">
        <f>VLOOKUP(D312,[9]Sheet1!$C$1:$H$500,6,0)</f>
        <v>正常应缴</v>
      </c>
    </row>
    <row r="313" ht="20" customHeight="1" spans="1:36">
      <c r="A313" s="38">
        <f t="shared" si="167"/>
        <v>310</v>
      </c>
      <c r="B313" s="41"/>
      <c r="C313" s="42" t="s">
        <v>1005</v>
      </c>
      <c r="D313" s="29" t="s">
        <v>1006</v>
      </c>
      <c r="E313" s="12">
        <v>3245.4</v>
      </c>
      <c r="F313" s="17">
        <v>3042.05</v>
      </c>
      <c r="G313" s="11">
        <v>3043</v>
      </c>
      <c r="H313" s="13">
        <v>5228.42</v>
      </c>
      <c r="I313" s="12">
        <f t="shared" si="166"/>
        <v>58.42</v>
      </c>
      <c r="J313" s="12">
        <f>VLOOKUP(C313,[10]补收!$G$2454:$H$2869,2,0)</f>
        <v>10.98</v>
      </c>
      <c r="K313" s="11">
        <f t="shared" si="168"/>
        <v>486.728</v>
      </c>
      <c r="L313" s="11">
        <f t="shared" si="169"/>
        <v>21.301</v>
      </c>
      <c r="M313" s="13">
        <f t="shared" si="182"/>
        <v>444.42</v>
      </c>
      <c r="N313" s="13"/>
      <c r="O313" s="13">
        <f t="shared" si="171"/>
        <v>1021.849</v>
      </c>
      <c r="P313" s="11">
        <v>0</v>
      </c>
      <c r="Q313" s="11">
        <f t="shared" si="172"/>
        <v>243.36</v>
      </c>
      <c r="R313" s="11">
        <f t="shared" si="173"/>
        <v>9.13</v>
      </c>
      <c r="S313" s="13">
        <f t="shared" si="183"/>
        <v>104.57</v>
      </c>
      <c r="T313" s="13"/>
      <c r="U313" s="11">
        <f t="shared" si="175"/>
        <v>357.06</v>
      </c>
      <c r="V313" s="11">
        <f t="shared" si="176"/>
        <v>1378.909</v>
      </c>
      <c r="W313" s="11"/>
      <c r="Z313" s="2">
        <f t="shared" si="177"/>
        <v>486.728</v>
      </c>
      <c r="AA313" s="2">
        <f t="shared" si="178"/>
        <v>0</v>
      </c>
      <c r="AB313" s="2">
        <f t="shared" si="179"/>
        <v>243.36</v>
      </c>
      <c r="AC313" s="35" t="str">
        <f>VLOOKUP(C313,[7]export!$B$1:$I$388,8,0)</f>
        <v>243.36</v>
      </c>
      <c r="AD313" s="2">
        <f>VLOOKUP(C313,[8]Sheet1!$B$1:$K$500,9,0)</f>
        <v>9.13</v>
      </c>
      <c r="AE313" s="2">
        <f t="shared" si="180"/>
        <v>0</v>
      </c>
      <c r="AF313" s="2">
        <f>VLOOKUP(C313,'2021.06'!$C$2:$M$500,9,0)</f>
        <v>424.17</v>
      </c>
      <c r="AG313" s="2">
        <f>VLOOKUP(D313,'2021.07'!$D$2:$M$435,7,0)</f>
        <v>21.301</v>
      </c>
      <c r="AH313" s="2">
        <f t="shared" si="181"/>
        <v>0</v>
      </c>
      <c r="AJ313" s="2" t="str">
        <f>VLOOKUP(D313,[9]Sheet1!$C$1:$H$500,6,0)</f>
        <v>正常应缴</v>
      </c>
    </row>
    <row r="314" ht="20" customHeight="1" spans="1:36">
      <c r="A314" s="38">
        <f t="shared" si="167"/>
        <v>311</v>
      </c>
      <c r="B314" s="41"/>
      <c r="C314" s="42" t="s">
        <v>1007</v>
      </c>
      <c r="D314" s="29" t="s">
        <v>1008</v>
      </c>
      <c r="E314" s="12">
        <v>3245.4</v>
      </c>
      <c r="F314" s="17">
        <v>3042.05</v>
      </c>
      <c r="G314" s="11">
        <v>3043</v>
      </c>
      <c r="H314" s="13">
        <v>5228.42</v>
      </c>
      <c r="I314" s="12">
        <f t="shared" si="166"/>
        <v>58.42</v>
      </c>
      <c r="J314" s="12">
        <f>VLOOKUP(C314,[10]补收!$G$2454:$H$2869,2,0)</f>
        <v>10.98</v>
      </c>
      <c r="K314" s="11">
        <f t="shared" si="168"/>
        <v>486.728</v>
      </c>
      <c r="L314" s="11">
        <f t="shared" si="169"/>
        <v>21.301</v>
      </c>
      <c r="M314" s="13">
        <f t="shared" si="182"/>
        <v>444.42</v>
      </c>
      <c r="N314" s="13"/>
      <c r="O314" s="13">
        <f t="shared" si="171"/>
        <v>1021.849</v>
      </c>
      <c r="P314" s="11">
        <v>0</v>
      </c>
      <c r="Q314" s="11">
        <f t="shared" si="172"/>
        <v>243.36</v>
      </c>
      <c r="R314" s="11">
        <f t="shared" si="173"/>
        <v>9.13</v>
      </c>
      <c r="S314" s="13">
        <f t="shared" si="183"/>
        <v>104.57</v>
      </c>
      <c r="T314" s="13"/>
      <c r="U314" s="11">
        <f t="shared" si="175"/>
        <v>357.06</v>
      </c>
      <c r="V314" s="11">
        <f t="shared" si="176"/>
        <v>1378.909</v>
      </c>
      <c r="W314" s="11"/>
      <c r="Z314" s="2">
        <f t="shared" si="177"/>
        <v>486.728</v>
      </c>
      <c r="AA314" s="2">
        <f t="shared" si="178"/>
        <v>0</v>
      </c>
      <c r="AB314" s="2">
        <f t="shared" si="179"/>
        <v>243.36</v>
      </c>
      <c r="AC314" s="35" t="str">
        <f>VLOOKUP(C314,[7]export!$B$1:$I$388,8,0)</f>
        <v>243.36</v>
      </c>
      <c r="AD314" s="2">
        <f>VLOOKUP(C314,[8]Sheet1!$B$1:$K$500,9,0)</f>
        <v>9.13</v>
      </c>
      <c r="AE314" s="2">
        <f t="shared" si="180"/>
        <v>0</v>
      </c>
      <c r="AF314" s="2">
        <f>VLOOKUP(C314,'2021.06'!$C$2:$M$500,9,0)</f>
        <v>424.17</v>
      </c>
      <c r="AG314" s="2">
        <f>VLOOKUP(D314,'2021.07'!$D$2:$M$435,7,0)</f>
        <v>21.301</v>
      </c>
      <c r="AH314" s="2">
        <f t="shared" si="181"/>
        <v>0</v>
      </c>
      <c r="AJ314" s="2" t="str">
        <f>VLOOKUP(D314,[9]Sheet1!$C$1:$H$500,6,0)</f>
        <v>正常应缴</v>
      </c>
    </row>
    <row r="315" ht="20" customHeight="1" spans="1:36">
      <c r="A315" s="38">
        <f t="shared" si="167"/>
        <v>312</v>
      </c>
      <c r="B315" s="41"/>
      <c r="C315" s="42" t="s">
        <v>1011</v>
      </c>
      <c r="D315" s="29" t="s">
        <v>1012</v>
      </c>
      <c r="E315" s="12">
        <v>3245.4</v>
      </c>
      <c r="F315" s="17">
        <v>3042.05</v>
      </c>
      <c r="G315" s="11">
        <v>3043</v>
      </c>
      <c r="H315" s="13">
        <v>5228.42</v>
      </c>
      <c r="I315" s="12">
        <f t="shared" si="166"/>
        <v>58.42</v>
      </c>
      <c r="J315" s="12">
        <f>VLOOKUP(C315,[10]补收!$G$2454:$H$2869,2,0)</f>
        <v>10.98</v>
      </c>
      <c r="K315" s="11">
        <f t="shared" si="168"/>
        <v>486.728</v>
      </c>
      <c r="L315" s="11">
        <f t="shared" si="169"/>
        <v>21.301</v>
      </c>
      <c r="M315" s="13">
        <f t="shared" si="182"/>
        <v>444.42</v>
      </c>
      <c r="N315" s="13"/>
      <c r="O315" s="13">
        <f t="shared" si="171"/>
        <v>1021.849</v>
      </c>
      <c r="P315" s="11">
        <v>0</v>
      </c>
      <c r="Q315" s="11">
        <f t="shared" si="172"/>
        <v>243.36</v>
      </c>
      <c r="R315" s="11">
        <f t="shared" si="173"/>
        <v>9.13</v>
      </c>
      <c r="S315" s="13">
        <f t="shared" si="183"/>
        <v>104.57</v>
      </c>
      <c r="T315" s="13"/>
      <c r="U315" s="11">
        <f t="shared" si="175"/>
        <v>357.06</v>
      </c>
      <c r="V315" s="11">
        <f t="shared" si="176"/>
        <v>1378.909</v>
      </c>
      <c r="W315" s="11"/>
      <c r="Z315" s="2">
        <f t="shared" si="177"/>
        <v>486.728</v>
      </c>
      <c r="AA315" s="2">
        <f t="shared" si="178"/>
        <v>0</v>
      </c>
      <c r="AB315" s="2">
        <f t="shared" si="179"/>
        <v>243.36</v>
      </c>
      <c r="AC315" s="35" t="str">
        <f>VLOOKUP(C315,[7]export!$B$1:$I$388,8,0)</f>
        <v>243.36</v>
      </c>
      <c r="AD315" s="2">
        <f>VLOOKUP(C315,[8]Sheet1!$B$1:$K$500,9,0)</f>
        <v>9.13</v>
      </c>
      <c r="AE315" s="2">
        <f t="shared" si="180"/>
        <v>0</v>
      </c>
      <c r="AF315" s="2">
        <f>VLOOKUP(C315,'2021.06'!$C$2:$M$500,9,0)</f>
        <v>424.17</v>
      </c>
      <c r="AG315" s="2">
        <f>VLOOKUP(D315,'2021.07'!$D$2:$M$435,7,0)</f>
        <v>21.301</v>
      </c>
      <c r="AH315" s="2">
        <f t="shared" si="181"/>
        <v>0</v>
      </c>
      <c r="AJ315" s="2" t="str">
        <f>VLOOKUP(D315,[9]Sheet1!$C$1:$H$500,6,0)</f>
        <v>正常应缴</v>
      </c>
    </row>
    <row r="316" ht="20" customHeight="1" spans="1:36">
      <c r="A316" s="38">
        <f t="shared" si="167"/>
        <v>313</v>
      </c>
      <c r="B316" s="41"/>
      <c r="C316" s="42" t="s">
        <v>1013</v>
      </c>
      <c r="D316" s="29" t="s">
        <v>1014</v>
      </c>
      <c r="E316" s="12">
        <v>3245.4</v>
      </c>
      <c r="F316" s="17">
        <v>3042.05</v>
      </c>
      <c r="G316" s="11">
        <v>3043</v>
      </c>
      <c r="H316" s="13">
        <v>0</v>
      </c>
      <c r="I316" s="12">
        <f t="shared" si="166"/>
        <v>58.42</v>
      </c>
      <c r="J316" s="12">
        <f>VLOOKUP(C316,[10]补收!$G$2454:$H$2869,2,0)</f>
        <v>10.98</v>
      </c>
      <c r="K316" s="11">
        <f t="shared" si="168"/>
        <v>486.728</v>
      </c>
      <c r="L316" s="11">
        <f t="shared" si="169"/>
        <v>21.301</v>
      </c>
      <c r="M316" s="13">
        <v>0</v>
      </c>
      <c r="N316" s="11"/>
      <c r="O316" s="13">
        <f t="shared" si="171"/>
        <v>577.429</v>
      </c>
      <c r="P316" s="11">
        <v>0</v>
      </c>
      <c r="Q316" s="11">
        <f t="shared" si="172"/>
        <v>243.36</v>
      </c>
      <c r="R316" s="11">
        <f t="shared" si="173"/>
        <v>9.13</v>
      </c>
      <c r="S316" s="13">
        <v>0</v>
      </c>
      <c r="T316" s="11"/>
      <c r="U316" s="11">
        <f t="shared" si="175"/>
        <v>252.49</v>
      </c>
      <c r="V316" s="11">
        <f t="shared" si="176"/>
        <v>829.919</v>
      </c>
      <c r="W316" s="11"/>
      <c r="Z316" s="2">
        <f t="shared" si="177"/>
        <v>486.728</v>
      </c>
      <c r="AA316" s="2">
        <f t="shared" si="178"/>
        <v>0</v>
      </c>
      <c r="AB316" s="2">
        <f t="shared" si="179"/>
        <v>243.36</v>
      </c>
      <c r="AC316" s="35" t="str">
        <f>VLOOKUP(C316,[7]export!$B$1:$I$388,8,0)</f>
        <v>243.36</v>
      </c>
      <c r="AD316" s="2">
        <f>VLOOKUP(C316,[8]Sheet1!$B$1:$K$500,9,0)</f>
        <v>9.13</v>
      </c>
      <c r="AE316" s="2">
        <f t="shared" si="180"/>
        <v>0</v>
      </c>
      <c r="AF316" s="2">
        <f>VLOOKUP(C316,'2021.06'!$C$2:$M$500,9,0)</f>
        <v>0</v>
      </c>
      <c r="AG316" s="2">
        <f>VLOOKUP(D316,'2021.07'!$D$2:$M$435,7,0)</f>
        <v>21.301</v>
      </c>
      <c r="AH316" s="2">
        <f t="shared" si="181"/>
        <v>0</v>
      </c>
      <c r="AJ316" s="2" t="str">
        <f>VLOOKUP(D316,[9]Sheet1!$C$1:$H$500,6,0)</f>
        <v>正常应缴</v>
      </c>
    </row>
    <row r="317" ht="20" customHeight="1" spans="1:36">
      <c r="A317" s="38">
        <f t="shared" si="167"/>
        <v>314</v>
      </c>
      <c r="B317" s="41"/>
      <c r="C317" s="42" t="s">
        <v>1015</v>
      </c>
      <c r="D317" s="29" t="s">
        <v>1016</v>
      </c>
      <c r="E317" s="12">
        <v>3245.4</v>
      </c>
      <c r="F317" s="17">
        <v>3042.05</v>
      </c>
      <c r="G317" s="11">
        <v>3043</v>
      </c>
      <c r="H317" s="13">
        <v>0</v>
      </c>
      <c r="I317" s="12">
        <f t="shared" si="166"/>
        <v>58.42</v>
      </c>
      <c r="J317" s="12">
        <f>VLOOKUP(C317,[10]补收!$G$2454:$H$2869,2,0)</f>
        <v>10.98</v>
      </c>
      <c r="K317" s="11">
        <v>0</v>
      </c>
      <c r="L317" s="11">
        <v>0</v>
      </c>
      <c r="M317" s="11">
        <v>0</v>
      </c>
      <c r="N317" s="11"/>
      <c r="O317" s="13">
        <f t="shared" si="171"/>
        <v>69.4</v>
      </c>
      <c r="P317" s="11">
        <v>0</v>
      </c>
      <c r="Q317" s="11">
        <v>0</v>
      </c>
      <c r="R317" s="11">
        <v>0</v>
      </c>
      <c r="S317" s="11">
        <v>0</v>
      </c>
      <c r="T317" s="11"/>
      <c r="U317" s="11">
        <f t="shared" si="175"/>
        <v>0</v>
      </c>
      <c r="V317" s="11">
        <f t="shared" si="176"/>
        <v>69.4</v>
      </c>
      <c r="W317" s="11"/>
      <c r="AA317" s="2" t="e">
        <f>VLOOKUP(C317,'[5]6月养老保险明细导'!$B$1:$R$500,17,0)</f>
        <v>#N/A</v>
      </c>
      <c r="AB317" s="2" t="e">
        <f t="shared" si="179"/>
        <v>#N/A</v>
      </c>
      <c r="AC317" s="35" t="e">
        <f>VLOOKUP(C317,[7]export!$B$1:$I$388,8,0)</f>
        <v>#N/A</v>
      </c>
      <c r="AD317" s="2" t="e">
        <f>VLOOKUP(C317,[8]Sheet1!$B$1:$K$500,9,0)</f>
        <v>#N/A</v>
      </c>
      <c r="AE317" s="2" t="e">
        <f t="shared" si="180"/>
        <v>#N/A</v>
      </c>
      <c r="AF317" s="2">
        <f>VLOOKUP(C317,'2021.06'!$C$2:$M$500,9,0)</f>
        <v>0</v>
      </c>
      <c r="AG317" s="2">
        <f>VLOOKUP(D317,'2021.07'!$D$2:$M$435,7,0)</f>
        <v>0</v>
      </c>
      <c r="AH317" s="2">
        <f t="shared" si="181"/>
        <v>0</v>
      </c>
      <c r="AJ317" s="2" t="e">
        <f>VLOOKUP(D317,[9]Sheet1!$C$1:$H$500,6,0)</f>
        <v>#N/A</v>
      </c>
    </row>
    <row r="318" ht="20" customHeight="1" spans="1:36">
      <c r="A318" s="38">
        <f t="shared" si="167"/>
        <v>315</v>
      </c>
      <c r="B318" s="41"/>
      <c r="C318" s="42" t="s">
        <v>1017</v>
      </c>
      <c r="D318" s="29" t="s">
        <v>1018</v>
      </c>
      <c r="E318" s="12">
        <v>3245.4</v>
      </c>
      <c r="F318" s="17">
        <v>3042.05</v>
      </c>
      <c r="G318" s="11">
        <v>3043</v>
      </c>
      <c r="H318" s="13">
        <v>0</v>
      </c>
      <c r="I318" s="12">
        <f t="shared" si="166"/>
        <v>58.42</v>
      </c>
      <c r="J318" s="12">
        <f>VLOOKUP(C318,[10]补收!$G$2454:$H$2869,2,0)</f>
        <v>10.98</v>
      </c>
      <c r="K318" s="11">
        <v>0</v>
      </c>
      <c r="L318" s="11">
        <v>0</v>
      </c>
      <c r="M318" s="11">
        <v>0</v>
      </c>
      <c r="N318" s="11"/>
      <c r="O318" s="13">
        <f t="shared" si="171"/>
        <v>69.4</v>
      </c>
      <c r="P318" s="11">
        <v>0</v>
      </c>
      <c r="Q318" s="11">
        <v>0</v>
      </c>
      <c r="R318" s="11">
        <v>0</v>
      </c>
      <c r="S318" s="11">
        <v>0</v>
      </c>
      <c r="T318" s="11"/>
      <c r="U318" s="11">
        <f t="shared" si="175"/>
        <v>0</v>
      </c>
      <c r="V318" s="11">
        <f t="shared" si="176"/>
        <v>69.4</v>
      </c>
      <c r="W318" s="11"/>
      <c r="AA318" s="2" t="e">
        <f>VLOOKUP(C318,'[5]6月养老保险明细导'!$B$1:$R$500,17,0)</f>
        <v>#N/A</v>
      </c>
      <c r="AB318" s="2" t="e">
        <f t="shared" si="179"/>
        <v>#N/A</v>
      </c>
      <c r="AC318" s="35" t="e">
        <f>VLOOKUP(C318,[7]export!$B$1:$I$388,8,0)</f>
        <v>#N/A</v>
      </c>
      <c r="AD318" s="2" t="e">
        <f>VLOOKUP(C318,[8]Sheet1!$B$1:$K$500,9,0)</f>
        <v>#N/A</v>
      </c>
      <c r="AE318" s="2" t="e">
        <f t="shared" si="180"/>
        <v>#N/A</v>
      </c>
      <c r="AF318" s="2">
        <f>VLOOKUP(C318,'2021.06'!$C$2:$M$500,9,0)</f>
        <v>0</v>
      </c>
      <c r="AG318" s="2">
        <f>VLOOKUP(D318,'2021.07'!$D$2:$M$435,7,0)</f>
        <v>0</v>
      </c>
      <c r="AH318" s="2">
        <f t="shared" si="181"/>
        <v>0</v>
      </c>
      <c r="AJ318" s="2" t="e">
        <f>VLOOKUP(D318,[9]Sheet1!$C$1:$H$500,6,0)</f>
        <v>#N/A</v>
      </c>
    </row>
    <row r="319" ht="20" customHeight="1" spans="1:36">
      <c r="A319" s="38">
        <f t="shared" si="167"/>
        <v>316</v>
      </c>
      <c r="B319" s="41"/>
      <c r="C319" s="42" t="s">
        <v>1019</v>
      </c>
      <c r="D319" s="29" t="s">
        <v>1020</v>
      </c>
      <c r="E319" s="12">
        <v>3245.4</v>
      </c>
      <c r="F319" s="17">
        <v>3042.05</v>
      </c>
      <c r="G319" s="11">
        <v>3043</v>
      </c>
      <c r="H319" s="13">
        <v>0</v>
      </c>
      <c r="I319" s="12">
        <f t="shared" si="166"/>
        <v>58.42</v>
      </c>
      <c r="J319" s="12">
        <f>VLOOKUP(C319,[10]补收!$G$2454:$H$2869,2,0)</f>
        <v>10.98</v>
      </c>
      <c r="K319" s="11">
        <v>0</v>
      </c>
      <c r="L319" s="11">
        <v>0</v>
      </c>
      <c r="M319" s="11">
        <v>0</v>
      </c>
      <c r="N319" s="11"/>
      <c r="O319" s="13">
        <f t="shared" si="171"/>
        <v>69.4</v>
      </c>
      <c r="P319" s="11">
        <v>0</v>
      </c>
      <c r="Q319" s="11">
        <v>0</v>
      </c>
      <c r="R319" s="11">
        <v>0</v>
      </c>
      <c r="S319" s="11">
        <v>0</v>
      </c>
      <c r="T319" s="11"/>
      <c r="U319" s="11">
        <f t="shared" si="175"/>
        <v>0</v>
      </c>
      <c r="V319" s="11">
        <f t="shared" si="176"/>
        <v>69.4</v>
      </c>
      <c r="W319" s="11"/>
      <c r="AA319" s="2" t="e">
        <f>VLOOKUP(C319,'[5]6月养老保险明细导'!$B$1:$R$500,17,0)</f>
        <v>#N/A</v>
      </c>
      <c r="AB319" s="2" t="e">
        <f t="shared" si="179"/>
        <v>#N/A</v>
      </c>
      <c r="AC319" s="35" t="e">
        <f>VLOOKUP(C319,[7]export!$B$1:$I$388,8,0)</f>
        <v>#N/A</v>
      </c>
      <c r="AD319" s="2" t="e">
        <f>VLOOKUP(C319,[8]Sheet1!$B$1:$K$500,9,0)</f>
        <v>#N/A</v>
      </c>
      <c r="AE319" s="2" t="e">
        <f t="shared" si="180"/>
        <v>#N/A</v>
      </c>
      <c r="AF319" s="2">
        <f>VLOOKUP(C319,'2021.06'!$C$2:$M$500,9,0)</f>
        <v>0</v>
      </c>
      <c r="AG319" s="2">
        <f>VLOOKUP(D319,'2021.07'!$D$2:$M$435,7,0)</f>
        <v>0</v>
      </c>
      <c r="AH319" s="2">
        <f t="shared" si="181"/>
        <v>0</v>
      </c>
      <c r="AJ319" s="2" t="e">
        <f>VLOOKUP(D319,[9]Sheet1!$C$1:$H$500,6,0)</f>
        <v>#N/A</v>
      </c>
    </row>
    <row r="320" ht="20" customHeight="1" spans="1:36">
      <c r="A320" s="38">
        <f t="shared" si="167"/>
        <v>317</v>
      </c>
      <c r="B320" s="41"/>
      <c r="C320" s="42" t="s">
        <v>1023</v>
      </c>
      <c r="D320" s="29" t="s">
        <v>1024</v>
      </c>
      <c r="E320" s="12">
        <v>3245.4</v>
      </c>
      <c r="F320" s="17">
        <v>3042.05</v>
      </c>
      <c r="G320" s="11">
        <v>3043</v>
      </c>
      <c r="H320" s="13">
        <v>0</v>
      </c>
      <c r="I320" s="12">
        <f t="shared" si="166"/>
        <v>58.42</v>
      </c>
      <c r="J320" s="12">
        <f>VLOOKUP(C320,[10]补收!$G$2454:$H$2869,2,0)</f>
        <v>10.98</v>
      </c>
      <c r="K320" s="11">
        <v>0</v>
      </c>
      <c r="L320" s="11">
        <v>0</v>
      </c>
      <c r="M320" s="11">
        <v>0</v>
      </c>
      <c r="N320" s="11"/>
      <c r="O320" s="13">
        <f t="shared" si="171"/>
        <v>69.4</v>
      </c>
      <c r="P320" s="11">
        <v>0</v>
      </c>
      <c r="Q320" s="11">
        <v>0</v>
      </c>
      <c r="R320" s="11">
        <v>0</v>
      </c>
      <c r="S320" s="11">
        <v>0</v>
      </c>
      <c r="T320" s="11"/>
      <c r="U320" s="11">
        <f t="shared" si="175"/>
        <v>0</v>
      </c>
      <c r="V320" s="11">
        <f t="shared" si="176"/>
        <v>69.4</v>
      </c>
      <c r="W320" s="11"/>
      <c r="AA320" s="2" t="e">
        <f>VLOOKUP(C320,'[5]6月养老保险明细导'!$B$1:$R$500,17,0)</f>
        <v>#N/A</v>
      </c>
      <c r="AB320" s="2" t="e">
        <f t="shared" si="179"/>
        <v>#N/A</v>
      </c>
      <c r="AC320" s="35" t="e">
        <f>VLOOKUP(C320,[7]export!$B$1:$I$388,8,0)</f>
        <v>#N/A</v>
      </c>
      <c r="AD320" s="2" t="e">
        <f>VLOOKUP(C320,[8]Sheet1!$B$1:$K$500,9,0)</f>
        <v>#N/A</v>
      </c>
      <c r="AE320" s="2" t="e">
        <f t="shared" si="180"/>
        <v>#N/A</v>
      </c>
      <c r="AF320" s="2">
        <f>VLOOKUP(C320,'2021.06'!$C$2:$M$500,9,0)</f>
        <v>0</v>
      </c>
      <c r="AG320" s="2">
        <f>VLOOKUP(D320,'2021.07'!$D$2:$M$435,7,0)</f>
        <v>0</v>
      </c>
      <c r="AH320" s="2">
        <f t="shared" si="181"/>
        <v>0</v>
      </c>
      <c r="AJ320" s="2" t="e">
        <f>VLOOKUP(D320,[9]Sheet1!$C$1:$H$500,6,0)</f>
        <v>#N/A</v>
      </c>
    </row>
    <row r="321" ht="20" customHeight="1" spans="1:36">
      <c r="A321" s="38">
        <f t="shared" si="167"/>
        <v>318</v>
      </c>
      <c r="B321" s="41"/>
      <c r="C321" s="42" t="s">
        <v>1029</v>
      </c>
      <c r="D321" s="29" t="s">
        <v>1030</v>
      </c>
      <c r="E321" s="12">
        <v>3245.4</v>
      </c>
      <c r="F321" s="17">
        <v>3042.05</v>
      </c>
      <c r="G321" s="11">
        <v>3043</v>
      </c>
      <c r="H321" s="13">
        <v>0</v>
      </c>
      <c r="I321" s="12">
        <f t="shared" si="166"/>
        <v>58.42</v>
      </c>
      <c r="J321" s="12">
        <f>VLOOKUP(C321,[10]补收!$G$2454:$H$2869,2,0)</f>
        <v>10.98</v>
      </c>
      <c r="K321" s="11">
        <v>0</v>
      </c>
      <c r="L321" s="11">
        <v>0</v>
      </c>
      <c r="M321" s="11">
        <v>0</v>
      </c>
      <c r="N321" s="11"/>
      <c r="O321" s="13">
        <f t="shared" si="171"/>
        <v>69.4</v>
      </c>
      <c r="P321" s="11">
        <v>0</v>
      </c>
      <c r="Q321" s="11">
        <v>0</v>
      </c>
      <c r="R321" s="11">
        <v>0</v>
      </c>
      <c r="S321" s="11">
        <v>0</v>
      </c>
      <c r="T321" s="11"/>
      <c r="U321" s="11">
        <f t="shared" si="175"/>
        <v>0</v>
      </c>
      <c r="V321" s="11">
        <f t="shared" si="176"/>
        <v>69.4</v>
      </c>
      <c r="W321" s="11"/>
      <c r="AA321" s="2" t="e">
        <f>VLOOKUP(C321,'[5]6月养老保险明细导'!$B$1:$R$500,17,0)</f>
        <v>#N/A</v>
      </c>
      <c r="AB321" s="2" t="e">
        <f t="shared" si="179"/>
        <v>#N/A</v>
      </c>
      <c r="AC321" s="35" t="e">
        <f>VLOOKUP(C321,[7]export!$B$1:$I$388,8,0)</f>
        <v>#N/A</v>
      </c>
      <c r="AD321" s="2" t="e">
        <f>VLOOKUP(C321,[8]Sheet1!$B$1:$K$500,9,0)</f>
        <v>#N/A</v>
      </c>
      <c r="AE321" s="2" t="e">
        <f t="shared" si="180"/>
        <v>#N/A</v>
      </c>
      <c r="AF321" s="2">
        <f>VLOOKUP(C321,'2021.06'!$C$2:$M$500,9,0)</f>
        <v>0</v>
      </c>
      <c r="AG321" s="2">
        <f>VLOOKUP(D321,'2021.07'!$D$2:$M$435,7,0)</f>
        <v>0</v>
      </c>
      <c r="AH321" s="2">
        <f t="shared" si="181"/>
        <v>0</v>
      </c>
      <c r="AJ321" s="2" t="e">
        <f>VLOOKUP(D321,[9]Sheet1!$C$1:$H$500,6,0)</f>
        <v>#N/A</v>
      </c>
    </row>
    <row r="322" ht="20" customHeight="1" spans="1:36">
      <c r="A322" s="38">
        <f t="shared" si="167"/>
        <v>319</v>
      </c>
      <c r="B322" s="41"/>
      <c r="C322" s="42" t="s">
        <v>1033</v>
      </c>
      <c r="D322" s="29" t="s">
        <v>1034</v>
      </c>
      <c r="E322" s="12">
        <v>3245.4</v>
      </c>
      <c r="F322" s="17">
        <v>3042.05</v>
      </c>
      <c r="G322" s="11">
        <v>3043</v>
      </c>
      <c r="H322" s="13">
        <v>0</v>
      </c>
      <c r="I322" s="12">
        <f t="shared" si="166"/>
        <v>58.42</v>
      </c>
      <c r="J322" s="12">
        <f>VLOOKUP(C322,[10]补收!$G$2454:$H$2869,2,0)</f>
        <v>10.98</v>
      </c>
      <c r="K322" s="11">
        <v>0</v>
      </c>
      <c r="L322" s="11">
        <v>0</v>
      </c>
      <c r="M322" s="11">
        <v>0</v>
      </c>
      <c r="N322" s="11"/>
      <c r="O322" s="13">
        <f t="shared" si="171"/>
        <v>69.4</v>
      </c>
      <c r="P322" s="11">
        <v>0</v>
      </c>
      <c r="Q322" s="11">
        <v>0</v>
      </c>
      <c r="R322" s="11">
        <v>0</v>
      </c>
      <c r="S322" s="11">
        <v>0</v>
      </c>
      <c r="T322" s="11"/>
      <c r="U322" s="11">
        <f t="shared" si="175"/>
        <v>0</v>
      </c>
      <c r="V322" s="11">
        <f t="shared" si="176"/>
        <v>69.4</v>
      </c>
      <c r="W322" s="11"/>
      <c r="AA322" s="2" t="e">
        <f>VLOOKUP(C322,'[5]6月养老保险明细导'!$B$1:$R$500,17,0)</f>
        <v>#N/A</v>
      </c>
      <c r="AB322" s="2" t="e">
        <f t="shared" si="179"/>
        <v>#N/A</v>
      </c>
      <c r="AC322" s="35" t="e">
        <f>VLOOKUP(C322,[7]export!$B$1:$I$388,8,0)</f>
        <v>#N/A</v>
      </c>
      <c r="AD322" s="2" t="e">
        <f>VLOOKUP(C322,[8]Sheet1!$B$1:$K$500,9,0)</f>
        <v>#N/A</v>
      </c>
      <c r="AE322" s="2" t="e">
        <f t="shared" si="180"/>
        <v>#N/A</v>
      </c>
      <c r="AF322" s="2">
        <f>VLOOKUP(C322,'2021.06'!$C$2:$M$500,9,0)</f>
        <v>0</v>
      </c>
      <c r="AG322" s="2">
        <f>VLOOKUP(D322,'2021.07'!$D$2:$M$435,7,0)</f>
        <v>0</v>
      </c>
      <c r="AH322" s="2">
        <f t="shared" si="181"/>
        <v>0</v>
      </c>
      <c r="AJ322" s="2" t="e">
        <f>VLOOKUP(D322,[9]Sheet1!$C$1:$H$500,6,0)</f>
        <v>#N/A</v>
      </c>
    </row>
    <row r="323" ht="20" customHeight="1" spans="1:36">
      <c r="A323" s="38">
        <f t="shared" si="167"/>
        <v>320</v>
      </c>
      <c r="B323" s="41"/>
      <c r="C323" s="42" t="s">
        <v>1039</v>
      </c>
      <c r="D323" s="29" t="s">
        <v>1040</v>
      </c>
      <c r="E323" s="12">
        <v>3245.4</v>
      </c>
      <c r="F323" s="17">
        <v>3042.05</v>
      </c>
      <c r="G323" s="11">
        <v>3043</v>
      </c>
      <c r="H323" s="13">
        <v>0</v>
      </c>
      <c r="I323" s="12">
        <f t="shared" si="166"/>
        <v>58.42</v>
      </c>
      <c r="J323" s="12">
        <f>VLOOKUP(C323,[10]补收!$G$2454:$H$2869,2,0)</f>
        <v>10.98</v>
      </c>
      <c r="K323" s="11">
        <v>0</v>
      </c>
      <c r="L323" s="11">
        <v>0</v>
      </c>
      <c r="M323" s="11">
        <v>0</v>
      </c>
      <c r="N323" s="11"/>
      <c r="O323" s="13">
        <f t="shared" si="171"/>
        <v>69.4</v>
      </c>
      <c r="P323" s="11">
        <v>0</v>
      </c>
      <c r="Q323" s="11">
        <v>0</v>
      </c>
      <c r="R323" s="11">
        <v>0</v>
      </c>
      <c r="S323" s="11">
        <v>0</v>
      </c>
      <c r="T323" s="11"/>
      <c r="U323" s="11">
        <f t="shared" si="175"/>
        <v>0</v>
      </c>
      <c r="V323" s="11">
        <f t="shared" si="176"/>
        <v>69.4</v>
      </c>
      <c r="W323" s="11"/>
      <c r="AA323" s="2" t="e">
        <f>VLOOKUP(C323,'[5]6月养老保险明细导'!$B$1:$R$500,17,0)</f>
        <v>#N/A</v>
      </c>
      <c r="AB323" s="2" t="e">
        <f t="shared" si="179"/>
        <v>#N/A</v>
      </c>
      <c r="AC323" s="35" t="e">
        <f>VLOOKUP(C323,[7]export!$B$1:$I$388,8,0)</f>
        <v>#N/A</v>
      </c>
      <c r="AD323" s="2" t="e">
        <f>VLOOKUP(C323,[8]Sheet1!$B$1:$K$500,9,0)</f>
        <v>#N/A</v>
      </c>
      <c r="AE323" s="2" t="e">
        <f t="shared" si="180"/>
        <v>#N/A</v>
      </c>
      <c r="AF323" s="2">
        <f>VLOOKUP(C323,'2021.06'!$C$2:$M$500,9,0)</f>
        <v>0</v>
      </c>
      <c r="AG323" s="2">
        <f>VLOOKUP(D323,'2021.07'!$D$2:$M$435,7,0)</f>
        <v>0</v>
      </c>
      <c r="AH323" s="2">
        <f t="shared" si="181"/>
        <v>0</v>
      </c>
      <c r="AJ323" s="2" t="e">
        <f>VLOOKUP(D323,[9]Sheet1!$C$1:$H$500,6,0)</f>
        <v>#N/A</v>
      </c>
    </row>
    <row r="324" ht="20" customHeight="1" spans="1:36">
      <c r="A324" s="38">
        <f t="shared" si="167"/>
        <v>321</v>
      </c>
      <c r="B324" s="41"/>
      <c r="C324" s="42" t="s">
        <v>1049</v>
      </c>
      <c r="D324" s="29" t="s">
        <v>1050</v>
      </c>
      <c r="E324" s="12">
        <v>3245.4</v>
      </c>
      <c r="F324" s="17">
        <v>3042.05</v>
      </c>
      <c r="G324" s="11">
        <v>3043</v>
      </c>
      <c r="H324" s="13">
        <v>0</v>
      </c>
      <c r="I324" s="12">
        <f t="shared" ref="I324:I387" si="184">ROUND(E324*0.018,2)</f>
        <v>58.42</v>
      </c>
      <c r="J324" s="12">
        <f>VLOOKUP(C324,[10]补收!$G$2454:$H$2869,2,0)</f>
        <v>10.98</v>
      </c>
      <c r="K324" s="11">
        <v>0</v>
      </c>
      <c r="L324" s="11">
        <v>0</v>
      </c>
      <c r="M324" s="11">
        <v>0</v>
      </c>
      <c r="N324" s="11"/>
      <c r="O324" s="13">
        <f t="shared" si="171"/>
        <v>69.4</v>
      </c>
      <c r="P324" s="11">
        <v>0</v>
      </c>
      <c r="Q324" s="11">
        <v>0</v>
      </c>
      <c r="R324" s="11">
        <v>0</v>
      </c>
      <c r="S324" s="11">
        <v>0</v>
      </c>
      <c r="T324" s="11"/>
      <c r="U324" s="11">
        <f t="shared" si="175"/>
        <v>0</v>
      </c>
      <c r="V324" s="11">
        <f t="shared" si="176"/>
        <v>69.4</v>
      </c>
      <c r="W324" s="11"/>
      <c r="AA324" s="2" t="e">
        <f>VLOOKUP(C324,'[5]6月养老保险明细导'!$B$1:$R$500,17,0)</f>
        <v>#N/A</v>
      </c>
      <c r="AB324" s="2" t="e">
        <f t="shared" si="179"/>
        <v>#N/A</v>
      </c>
      <c r="AC324" s="35" t="e">
        <f>VLOOKUP(C324,[7]export!$B$1:$I$388,8,0)</f>
        <v>#N/A</v>
      </c>
      <c r="AD324" s="2" t="e">
        <f>VLOOKUP(C324,[8]Sheet1!$B$1:$K$500,9,0)</f>
        <v>#N/A</v>
      </c>
      <c r="AE324" s="2" t="e">
        <f t="shared" si="180"/>
        <v>#N/A</v>
      </c>
      <c r="AF324" s="2">
        <f>VLOOKUP(C324,'2021.06'!$C$2:$M$500,9,0)</f>
        <v>0</v>
      </c>
      <c r="AG324" s="2">
        <f>VLOOKUP(D324,'2021.07'!$D$2:$M$435,7,0)</f>
        <v>0</v>
      </c>
      <c r="AH324" s="2">
        <f t="shared" si="181"/>
        <v>0</v>
      </c>
      <c r="AJ324" s="2" t="e">
        <f>VLOOKUP(D324,[9]Sheet1!$C$1:$H$500,6,0)</f>
        <v>#N/A</v>
      </c>
    </row>
    <row r="325" ht="20" customHeight="1" spans="1:36">
      <c r="A325" s="38">
        <f t="shared" si="167"/>
        <v>322</v>
      </c>
      <c r="B325" s="41"/>
      <c r="C325" s="42" t="s">
        <v>1051</v>
      </c>
      <c r="D325" s="29" t="s">
        <v>1052</v>
      </c>
      <c r="E325" s="12">
        <v>3245.4</v>
      </c>
      <c r="F325" s="17">
        <v>3042.05</v>
      </c>
      <c r="G325" s="11">
        <v>3043</v>
      </c>
      <c r="H325" s="13">
        <v>0</v>
      </c>
      <c r="I325" s="12">
        <f t="shared" si="184"/>
        <v>58.42</v>
      </c>
      <c r="J325" s="12">
        <f>VLOOKUP(C325,[10]补收!$G$2454:$H$2869,2,0)</f>
        <v>10.98</v>
      </c>
      <c r="K325" s="11">
        <v>0</v>
      </c>
      <c r="L325" s="11">
        <v>0</v>
      </c>
      <c r="M325" s="11">
        <v>0</v>
      </c>
      <c r="N325" s="11"/>
      <c r="O325" s="13">
        <f t="shared" si="171"/>
        <v>69.4</v>
      </c>
      <c r="P325" s="11">
        <v>0</v>
      </c>
      <c r="Q325" s="11">
        <v>0</v>
      </c>
      <c r="R325" s="11">
        <v>0</v>
      </c>
      <c r="S325" s="11">
        <v>0</v>
      </c>
      <c r="T325" s="11"/>
      <c r="U325" s="11">
        <f t="shared" si="175"/>
        <v>0</v>
      </c>
      <c r="V325" s="11">
        <f t="shared" si="176"/>
        <v>69.4</v>
      </c>
      <c r="W325" s="11"/>
      <c r="AA325" s="2" t="e">
        <f>VLOOKUP(C325,'[5]6月养老保险明细导'!$B$1:$R$500,17,0)</f>
        <v>#N/A</v>
      </c>
      <c r="AB325" s="2" t="e">
        <f t="shared" si="179"/>
        <v>#N/A</v>
      </c>
      <c r="AC325" s="35" t="e">
        <f>VLOOKUP(C325,[7]export!$B$1:$I$388,8,0)</f>
        <v>#N/A</v>
      </c>
      <c r="AD325" s="2" t="e">
        <f>VLOOKUP(C325,[8]Sheet1!$B$1:$K$500,9,0)</f>
        <v>#N/A</v>
      </c>
      <c r="AE325" s="2" t="e">
        <f t="shared" si="180"/>
        <v>#N/A</v>
      </c>
      <c r="AF325" s="2">
        <f>VLOOKUP(C325,'2021.06'!$C$2:$M$500,9,0)</f>
        <v>0</v>
      </c>
      <c r="AG325" s="2">
        <f>VLOOKUP(D325,'2021.07'!$D$2:$M$435,7,0)</f>
        <v>0</v>
      </c>
      <c r="AH325" s="2">
        <f t="shared" si="181"/>
        <v>0</v>
      </c>
      <c r="AJ325" s="2" t="e">
        <f>VLOOKUP(D325,[9]Sheet1!$C$1:$H$500,6,0)</f>
        <v>#N/A</v>
      </c>
    </row>
    <row r="326" ht="20" customHeight="1" spans="1:36">
      <c r="A326" s="38">
        <f t="shared" si="167"/>
        <v>323</v>
      </c>
      <c r="B326" s="41"/>
      <c r="C326" s="42" t="s">
        <v>1053</v>
      </c>
      <c r="D326" s="29" t="s">
        <v>1054</v>
      </c>
      <c r="E326" s="12">
        <v>3245.4</v>
      </c>
      <c r="F326" s="17">
        <v>3042.05</v>
      </c>
      <c r="G326" s="11">
        <v>3043</v>
      </c>
      <c r="H326" s="13">
        <v>0</v>
      </c>
      <c r="I326" s="12">
        <f t="shared" si="184"/>
        <v>58.42</v>
      </c>
      <c r="J326" s="12">
        <f>VLOOKUP(C326,[10]补收!$G$2454:$H$2869,2,0)</f>
        <v>10.98</v>
      </c>
      <c r="K326" s="11">
        <v>0</v>
      </c>
      <c r="L326" s="11">
        <v>0</v>
      </c>
      <c r="M326" s="11">
        <v>0</v>
      </c>
      <c r="N326" s="11"/>
      <c r="O326" s="13">
        <f t="shared" si="171"/>
        <v>69.4</v>
      </c>
      <c r="P326" s="11">
        <v>0</v>
      </c>
      <c r="Q326" s="11">
        <v>0</v>
      </c>
      <c r="R326" s="11">
        <v>0</v>
      </c>
      <c r="S326" s="11">
        <v>0</v>
      </c>
      <c r="T326" s="11"/>
      <c r="U326" s="11">
        <f t="shared" si="175"/>
        <v>0</v>
      </c>
      <c r="V326" s="11">
        <f t="shared" si="176"/>
        <v>69.4</v>
      </c>
      <c r="W326" s="11"/>
      <c r="AA326" s="2" t="e">
        <f>VLOOKUP(C326,'[5]6月养老保险明细导'!$B$1:$R$500,17,0)</f>
        <v>#N/A</v>
      </c>
      <c r="AB326" s="2" t="e">
        <f t="shared" si="179"/>
        <v>#N/A</v>
      </c>
      <c r="AC326" s="35" t="e">
        <f>VLOOKUP(C326,[7]export!$B$1:$I$388,8,0)</f>
        <v>#N/A</v>
      </c>
      <c r="AD326" s="2" t="e">
        <f>VLOOKUP(C326,[8]Sheet1!$B$1:$K$500,9,0)</f>
        <v>#N/A</v>
      </c>
      <c r="AE326" s="2" t="e">
        <f t="shared" si="180"/>
        <v>#N/A</v>
      </c>
      <c r="AF326" s="2">
        <f>VLOOKUP(C326,'2021.06'!$C$2:$M$500,9,0)</f>
        <v>0</v>
      </c>
      <c r="AG326" s="2">
        <f>VLOOKUP(D326,'2021.07'!$D$2:$M$435,7,0)</f>
        <v>0</v>
      </c>
      <c r="AH326" s="2">
        <f t="shared" si="181"/>
        <v>0</v>
      </c>
      <c r="AJ326" s="2" t="e">
        <f>VLOOKUP(D326,[9]Sheet1!$C$1:$H$500,6,0)</f>
        <v>#N/A</v>
      </c>
    </row>
    <row r="327" ht="20" customHeight="1" spans="1:36">
      <c r="A327" s="38">
        <f t="shared" si="167"/>
        <v>324</v>
      </c>
      <c r="B327" s="41"/>
      <c r="C327" s="42" t="s">
        <v>1055</v>
      </c>
      <c r="D327" s="29" t="s">
        <v>1056</v>
      </c>
      <c r="E327" s="12">
        <v>3245.4</v>
      </c>
      <c r="F327" s="17">
        <v>3042.05</v>
      </c>
      <c r="G327" s="11">
        <v>3043</v>
      </c>
      <c r="H327" s="13">
        <v>0</v>
      </c>
      <c r="I327" s="12">
        <f t="shared" si="184"/>
        <v>58.42</v>
      </c>
      <c r="J327" s="12">
        <f>VLOOKUP(C327,[10]补收!$G$2454:$H$2869,2,0)</f>
        <v>10.98</v>
      </c>
      <c r="K327" s="11">
        <v>0</v>
      </c>
      <c r="L327" s="11">
        <v>0</v>
      </c>
      <c r="M327" s="11">
        <v>0</v>
      </c>
      <c r="N327" s="11"/>
      <c r="O327" s="13">
        <f t="shared" si="171"/>
        <v>69.4</v>
      </c>
      <c r="P327" s="11">
        <v>0</v>
      </c>
      <c r="Q327" s="11">
        <v>0</v>
      </c>
      <c r="R327" s="11">
        <v>0</v>
      </c>
      <c r="S327" s="11">
        <v>0</v>
      </c>
      <c r="T327" s="11"/>
      <c r="U327" s="11">
        <f t="shared" si="175"/>
        <v>0</v>
      </c>
      <c r="V327" s="11">
        <f t="shared" si="176"/>
        <v>69.4</v>
      </c>
      <c r="W327" s="11"/>
      <c r="AA327" s="2" t="e">
        <f>VLOOKUP(C327,'[5]6月养老保险明细导'!$B$1:$R$500,17,0)</f>
        <v>#N/A</v>
      </c>
      <c r="AB327" s="2" t="e">
        <f t="shared" si="179"/>
        <v>#N/A</v>
      </c>
      <c r="AC327" s="35" t="e">
        <f>VLOOKUP(C327,[7]export!$B$1:$I$388,8,0)</f>
        <v>#N/A</v>
      </c>
      <c r="AD327" s="2" t="e">
        <f>VLOOKUP(C327,[8]Sheet1!$B$1:$K$500,9,0)</f>
        <v>#N/A</v>
      </c>
      <c r="AE327" s="2" t="e">
        <f t="shared" si="180"/>
        <v>#N/A</v>
      </c>
      <c r="AF327" s="2">
        <f>VLOOKUP(C327,'2021.06'!$C$2:$M$500,9,0)</f>
        <v>0</v>
      </c>
      <c r="AG327" s="2">
        <f>VLOOKUP(D327,'2021.07'!$D$2:$M$435,7,0)</f>
        <v>0</v>
      </c>
      <c r="AH327" s="2">
        <f t="shared" si="181"/>
        <v>0</v>
      </c>
      <c r="AJ327" s="2" t="e">
        <f>VLOOKUP(D327,[9]Sheet1!$C$1:$H$500,6,0)</f>
        <v>#N/A</v>
      </c>
    </row>
    <row r="328" ht="20" customHeight="1" spans="1:36">
      <c r="A328" s="38">
        <f t="shared" si="167"/>
        <v>325</v>
      </c>
      <c r="B328" s="41"/>
      <c r="C328" s="43" t="s">
        <v>1135</v>
      </c>
      <c r="D328" s="30" t="s">
        <v>1136</v>
      </c>
      <c r="E328" s="12">
        <v>3245.4</v>
      </c>
      <c r="F328" s="17">
        <v>3042.05</v>
      </c>
      <c r="G328" s="11">
        <v>3043</v>
      </c>
      <c r="H328" s="13">
        <v>5228.42</v>
      </c>
      <c r="I328" s="12">
        <f t="shared" si="184"/>
        <v>58.42</v>
      </c>
      <c r="J328" s="12">
        <f>VLOOKUP(C328,[10]补收!$G$2454:$H$2869,2,0)</f>
        <v>7.32</v>
      </c>
      <c r="K328" s="11">
        <f t="shared" ref="K328:K338" si="185">F328*0.16</f>
        <v>486.728</v>
      </c>
      <c r="L328" s="11">
        <f t="shared" ref="L328:L338" si="186">G328*0.007</f>
        <v>21.301</v>
      </c>
      <c r="M328" s="13">
        <f t="shared" ref="M328:M334" si="187">ROUND(H328*0.085,2)</f>
        <v>444.42</v>
      </c>
      <c r="N328" s="13"/>
      <c r="O328" s="13">
        <f t="shared" si="171"/>
        <v>1018.189</v>
      </c>
      <c r="P328" s="11">
        <v>0</v>
      </c>
      <c r="Q328" s="11">
        <f t="shared" ref="Q328:Q338" si="188">ROUND(F328*0.08,2)</f>
        <v>243.36</v>
      </c>
      <c r="R328" s="11">
        <f t="shared" ref="R328:R338" si="189">ROUND(G328*0.003,2)</f>
        <v>9.13</v>
      </c>
      <c r="S328" s="13">
        <f t="shared" ref="S328:S334" si="190">ROUND(H328*0.02,2)</f>
        <v>104.57</v>
      </c>
      <c r="T328" s="13"/>
      <c r="U328" s="11">
        <f t="shared" si="175"/>
        <v>357.06</v>
      </c>
      <c r="V328" s="11">
        <f t="shared" si="176"/>
        <v>1375.249</v>
      </c>
      <c r="W328" s="11"/>
      <c r="Z328" s="2">
        <f t="shared" ref="Z328:Z335" si="191">K328*1</f>
        <v>486.728</v>
      </c>
      <c r="AA328" s="2">
        <f t="shared" ref="AA328:AA335" si="192">K328-Z328</f>
        <v>0</v>
      </c>
      <c r="AC328" s="35" t="str">
        <f>VLOOKUP(C328,[7]export!$B$1:$I$388,8,0)</f>
        <v>243.36</v>
      </c>
      <c r="AD328" s="2">
        <f>VLOOKUP(C328,[8]Sheet1!$B$1:$K$500,9,0)</f>
        <v>9.13</v>
      </c>
      <c r="AE328" s="2">
        <f t="shared" si="180"/>
        <v>0</v>
      </c>
      <c r="AF328" s="2" t="e">
        <f>VLOOKUP(C328,'2021.06'!$C$2:$M$500,9,0)</f>
        <v>#N/A</v>
      </c>
      <c r="AG328" s="2">
        <f>VLOOKUP(D328,'2021.07'!$D$2:$M$435,7,0)</f>
        <v>21.301</v>
      </c>
      <c r="AH328" s="2">
        <f t="shared" si="181"/>
        <v>0</v>
      </c>
      <c r="AJ328" s="2" t="str">
        <f>VLOOKUP(D328,[9]Sheet1!$C$1:$H$500,6,0)</f>
        <v>正常应缴</v>
      </c>
    </row>
    <row r="329" ht="20" customHeight="1" spans="1:36">
      <c r="A329" s="38">
        <f t="shared" si="167"/>
        <v>326</v>
      </c>
      <c r="B329" s="41"/>
      <c r="C329" s="43" t="s">
        <v>1137</v>
      </c>
      <c r="D329" s="30" t="s">
        <v>1138</v>
      </c>
      <c r="E329" s="12">
        <v>3245.4</v>
      </c>
      <c r="F329" s="17">
        <v>3042.05</v>
      </c>
      <c r="G329" s="11">
        <v>3043</v>
      </c>
      <c r="H329" s="13">
        <v>5228.42</v>
      </c>
      <c r="I329" s="12">
        <f t="shared" si="184"/>
        <v>58.42</v>
      </c>
      <c r="J329" s="12">
        <f>VLOOKUP(C329,[10]补收!$G$2454:$H$2869,2,0)</f>
        <v>7.32</v>
      </c>
      <c r="K329" s="11">
        <f t="shared" si="185"/>
        <v>486.728</v>
      </c>
      <c r="L329" s="11">
        <f t="shared" si="186"/>
        <v>21.301</v>
      </c>
      <c r="M329" s="13">
        <f t="shared" si="187"/>
        <v>444.42</v>
      </c>
      <c r="N329" s="13"/>
      <c r="O329" s="13">
        <f t="shared" si="171"/>
        <v>1018.189</v>
      </c>
      <c r="P329" s="11">
        <v>0</v>
      </c>
      <c r="Q329" s="11">
        <f t="shared" si="188"/>
        <v>243.36</v>
      </c>
      <c r="R329" s="11">
        <f t="shared" si="189"/>
        <v>9.13</v>
      </c>
      <c r="S329" s="13">
        <f t="shared" si="190"/>
        <v>104.57</v>
      </c>
      <c r="T329" s="13"/>
      <c r="U329" s="11">
        <f t="shared" si="175"/>
        <v>357.06</v>
      </c>
      <c r="V329" s="11">
        <f t="shared" si="176"/>
        <v>1375.249</v>
      </c>
      <c r="W329" s="11"/>
      <c r="Z329" s="2">
        <f t="shared" si="191"/>
        <v>486.728</v>
      </c>
      <c r="AA329" s="2">
        <f t="shared" si="192"/>
        <v>0</v>
      </c>
      <c r="AC329" s="35" t="str">
        <f>VLOOKUP(C329,[7]export!$B$1:$I$388,8,0)</f>
        <v>243.36</v>
      </c>
      <c r="AD329" s="2">
        <f>VLOOKUP(C329,[8]Sheet1!$B$1:$K$500,9,0)</f>
        <v>9.13</v>
      </c>
      <c r="AE329" s="2">
        <f t="shared" si="180"/>
        <v>0</v>
      </c>
      <c r="AF329" s="2" t="e">
        <f>VLOOKUP(C329,'2021.06'!$C$2:$M$500,9,0)</f>
        <v>#N/A</v>
      </c>
      <c r="AG329" s="2">
        <f>VLOOKUP(D329,'2021.07'!$D$2:$M$435,7,0)</f>
        <v>21.301</v>
      </c>
      <c r="AH329" s="2">
        <f t="shared" si="181"/>
        <v>0</v>
      </c>
      <c r="AJ329" s="2" t="str">
        <f>VLOOKUP(D329,[9]Sheet1!$C$1:$H$500,6,0)</f>
        <v>正常应缴</v>
      </c>
    </row>
    <row r="330" ht="20" customHeight="1" spans="1:36">
      <c r="A330" s="38">
        <f t="shared" si="167"/>
        <v>327</v>
      </c>
      <c r="B330" s="41"/>
      <c r="C330" s="43" t="s">
        <v>1139</v>
      </c>
      <c r="D330" s="30" t="s">
        <v>1140</v>
      </c>
      <c r="E330" s="12">
        <v>3245.4</v>
      </c>
      <c r="F330" s="17">
        <v>3042.05</v>
      </c>
      <c r="G330" s="11">
        <v>3043</v>
      </c>
      <c r="H330" s="13">
        <v>5228.42</v>
      </c>
      <c r="I330" s="12">
        <f t="shared" si="184"/>
        <v>58.42</v>
      </c>
      <c r="J330" s="12">
        <f>VLOOKUP(C330,[10]补收!$G$2454:$H$2869,2,0)</f>
        <v>7.32</v>
      </c>
      <c r="K330" s="11">
        <f t="shared" si="185"/>
        <v>486.728</v>
      </c>
      <c r="L330" s="11">
        <f t="shared" si="186"/>
        <v>21.301</v>
      </c>
      <c r="M330" s="13">
        <f t="shared" si="187"/>
        <v>444.42</v>
      </c>
      <c r="N330" s="13"/>
      <c r="O330" s="13">
        <f t="shared" si="171"/>
        <v>1018.189</v>
      </c>
      <c r="P330" s="11">
        <v>0</v>
      </c>
      <c r="Q330" s="11">
        <f t="shared" si="188"/>
        <v>243.36</v>
      </c>
      <c r="R330" s="11">
        <f t="shared" si="189"/>
        <v>9.13</v>
      </c>
      <c r="S330" s="13">
        <f t="shared" si="190"/>
        <v>104.57</v>
      </c>
      <c r="T330" s="13"/>
      <c r="U330" s="11">
        <f t="shared" si="175"/>
        <v>357.06</v>
      </c>
      <c r="V330" s="11">
        <f t="shared" si="176"/>
        <v>1375.249</v>
      </c>
      <c r="W330" s="11"/>
      <c r="Z330" s="2">
        <f t="shared" si="191"/>
        <v>486.728</v>
      </c>
      <c r="AA330" s="2">
        <f t="shared" si="192"/>
        <v>0</v>
      </c>
      <c r="AC330" s="35" t="str">
        <f>VLOOKUP(C330,[7]export!$B$1:$I$388,8,0)</f>
        <v>243.36</v>
      </c>
      <c r="AD330" s="2">
        <f>VLOOKUP(C330,[8]Sheet1!$B$1:$K$500,9,0)</f>
        <v>9.13</v>
      </c>
      <c r="AE330" s="2">
        <f t="shared" si="180"/>
        <v>0</v>
      </c>
      <c r="AF330" s="2" t="e">
        <f>VLOOKUP(C330,'2021.06'!$C$2:$M$500,9,0)</f>
        <v>#N/A</v>
      </c>
      <c r="AG330" s="2">
        <f>VLOOKUP(D330,'2021.07'!$D$2:$M$435,7,0)</f>
        <v>21.301</v>
      </c>
      <c r="AH330" s="2">
        <f t="shared" si="181"/>
        <v>0</v>
      </c>
      <c r="AJ330" s="2" t="str">
        <f>VLOOKUP(D330,[9]Sheet1!$C$1:$H$500,6,0)</f>
        <v>正常应缴</v>
      </c>
    </row>
    <row r="331" ht="20" customHeight="1" spans="1:36">
      <c r="A331" s="38">
        <f t="shared" si="167"/>
        <v>328</v>
      </c>
      <c r="B331" s="41"/>
      <c r="C331" s="43" t="s">
        <v>1141</v>
      </c>
      <c r="D331" s="30" t="s">
        <v>1142</v>
      </c>
      <c r="E331" s="12">
        <v>3245.4</v>
      </c>
      <c r="F331" s="17">
        <v>3042.05</v>
      </c>
      <c r="G331" s="11">
        <v>3043</v>
      </c>
      <c r="H331" s="13">
        <v>5228.42</v>
      </c>
      <c r="I331" s="12">
        <f t="shared" si="184"/>
        <v>58.42</v>
      </c>
      <c r="J331" s="12">
        <f>VLOOKUP(C331,[10]补收!$G$2454:$H$2869,2,0)</f>
        <v>7.32</v>
      </c>
      <c r="K331" s="11">
        <f t="shared" si="185"/>
        <v>486.728</v>
      </c>
      <c r="L331" s="11">
        <f t="shared" si="186"/>
        <v>21.301</v>
      </c>
      <c r="M331" s="13">
        <f t="shared" si="187"/>
        <v>444.42</v>
      </c>
      <c r="N331" s="13"/>
      <c r="O331" s="13">
        <f t="shared" si="171"/>
        <v>1018.189</v>
      </c>
      <c r="P331" s="11">
        <v>0</v>
      </c>
      <c r="Q331" s="11">
        <f t="shared" si="188"/>
        <v>243.36</v>
      </c>
      <c r="R331" s="11">
        <f t="shared" si="189"/>
        <v>9.13</v>
      </c>
      <c r="S331" s="13">
        <f t="shared" si="190"/>
        <v>104.57</v>
      </c>
      <c r="T331" s="13"/>
      <c r="U331" s="11">
        <f t="shared" si="175"/>
        <v>357.06</v>
      </c>
      <c r="V331" s="11">
        <f t="shared" si="176"/>
        <v>1375.249</v>
      </c>
      <c r="W331" s="11"/>
      <c r="Z331" s="2">
        <f t="shared" si="191"/>
        <v>486.728</v>
      </c>
      <c r="AA331" s="2">
        <f t="shared" si="192"/>
        <v>0</v>
      </c>
      <c r="AC331" s="35" t="str">
        <f>VLOOKUP(C331,[7]export!$B$1:$I$388,8,0)</f>
        <v>243.36</v>
      </c>
      <c r="AD331" s="2">
        <f>VLOOKUP(C331,[8]Sheet1!$B$1:$K$500,9,0)</f>
        <v>9.13</v>
      </c>
      <c r="AE331" s="2">
        <f t="shared" si="180"/>
        <v>0</v>
      </c>
      <c r="AF331" s="2" t="e">
        <f>VLOOKUP(C331,'2021.06'!$C$2:$M$500,9,0)</f>
        <v>#N/A</v>
      </c>
      <c r="AG331" s="2">
        <f>VLOOKUP(D331,'2021.07'!$D$2:$M$435,7,0)</f>
        <v>21.301</v>
      </c>
      <c r="AH331" s="2">
        <f t="shared" si="181"/>
        <v>0</v>
      </c>
      <c r="AJ331" s="2" t="str">
        <f>VLOOKUP(D331,[9]Sheet1!$C$1:$H$500,6,0)</f>
        <v>正常应缴</v>
      </c>
    </row>
    <row r="332" ht="20" customHeight="1" spans="1:36">
      <c r="A332" s="38">
        <f t="shared" si="167"/>
        <v>329</v>
      </c>
      <c r="B332" s="41"/>
      <c r="C332" s="43" t="s">
        <v>1143</v>
      </c>
      <c r="D332" s="30" t="s">
        <v>1144</v>
      </c>
      <c r="E332" s="12">
        <v>3245.4</v>
      </c>
      <c r="F332" s="17">
        <v>3042.05</v>
      </c>
      <c r="G332" s="11">
        <v>3043</v>
      </c>
      <c r="H332" s="13">
        <v>5228.42</v>
      </c>
      <c r="I332" s="12">
        <f t="shared" si="184"/>
        <v>58.42</v>
      </c>
      <c r="J332" s="12">
        <f>VLOOKUP(C332,[10]补收!$G$2454:$H$2869,2,0)</f>
        <v>7.32</v>
      </c>
      <c r="K332" s="11">
        <f t="shared" si="185"/>
        <v>486.728</v>
      </c>
      <c r="L332" s="11">
        <f t="shared" si="186"/>
        <v>21.301</v>
      </c>
      <c r="M332" s="13">
        <f t="shared" si="187"/>
        <v>444.42</v>
      </c>
      <c r="N332" s="13"/>
      <c r="O332" s="13">
        <f t="shared" si="171"/>
        <v>1018.189</v>
      </c>
      <c r="P332" s="11">
        <v>0</v>
      </c>
      <c r="Q332" s="11">
        <f t="shared" si="188"/>
        <v>243.36</v>
      </c>
      <c r="R332" s="11">
        <f t="shared" si="189"/>
        <v>9.13</v>
      </c>
      <c r="S332" s="13">
        <f t="shared" si="190"/>
        <v>104.57</v>
      </c>
      <c r="T332" s="13"/>
      <c r="U332" s="11">
        <f t="shared" si="175"/>
        <v>357.06</v>
      </c>
      <c r="V332" s="11">
        <f t="shared" si="176"/>
        <v>1375.249</v>
      </c>
      <c r="W332" s="11"/>
      <c r="Z332" s="2">
        <f t="shared" si="191"/>
        <v>486.728</v>
      </c>
      <c r="AA332" s="2">
        <f t="shared" si="192"/>
        <v>0</v>
      </c>
      <c r="AC332" s="35" t="str">
        <f>VLOOKUP(C332,[7]export!$B$1:$I$388,8,0)</f>
        <v>243.36</v>
      </c>
      <c r="AD332" s="2">
        <f>VLOOKUP(C332,[8]Sheet1!$B$1:$K$500,9,0)</f>
        <v>9.13</v>
      </c>
      <c r="AE332" s="2">
        <f t="shared" si="180"/>
        <v>0</v>
      </c>
      <c r="AF332" s="2" t="e">
        <f>VLOOKUP(C332,'2021.06'!$C$2:$M$500,9,0)</f>
        <v>#N/A</v>
      </c>
      <c r="AG332" s="2">
        <f>VLOOKUP(D332,'2021.07'!$D$2:$M$435,7,0)</f>
        <v>21.301</v>
      </c>
      <c r="AH332" s="2">
        <f t="shared" si="181"/>
        <v>0</v>
      </c>
      <c r="AJ332" s="2" t="str">
        <f>VLOOKUP(D332,[9]Sheet1!$C$1:$H$500,6,0)</f>
        <v>正常应缴</v>
      </c>
    </row>
    <row r="333" ht="20" customHeight="1" spans="1:36">
      <c r="A333" s="38">
        <f t="shared" si="167"/>
        <v>330</v>
      </c>
      <c r="B333" s="41"/>
      <c r="C333" s="43" t="s">
        <v>1145</v>
      </c>
      <c r="D333" s="217" t="s">
        <v>1146</v>
      </c>
      <c r="E333" s="12">
        <v>3245.4</v>
      </c>
      <c r="F333" s="17">
        <v>3042.05</v>
      </c>
      <c r="G333" s="11">
        <v>3043</v>
      </c>
      <c r="H333" s="13">
        <v>5228.42</v>
      </c>
      <c r="I333" s="12">
        <f t="shared" si="184"/>
        <v>58.42</v>
      </c>
      <c r="J333" s="12">
        <f>VLOOKUP(C333,[10]补收!$G$2454:$H$2869,2,0)</f>
        <v>7.32</v>
      </c>
      <c r="K333" s="11">
        <f t="shared" si="185"/>
        <v>486.728</v>
      </c>
      <c r="L333" s="11">
        <f t="shared" si="186"/>
        <v>21.301</v>
      </c>
      <c r="M333" s="13">
        <f t="shared" si="187"/>
        <v>444.42</v>
      </c>
      <c r="N333" s="13"/>
      <c r="O333" s="13">
        <f t="shared" si="171"/>
        <v>1018.189</v>
      </c>
      <c r="P333" s="11">
        <v>0</v>
      </c>
      <c r="Q333" s="11">
        <f t="shared" si="188"/>
        <v>243.36</v>
      </c>
      <c r="R333" s="11">
        <f t="shared" si="189"/>
        <v>9.13</v>
      </c>
      <c r="S333" s="13">
        <f t="shared" si="190"/>
        <v>104.57</v>
      </c>
      <c r="T333" s="13"/>
      <c r="U333" s="11">
        <f t="shared" si="175"/>
        <v>357.06</v>
      </c>
      <c r="V333" s="11">
        <f t="shared" si="176"/>
        <v>1375.249</v>
      </c>
      <c r="W333" s="11"/>
      <c r="Z333" s="2">
        <f t="shared" si="191"/>
        <v>486.728</v>
      </c>
      <c r="AA333" s="2">
        <f t="shared" si="192"/>
        <v>0</v>
      </c>
      <c r="AC333" s="35" t="str">
        <f>VLOOKUP(C333,[7]export!$B$1:$I$388,8,0)</f>
        <v>243.36</v>
      </c>
      <c r="AD333" s="2">
        <f>VLOOKUP(C333,[8]Sheet1!$B$1:$K$500,9,0)</f>
        <v>9.13</v>
      </c>
      <c r="AE333" s="2">
        <f t="shared" si="180"/>
        <v>0</v>
      </c>
      <c r="AF333" s="2" t="e">
        <f>VLOOKUP(C333,'2021.06'!$C$2:$M$500,9,0)</f>
        <v>#N/A</v>
      </c>
      <c r="AG333" s="2">
        <f>VLOOKUP(D333,'2021.07'!$D$2:$M$435,7,0)</f>
        <v>21.301</v>
      </c>
      <c r="AH333" s="2">
        <f t="shared" si="181"/>
        <v>0</v>
      </c>
      <c r="AJ333" s="2" t="str">
        <f>VLOOKUP(D333,[9]Sheet1!$C$1:$H$500,6,0)</f>
        <v>正常应缴</v>
      </c>
    </row>
    <row r="334" ht="20" customHeight="1" spans="1:36">
      <c r="A334" s="38">
        <f t="shared" si="167"/>
        <v>331</v>
      </c>
      <c r="B334" s="41"/>
      <c r="C334" s="43" t="s">
        <v>1147</v>
      </c>
      <c r="D334" s="30" t="s">
        <v>1148</v>
      </c>
      <c r="E334" s="12">
        <v>3245.4</v>
      </c>
      <c r="F334" s="17">
        <v>3042.05</v>
      </c>
      <c r="G334" s="11">
        <v>3043</v>
      </c>
      <c r="H334" s="13">
        <v>5228.42</v>
      </c>
      <c r="I334" s="12">
        <f t="shared" si="184"/>
        <v>58.42</v>
      </c>
      <c r="J334" s="12">
        <f>VLOOKUP(C334,[10]补收!$G$2454:$H$2869,2,0)</f>
        <v>7.32</v>
      </c>
      <c r="K334" s="11">
        <f t="shared" si="185"/>
        <v>486.728</v>
      </c>
      <c r="L334" s="11">
        <f t="shared" si="186"/>
        <v>21.301</v>
      </c>
      <c r="M334" s="13">
        <f t="shared" si="187"/>
        <v>444.42</v>
      </c>
      <c r="N334" s="13"/>
      <c r="O334" s="13">
        <f t="shared" si="171"/>
        <v>1018.189</v>
      </c>
      <c r="P334" s="11">
        <v>0</v>
      </c>
      <c r="Q334" s="11">
        <f t="shared" si="188"/>
        <v>243.36</v>
      </c>
      <c r="R334" s="11">
        <f t="shared" si="189"/>
        <v>9.13</v>
      </c>
      <c r="S334" s="13">
        <f t="shared" si="190"/>
        <v>104.57</v>
      </c>
      <c r="T334" s="13"/>
      <c r="U334" s="11">
        <f t="shared" si="175"/>
        <v>357.06</v>
      </c>
      <c r="V334" s="11">
        <f t="shared" si="176"/>
        <v>1375.249</v>
      </c>
      <c r="W334" s="11"/>
      <c r="Z334" s="2">
        <f t="shared" si="191"/>
        <v>486.728</v>
      </c>
      <c r="AA334" s="2">
        <f t="shared" si="192"/>
        <v>0</v>
      </c>
      <c r="AC334" s="35" t="str">
        <f>VLOOKUP(C334,[7]export!$B$1:$I$388,8,0)</f>
        <v>243.36</v>
      </c>
      <c r="AD334" s="2">
        <f>VLOOKUP(C334,[8]Sheet1!$B$1:$K$500,9,0)</f>
        <v>9.13</v>
      </c>
      <c r="AE334" s="2">
        <f t="shared" si="180"/>
        <v>0</v>
      </c>
      <c r="AF334" s="2" t="e">
        <f>VLOOKUP(C334,'2021.06'!$C$2:$M$500,9,0)</f>
        <v>#N/A</v>
      </c>
      <c r="AG334" s="2">
        <f>VLOOKUP(D334,'2021.07'!$D$2:$M$435,7,0)</f>
        <v>21.301</v>
      </c>
      <c r="AH334" s="2">
        <f t="shared" si="181"/>
        <v>0</v>
      </c>
      <c r="AJ334" s="2" t="str">
        <f>VLOOKUP(D334,[9]Sheet1!$C$1:$H$500,6,0)</f>
        <v>正常应缴</v>
      </c>
    </row>
    <row r="335" ht="20" customHeight="1" spans="1:36">
      <c r="A335" s="38">
        <f t="shared" si="167"/>
        <v>332</v>
      </c>
      <c r="B335" s="41"/>
      <c r="C335" s="43" t="s">
        <v>1149</v>
      </c>
      <c r="D335" s="30" t="s">
        <v>1150</v>
      </c>
      <c r="E335" s="12">
        <v>3245.4</v>
      </c>
      <c r="F335" s="17">
        <v>3042.05</v>
      </c>
      <c r="G335" s="11">
        <v>3043</v>
      </c>
      <c r="H335" s="13">
        <v>0</v>
      </c>
      <c r="I335" s="12">
        <f t="shared" si="184"/>
        <v>58.42</v>
      </c>
      <c r="J335" s="12">
        <f>VLOOKUP(C335,[10]补收!$G$2454:$H$2869,2,0)</f>
        <v>7.32</v>
      </c>
      <c r="K335" s="11">
        <f t="shared" si="185"/>
        <v>486.728</v>
      </c>
      <c r="L335" s="11">
        <f t="shared" si="186"/>
        <v>21.301</v>
      </c>
      <c r="M335" s="13">
        <v>0</v>
      </c>
      <c r="N335" s="13"/>
      <c r="O335" s="13">
        <f t="shared" si="171"/>
        <v>573.769</v>
      </c>
      <c r="P335" s="11">
        <v>0</v>
      </c>
      <c r="Q335" s="11">
        <f t="shared" si="188"/>
        <v>243.36</v>
      </c>
      <c r="R335" s="11">
        <f t="shared" si="189"/>
        <v>9.13</v>
      </c>
      <c r="S335" s="13">
        <v>0</v>
      </c>
      <c r="T335" s="13"/>
      <c r="U335" s="11">
        <f t="shared" si="175"/>
        <v>252.49</v>
      </c>
      <c r="V335" s="11">
        <f t="shared" si="176"/>
        <v>826.259</v>
      </c>
      <c r="W335" s="11"/>
      <c r="Z335" s="2">
        <f t="shared" si="191"/>
        <v>486.728</v>
      </c>
      <c r="AA335" s="2">
        <f t="shared" si="192"/>
        <v>0</v>
      </c>
      <c r="AC335" s="35" t="str">
        <f>VLOOKUP(C335,[7]export!$B$1:$I$388,8,0)</f>
        <v>243.36</v>
      </c>
      <c r="AD335" s="2">
        <f>VLOOKUP(C335,[8]Sheet1!$B$1:$K$500,9,0)</f>
        <v>9.13</v>
      </c>
      <c r="AE335" s="2">
        <f t="shared" si="180"/>
        <v>0</v>
      </c>
      <c r="AF335" s="2" t="e">
        <f>VLOOKUP(C335,'2021.06'!$C$2:$M$500,9,0)</f>
        <v>#N/A</v>
      </c>
      <c r="AG335" s="2">
        <f>VLOOKUP(D335,'2021.07'!$D$2:$M$435,7,0)</f>
        <v>21.301</v>
      </c>
      <c r="AH335" s="2">
        <f t="shared" si="181"/>
        <v>0</v>
      </c>
      <c r="AJ335" s="2" t="str">
        <f>VLOOKUP(D335,[9]Sheet1!$C$1:$H$500,6,0)</f>
        <v>正常应缴</v>
      </c>
    </row>
    <row r="336" s="2" customFormat="1" ht="20" customHeight="1" spans="1:36">
      <c r="A336" s="38"/>
      <c r="B336" s="41"/>
      <c r="C336" s="24" t="s">
        <v>1206</v>
      </c>
      <c r="D336" s="25" t="s">
        <v>1207</v>
      </c>
      <c r="E336" s="12">
        <v>3245.4</v>
      </c>
      <c r="F336" s="17">
        <v>3042.05</v>
      </c>
      <c r="G336" s="11">
        <v>3043</v>
      </c>
      <c r="H336" s="13">
        <v>5228.42</v>
      </c>
      <c r="I336" s="12">
        <f t="shared" si="184"/>
        <v>58.42</v>
      </c>
      <c r="J336" s="12">
        <f>VLOOKUP(C336,[10]补收!$G$2454:$H$2869,2,0)</f>
        <v>3.66</v>
      </c>
      <c r="K336" s="11">
        <f t="shared" si="185"/>
        <v>486.728</v>
      </c>
      <c r="L336" s="11">
        <f t="shared" si="186"/>
        <v>21.301</v>
      </c>
      <c r="M336" s="11">
        <f t="shared" ref="M336:M338" si="193">ROUND(H336*0.085,2)</f>
        <v>444.42</v>
      </c>
      <c r="N336" s="11">
        <v>54</v>
      </c>
      <c r="O336" s="13">
        <f t="shared" si="171"/>
        <v>1068.529</v>
      </c>
      <c r="P336" s="11">
        <v>0</v>
      </c>
      <c r="Q336" s="11">
        <f t="shared" si="188"/>
        <v>243.36</v>
      </c>
      <c r="R336" s="11">
        <f t="shared" si="189"/>
        <v>9.13</v>
      </c>
      <c r="S336" s="11">
        <f t="shared" ref="S336:S338" si="194">ROUND(H336*0.02,2)</f>
        <v>104.57</v>
      </c>
      <c r="T336" s="11">
        <v>54</v>
      </c>
      <c r="U336" s="11">
        <f t="shared" si="175"/>
        <v>411.06</v>
      </c>
      <c r="V336" s="11">
        <f t="shared" si="176"/>
        <v>1479.589</v>
      </c>
      <c r="W336" s="11"/>
      <c r="X336" s="2" t="s">
        <v>50</v>
      </c>
      <c r="AC336" s="35"/>
      <c r="AG336" s="2" t="e">
        <f>VLOOKUP(D336,'2021.07'!$D$2:$M$435,7,0)</f>
        <v>#N/A</v>
      </c>
      <c r="AH336" s="2" t="e">
        <f t="shared" si="181"/>
        <v>#N/A</v>
      </c>
      <c r="AJ336" s="2" t="str">
        <f>VLOOKUP(D336,[9]Sheet1!$C$1:$H$500,6,0)</f>
        <v>正常应缴</v>
      </c>
    </row>
    <row r="337" s="2" customFormat="1" ht="20" customHeight="1" spans="1:36">
      <c r="A337" s="38"/>
      <c r="B337" s="41"/>
      <c r="C337" s="24" t="s">
        <v>1208</v>
      </c>
      <c r="D337" s="25" t="s">
        <v>1209</v>
      </c>
      <c r="E337" s="12">
        <v>3245.4</v>
      </c>
      <c r="F337" s="17">
        <v>3042.05</v>
      </c>
      <c r="G337" s="11">
        <v>3043</v>
      </c>
      <c r="H337" s="13">
        <v>5228.42</v>
      </c>
      <c r="I337" s="12">
        <f t="shared" si="184"/>
        <v>58.42</v>
      </c>
      <c r="J337" s="12">
        <f>VLOOKUP(C337,[10]补收!$G$2454:$H$2869,2,0)</f>
        <v>3.66</v>
      </c>
      <c r="K337" s="11">
        <f t="shared" si="185"/>
        <v>486.728</v>
      </c>
      <c r="L337" s="11">
        <f t="shared" si="186"/>
        <v>21.301</v>
      </c>
      <c r="M337" s="11">
        <f t="shared" si="193"/>
        <v>444.42</v>
      </c>
      <c r="N337" s="11">
        <v>54</v>
      </c>
      <c r="O337" s="13">
        <f t="shared" si="171"/>
        <v>1068.529</v>
      </c>
      <c r="P337" s="11">
        <v>0</v>
      </c>
      <c r="Q337" s="11">
        <f t="shared" si="188"/>
        <v>243.36</v>
      </c>
      <c r="R337" s="11">
        <f t="shared" si="189"/>
        <v>9.13</v>
      </c>
      <c r="S337" s="11">
        <f t="shared" si="194"/>
        <v>104.57</v>
      </c>
      <c r="T337" s="11">
        <v>54</v>
      </c>
      <c r="U337" s="11">
        <f t="shared" si="175"/>
        <v>411.06</v>
      </c>
      <c r="V337" s="11">
        <f t="shared" si="176"/>
        <v>1479.589</v>
      </c>
      <c r="W337" s="11"/>
      <c r="X337" s="2" t="s">
        <v>50</v>
      </c>
      <c r="AC337" s="35"/>
      <c r="AG337" s="2" t="e">
        <f>VLOOKUP(D337,'2021.07'!$D$2:$M$435,7,0)</f>
        <v>#N/A</v>
      </c>
      <c r="AH337" s="2" t="e">
        <f t="shared" si="181"/>
        <v>#N/A</v>
      </c>
      <c r="AJ337" s="2" t="str">
        <f>VLOOKUP(D337,[9]Sheet1!$C$1:$H$500,6,0)</f>
        <v>正常应缴</v>
      </c>
    </row>
    <row r="338" s="2" customFormat="1" ht="20" customHeight="1" spans="1:36">
      <c r="A338" s="38"/>
      <c r="B338" s="41"/>
      <c r="C338" s="24" t="s">
        <v>1210</v>
      </c>
      <c r="D338" s="25" t="s">
        <v>1211</v>
      </c>
      <c r="E338" s="12">
        <v>3245.4</v>
      </c>
      <c r="F338" s="17">
        <v>3042.05</v>
      </c>
      <c r="G338" s="11">
        <v>3043</v>
      </c>
      <c r="H338" s="13">
        <v>0</v>
      </c>
      <c r="I338" s="12">
        <f t="shared" si="184"/>
        <v>58.42</v>
      </c>
      <c r="J338" s="12">
        <f>VLOOKUP(C338,[10]补收!$G$2454:$H$2869,2,0)</f>
        <v>3.66</v>
      </c>
      <c r="K338" s="11">
        <f t="shared" si="185"/>
        <v>486.728</v>
      </c>
      <c r="L338" s="11">
        <f t="shared" si="186"/>
        <v>21.301</v>
      </c>
      <c r="M338" s="11">
        <f t="shared" si="193"/>
        <v>0</v>
      </c>
      <c r="N338" s="11"/>
      <c r="O338" s="13">
        <f t="shared" si="171"/>
        <v>570.109</v>
      </c>
      <c r="P338" s="11">
        <v>0</v>
      </c>
      <c r="Q338" s="11">
        <f t="shared" si="188"/>
        <v>243.36</v>
      </c>
      <c r="R338" s="11">
        <f t="shared" si="189"/>
        <v>9.13</v>
      </c>
      <c r="S338" s="11">
        <f t="shared" si="194"/>
        <v>0</v>
      </c>
      <c r="T338" s="11"/>
      <c r="U338" s="11">
        <f t="shared" si="175"/>
        <v>252.49</v>
      </c>
      <c r="V338" s="11">
        <f t="shared" si="176"/>
        <v>822.599</v>
      </c>
      <c r="W338" s="11"/>
      <c r="X338" s="2" t="s">
        <v>50</v>
      </c>
      <c r="AC338" s="35"/>
      <c r="AG338" s="2" t="e">
        <f>VLOOKUP(D338,'2021.07'!$D$2:$M$435,7,0)</f>
        <v>#N/A</v>
      </c>
      <c r="AH338" s="2" t="e">
        <f t="shared" si="181"/>
        <v>#N/A</v>
      </c>
      <c r="AJ338" s="2" t="str">
        <f>VLOOKUP(D338,[9]Sheet1!$C$1:$H$500,6,0)</f>
        <v>正常应缴</v>
      </c>
    </row>
    <row r="339" s="1" customFormat="1" ht="20" customHeight="1" spans="1:29">
      <c r="A339" s="46"/>
      <c r="B339" s="45"/>
      <c r="C339" s="23" t="s">
        <v>1262</v>
      </c>
      <c r="D339" s="20" t="s">
        <v>1263</v>
      </c>
      <c r="E339" s="12">
        <v>3245.4</v>
      </c>
      <c r="F339" s="21"/>
      <c r="G339" s="12"/>
      <c r="H339" s="22"/>
      <c r="I339" s="12">
        <f t="shared" si="184"/>
        <v>58.42</v>
      </c>
      <c r="J339" s="12">
        <v>0</v>
      </c>
      <c r="K339" s="12"/>
      <c r="L339" s="12"/>
      <c r="M339" s="12"/>
      <c r="N339" s="12"/>
      <c r="O339" s="22"/>
      <c r="P339" s="12"/>
      <c r="Q339" s="12"/>
      <c r="R339" s="12"/>
      <c r="S339" s="12"/>
      <c r="T339" s="12"/>
      <c r="U339" s="12"/>
      <c r="V339" s="12"/>
      <c r="W339" s="12"/>
      <c r="AC339" s="36"/>
    </row>
    <row r="340" s="1" customFormat="1" ht="20" customHeight="1" spans="1:29">
      <c r="A340" s="46"/>
      <c r="B340" s="45"/>
      <c r="C340" s="23" t="s">
        <v>1264</v>
      </c>
      <c r="D340" s="20" t="s">
        <v>1265</v>
      </c>
      <c r="E340" s="12">
        <v>3245.4</v>
      </c>
      <c r="F340" s="21"/>
      <c r="G340" s="12"/>
      <c r="H340" s="22"/>
      <c r="I340" s="12">
        <f t="shared" si="184"/>
        <v>58.42</v>
      </c>
      <c r="J340" s="12">
        <v>0</v>
      </c>
      <c r="K340" s="12"/>
      <c r="L340" s="12"/>
      <c r="M340" s="12"/>
      <c r="N340" s="12"/>
      <c r="O340" s="22"/>
      <c r="P340" s="12"/>
      <c r="Q340" s="12"/>
      <c r="R340" s="12"/>
      <c r="S340" s="12"/>
      <c r="T340" s="12"/>
      <c r="U340" s="12"/>
      <c r="V340" s="12"/>
      <c r="W340" s="12"/>
      <c r="AC340" s="36"/>
    </row>
    <row r="341" s="1" customFormat="1" ht="20" customHeight="1" spans="1:29">
      <c r="A341" s="46"/>
      <c r="B341" s="45"/>
      <c r="C341" s="23" t="s">
        <v>1266</v>
      </c>
      <c r="D341" s="20" t="s">
        <v>1267</v>
      </c>
      <c r="E341" s="12">
        <v>3245.4</v>
      </c>
      <c r="F341" s="21"/>
      <c r="G341" s="12"/>
      <c r="H341" s="22"/>
      <c r="I341" s="12">
        <f t="shared" si="184"/>
        <v>58.42</v>
      </c>
      <c r="J341" s="12">
        <v>0</v>
      </c>
      <c r="K341" s="12"/>
      <c r="L341" s="12"/>
      <c r="M341" s="12"/>
      <c r="N341" s="12"/>
      <c r="O341" s="22"/>
      <c r="P341" s="12"/>
      <c r="Q341" s="12"/>
      <c r="R341" s="12"/>
      <c r="S341" s="12"/>
      <c r="T341" s="12"/>
      <c r="U341" s="12"/>
      <c r="V341" s="12"/>
      <c r="W341" s="12"/>
      <c r="AC341" s="36"/>
    </row>
    <row r="342" s="1" customFormat="1" ht="20" customHeight="1" spans="1:29">
      <c r="A342" s="46"/>
      <c r="B342" s="45"/>
      <c r="C342" s="23" t="s">
        <v>1268</v>
      </c>
      <c r="D342" s="20" t="s">
        <v>1269</v>
      </c>
      <c r="E342" s="12">
        <v>3245.4</v>
      </c>
      <c r="F342" s="21"/>
      <c r="G342" s="12"/>
      <c r="H342" s="22"/>
      <c r="I342" s="12">
        <f t="shared" si="184"/>
        <v>58.42</v>
      </c>
      <c r="J342" s="12">
        <v>0</v>
      </c>
      <c r="K342" s="12"/>
      <c r="L342" s="12"/>
      <c r="M342" s="12"/>
      <c r="N342" s="12"/>
      <c r="O342" s="22"/>
      <c r="P342" s="12"/>
      <c r="Q342" s="12"/>
      <c r="R342" s="12"/>
      <c r="S342" s="12"/>
      <c r="T342" s="12"/>
      <c r="U342" s="12"/>
      <c r="V342" s="12"/>
      <c r="W342" s="12"/>
      <c r="AC342" s="36"/>
    </row>
    <row r="343" s="2" customFormat="1" ht="20" customHeight="1" spans="1:36">
      <c r="A343" s="38">
        <f t="shared" ref="A343:A406" si="195">ROW()-3</f>
        <v>340</v>
      </c>
      <c r="B343" s="39" t="s">
        <v>571</v>
      </c>
      <c r="C343" s="48" t="s">
        <v>572</v>
      </c>
      <c r="D343" s="11" t="s">
        <v>573</v>
      </c>
      <c r="E343" s="12">
        <v>3245.4</v>
      </c>
      <c r="F343" s="11">
        <v>3042.05</v>
      </c>
      <c r="G343" s="11">
        <v>3043</v>
      </c>
      <c r="H343" s="13">
        <v>5228.42</v>
      </c>
      <c r="I343" s="12">
        <f t="shared" si="184"/>
        <v>58.42</v>
      </c>
      <c r="J343" s="12">
        <f>VLOOKUP(C343,[10]补收!$G$2454:$H$2869,2,0)</f>
        <v>29.28</v>
      </c>
      <c r="K343" s="11">
        <f t="shared" ref="K343:K402" si="196">F343*0.16</f>
        <v>486.728</v>
      </c>
      <c r="L343" s="11">
        <f t="shared" ref="L343:L406" si="197">G343*0.007</f>
        <v>21.301</v>
      </c>
      <c r="M343" s="13">
        <f t="shared" ref="M343:M406" si="198">ROUND(H343*0.085,2)</f>
        <v>444.42</v>
      </c>
      <c r="N343" s="13"/>
      <c r="O343" s="13">
        <f t="shared" ref="O343:O406" si="199">SUM(I343:N343)</f>
        <v>1040.149</v>
      </c>
      <c r="P343" s="11">
        <v>0</v>
      </c>
      <c r="Q343" s="11">
        <f t="shared" ref="Q343:Q402" si="200">ROUND(F343*0.08,2)</f>
        <v>243.36</v>
      </c>
      <c r="R343" s="11">
        <f t="shared" ref="R343:R406" si="201">ROUND(G343*0.003,2)</f>
        <v>9.13</v>
      </c>
      <c r="S343" s="13">
        <f t="shared" ref="S343:S406" si="202">ROUND(H343*0.02,2)</f>
        <v>104.57</v>
      </c>
      <c r="T343" s="13"/>
      <c r="U343" s="11">
        <f t="shared" ref="U343:U406" si="203">SUM(P343:T343)</f>
        <v>357.06</v>
      </c>
      <c r="V343" s="11">
        <f t="shared" ref="V343:V406" si="204">O343+U343</f>
        <v>1397.209</v>
      </c>
      <c r="W343" s="11"/>
      <c r="Z343" s="2">
        <f t="shared" ref="Z343:Z402" si="205">K343*1</f>
        <v>486.728</v>
      </c>
      <c r="AA343" s="2">
        <f t="shared" ref="AA343:AA402" si="206">K343-Z343</f>
        <v>0</v>
      </c>
      <c r="AB343" s="2">
        <f t="shared" ref="AB343:AB406" si="207">Q343-AA343</f>
        <v>243.36</v>
      </c>
      <c r="AC343" s="35" t="str">
        <f>VLOOKUP(C343,[7]export!$B$1:$I$388,8,0)</f>
        <v>243.36</v>
      </c>
      <c r="AD343" s="2">
        <f>VLOOKUP(C343,[8]Sheet1!$B$1:$K$500,9,0)</f>
        <v>9.13</v>
      </c>
      <c r="AE343" s="2">
        <f t="shared" ref="AE343:AE406" si="208">R343-AD343</f>
        <v>0</v>
      </c>
      <c r="AF343" s="2">
        <f>VLOOKUP(C343,'2021.06'!$C$2:$M$500,9,0)</f>
        <v>424.17</v>
      </c>
      <c r="AG343" s="2">
        <f>VLOOKUP(D343,'2021.07'!$D$2:$M$435,7,0)</f>
        <v>21.301</v>
      </c>
      <c r="AH343" s="2">
        <f t="shared" ref="AH343:AH406" si="209">AG343-L343</f>
        <v>0</v>
      </c>
      <c r="AJ343" s="2" t="str">
        <f>VLOOKUP(D343,[9]Sheet1!$C$1:$H$500,6,0)</f>
        <v>正常应缴</v>
      </c>
    </row>
    <row r="344" s="2" customFormat="1" ht="20" customHeight="1" spans="1:36">
      <c r="A344" s="38">
        <f t="shared" si="195"/>
        <v>341</v>
      </c>
      <c r="B344" s="41"/>
      <c r="C344" s="48" t="s">
        <v>574</v>
      </c>
      <c r="D344" s="11" t="s">
        <v>575</v>
      </c>
      <c r="E344" s="12">
        <v>3245.4</v>
      </c>
      <c r="F344" s="11">
        <v>3042.05</v>
      </c>
      <c r="G344" s="11">
        <v>3043</v>
      </c>
      <c r="H344" s="13">
        <v>5228.42</v>
      </c>
      <c r="I344" s="12">
        <f t="shared" si="184"/>
        <v>58.42</v>
      </c>
      <c r="J344" s="12">
        <f>VLOOKUP(C344,[10]补收!$G$2454:$H$2869,2,0)</f>
        <v>29.28</v>
      </c>
      <c r="K344" s="11">
        <f t="shared" si="196"/>
        <v>486.728</v>
      </c>
      <c r="L344" s="11">
        <f t="shared" si="197"/>
        <v>21.301</v>
      </c>
      <c r="M344" s="13">
        <f t="shared" si="198"/>
        <v>444.42</v>
      </c>
      <c r="N344" s="13"/>
      <c r="O344" s="13">
        <f t="shared" si="199"/>
        <v>1040.149</v>
      </c>
      <c r="P344" s="11">
        <v>0</v>
      </c>
      <c r="Q344" s="11">
        <f t="shared" si="200"/>
        <v>243.36</v>
      </c>
      <c r="R344" s="11">
        <f t="shared" si="201"/>
        <v>9.13</v>
      </c>
      <c r="S344" s="13">
        <f t="shared" si="202"/>
        <v>104.57</v>
      </c>
      <c r="T344" s="13"/>
      <c r="U344" s="11">
        <f t="shared" si="203"/>
        <v>357.06</v>
      </c>
      <c r="V344" s="11">
        <f t="shared" si="204"/>
        <v>1397.209</v>
      </c>
      <c r="W344" s="11"/>
      <c r="Z344" s="2">
        <f t="shared" si="205"/>
        <v>486.728</v>
      </c>
      <c r="AA344" s="2">
        <f t="shared" si="206"/>
        <v>0</v>
      </c>
      <c r="AB344" s="2">
        <f t="shared" si="207"/>
        <v>243.36</v>
      </c>
      <c r="AC344" s="35" t="str">
        <f>VLOOKUP(C344,[7]export!$B$1:$I$388,8,0)</f>
        <v>243.36</v>
      </c>
      <c r="AD344" s="2">
        <f>VLOOKUP(C344,[8]Sheet1!$B$1:$K$500,9,0)</f>
        <v>9.13</v>
      </c>
      <c r="AE344" s="2">
        <f t="shared" si="208"/>
        <v>0</v>
      </c>
      <c r="AF344" s="2">
        <f>VLOOKUP(C344,'2021.06'!$C$2:$M$500,9,0)</f>
        <v>424.17</v>
      </c>
      <c r="AG344" s="2">
        <f>VLOOKUP(D344,'2021.07'!$D$2:$M$435,7,0)</f>
        <v>21.301</v>
      </c>
      <c r="AH344" s="2">
        <f t="shared" si="209"/>
        <v>0</v>
      </c>
      <c r="AJ344" s="2" t="str">
        <f>VLOOKUP(D344,[9]Sheet1!$C$1:$H$500,6,0)</f>
        <v>正常应缴</v>
      </c>
    </row>
    <row r="345" s="2" customFormat="1" ht="20" customHeight="1" spans="1:36">
      <c r="A345" s="38">
        <f t="shared" si="195"/>
        <v>342</v>
      </c>
      <c r="B345" s="41"/>
      <c r="C345" s="49" t="s">
        <v>576</v>
      </c>
      <c r="D345" s="11" t="s">
        <v>577</v>
      </c>
      <c r="E345" s="12">
        <v>3245.4</v>
      </c>
      <c r="F345" s="11" t="s">
        <v>758</v>
      </c>
      <c r="G345" s="11">
        <v>2837</v>
      </c>
      <c r="H345" s="13">
        <v>5228.42</v>
      </c>
      <c r="I345" s="12">
        <f t="shared" si="184"/>
        <v>58.42</v>
      </c>
      <c r="J345" s="12">
        <f>VLOOKUP(C345,[10]补收!$G$2454:$H$2869,2,0)</f>
        <v>58.96</v>
      </c>
      <c r="K345" s="11">
        <f t="shared" si="196"/>
        <v>453.792</v>
      </c>
      <c r="L345" s="11">
        <f t="shared" si="197"/>
        <v>19.859</v>
      </c>
      <c r="M345" s="13">
        <f t="shared" si="198"/>
        <v>444.42</v>
      </c>
      <c r="N345" s="13"/>
      <c r="O345" s="13">
        <f t="shared" si="199"/>
        <v>1035.451</v>
      </c>
      <c r="P345" s="11">
        <v>0</v>
      </c>
      <c r="Q345" s="11">
        <f t="shared" si="200"/>
        <v>226.9</v>
      </c>
      <c r="R345" s="11">
        <f t="shared" si="201"/>
        <v>8.51</v>
      </c>
      <c r="S345" s="13">
        <f t="shared" si="202"/>
        <v>104.57</v>
      </c>
      <c r="T345" s="13"/>
      <c r="U345" s="11">
        <f t="shared" si="203"/>
        <v>339.98</v>
      </c>
      <c r="V345" s="11">
        <f t="shared" si="204"/>
        <v>1375.431</v>
      </c>
      <c r="W345" s="11"/>
      <c r="Z345" s="2">
        <f t="shared" si="205"/>
        <v>453.792</v>
      </c>
      <c r="AA345" s="2">
        <f t="shared" si="206"/>
        <v>0</v>
      </c>
      <c r="AB345" s="2">
        <f t="shared" si="207"/>
        <v>226.9</v>
      </c>
      <c r="AC345" s="35" t="str">
        <f>VLOOKUP(C345,[7]export!$B$1:$I$388,8,0)</f>
        <v>226.9</v>
      </c>
      <c r="AD345" s="2">
        <f>VLOOKUP(C345,[8]Sheet1!$B$1:$K$500,9,0)</f>
        <v>8.51</v>
      </c>
      <c r="AE345" s="2">
        <f t="shared" si="208"/>
        <v>0</v>
      </c>
      <c r="AF345" s="2">
        <f>VLOOKUP(C345,'2021.06'!$C$2:$M$500,9,0)</f>
        <v>424.17</v>
      </c>
      <c r="AG345" s="2">
        <f>VLOOKUP(D345,'2021.07'!$D$2:$M$435,7,0)</f>
        <v>19.859</v>
      </c>
      <c r="AH345" s="2">
        <f t="shared" si="209"/>
        <v>0</v>
      </c>
      <c r="AJ345" s="2" t="str">
        <f>VLOOKUP(D345,[9]Sheet1!$C$1:$H$500,6,0)</f>
        <v>正常应缴</v>
      </c>
    </row>
    <row r="346" s="2" customFormat="1" ht="20" customHeight="1" spans="1:36">
      <c r="A346" s="38">
        <f t="shared" si="195"/>
        <v>343</v>
      </c>
      <c r="B346" s="41"/>
      <c r="C346" s="49" t="s">
        <v>578</v>
      </c>
      <c r="D346" s="11" t="s">
        <v>579</v>
      </c>
      <c r="E346" s="12">
        <v>3245.4</v>
      </c>
      <c r="F346" s="11" t="s">
        <v>758</v>
      </c>
      <c r="G346" s="11">
        <v>2837</v>
      </c>
      <c r="H346" s="13">
        <v>5228.42</v>
      </c>
      <c r="I346" s="12">
        <f t="shared" si="184"/>
        <v>58.42</v>
      </c>
      <c r="J346" s="12">
        <f>VLOOKUP(C346,[10]补收!$G$2454:$H$2869,2,0)</f>
        <v>58.96</v>
      </c>
      <c r="K346" s="11">
        <f t="shared" si="196"/>
        <v>453.792</v>
      </c>
      <c r="L346" s="11">
        <f t="shared" si="197"/>
        <v>19.859</v>
      </c>
      <c r="M346" s="13">
        <f t="shared" si="198"/>
        <v>444.42</v>
      </c>
      <c r="N346" s="13"/>
      <c r="O346" s="13">
        <f t="shared" si="199"/>
        <v>1035.451</v>
      </c>
      <c r="P346" s="11">
        <v>0</v>
      </c>
      <c r="Q346" s="11">
        <f t="shared" si="200"/>
        <v>226.9</v>
      </c>
      <c r="R346" s="11">
        <f t="shared" si="201"/>
        <v>8.51</v>
      </c>
      <c r="S346" s="13">
        <f t="shared" si="202"/>
        <v>104.57</v>
      </c>
      <c r="T346" s="13"/>
      <c r="U346" s="11">
        <f t="shared" si="203"/>
        <v>339.98</v>
      </c>
      <c r="V346" s="11">
        <f t="shared" si="204"/>
        <v>1375.431</v>
      </c>
      <c r="W346" s="11"/>
      <c r="Z346" s="2">
        <f t="shared" si="205"/>
        <v>453.792</v>
      </c>
      <c r="AA346" s="2">
        <f t="shared" si="206"/>
        <v>0</v>
      </c>
      <c r="AB346" s="2">
        <f t="shared" si="207"/>
        <v>226.9</v>
      </c>
      <c r="AC346" s="35" t="str">
        <f>VLOOKUP(C346,[7]export!$B$1:$I$388,8,0)</f>
        <v>226.9</v>
      </c>
      <c r="AD346" s="2">
        <f>VLOOKUP(C346,[8]Sheet1!$B$1:$K$500,9,0)</f>
        <v>8.51</v>
      </c>
      <c r="AE346" s="2">
        <f t="shared" si="208"/>
        <v>0</v>
      </c>
      <c r="AF346" s="2">
        <f>VLOOKUP(C346,'2021.06'!$C$2:$M$500,9,0)</f>
        <v>424.17</v>
      </c>
      <c r="AG346" s="2">
        <f>VLOOKUP(D346,'2021.07'!$D$2:$M$435,7,0)</f>
        <v>19.859</v>
      </c>
      <c r="AH346" s="2">
        <f t="shared" si="209"/>
        <v>0</v>
      </c>
      <c r="AJ346" s="2" t="str">
        <f>VLOOKUP(D346,[9]Sheet1!$C$1:$H$500,6,0)</f>
        <v>正常应缴</v>
      </c>
    </row>
    <row r="347" s="2" customFormat="1" ht="20" customHeight="1" spans="1:36">
      <c r="A347" s="38">
        <f t="shared" si="195"/>
        <v>344</v>
      </c>
      <c r="B347" s="41"/>
      <c r="C347" s="49" t="s">
        <v>582</v>
      </c>
      <c r="D347" s="11" t="s">
        <v>583</v>
      </c>
      <c r="E347" s="12">
        <v>3245.4</v>
      </c>
      <c r="F347" s="11" t="s">
        <v>758</v>
      </c>
      <c r="G347" s="11">
        <v>2837</v>
      </c>
      <c r="H347" s="13">
        <v>5228.42</v>
      </c>
      <c r="I347" s="12">
        <f t="shared" si="184"/>
        <v>58.42</v>
      </c>
      <c r="J347" s="12">
        <f>VLOOKUP(C347,[10]补收!$G$2454:$H$2869,2,0)</f>
        <v>58.96</v>
      </c>
      <c r="K347" s="11">
        <f t="shared" si="196"/>
        <v>453.792</v>
      </c>
      <c r="L347" s="11">
        <f t="shared" si="197"/>
        <v>19.859</v>
      </c>
      <c r="M347" s="13">
        <f t="shared" si="198"/>
        <v>444.42</v>
      </c>
      <c r="N347" s="13"/>
      <c r="O347" s="13">
        <f t="shared" si="199"/>
        <v>1035.451</v>
      </c>
      <c r="P347" s="11">
        <v>0</v>
      </c>
      <c r="Q347" s="11">
        <f t="shared" si="200"/>
        <v>226.9</v>
      </c>
      <c r="R347" s="11">
        <f t="shared" si="201"/>
        <v>8.51</v>
      </c>
      <c r="S347" s="13">
        <f t="shared" si="202"/>
        <v>104.57</v>
      </c>
      <c r="T347" s="13"/>
      <c r="U347" s="11">
        <f t="shared" si="203"/>
        <v>339.98</v>
      </c>
      <c r="V347" s="11">
        <f t="shared" si="204"/>
        <v>1375.431</v>
      </c>
      <c r="W347" s="11"/>
      <c r="Z347" s="2">
        <f t="shared" si="205"/>
        <v>453.792</v>
      </c>
      <c r="AA347" s="2">
        <f t="shared" si="206"/>
        <v>0</v>
      </c>
      <c r="AB347" s="2">
        <f t="shared" si="207"/>
        <v>226.9</v>
      </c>
      <c r="AC347" s="35" t="str">
        <f>VLOOKUP(C347,[7]export!$B$1:$I$388,8,0)</f>
        <v>226.9</v>
      </c>
      <c r="AD347" s="2">
        <f>VLOOKUP(C347,[8]Sheet1!$B$1:$K$500,9,0)</f>
        <v>8.51</v>
      </c>
      <c r="AE347" s="2">
        <f t="shared" si="208"/>
        <v>0</v>
      </c>
      <c r="AF347" s="2">
        <f>VLOOKUP(C347,'2021.06'!$C$2:$M$500,9,0)</f>
        <v>424.17</v>
      </c>
      <c r="AG347" s="2">
        <f>VLOOKUP(D347,'2021.07'!$D$2:$M$435,7,0)</f>
        <v>19.859</v>
      </c>
      <c r="AH347" s="2">
        <f t="shared" si="209"/>
        <v>0</v>
      </c>
      <c r="AJ347" s="2" t="str">
        <f>VLOOKUP(D347,[9]Sheet1!$C$1:$H$500,6,0)</f>
        <v>正常应缴</v>
      </c>
    </row>
    <row r="348" s="2" customFormat="1" ht="20" customHeight="1" spans="1:36">
      <c r="A348" s="38">
        <f t="shared" si="195"/>
        <v>345</v>
      </c>
      <c r="B348" s="41"/>
      <c r="C348" s="49" t="s">
        <v>584</v>
      </c>
      <c r="D348" s="11" t="s">
        <v>585</v>
      </c>
      <c r="E348" s="12">
        <v>3245.4</v>
      </c>
      <c r="F348" s="11" t="s">
        <v>758</v>
      </c>
      <c r="G348" s="11">
        <v>2837</v>
      </c>
      <c r="H348" s="13">
        <v>5228.42</v>
      </c>
      <c r="I348" s="12">
        <f t="shared" si="184"/>
        <v>58.42</v>
      </c>
      <c r="J348" s="12">
        <f>VLOOKUP(C348,[10]补收!$G$2454:$H$2869,2,0)</f>
        <v>58.96</v>
      </c>
      <c r="K348" s="11">
        <f t="shared" si="196"/>
        <v>453.792</v>
      </c>
      <c r="L348" s="11">
        <f t="shared" si="197"/>
        <v>19.859</v>
      </c>
      <c r="M348" s="13">
        <f t="shared" si="198"/>
        <v>444.42</v>
      </c>
      <c r="N348" s="13"/>
      <c r="O348" s="13">
        <f t="shared" si="199"/>
        <v>1035.451</v>
      </c>
      <c r="P348" s="11">
        <v>0</v>
      </c>
      <c r="Q348" s="11">
        <f t="shared" si="200"/>
        <v>226.9</v>
      </c>
      <c r="R348" s="11">
        <f t="shared" si="201"/>
        <v>8.51</v>
      </c>
      <c r="S348" s="13">
        <f t="shared" si="202"/>
        <v>104.57</v>
      </c>
      <c r="T348" s="13"/>
      <c r="U348" s="11">
        <f t="shared" si="203"/>
        <v>339.98</v>
      </c>
      <c r="V348" s="11">
        <f t="shared" si="204"/>
        <v>1375.431</v>
      </c>
      <c r="W348" s="11"/>
      <c r="Z348" s="2">
        <f t="shared" si="205"/>
        <v>453.792</v>
      </c>
      <c r="AA348" s="2">
        <f t="shared" si="206"/>
        <v>0</v>
      </c>
      <c r="AB348" s="2">
        <f t="shared" si="207"/>
        <v>226.9</v>
      </c>
      <c r="AC348" s="35" t="str">
        <f>VLOOKUP(C348,[7]export!$B$1:$I$388,8,0)</f>
        <v>226.9</v>
      </c>
      <c r="AD348" s="2">
        <f>VLOOKUP(C348,[8]Sheet1!$B$1:$K$500,9,0)</f>
        <v>8.51</v>
      </c>
      <c r="AE348" s="2">
        <f t="shared" si="208"/>
        <v>0</v>
      </c>
      <c r="AF348" s="2">
        <f>VLOOKUP(C348,'2021.06'!$C$2:$M$500,9,0)</f>
        <v>424.17</v>
      </c>
      <c r="AG348" s="2">
        <f>VLOOKUP(D348,'2021.07'!$D$2:$M$435,7,0)</f>
        <v>19.859</v>
      </c>
      <c r="AH348" s="2">
        <f t="shared" si="209"/>
        <v>0</v>
      </c>
      <c r="AJ348" s="2" t="str">
        <f>VLOOKUP(D348,[9]Sheet1!$C$1:$H$500,6,0)</f>
        <v>正常应缴</v>
      </c>
    </row>
    <row r="349" s="2" customFormat="1" ht="20" customHeight="1" spans="1:36">
      <c r="A349" s="38">
        <f t="shared" si="195"/>
        <v>346</v>
      </c>
      <c r="B349" s="41"/>
      <c r="C349" s="49" t="s">
        <v>586</v>
      </c>
      <c r="D349" s="11" t="s">
        <v>587</v>
      </c>
      <c r="E349" s="12">
        <v>3245.4</v>
      </c>
      <c r="F349" s="11" t="s">
        <v>758</v>
      </c>
      <c r="G349" s="11">
        <v>2837</v>
      </c>
      <c r="H349" s="13">
        <v>5228.42</v>
      </c>
      <c r="I349" s="12">
        <f t="shared" si="184"/>
        <v>58.42</v>
      </c>
      <c r="J349" s="12">
        <f>VLOOKUP(C349,[10]补收!$G$2454:$H$2869,2,0)</f>
        <v>58.96</v>
      </c>
      <c r="K349" s="11">
        <f t="shared" si="196"/>
        <v>453.792</v>
      </c>
      <c r="L349" s="11">
        <f t="shared" si="197"/>
        <v>19.859</v>
      </c>
      <c r="M349" s="13">
        <f t="shared" si="198"/>
        <v>444.42</v>
      </c>
      <c r="N349" s="13"/>
      <c r="O349" s="13">
        <f t="shared" si="199"/>
        <v>1035.451</v>
      </c>
      <c r="P349" s="11">
        <v>0</v>
      </c>
      <c r="Q349" s="11">
        <f t="shared" si="200"/>
        <v>226.9</v>
      </c>
      <c r="R349" s="11">
        <f t="shared" si="201"/>
        <v>8.51</v>
      </c>
      <c r="S349" s="13">
        <f t="shared" si="202"/>
        <v>104.57</v>
      </c>
      <c r="T349" s="13"/>
      <c r="U349" s="11">
        <f t="shared" si="203"/>
        <v>339.98</v>
      </c>
      <c r="V349" s="11">
        <f t="shared" si="204"/>
        <v>1375.431</v>
      </c>
      <c r="W349" s="11"/>
      <c r="Z349" s="2">
        <f t="shared" si="205"/>
        <v>453.792</v>
      </c>
      <c r="AA349" s="2">
        <f t="shared" si="206"/>
        <v>0</v>
      </c>
      <c r="AB349" s="2">
        <f t="shared" si="207"/>
        <v>226.9</v>
      </c>
      <c r="AC349" s="35" t="str">
        <f>VLOOKUP(C349,[7]export!$B$1:$I$388,8,0)</f>
        <v>226.9</v>
      </c>
      <c r="AD349" s="2">
        <f>VLOOKUP(C349,[8]Sheet1!$B$1:$K$500,9,0)</f>
        <v>8.51</v>
      </c>
      <c r="AE349" s="2">
        <f t="shared" si="208"/>
        <v>0</v>
      </c>
      <c r="AF349" s="2">
        <f>VLOOKUP(C349,'2021.06'!$C$2:$M$500,9,0)</f>
        <v>424.17</v>
      </c>
      <c r="AG349" s="2">
        <f>VLOOKUP(D349,'2021.07'!$D$2:$M$435,7,0)</f>
        <v>19.859</v>
      </c>
      <c r="AH349" s="2">
        <f t="shared" si="209"/>
        <v>0</v>
      </c>
      <c r="AJ349" s="2" t="str">
        <f>VLOOKUP(D349,[9]Sheet1!$C$1:$H$500,6,0)</f>
        <v>正常应缴</v>
      </c>
    </row>
    <row r="350" s="2" customFormat="1" ht="20" customHeight="1" spans="1:36">
      <c r="A350" s="38">
        <f t="shared" si="195"/>
        <v>347</v>
      </c>
      <c r="B350" s="41"/>
      <c r="C350" s="49" t="s">
        <v>588</v>
      </c>
      <c r="D350" s="11" t="s">
        <v>589</v>
      </c>
      <c r="E350" s="12">
        <v>3245.4</v>
      </c>
      <c r="F350" s="11" t="s">
        <v>758</v>
      </c>
      <c r="G350" s="11">
        <v>2837</v>
      </c>
      <c r="H350" s="13">
        <v>5228.42</v>
      </c>
      <c r="I350" s="12">
        <f t="shared" si="184"/>
        <v>58.42</v>
      </c>
      <c r="J350" s="12">
        <f>VLOOKUP(C350,[10]补收!$G$2454:$H$2869,2,0)</f>
        <v>58.96</v>
      </c>
      <c r="K350" s="11">
        <f t="shared" si="196"/>
        <v>453.792</v>
      </c>
      <c r="L350" s="11">
        <f t="shared" si="197"/>
        <v>19.859</v>
      </c>
      <c r="M350" s="13">
        <f t="shared" si="198"/>
        <v>444.42</v>
      </c>
      <c r="N350" s="13"/>
      <c r="O350" s="13">
        <f t="shared" si="199"/>
        <v>1035.451</v>
      </c>
      <c r="P350" s="11">
        <v>0</v>
      </c>
      <c r="Q350" s="11">
        <f t="shared" si="200"/>
        <v>226.9</v>
      </c>
      <c r="R350" s="11">
        <f t="shared" si="201"/>
        <v>8.51</v>
      </c>
      <c r="S350" s="13">
        <f t="shared" si="202"/>
        <v>104.57</v>
      </c>
      <c r="T350" s="13"/>
      <c r="U350" s="11">
        <f t="shared" si="203"/>
        <v>339.98</v>
      </c>
      <c r="V350" s="11">
        <f t="shared" si="204"/>
        <v>1375.431</v>
      </c>
      <c r="W350" s="11"/>
      <c r="Z350" s="2">
        <f t="shared" si="205"/>
        <v>453.792</v>
      </c>
      <c r="AA350" s="2">
        <f t="shared" si="206"/>
        <v>0</v>
      </c>
      <c r="AB350" s="2">
        <f t="shared" si="207"/>
        <v>226.9</v>
      </c>
      <c r="AC350" s="35" t="str">
        <f>VLOOKUP(C350,[7]export!$B$1:$I$388,8,0)</f>
        <v>226.9</v>
      </c>
      <c r="AD350" s="2">
        <f>VLOOKUP(C350,[8]Sheet1!$B$1:$K$500,9,0)</f>
        <v>8.51</v>
      </c>
      <c r="AE350" s="2">
        <f t="shared" si="208"/>
        <v>0</v>
      </c>
      <c r="AF350" s="2">
        <f>VLOOKUP(C350,'2021.06'!$C$2:$M$500,9,0)</f>
        <v>424.17</v>
      </c>
      <c r="AG350" s="2">
        <f>VLOOKUP(D350,'2021.07'!$D$2:$M$435,7,0)</f>
        <v>19.859</v>
      </c>
      <c r="AH350" s="2">
        <f t="shared" si="209"/>
        <v>0</v>
      </c>
      <c r="AJ350" s="2" t="str">
        <f>VLOOKUP(D350,[9]Sheet1!$C$1:$H$500,6,0)</f>
        <v>正常应缴</v>
      </c>
    </row>
    <row r="351" s="2" customFormat="1" ht="20" customHeight="1" spans="1:36">
      <c r="A351" s="38">
        <f t="shared" si="195"/>
        <v>348</v>
      </c>
      <c r="B351" s="41"/>
      <c r="C351" s="49" t="s">
        <v>592</v>
      </c>
      <c r="D351" s="11" t="s">
        <v>593</v>
      </c>
      <c r="E351" s="12">
        <v>3342.69</v>
      </c>
      <c r="F351" s="11" t="s">
        <v>758</v>
      </c>
      <c r="G351" s="11">
        <v>2837</v>
      </c>
      <c r="H351" s="13">
        <v>5228.42</v>
      </c>
      <c r="I351" s="12">
        <f t="shared" si="184"/>
        <v>60.17</v>
      </c>
      <c r="J351" s="12">
        <f>VLOOKUP(C351,[10]补收!$G$2454:$H$2869,2,0)</f>
        <v>72.96</v>
      </c>
      <c r="K351" s="11">
        <f t="shared" si="196"/>
        <v>453.792</v>
      </c>
      <c r="L351" s="11">
        <f t="shared" si="197"/>
        <v>19.859</v>
      </c>
      <c r="M351" s="13">
        <f t="shared" si="198"/>
        <v>444.42</v>
      </c>
      <c r="N351" s="13"/>
      <c r="O351" s="13">
        <f t="shared" si="199"/>
        <v>1051.201</v>
      </c>
      <c r="P351" s="11">
        <v>0</v>
      </c>
      <c r="Q351" s="11">
        <f t="shared" si="200"/>
        <v>226.9</v>
      </c>
      <c r="R351" s="11">
        <f t="shared" si="201"/>
        <v>8.51</v>
      </c>
      <c r="S351" s="13">
        <f t="shared" si="202"/>
        <v>104.57</v>
      </c>
      <c r="T351" s="13"/>
      <c r="U351" s="11">
        <f t="shared" si="203"/>
        <v>339.98</v>
      </c>
      <c r="V351" s="11">
        <f t="shared" si="204"/>
        <v>1391.181</v>
      </c>
      <c r="W351" s="11"/>
      <c r="Z351" s="2">
        <f t="shared" si="205"/>
        <v>453.792</v>
      </c>
      <c r="AA351" s="2">
        <f t="shared" si="206"/>
        <v>0</v>
      </c>
      <c r="AB351" s="2">
        <f t="shared" si="207"/>
        <v>226.9</v>
      </c>
      <c r="AC351" s="35" t="e">
        <f>VLOOKUP(C351,[7]export!$B$1:$I$388,8,0)</f>
        <v>#N/A</v>
      </c>
      <c r="AD351" s="2" t="e">
        <f>VLOOKUP(C351,[8]Sheet1!$B$1:$K$500,9,0)</f>
        <v>#N/A</v>
      </c>
      <c r="AE351" s="2" t="e">
        <f t="shared" si="208"/>
        <v>#N/A</v>
      </c>
      <c r="AF351" s="2">
        <f>VLOOKUP(C351,'2021.06'!$C$2:$M$500,9,0)</f>
        <v>424.17</v>
      </c>
      <c r="AG351" s="2">
        <f>VLOOKUP(D351,'2021.07'!$D$2:$M$435,7,0)</f>
        <v>19.859</v>
      </c>
      <c r="AH351" s="2">
        <f t="shared" si="209"/>
        <v>0</v>
      </c>
      <c r="AJ351" s="2" t="str">
        <f>VLOOKUP(D351,[9]Sheet1!$C$1:$H$500,6,0)</f>
        <v>正常应缴</v>
      </c>
    </row>
    <row r="352" s="2" customFormat="1" ht="20" customHeight="1" spans="1:36">
      <c r="A352" s="38">
        <f t="shared" si="195"/>
        <v>349</v>
      </c>
      <c r="B352" s="41"/>
      <c r="C352" s="49" t="s">
        <v>594</v>
      </c>
      <c r="D352" s="11" t="s">
        <v>595</v>
      </c>
      <c r="E352" s="12">
        <v>3245.4</v>
      </c>
      <c r="F352" s="11" t="s">
        <v>758</v>
      </c>
      <c r="G352" s="11">
        <v>2837</v>
      </c>
      <c r="H352" s="13">
        <v>5228.42</v>
      </c>
      <c r="I352" s="12">
        <f t="shared" si="184"/>
        <v>58.42</v>
      </c>
      <c r="J352" s="12">
        <f>VLOOKUP(C352,[10]补收!$G$2454:$H$2869,2,0)</f>
        <v>58.96</v>
      </c>
      <c r="K352" s="11">
        <f t="shared" si="196"/>
        <v>453.792</v>
      </c>
      <c r="L352" s="11">
        <f t="shared" si="197"/>
        <v>19.859</v>
      </c>
      <c r="M352" s="13">
        <f t="shared" si="198"/>
        <v>444.42</v>
      </c>
      <c r="N352" s="13"/>
      <c r="O352" s="13">
        <f t="shared" si="199"/>
        <v>1035.451</v>
      </c>
      <c r="P352" s="11">
        <v>0</v>
      </c>
      <c r="Q352" s="11">
        <f t="shared" si="200"/>
        <v>226.9</v>
      </c>
      <c r="R352" s="11">
        <f t="shared" si="201"/>
        <v>8.51</v>
      </c>
      <c r="S352" s="13">
        <f t="shared" si="202"/>
        <v>104.57</v>
      </c>
      <c r="T352" s="13"/>
      <c r="U352" s="11">
        <f t="shared" si="203"/>
        <v>339.98</v>
      </c>
      <c r="V352" s="11">
        <f t="shared" si="204"/>
        <v>1375.431</v>
      </c>
      <c r="W352" s="11"/>
      <c r="Z352" s="2">
        <f t="shared" si="205"/>
        <v>453.792</v>
      </c>
      <c r="AA352" s="2">
        <f t="shared" si="206"/>
        <v>0</v>
      </c>
      <c r="AB352" s="2">
        <f t="shared" si="207"/>
        <v>226.9</v>
      </c>
      <c r="AC352" s="35" t="str">
        <f>VLOOKUP(C352,[7]export!$B$1:$I$388,8,0)</f>
        <v>226.9</v>
      </c>
      <c r="AD352" s="2">
        <f>VLOOKUP(C352,[8]Sheet1!$B$1:$K$500,9,0)</f>
        <v>8.51</v>
      </c>
      <c r="AE352" s="2">
        <f t="shared" si="208"/>
        <v>0</v>
      </c>
      <c r="AF352" s="2">
        <f>VLOOKUP(C352,'2021.06'!$C$2:$M$500,9,0)</f>
        <v>424.17</v>
      </c>
      <c r="AG352" s="2">
        <f>VLOOKUP(D352,'2021.07'!$D$2:$M$435,7,0)</f>
        <v>19.859</v>
      </c>
      <c r="AH352" s="2">
        <f t="shared" si="209"/>
        <v>0</v>
      </c>
      <c r="AJ352" s="2" t="str">
        <f>VLOOKUP(D352,[9]Sheet1!$C$1:$H$500,6,0)</f>
        <v>正常应缴</v>
      </c>
    </row>
    <row r="353" s="2" customFormat="1" ht="20" customHeight="1" spans="1:36">
      <c r="A353" s="38">
        <f t="shared" si="195"/>
        <v>350</v>
      </c>
      <c r="B353" s="41"/>
      <c r="C353" s="49" t="s">
        <v>596</v>
      </c>
      <c r="D353" s="11" t="s">
        <v>597</v>
      </c>
      <c r="E353" s="12">
        <v>3820</v>
      </c>
      <c r="F353" s="11" t="s">
        <v>759</v>
      </c>
      <c r="G353" s="11">
        <v>3820</v>
      </c>
      <c r="H353" s="13">
        <v>5228.42</v>
      </c>
      <c r="I353" s="12">
        <f t="shared" si="184"/>
        <v>68.76</v>
      </c>
      <c r="J353" s="12">
        <v>0</v>
      </c>
      <c r="K353" s="11">
        <f t="shared" si="196"/>
        <v>611.2</v>
      </c>
      <c r="L353" s="11">
        <f t="shared" si="197"/>
        <v>26.74</v>
      </c>
      <c r="M353" s="13">
        <f t="shared" si="198"/>
        <v>444.42</v>
      </c>
      <c r="N353" s="13"/>
      <c r="O353" s="13">
        <f t="shared" si="199"/>
        <v>1151.12</v>
      </c>
      <c r="P353" s="11">
        <v>0</v>
      </c>
      <c r="Q353" s="11">
        <f t="shared" si="200"/>
        <v>305.6</v>
      </c>
      <c r="R353" s="11">
        <f t="shared" si="201"/>
        <v>11.46</v>
      </c>
      <c r="S353" s="13">
        <f t="shared" si="202"/>
        <v>104.57</v>
      </c>
      <c r="T353" s="13"/>
      <c r="U353" s="11">
        <f t="shared" si="203"/>
        <v>421.63</v>
      </c>
      <c r="V353" s="11">
        <f t="shared" si="204"/>
        <v>1572.75</v>
      </c>
      <c r="W353" s="11"/>
      <c r="Z353" s="2">
        <f t="shared" si="205"/>
        <v>611.2</v>
      </c>
      <c r="AA353" s="2">
        <f t="shared" si="206"/>
        <v>0</v>
      </c>
      <c r="AB353" s="2">
        <f t="shared" si="207"/>
        <v>305.6</v>
      </c>
      <c r="AC353" s="35" t="str">
        <f>VLOOKUP(C353,[7]export!$B$1:$I$388,8,0)</f>
        <v>305.6</v>
      </c>
      <c r="AD353" s="2">
        <f>VLOOKUP(C353,[8]Sheet1!$B$1:$K$500,9,0)</f>
        <v>11.46</v>
      </c>
      <c r="AE353" s="2">
        <f t="shared" si="208"/>
        <v>0</v>
      </c>
      <c r="AF353" s="2">
        <f>VLOOKUP(C353,'2021.06'!$C$2:$M$500,9,0)</f>
        <v>424.17</v>
      </c>
      <c r="AG353" s="2">
        <f>VLOOKUP(D353,'2021.07'!$D$2:$M$435,7,0)</f>
        <v>26.74</v>
      </c>
      <c r="AH353" s="2">
        <f t="shared" si="209"/>
        <v>0</v>
      </c>
      <c r="AJ353" s="2" t="str">
        <f>VLOOKUP(D353,[9]Sheet1!$C$1:$H$500,6,0)</f>
        <v>正常应缴</v>
      </c>
    </row>
    <row r="354" s="2" customFormat="1" ht="20" customHeight="1" spans="1:36">
      <c r="A354" s="38">
        <f t="shared" si="195"/>
        <v>351</v>
      </c>
      <c r="B354" s="41"/>
      <c r="C354" s="49" t="s">
        <v>602</v>
      </c>
      <c r="D354" s="11" t="s">
        <v>603</v>
      </c>
      <c r="E354" s="12">
        <v>3245.4</v>
      </c>
      <c r="F354" s="11" t="s">
        <v>758</v>
      </c>
      <c r="G354" s="11">
        <v>2837</v>
      </c>
      <c r="H354" s="13">
        <v>5228.42</v>
      </c>
      <c r="I354" s="12">
        <f t="shared" si="184"/>
        <v>58.42</v>
      </c>
      <c r="J354" s="12">
        <f>VLOOKUP(C354,[10]补收!$G$2454:$H$2869,2,0)</f>
        <v>58.96</v>
      </c>
      <c r="K354" s="11">
        <f t="shared" si="196"/>
        <v>453.792</v>
      </c>
      <c r="L354" s="11">
        <f t="shared" si="197"/>
        <v>19.859</v>
      </c>
      <c r="M354" s="13">
        <f t="shared" si="198"/>
        <v>444.42</v>
      </c>
      <c r="N354" s="13"/>
      <c r="O354" s="13">
        <f t="shared" si="199"/>
        <v>1035.451</v>
      </c>
      <c r="P354" s="11">
        <v>0</v>
      </c>
      <c r="Q354" s="11">
        <f t="shared" si="200"/>
        <v>226.9</v>
      </c>
      <c r="R354" s="11">
        <f t="shared" si="201"/>
        <v>8.51</v>
      </c>
      <c r="S354" s="13">
        <f t="shared" si="202"/>
        <v>104.57</v>
      </c>
      <c r="T354" s="13"/>
      <c r="U354" s="11">
        <f t="shared" si="203"/>
        <v>339.98</v>
      </c>
      <c r="V354" s="11">
        <f t="shared" si="204"/>
        <v>1375.431</v>
      </c>
      <c r="W354" s="11"/>
      <c r="Z354" s="2">
        <f t="shared" si="205"/>
        <v>453.792</v>
      </c>
      <c r="AA354" s="2">
        <f t="shared" si="206"/>
        <v>0</v>
      </c>
      <c r="AB354" s="2">
        <f t="shared" si="207"/>
        <v>226.9</v>
      </c>
      <c r="AC354" s="35" t="str">
        <f>VLOOKUP(C354,[7]export!$B$1:$I$388,8,0)</f>
        <v>226.9</v>
      </c>
      <c r="AD354" s="2">
        <f>VLOOKUP(C354,[8]Sheet1!$B$1:$K$500,9,0)</f>
        <v>8.51</v>
      </c>
      <c r="AE354" s="2">
        <f t="shared" si="208"/>
        <v>0</v>
      </c>
      <c r="AF354" s="2">
        <f>VLOOKUP(C354,'2021.06'!$C$2:$M$500,9,0)</f>
        <v>424.17</v>
      </c>
      <c r="AG354" s="2">
        <f>VLOOKUP(D354,'2021.07'!$D$2:$M$435,7,0)</f>
        <v>19.859</v>
      </c>
      <c r="AH354" s="2">
        <f t="shared" si="209"/>
        <v>0</v>
      </c>
      <c r="AJ354" s="2" t="str">
        <f>VLOOKUP(D354,[9]Sheet1!$C$1:$H$500,6,0)</f>
        <v>正常应缴</v>
      </c>
    </row>
    <row r="355" s="2" customFormat="1" ht="20" customHeight="1" spans="1:36">
      <c r="A355" s="38">
        <f t="shared" si="195"/>
        <v>352</v>
      </c>
      <c r="B355" s="41"/>
      <c r="C355" s="49" t="s">
        <v>604</v>
      </c>
      <c r="D355" s="11" t="s">
        <v>605</v>
      </c>
      <c r="E355" s="12">
        <v>3820</v>
      </c>
      <c r="F355" s="11">
        <v>3820</v>
      </c>
      <c r="G355" s="11">
        <v>3820</v>
      </c>
      <c r="H355" s="13">
        <v>5228.42</v>
      </c>
      <c r="I355" s="12">
        <f t="shared" si="184"/>
        <v>68.76</v>
      </c>
      <c r="J355" s="12">
        <v>0</v>
      </c>
      <c r="K355" s="11">
        <f t="shared" si="196"/>
        <v>611.2</v>
      </c>
      <c r="L355" s="11">
        <f t="shared" si="197"/>
        <v>26.74</v>
      </c>
      <c r="M355" s="13">
        <f t="shared" si="198"/>
        <v>444.42</v>
      </c>
      <c r="N355" s="13"/>
      <c r="O355" s="13">
        <f t="shared" si="199"/>
        <v>1151.12</v>
      </c>
      <c r="P355" s="11">
        <v>0</v>
      </c>
      <c r="Q355" s="11">
        <f t="shared" si="200"/>
        <v>305.6</v>
      </c>
      <c r="R355" s="11">
        <f t="shared" si="201"/>
        <v>11.46</v>
      </c>
      <c r="S355" s="13">
        <f t="shared" si="202"/>
        <v>104.57</v>
      </c>
      <c r="T355" s="13"/>
      <c r="U355" s="11">
        <f t="shared" si="203"/>
        <v>421.63</v>
      </c>
      <c r="V355" s="11">
        <f t="shared" si="204"/>
        <v>1572.75</v>
      </c>
      <c r="W355" s="11"/>
      <c r="Z355" s="2">
        <f t="shared" si="205"/>
        <v>611.2</v>
      </c>
      <c r="AA355" s="2">
        <f t="shared" si="206"/>
        <v>0</v>
      </c>
      <c r="AB355" s="2">
        <f t="shared" si="207"/>
        <v>305.6</v>
      </c>
      <c r="AC355" s="35" t="str">
        <f>VLOOKUP(C355,[7]export!$B$1:$I$388,8,0)</f>
        <v>305.6</v>
      </c>
      <c r="AD355" s="2">
        <f>VLOOKUP(C355,[8]Sheet1!$B$1:$K$500,9,0)</f>
        <v>11.46</v>
      </c>
      <c r="AE355" s="2">
        <f t="shared" si="208"/>
        <v>0</v>
      </c>
      <c r="AF355" s="2">
        <f>VLOOKUP(C355,'2021.06'!$C$2:$M$500,9,0)</f>
        <v>424.17</v>
      </c>
      <c r="AG355" s="2">
        <f>VLOOKUP(D355,'2021.07'!$D$2:$M$435,7,0)</f>
        <v>26.74</v>
      </c>
      <c r="AH355" s="2">
        <f t="shared" si="209"/>
        <v>0</v>
      </c>
      <c r="AJ355" s="2" t="str">
        <f>VLOOKUP(D355,[9]Sheet1!$C$1:$H$500,6,0)</f>
        <v>正常应缴</v>
      </c>
    </row>
    <row r="356" s="2" customFormat="1" ht="20" customHeight="1" spans="1:36">
      <c r="A356" s="38">
        <f t="shared" si="195"/>
        <v>353</v>
      </c>
      <c r="B356" s="41"/>
      <c r="C356" s="49" t="s">
        <v>606</v>
      </c>
      <c r="D356" s="11" t="s">
        <v>607</v>
      </c>
      <c r="E356" s="12">
        <v>3245.4</v>
      </c>
      <c r="F356" s="11" t="s">
        <v>758</v>
      </c>
      <c r="G356" s="11">
        <v>2837</v>
      </c>
      <c r="H356" s="13">
        <v>5228.42</v>
      </c>
      <c r="I356" s="12">
        <f t="shared" si="184"/>
        <v>58.42</v>
      </c>
      <c r="J356" s="12">
        <f>VLOOKUP(C356,[10]补收!$G$2454:$H$2869,2,0)</f>
        <v>58.96</v>
      </c>
      <c r="K356" s="11">
        <f t="shared" si="196"/>
        <v>453.792</v>
      </c>
      <c r="L356" s="11">
        <f t="shared" si="197"/>
        <v>19.859</v>
      </c>
      <c r="M356" s="13">
        <f t="shared" si="198"/>
        <v>444.42</v>
      </c>
      <c r="N356" s="13"/>
      <c r="O356" s="13">
        <f t="shared" si="199"/>
        <v>1035.451</v>
      </c>
      <c r="P356" s="11">
        <v>0</v>
      </c>
      <c r="Q356" s="11">
        <f t="shared" si="200"/>
        <v>226.9</v>
      </c>
      <c r="R356" s="11">
        <f t="shared" si="201"/>
        <v>8.51</v>
      </c>
      <c r="S356" s="13">
        <f t="shared" si="202"/>
        <v>104.57</v>
      </c>
      <c r="T356" s="13"/>
      <c r="U356" s="11">
        <f t="shared" si="203"/>
        <v>339.98</v>
      </c>
      <c r="V356" s="11">
        <f t="shared" si="204"/>
        <v>1375.431</v>
      </c>
      <c r="W356" s="11"/>
      <c r="Z356" s="2">
        <f t="shared" si="205"/>
        <v>453.792</v>
      </c>
      <c r="AA356" s="2">
        <f t="shared" si="206"/>
        <v>0</v>
      </c>
      <c r="AB356" s="2">
        <f t="shared" si="207"/>
        <v>226.9</v>
      </c>
      <c r="AC356" s="35" t="str">
        <f>VLOOKUP(C356,[7]export!$B$1:$I$388,8,0)</f>
        <v>226.9</v>
      </c>
      <c r="AD356" s="2">
        <f>VLOOKUP(C356,[8]Sheet1!$B$1:$K$500,9,0)</f>
        <v>8.51</v>
      </c>
      <c r="AE356" s="2">
        <f t="shared" si="208"/>
        <v>0</v>
      </c>
      <c r="AF356" s="2">
        <f>VLOOKUP(C356,'2021.06'!$C$2:$M$500,9,0)</f>
        <v>424.17</v>
      </c>
      <c r="AG356" s="2">
        <f>VLOOKUP(D356,'2021.07'!$D$2:$M$435,7,0)</f>
        <v>19.859</v>
      </c>
      <c r="AH356" s="2">
        <f t="shared" si="209"/>
        <v>0</v>
      </c>
      <c r="AJ356" s="2" t="str">
        <f>VLOOKUP(D356,[9]Sheet1!$C$1:$H$500,6,0)</f>
        <v>正常应缴</v>
      </c>
    </row>
    <row r="357" s="2" customFormat="1" ht="20" customHeight="1" spans="1:36">
      <c r="A357" s="38">
        <f t="shared" si="195"/>
        <v>354</v>
      </c>
      <c r="B357" s="41"/>
      <c r="C357" s="49" t="s">
        <v>608</v>
      </c>
      <c r="D357" s="11" t="s">
        <v>609</v>
      </c>
      <c r="E357" s="12">
        <v>3245.4</v>
      </c>
      <c r="F357" s="11" t="s">
        <v>758</v>
      </c>
      <c r="G357" s="11">
        <v>2837</v>
      </c>
      <c r="H357" s="13">
        <v>5228.42</v>
      </c>
      <c r="I357" s="12">
        <f t="shared" si="184"/>
        <v>58.42</v>
      </c>
      <c r="J357" s="12">
        <f>VLOOKUP(C357,[10]补收!$G$2454:$H$2869,2,0)</f>
        <v>58.96</v>
      </c>
      <c r="K357" s="11">
        <f t="shared" si="196"/>
        <v>453.792</v>
      </c>
      <c r="L357" s="11">
        <f t="shared" si="197"/>
        <v>19.859</v>
      </c>
      <c r="M357" s="13">
        <f t="shared" si="198"/>
        <v>444.42</v>
      </c>
      <c r="N357" s="13"/>
      <c r="O357" s="13">
        <f t="shared" si="199"/>
        <v>1035.451</v>
      </c>
      <c r="P357" s="11">
        <v>0</v>
      </c>
      <c r="Q357" s="11">
        <f t="shared" si="200"/>
        <v>226.9</v>
      </c>
      <c r="R357" s="11">
        <f t="shared" si="201"/>
        <v>8.51</v>
      </c>
      <c r="S357" s="13">
        <f t="shared" si="202"/>
        <v>104.57</v>
      </c>
      <c r="T357" s="13"/>
      <c r="U357" s="11">
        <f t="shared" si="203"/>
        <v>339.98</v>
      </c>
      <c r="V357" s="11">
        <f t="shared" si="204"/>
        <v>1375.431</v>
      </c>
      <c r="W357" s="11"/>
      <c r="Z357" s="2">
        <f t="shared" si="205"/>
        <v>453.792</v>
      </c>
      <c r="AA357" s="2">
        <f t="shared" si="206"/>
        <v>0</v>
      </c>
      <c r="AB357" s="2">
        <f t="shared" si="207"/>
        <v>226.9</v>
      </c>
      <c r="AC357" s="35" t="str">
        <f>VLOOKUP(C357,[7]export!$B$1:$I$388,8,0)</f>
        <v>226.9</v>
      </c>
      <c r="AD357" s="2">
        <f>VLOOKUP(C357,[8]Sheet1!$B$1:$K$500,9,0)</f>
        <v>8.51</v>
      </c>
      <c r="AE357" s="2">
        <f t="shared" si="208"/>
        <v>0</v>
      </c>
      <c r="AF357" s="2">
        <f>VLOOKUP(C357,'2021.06'!$C$2:$M$500,9,0)</f>
        <v>424.17</v>
      </c>
      <c r="AG357" s="2">
        <f>VLOOKUP(D357,'2021.07'!$D$2:$M$435,7,0)</f>
        <v>19.859</v>
      </c>
      <c r="AH357" s="2">
        <f t="shared" si="209"/>
        <v>0</v>
      </c>
      <c r="AJ357" s="2" t="str">
        <f>VLOOKUP(D357,[9]Sheet1!$C$1:$H$500,6,0)</f>
        <v>正常应缴</v>
      </c>
    </row>
    <row r="358" s="2" customFormat="1" ht="20" customHeight="1" spans="1:36">
      <c r="A358" s="38">
        <f t="shared" si="195"/>
        <v>355</v>
      </c>
      <c r="B358" s="41"/>
      <c r="C358" s="49" t="s">
        <v>610</v>
      </c>
      <c r="D358" s="11" t="s">
        <v>611</v>
      </c>
      <c r="E358" s="12">
        <v>3245.4</v>
      </c>
      <c r="F358" s="11" t="s">
        <v>758</v>
      </c>
      <c r="G358" s="11">
        <v>2837</v>
      </c>
      <c r="H358" s="13">
        <v>5228.42</v>
      </c>
      <c r="I358" s="12">
        <f t="shared" si="184"/>
        <v>58.42</v>
      </c>
      <c r="J358" s="12">
        <f>VLOOKUP(C358,[10]补收!$G$2454:$H$2869,2,0)</f>
        <v>58.96</v>
      </c>
      <c r="K358" s="11">
        <f t="shared" si="196"/>
        <v>453.792</v>
      </c>
      <c r="L358" s="11">
        <f t="shared" si="197"/>
        <v>19.859</v>
      </c>
      <c r="M358" s="13">
        <f t="shared" si="198"/>
        <v>444.42</v>
      </c>
      <c r="N358" s="13"/>
      <c r="O358" s="13">
        <f t="shared" si="199"/>
        <v>1035.451</v>
      </c>
      <c r="P358" s="11">
        <v>0</v>
      </c>
      <c r="Q358" s="11">
        <f t="shared" si="200"/>
        <v>226.9</v>
      </c>
      <c r="R358" s="11">
        <f t="shared" si="201"/>
        <v>8.51</v>
      </c>
      <c r="S358" s="13">
        <f t="shared" si="202"/>
        <v>104.57</v>
      </c>
      <c r="T358" s="13"/>
      <c r="U358" s="11">
        <f t="shared" si="203"/>
        <v>339.98</v>
      </c>
      <c r="V358" s="11">
        <f t="shared" si="204"/>
        <v>1375.431</v>
      </c>
      <c r="W358" s="11"/>
      <c r="Z358" s="2">
        <f t="shared" si="205"/>
        <v>453.792</v>
      </c>
      <c r="AA358" s="2">
        <f t="shared" si="206"/>
        <v>0</v>
      </c>
      <c r="AB358" s="2">
        <f t="shared" si="207"/>
        <v>226.9</v>
      </c>
      <c r="AC358" s="35" t="str">
        <f>VLOOKUP(C358,[7]export!$B$1:$I$388,8,0)</f>
        <v>226.9</v>
      </c>
      <c r="AD358" s="2">
        <f>VLOOKUP(C358,[8]Sheet1!$B$1:$K$500,9,0)</f>
        <v>8.51</v>
      </c>
      <c r="AE358" s="2">
        <f t="shared" si="208"/>
        <v>0</v>
      </c>
      <c r="AF358" s="2">
        <f>VLOOKUP(C358,'2021.06'!$C$2:$M$500,9,0)</f>
        <v>424.17</v>
      </c>
      <c r="AG358" s="2">
        <f>VLOOKUP(D358,'2021.07'!$D$2:$M$435,7,0)</f>
        <v>19.859</v>
      </c>
      <c r="AH358" s="2">
        <f t="shared" si="209"/>
        <v>0</v>
      </c>
      <c r="AJ358" s="2" t="str">
        <f>VLOOKUP(D358,[9]Sheet1!$C$1:$H$500,6,0)</f>
        <v>正常应缴</v>
      </c>
    </row>
    <row r="359" s="2" customFormat="1" ht="20" customHeight="1" spans="1:36">
      <c r="A359" s="38">
        <f t="shared" si="195"/>
        <v>356</v>
      </c>
      <c r="B359" s="41"/>
      <c r="C359" s="49" t="s">
        <v>612</v>
      </c>
      <c r="D359" s="11" t="s">
        <v>613</v>
      </c>
      <c r="E359" s="12">
        <v>3245.4</v>
      </c>
      <c r="F359" s="11" t="s">
        <v>758</v>
      </c>
      <c r="G359" s="11">
        <v>2837</v>
      </c>
      <c r="H359" s="13">
        <v>5228.42</v>
      </c>
      <c r="I359" s="12">
        <f t="shared" si="184"/>
        <v>58.42</v>
      </c>
      <c r="J359" s="12">
        <f>VLOOKUP(C359,[10]补收!$G$2454:$H$2869,2,0)</f>
        <v>58.96</v>
      </c>
      <c r="K359" s="11">
        <f t="shared" si="196"/>
        <v>453.792</v>
      </c>
      <c r="L359" s="11">
        <f t="shared" si="197"/>
        <v>19.859</v>
      </c>
      <c r="M359" s="13">
        <f t="shared" si="198"/>
        <v>444.42</v>
      </c>
      <c r="N359" s="13"/>
      <c r="O359" s="13">
        <f t="shared" si="199"/>
        <v>1035.451</v>
      </c>
      <c r="P359" s="11">
        <v>0</v>
      </c>
      <c r="Q359" s="11">
        <f t="shared" si="200"/>
        <v>226.9</v>
      </c>
      <c r="R359" s="11">
        <f t="shared" si="201"/>
        <v>8.51</v>
      </c>
      <c r="S359" s="13">
        <f t="shared" si="202"/>
        <v>104.57</v>
      </c>
      <c r="T359" s="13"/>
      <c r="U359" s="11">
        <f t="shared" si="203"/>
        <v>339.98</v>
      </c>
      <c r="V359" s="11">
        <f t="shared" si="204"/>
        <v>1375.431</v>
      </c>
      <c r="W359" s="11"/>
      <c r="Z359" s="2">
        <f t="shared" si="205"/>
        <v>453.792</v>
      </c>
      <c r="AA359" s="2">
        <f t="shared" si="206"/>
        <v>0</v>
      </c>
      <c r="AB359" s="2">
        <f t="shared" si="207"/>
        <v>226.9</v>
      </c>
      <c r="AC359" s="35" t="str">
        <f>VLOOKUP(C359,[7]export!$B$1:$I$388,8,0)</f>
        <v>226.9</v>
      </c>
      <c r="AD359" s="2">
        <f>VLOOKUP(C359,[8]Sheet1!$B$1:$K$500,9,0)</f>
        <v>8.51</v>
      </c>
      <c r="AE359" s="2">
        <f t="shared" si="208"/>
        <v>0</v>
      </c>
      <c r="AF359" s="2">
        <f>VLOOKUP(C359,'2021.06'!$C$2:$M$500,9,0)</f>
        <v>424.17</v>
      </c>
      <c r="AG359" s="2">
        <f>VLOOKUP(D359,'2021.07'!$D$2:$M$435,7,0)</f>
        <v>19.859</v>
      </c>
      <c r="AH359" s="2">
        <f t="shared" si="209"/>
        <v>0</v>
      </c>
      <c r="AJ359" s="2" t="str">
        <f>VLOOKUP(D359,[9]Sheet1!$C$1:$H$500,6,0)</f>
        <v>正常应缴</v>
      </c>
    </row>
    <row r="360" s="2" customFormat="1" ht="20" customHeight="1" spans="1:36">
      <c r="A360" s="38">
        <f t="shared" si="195"/>
        <v>357</v>
      </c>
      <c r="B360" s="41"/>
      <c r="C360" s="49" t="s">
        <v>614</v>
      </c>
      <c r="D360" s="11" t="s">
        <v>615</v>
      </c>
      <c r="E360" s="12">
        <v>3245.4</v>
      </c>
      <c r="F360" s="11" t="s">
        <v>758</v>
      </c>
      <c r="G360" s="11">
        <v>2837</v>
      </c>
      <c r="H360" s="13">
        <v>5228.42</v>
      </c>
      <c r="I360" s="12">
        <f t="shared" si="184"/>
        <v>58.42</v>
      </c>
      <c r="J360" s="12">
        <f>VLOOKUP(C360,[10]补收!$G$2454:$H$2869,2,0)</f>
        <v>58.96</v>
      </c>
      <c r="K360" s="11">
        <f t="shared" si="196"/>
        <v>453.792</v>
      </c>
      <c r="L360" s="11">
        <f t="shared" si="197"/>
        <v>19.859</v>
      </c>
      <c r="M360" s="13">
        <f t="shared" si="198"/>
        <v>444.42</v>
      </c>
      <c r="N360" s="13"/>
      <c r="O360" s="13">
        <f t="shared" si="199"/>
        <v>1035.451</v>
      </c>
      <c r="P360" s="11">
        <v>0</v>
      </c>
      <c r="Q360" s="11">
        <f t="shared" si="200"/>
        <v>226.9</v>
      </c>
      <c r="R360" s="11">
        <f t="shared" si="201"/>
        <v>8.51</v>
      </c>
      <c r="S360" s="13">
        <f t="shared" si="202"/>
        <v>104.57</v>
      </c>
      <c r="T360" s="13"/>
      <c r="U360" s="11">
        <f t="shared" si="203"/>
        <v>339.98</v>
      </c>
      <c r="V360" s="11">
        <f t="shared" si="204"/>
        <v>1375.431</v>
      </c>
      <c r="W360" s="11"/>
      <c r="Z360" s="2">
        <f t="shared" si="205"/>
        <v>453.792</v>
      </c>
      <c r="AA360" s="2">
        <f t="shared" si="206"/>
        <v>0</v>
      </c>
      <c r="AB360" s="2">
        <f t="shared" si="207"/>
        <v>226.9</v>
      </c>
      <c r="AC360" s="35" t="str">
        <f>VLOOKUP(C360,[7]export!$B$1:$I$388,8,0)</f>
        <v>226.9</v>
      </c>
      <c r="AD360" s="2">
        <f>VLOOKUP(C360,[8]Sheet1!$B$1:$K$500,9,0)</f>
        <v>8.51</v>
      </c>
      <c r="AE360" s="2">
        <f t="shared" si="208"/>
        <v>0</v>
      </c>
      <c r="AF360" s="2">
        <f>VLOOKUP(C360,'2021.06'!$C$2:$M$500,9,0)</f>
        <v>424.17</v>
      </c>
      <c r="AG360" s="2">
        <f>VLOOKUP(D360,'2021.07'!$D$2:$M$435,7,0)</f>
        <v>19.859</v>
      </c>
      <c r="AH360" s="2">
        <f t="shared" si="209"/>
        <v>0</v>
      </c>
      <c r="AJ360" s="2" t="str">
        <f>VLOOKUP(D360,[9]Sheet1!$C$1:$H$500,6,0)</f>
        <v>正常应缴</v>
      </c>
    </row>
    <row r="361" s="2" customFormat="1" ht="20" customHeight="1" spans="1:36">
      <c r="A361" s="38">
        <f t="shared" si="195"/>
        <v>358</v>
      </c>
      <c r="B361" s="41"/>
      <c r="C361" s="49" t="s">
        <v>616</v>
      </c>
      <c r="D361" s="213" t="s">
        <v>617</v>
      </c>
      <c r="E361" s="12">
        <v>3245.4</v>
      </c>
      <c r="F361" s="11" t="s">
        <v>758</v>
      </c>
      <c r="G361" s="11">
        <v>2837</v>
      </c>
      <c r="H361" s="13">
        <v>5228.42</v>
      </c>
      <c r="I361" s="12">
        <f t="shared" si="184"/>
        <v>58.42</v>
      </c>
      <c r="J361" s="12">
        <f>VLOOKUP(C361,[10]补收!$G$2454:$H$2869,2,0)</f>
        <v>58.96</v>
      </c>
      <c r="K361" s="11">
        <f t="shared" si="196"/>
        <v>453.792</v>
      </c>
      <c r="L361" s="11">
        <f t="shared" si="197"/>
        <v>19.859</v>
      </c>
      <c r="M361" s="13">
        <f t="shared" si="198"/>
        <v>444.42</v>
      </c>
      <c r="N361" s="13"/>
      <c r="O361" s="13">
        <f t="shared" si="199"/>
        <v>1035.451</v>
      </c>
      <c r="P361" s="11">
        <v>0</v>
      </c>
      <c r="Q361" s="11">
        <f t="shared" si="200"/>
        <v>226.9</v>
      </c>
      <c r="R361" s="11">
        <f t="shared" si="201"/>
        <v>8.51</v>
      </c>
      <c r="S361" s="13">
        <f t="shared" si="202"/>
        <v>104.57</v>
      </c>
      <c r="T361" s="13"/>
      <c r="U361" s="11">
        <f t="shared" si="203"/>
        <v>339.98</v>
      </c>
      <c r="V361" s="11">
        <f t="shared" si="204"/>
        <v>1375.431</v>
      </c>
      <c r="W361" s="11"/>
      <c r="Z361" s="2">
        <f t="shared" si="205"/>
        <v>453.792</v>
      </c>
      <c r="AA361" s="2">
        <f t="shared" si="206"/>
        <v>0</v>
      </c>
      <c r="AB361" s="2">
        <f t="shared" si="207"/>
        <v>226.9</v>
      </c>
      <c r="AC361" s="35" t="str">
        <f>VLOOKUP(C361,[7]export!$B$1:$I$388,8,0)</f>
        <v>226.9</v>
      </c>
      <c r="AD361" s="2">
        <f>VLOOKUP(C361,[8]Sheet1!$B$1:$K$500,9,0)</f>
        <v>8.51</v>
      </c>
      <c r="AE361" s="2">
        <f t="shared" si="208"/>
        <v>0</v>
      </c>
      <c r="AF361" s="2">
        <f>VLOOKUP(C361,'2021.06'!$C$2:$M$500,9,0)</f>
        <v>424.17</v>
      </c>
      <c r="AG361" s="2">
        <f>VLOOKUP(D361,'2021.07'!$D$2:$M$435,7,0)</f>
        <v>19.859</v>
      </c>
      <c r="AH361" s="2">
        <f t="shared" si="209"/>
        <v>0</v>
      </c>
      <c r="AJ361" s="2" t="str">
        <f>VLOOKUP(D361,[9]Sheet1!$C$1:$H$500,6,0)</f>
        <v>正常应缴</v>
      </c>
    </row>
    <row r="362" s="2" customFormat="1" ht="20" customHeight="1" spans="1:36">
      <c r="A362" s="38">
        <f t="shared" si="195"/>
        <v>359</v>
      </c>
      <c r="B362" s="41"/>
      <c r="C362" s="49" t="s">
        <v>622</v>
      </c>
      <c r="D362" s="11" t="s">
        <v>623</v>
      </c>
      <c r="E362" s="12">
        <v>3245.4</v>
      </c>
      <c r="F362" s="11" t="s">
        <v>758</v>
      </c>
      <c r="G362" s="11">
        <v>2837</v>
      </c>
      <c r="H362" s="13">
        <v>5228.42</v>
      </c>
      <c r="I362" s="12">
        <f t="shared" si="184"/>
        <v>58.42</v>
      </c>
      <c r="J362" s="12">
        <f>VLOOKUP(C362,[10]补收!$G$2454:$H$2869,2,0)</f>
        <v>58.96</v>
      </c>
      <c r="K362" s="11">
        <f t="shared" si="196"/>
        <v>453.792</v>
      </c>
      <c r="L362" s="11">
        <f t="shared" si="197"/>
        <v>19.859</v>
      </c>
      <c r="M362" s="13">
        <f t="shared" si="198"/>
        <v>444.42</v>
      </c>
      <c r="N362" s="13"/>
      <c r="O362" s="13">
        <f t="shared" si="199"/>
        <v>1035.451</v>
      </c>
      <c r="P362" s="11">
        <v>0</v>
      </c>
      <c r="Q362" s="11">
        <f t="shared" si="200"/>
        <v>226.9</v>
      </c>
      <c r="R362" s="11">
        <f t="shared" si="201"/>
        <v>8.51</v>
      </c>
      <c r="S362" s="13">
        <f t="shared" si="202"/>
        <v>104.57</v>
      </c>
      <c r="T362" s="13"/>
      <c r="U362" s="11">
        <f t="shared" si="203"/>
        <v>339.98</v>
      </c>
      <c r="V362" s="11">
        <f t="shared" si="204"/>
        <v>1375.431</v>
      </c>
      <c r="W362" s="11"/>
      <c r="Z362" s="2">
        <f t="shared" si="205"/>
        <v>453.792</v>
      </c>
      <c r="AA362" s="2">
        <f t="shared" si="206"/>
        <v>0</v>
      </c>
      <c r="AB362" s="2">
        <f t="shared" si="207"/>
        <v>226.9</v>
      </c>
      <c r="AC362" s="35" t="str">
        <f>VLOOKUP(C362,[7]export!$B$1:$I$388,8,0)</f>
        <v>226.9</v>
      </c>
      <c r="AD362" s="2">
        <f>VLOOKUP(C362,[8]Sheet1!$B$1:$K$500,9,0)</f>
        <v>8.51</v>
      </c>
      <c r="AE362" s="2">
        <f t="shared" si="208"/>
        <v>0</v>
      </c>
      <c r="AF362" s="2">
        <f>VLOOKUP(C362,'2021.06'!$C$2:$M$500,9,0)</f>
        <v>424.17</v>
      </c>
      <c r="AG362" s="2">
        <f>VLOOKUP(D362,'2021.07'!$D$2:$M$435,7,0)</f>
        <v>19.859</v>
      </c>
      <c r="AH362" s="2">
        <f t="shared" si="209"/>
        <v>0</v>
      </c>
      <c r="AJ362" s="2" t="str">
        <f>VLOOKUP(D362,[9]Sheet1!$C$1:$H$500,6,0)</f>
        <v>正常应缴</v>
      </c>
    </row>
    <row r="363" s="2" customFormat="1" ht="20" customHeight="1" spans="1:36">
      <c r="A363" s="38">
        <f t="shared" si="195"/>
        <v>360</v>
      </c>
      <c r="B363" s="41"/>
      <c r="C363" s="49" t="s">
        <v>624</v>
      </c>
      <c r="D363" s="11" t="s">
        <v>625</v>
      </c>
      <c r="E363" s="12">
        <v>3245.4</v>
      </c>
      <c r="F363" s="11" t="s">
        <v>758</v>
      </c>
      <c r="G363" s="11">
        <v>2837</v>
      </c>
      <c r="H363" s="13">
        <v>5228.42</v>
      </c>
      <c r="I363" s="12">
        <f t="shared" si="184"/>
        <v>58.42</v>
      </c>
      <c r="J363" s="12">
        <f>VLOOKUP(C363,[10]补收!$G$2454:$H$2869,2,0)</f>
        <v>58.96</v>
      </c>
      <c r="K363" s="11">
        <f t="shared" si="196"/>
        <v>453.792</v>
      </c>
      <c r="L363" s="11">
        <f t="shared" si="197"/>
        <v>19.859</v>
      </c>
      <c r="M363" s="13">
        <f t="shared" si="198"/>
        <v>444.42</v>
      </c>
      <c r="N363" s="13"/>
      <c r="O363" s="13">
        <f t="shared" si="199"/>
        <v>1035.451</v>
      </c>
      <c r="P363" s="11">
        <v>0</v>
      </c>
      <c r="Q363" s="11">
        <f t="shared" si="200"/>
        <v>226.9</v>
      </c>
      <c r="R363" s="11">
        <f t="shared" si="201"/>
        <v>8.51</v>
      </c>
      <c r="S363" s="13">
        <f t="shared" si="202"/>
        <v>104.57</v>
      </c>
      <c r="T363" s="13"/>
      <c r="U363" s="11">
        <f t="shared" si="203"/>
        <v>339.98</v>
      </c>
      <c r="V363" s="11">
        <f t="shared" si="204"/>
        <v>1375.431</v>
      </c>
      <c r="W363" s="11"/>
      <c r="Z363" s="2">
        <f t="shared" si="205"/>
        <v>453.792</v>
      </c>
      <c r="AA363" s="2">
        <f t="shared" si="206"/>
        <v>0</v>
      </c>
      <c r="AB363" s="2">
        <f t="shared" si="207"/>
        <v>226.9</v>
      </c>
      <c r="AC363" s="35" t="str">
        <f>VLOOKUP(C363,[7]export!$B$1:$I$388,8,0)</f>
        <v>226.9</v>
      </c>
      <c r="AD363" s="2">
        <f>VLOOKUP(C363,[8]Sheet1!$B$1:$K$500,9,0)</f>
        <v>8.51</v>
      </c>
      <c r="AE363" s="2">
        <f t="shared" si="208"/>
        <v>0</v>
      </c>
      <c r="AF363" s="2">
        <f>VLOOKUP(C363,'2021.06'!$C$2:$M$500,9,0)</f>
        <v>424.17</v>
      </c>
      <c r="AG363" s="2">
        <f>VLOOKUP(D363,'2021.07'!$D$2:$M$435,7,0)</f>
        <v>19.859</v>
      </c>
      <c r="AH363" s="2">
        <f t="shared" si="209"/>
        <v>0</v>
      </c>
      <c r="AJ363" s="2" t="str">
        <f>VLOOKUP(D363,[9]Sheet1!$C$1:$H$500,6,0)</f>
        <v>正常应缴</v>
      </c>
    </row>
    <row r="364" s="2" customFormat="1" ht="20" customHeight="1" spans="1:36">
      <c r="A364" s="38">
        <f t="shared" si="195"/>
        <v>361</v>
      </c>
      <c r="B364" s="41"/>
      <c r="C364" s="49" t="s">
        <v>626</v>
      </c>
      <c r="D364" s="11" t="s">
        <v>627</v>
      </c>
      <c r="E364" s="12">
        <v>3245.4</v>
      </c>
      <c r="F364" s="11" t="s">
        <v>758</v>
      </c>
      <c r="G364" s="11">
        <v>2837</v>
      </c>
      <c r="H364" s="13">
        <v>5228.42</v>
      </c>
      <c r="I364" s="12">
        <f t="shared" si="184"/>
        <v>58.42</v>
      </c>
      <c r="J364" s="12">
        <f>VLOOKUP(C364,[10]补收!$G$2454:$H$2869,2,0)</f>
        <v>58.96</v>
      </c>
      <c r="K364" s="11">
        <f t="shared" si="196"/>
        <v>453.792</v>
      </c>
      <c r="L364" s="11">
        <f t="shared" si="197"/>
        <v>19.859</v>
      </c>
      <c r="M364" s="13">
        <f t="shared" si="198"/>
        <v>444.42</v>
      </c>
      <c r="N364" s="13"/>
      <c r="O364" s="13">
        <f t="shared" si="199"/>
        <v>1035.451</v>
      </c>
      <c r="P364" s="11">
        <v>0</v>
      </c>
      <c r="Q364" s="11">
        <f t="shared" si="200"/>
        <v>226.9</v>
      </c>
      <c r="R364" s="11">
        <f t="shared" si="201"/>
        <v>8.51</v>
      </c>
      <c r="S364" s="13">
        <f t="shared" si="202"/>
        <v>104.57</v>
      </c>
      <c r="T364" s="13"/>
      <c r="U364" s="11">
        <f t="shared" si="203"/>
        <v>339.98</v>
      </c>
      <c r="V364" s="11">
        <f t="shared" si="204"/>
        <v>1375.431</v>
      </c>
      <c r="W364" s="11"/>
      <c r="Z364" s="2">
        <f t="shared" si="205"/>
        <v>453.792</v>
      </c>
      <c r="AA364" s="2">
        <f t="shared" si="206"/>
        <v>0</v>
      </c>
      <c r="AB364" s="2">
        <f t="shared" si="207"/>
        <v>226.9</v>
      </c>
      <c r="AC364" s="35" t="str">
        <f>VLOOKUP(C364,[7]export!$B$1:$I$388,8,0)</f>
        <v>226.9</v>
      </c>
      <c r="AD364" s="2">
        <f>VLOOKUP(C364,[8]Sheet1!$B$1:$K$500,9,0)</f>
        <v>8.51</v>
      </c>
      <c r="AE364" s="2">
        <f t="shared" si="208"/>
        <v>0</v>
      </c>
      <c r="AF364" s="2">
        <f>VLOOKUP(C364,'2021.06'!$C$2:$M$500,9,0)</f>
        <v>424.17</v>
      </c>
      <c r="AG364" s="2">
        <f>VLOOKUP(D364,'2021.07'!$D$2:$M$435,7,0)</f>
        <v>19.859</v>
      </c>
      <c r="AH364" s="2">
        <f t="shared" si="209"/>
        <v>0</v>
      </c>
      <c r="AJ364" s="2" t="str">
        <f>VLOOKUP(D364,[9]Sheet1!$C$1:$H$500,6,0)</f>
        <v>正常应缴</v>
      </c>
    </row>
    <row r="365" s="2" customFormat="1" ht="20" customHeight="1" spans="1:36">
      <c r="A365" s="38">
        <f t="shared" si="195"/>
        <v>362</v>
      </c>
      <c r="B365" s="41"/>
      <c r="C365" s="49" t="s">
        <v>628</v>
      </c>
      <c r="D365" s="11" t="s">
        <v>629</v>
      </c>
      <c r="E365" s="12">
        <v>3245.4</v>
      </c>
      <c r="F365" s="11" t="s">
        <v>758</v>
      </c>
      <c r="G365" s="11">
        <v>2837</v>
      </c>
      <c r="H365" s="13">
        <v>5228.42</v>
      </c>
      <c r="I365" s="12">
        <f t="shared" si="184"/>
        <v>58.42</v>
      </c>
      <c r="J365" s="12">
        <f>VLOOKUP(C365,[10]补收!$G$2454:$H$2869,2,0)</f>
        <v>58.96</v>
      </c>
      <c r="K365" s="11">
        <f t="shared" si="196"/>
        <v>453.792</v>
      </c>
      <c r="L365" s="11">
        <f t="shared" si="197"/>
        <v>19.859</v>
      </c>
      <c r="M365" s="13">
        <f t="shared" si="198"/>
        <v>444.42</v>
      </c>
      <c r="N365" s="13"/>
      <c r="O365" s="13">
        <f t="shared" si="199"/>
        <v>1035.451</v>
      </c>
      <c r="P365" s="11">
        <v>0</v>
      </c>
      <c r="Q365" s="11">
        <f t="shared" si="200"/>
        <v>226.9</v>
      </c>
      <c r="R365" s="11">
        <f t="shared" si="201"/>
        <v>8.51</v>
      </c>
      <c r="S365" s="13">
        <f t="shared" si="202"/>
        <v>104.57</v>
      </c>
      <c r="T365" s="13"/>
      <c r="U365" s="11">
        <f t="shared" si="203"/>
        <v>339.98</v>
      </c>
      <c r="V365" s="11">
        <f t="shared" si="204"/>
        <v>1375.431</v>
      </c>
      <c r="W365" s="11"/>
      <c r="Z365" s="2">
        <f t="shared" si="205"/>
        <v>453.792</v>
      </c>
      <c r="AA365" s="2">
        <f t="shared" si="206"/>
        <v>0</v>
      </c>
      <c r="AB365" s="2">
        <f t="shared" si="207"/>
        <v>226.9</v>
      </c>
      <c r="AC365" s="35" t="str">
        <f>VLOOKUP(C365,[7]export!$B$1:$I$388,8,0)</f>
        <v>226.9</v>
      </c>
      <c r="AD365" s="2">
        <f>VLOOKUP(C365,[8]Sheet1!$B$1:$K$500,9,0)</f>
        <v>8.51</v>
      </c>
      <c r="AE365" s="2">
        <f t="shared" si="208"/>
        <v>0</v>
      </c>
      <c r="AF365" s="2">
        <f>VLOOKUP(C365,'2021.06'!$C$2:$M$500,9,0)</f>
        <v>424.17</v>
      </c>
      <c r="AG365" s="2">
        <f>VLOOKUP(D365,'2021.07'!$D$2:$M$435,7,0)</f>
        <v>19.859</v>
      </c>
      <c r="AH365" s="2">
        <f t="shared" si="209"/>
        <v>0</v>
      </c>
      <c r="AJ365" s="2" t="str">
        <f>VLOOKUP(D365,[9]Sheet1!$C$1:$H$500,6,0)</f>
        <v>正常应缴</v>
      </c>
    </row>
    <row r="366" s="2" customFormat="1" ht="20" customHeight="1" spans="1:36">
      <c r="A366" s="38">
        <f t="shared" si="195"/>
        <v>363</v>
      </c>
      <c r="B366" s="41"/>
      <c r="C366" s="49" t="s">
        <v>630</v>
      </c>
      <c r="D366" s="11" t="s">
        <v>631</v>
      </c>
      <c r="E366" s="12">
        <v>3245.4</v>
      </c>
      <c r="F366" s="11" t="s">
        <v>758</v>
      </c>
      <c r="G366" s="11">
        <v>2837</v>
      </c>
      <c r="H366" s="13">
        <v>5228.42</v>
      </c>
      <c r="I366" s="12">
        <f t="shared" si="184"/>
        <v>58.42</v>
      </c>
      <c r="J366" s="12">
        <f>VLOOKUP(C366,[10]补收!$G$2454:$H$2869,2,0)</f>
        <v>58.96</v>
      </c>
      <c r="K366" s="11">
        <f t="shared" si="196"/>
        <v>453.792</v>
      </c>
      <c r="L366" s="11">
        <f t="shared" si="197"/>
        <v>19.859</v>
      </c>
      <c r="M366" s="13">
        <f t="shared" si="198"/>
        <v>444.42</v>
      </c>
      <c r="N366" s="13"/>
      <c r="O366" s="13">
        <f t="shared" si="199"/>
        <v>1035.451</v>
      </c>
      <c r="P366" s="11">
        <v>0</v>
      </c>
      <c r="Q366" s="11">
        <f t="shared" si="200"/>
        <v>226.9</v>
      </c>
      <c r="R366" s="11">
        <f t="shared" si="201"/>
        <v>8.51</v>
      </c>
      <c r="S366" s="13">
        <f t="shared" si="202"/>
        <v>104.57</v>
      </c>
      <c r="T366" s="13"/>
      <c r="U366" s="11">
        <f t="shared" si="203"/>
        <v>339.98</v>
      </c>
      <c r="V366" s="11">
        <f t="shared" si="204"/>
        <v>1375.431</v>
      </c>
      <c r="W366" s="11"/>
      <c r="Z366" s="2">
        <f t="shared" si="205"/>
        <v>453.792</v>
      </c>
      <c r="AA366" s="2">
        <f t="shared" si="206"/>
        <v>0</v>
      </c>
      <c r="AB366" s="2">
        <f t="shared" si="207"/>
        <v>226.9</v>
      </c>
      <c r="AC366" s="35" t="str">
        <f>VLOOKUP(C366,[7]export!$B$1:$I$388,8,0)</f>
        <v>226.9</v>
      </c>
      <c r="AD366" s="2">
        <f>VLOOKUP(C366,[8]Sheet1!$B$1:$K$500,9,0)</f>
        <v>8.51</v>
      </c>
      <c r="AE366" s="2">
        <f t="shared" si="208"/>
        <v>0</v>
      </c>
      <c r="AF366" s="2">
        <f>VLOOKUP(C366,'2021.06'!$C$2:$M$500,9,0)</f>
        <v>424.17</v>
      </c>
      <c r="AG366" s="2">
        <f>VLOOKUP(D366,'2021.07'!$D$2:$M$435,7,0)</f>
        <v>19.859</v>
      </c>
      <c r="AH366" s="2">
        <f t="shared" si="209"/>
        <v>0</v>
      </c>
      <c r="AJ366" s="2" t="str">
        <f>VLOOKUP(D366,[9]Sheet1!$C$1:$H$500,6,0)</f>
        <v>正常应缴</v>
      </c>
    </row>
    <row r="367" s="2" customFormat="1" ht="20" customHeight="1" spans="1:36">
      <c r="A367" s="38">
        <f t="shared" si="195"/>
        <v>364</v>
      </c>
      <c r="B367" s="41"/>
      <c r="C367" s="49" t="s">
        <v>636</v>
      </c>
      <c r="D367" s="11" t="s">
        <v>637</v>
      </c>
      <c r="E367" s="12">
        <v>3245.4</v>
      </c>
      <c r="F367" s="11" t="s">
        <v>758</v>
      </c>
      <c r="G367" s="11">
        <v>2837</v>
      </c>
      <c r="H367" s="13">
        <v>5228.42</v>
      </c>
      <c r="I367" s="12">
        <f t="shared" si="184"/>
        <v>58.42</v>
      </c>
      <c r="J367" s="12">
        <f>VLOOKUP(C367,[10]补收!$G$2454:$H$2869,2,0)</f>
        <v>58.96</v>
      </c>
      <c r="K367" s="11">
        <f t="shared" si="196"/>
        <v>453.792</v>
      </c>
      <c r="L367" s="11">
        <f t="shared" si="197"/>
        <v>19.859</v>
      </c>
      <c r="M367" s="13">
        <f t="shared" si="198"/>
        <v>444.42</v>
      </c>
      <c r="N367" s="13"/>
      <c r="O367" s="13">
        <f t="shared" si="199"/>
        <v>1035.451</v>
      </c>
      <c r="P367" s="11">
        <v>0</v>
      </c>
      <c r="Q367" s="11">
        <f t="shared" si="200"/>
        <v>226.9</v>
      </c>
      <c r="R367" s="11">
        <f t="shared" si="201"/>
        <v>8.51</v>
      </c>
      <c r="S367" s="13">
        <f t="shared" si="202"/>
        <v>104.57</v>
      </c>
      <c r="T367" s="13"/>
      <c r="U367" s="11">
        <f t="shared" si="203"/>
        <v>339.98</v>
      </c>
      <c r="V367" s="11">
        <f t="shared" si="204"/>
        <v>1375.431</v>
      </c>
      <c r="W367" s="11"/>
      <c r="Z367" s="2">
        <f t="shared" si="205"/>
        <v>453.792</v>
      </c>
      <c r="AA367" s="2">
        <f t="shared" si="206"/>
        <v>0</v>
      </c>
      <c r="AB367" s="2">
        <f t="shared" si="207"/>
        <v>226.9</v>
      </c>
      <c r="AC367" s="35" t="str">
        <f>VLOOKUP(C367,[7]export!$B$1:$I$388,8,0)</f>
        <v>226.9</v>
      </c>
      <c r="AD367" s="2">
        <f>VLOOKUP(C367,[8]Sheet1!$B$1:$K$500,9,0)</f>
        <v>8.51</v>
      </c>
      <c r="AE367" s="2">
        <f t="shared" si="208"/>
        <v>0</v>
      </c>
      <c r="AF367" s="2">
        <f>VLOOKUP(C367,'2021.06'!$C$2:$M$500,9,0)</f>
        <v>424.17</v>
      </c>
      <c r="AG367" s="2">
        <f>VLOOKUP(D367,'2021.07'!$D$2:$M$435,7,0)</f>
        <v>19.859</v>
      </c>
      <c r="AH367" s="2">
        <f t="shared" si="209"/>
        <v>0</v>
      </c>
      <c r="AJ367" s="2" t="str">
        <f>VLOOKUP(D367,[9]Sheet1!$C$1:$H$500,6,0)</f>
        <v>正常应缴</v>
      </c>
    </row>
    <row r="368" s="2" customFormat="1" ht="20" customHeight="1" spans="1:36">
      <c r="A368" s="38">
        <f t="shared" si="195"/>
        <v>365</v>
      </c>
      <c r="B368" s="41"/>
      <c r="C368" s="49" t="s">
        <v>640</v>
      </c>
      <c r="D368" s="11" t="s">
        <v>641</v>
      </c>
      <c r="E368" s="12">
        <v>3245.4</v>
      </c>
      <c r="F368" s="11" t="s">
        <v>758</v>
      </c>
      <c r="G368" s="11">
        <v>2837</v>
      </c>
      <c r="H368" s="13">
        <v>5228.42</v>
      </c>
      <c r="I368" s="12">
        <f t="shared" si="184"/>
        <v>58.42</v>
      </c>
      <c r="J368" s="12">
        <f>VLOOKUP(C368,[10]补收!$G$2454:$H$2869,2,0)</f>
        <v>58.96</v>
      </c>
      <c r="K368" s="11">
        <f t="shared" si="196"/>
        <v>453.792</v>
      </c>
      <c r="L368" s="11">
        <f t="shared" si="197"/>
        <v>19.859</v>
      </c>
      <c r="M368" s="13">
        <f t="shared" si="198"/>
        <v>444.42</v>
      </c>
      <c r="N368" s="13"/>
      <c r="O368" s="13">
        <f t="shared" si="199"/>
        <v>1035.451</v>
      </c>
      <c r="P368" s="11">
        <v>0</v>
      </c>
      <c r="Q368" s="11">
        <f t="shared" si="200"/>
        <v>226.9</v>
      </c>
      <c r="R368" s="11">
        <f t="shared" si="201"/>
        <v>8.51</v>
      </c>
      <c r="S368" s="13">
        <f t="shared" si="202"/>
        <v>104.57</v>
      </c>
      <c r="T368" s="13"/>
      <c r="U368" s="11">
        <f t="shared" si="203"/>
        <v>339.98</v>
      </c>
      <c r="V368" s="11">
        <f t="shared" si="204"/>
        <v>1375.431</v>
      </c>
      <c r="W368" s="11"/>
      <c r="Z368" s="2">
        <f t="shared" si="205"/>
        <v>453.792</v>
      </c>
      <c r="AA368" s="2">
        <f t="shared" si="206"/>
        <v>0</v>
      </c>
      <c r="AB368" s="2">
        <f t="shared" si="207"/>
        <v>226.9</v>
      </c>
      <c r="AC368" s="35" t="str">
        <f>VLOOKUP(C368,[7]export!$B$1:$I$388,8,0)</f>
        <v>226.9</v>
      </c>
      <c r="AD368" s="2">
        <f>VLOOKUP(C368,[8]Sheet1!$B$1:$K$500,9,0)</f>
        <v>8.51</v>
      </c>
      <c r="AE368" s="2">
        <f t="shared" si="208"/>
        <v>0</v>
      </c>
      <c r="AF368" s="2">
        <f>VLOOKUP(C368,'2021.06'!$C$2:$M$500,9,0)</f>
        <v>424.17</v>
      </c>
      <c r="AG368" s="2">
        <f>VLOOKUP(D368,'2021.07'!$D$2:$M$435,7,0)</f>
        <v>19.859</v>
      </c>
      <c r="AH368" s="2">
        <f t="shared" si="209"/>
        <v>0</v>
      </c>
      <c r="AJ368" s="2" t="str">
        <f>VLOOKUP(D368,[9]Sheet1!$C$1:$H$500,6,0)</f>
        <v>正常应缴</v>
      </c>
    </row>
    <row r="369" s="2" customFormat="1" ht="20" customHeight="1" spans="1:36">
      <c r="A369" s="38">
        <f t="shared" si="195"/>
        <v>366</v>
      </c>
      <c r="B369" s="41"/>
      <c r="C369" s="49" t="s">
        <v>644</v>
      </c>
      <c r="D369" s="11" t="s">
        <v>645</v>
      </c>
      <c r="E369" s="12">
        <v>3245.4</v>
      </c>
      <c r="F369" s="11" t="s">
        <v>758</v>
      </c>
      <c r="G369" s="11">
        <v>2837</v>
      </c>
      <c r="H369" s="13">
        <v>5228.42</v>
      </c>
      <c r="I369" s="12">
        <f t="shared" si="184"/>
        <v>58.42</v>
      </c>
      <c r="J369" s="12">
        <f>VLOOKUP(C369,[10]补收!$G$2454:$H$2869,2,0)</f>
        <v>58.96</v>
      </c>
      <c r="K369" s="11">
        <f t="shared" si="196"/>
        <v>453.792</v>
      </c>
      <c r="L369" s="11">
        <f t="shared" si="197"/>
        <v>19.859</v>
      </c>
      <c r="M369" s="13">
        <f t="shared" si="198"/>
        <v>444.42</v>
      </c>
      <c r="N369" s="13"/>
      <c r="O369" s="13">
        <f t="shared" si="199"/>
        <v>1035.451</v>
      </c>
      <c r="P369" s="11">
        <v>0</v>
      </c>
      <c r="Q369" s="11">
        <f t="shared" si="200"/>
        <v>226.9</v>
      </c>
      <c r="R369" s="11">
        <f t="shared" si="201"/>
        <v>8.51</v>
      </c>
      <c r="S369" s="13">
        <f t="shared" si="202"/>
        <v>104.57</v>
      </c>
      <c r="T369" s="13"/>
      <c r="U369" s="11">
        <f t="shared" si="203"/>
        <v>339.98</v>
      </c>
      <c r="V369" s="11">
        <f t="shared" si="204"/>
        <v>1375.431</v>
      </c>
      <c r="W369" s="11"/>
      <c r="Z369" s="2">
        <f t="shared" si="205"/>
        <v>453.792</v>
      </c>
      <c r="AA369" s="2">
        <f t="shared" si="206"/>
        <v>0</v>
      </c>
      <c r="AB369" s="2">
        <f t="shared" si="207"/>
        <v>226.9</v>
      </c>
      <c r="AC369" s="35" t="str">
        <f>VLOOKUP(C369,[7]export!$B$1:$I$388,8,0)</f>
        <v>226.9</v>
      </c>
      <c r="AD369" s="2">
        <f>VLOOKUP(C369,[8]Sheet1!$B$1:$K$500,9,0)</f>
        <v>8.51</v>
      </c>
      <c r="AE369" s="2">
        <f t="shared" si="208"/>
        <v>0</v>
      </c>
      <c r="AF369" s="2">
        <f>VLOOKUP(C369,'2021.06'!$C$2:$M$500,9,0)</f>
        <v>424.17</v>
      </c>
      <c r="AG369" s="2">
        <f>VLOOKUP(D369,'2021.07'!$D$2:$M$435,7,0)</f>
        <v>19.859</v>
      </c>
      <c r="AH369" s="2">
        <f t="shared" si="209"/>
        <v>0</v>
      </c>
      <c r="AJ369" s="2" t="str">
        <f>VLOOKUP(D369,[9]Sheet1!$C$1:$H$500,6,0)</f>
        <v>正常应缴</v>
      </c>
    </row>
    <row r="370" s="2" customFormat="1" ht="20" customHeight="1" spans="1:36">
      <c r="A370" s="38">
        <f t="shared" si="195"/>
        <v>367</v>
      </c>
      <c r="B370" s="41"/>
      <c r="C370" s="50" t="s">
        <v>646</v>
      </c>
      <c r="D370" s="11" t="s">
        <v>647</v>
      </c>
      <c r="E370" s="12">
        <v>3245.4</v>
      </c>
      <c r="F370" s="11" t="s">
        <v>758</v>
      </c>
      <c r="G370" s="11">
        <v>2837</v>
      </c>
      <c r="H370" s="13">
        <v>5228.42</v>
      </c>
      <c r="I370" s="12">
        <f t="shared" si="184"/>
        <v>58.42</v>
      </c>
      <c r="J370" s="12">
        <f>VLOOKUP(C370,[10]补收!$G$2454:$H$2869,2,0)</f>
        <v>58.96</v>
      </c>
      <c r="K370" s="11">
        <f t="shared" si="196"/>
        <v>453.792</v>
      </c>
      <c r="L370" s="11">
        <f t="shared" si="197"/>
        <v>19.859</v>
      </c>
      <c r="M370" s="13">
        <f t="shared" si="198"/>
        <v>444.42</v>
      </c>
      <c r="N370" s="13"/>
      <c r="O370" s="13">
        <f t="shared" si="199"/>
        <v>1035.451</v>
      </c>
      <c r="P370" s="11">
        <v>0</v>
      </c>
      <c r="Q370" s="11">
        <f t="shared" si="200"/>
        <v>226.9</v>
      </c>
      <c r="R370" s="11">
        <f t="shared" si="201"/>
        <v>8.51</v>
      </c>
      <c r="S370" s="13">
        <f t="shared" si="202"/>
        <v>104.57</v>
      </c>
      <c r="T370" s="13"/>
      <c r="U370" s="11">
        <f t="shared" si="203"/>
        <v>339.98</v>
      </c>
      <c r="V370" s="11">
        <f t="shared" si="204"/>
        <v>1375.431</v>
      </c>
      <c r="W370" s="11"/>
      <c r="Z370" s="2">
        <f t="shared" si="205"/>
        <v>453.792</v>
      </c>
      <c r="AA370" s="2">
        <f t="shared" si="206"/>
        <v>0</v>
      </c>
      <c r="AB370" s="2">
        <f t="shared" si="207"/>
        <v>226.9</v>
      </c>
      <c r="AC370" s="35" t="str">
        <f>VLOOKUP(C370,[7]export!$B$1:$I$388,8,0)</f>
        <v>226.9</v>
      </c>
      <c r="AD370" s="2">
        <f>VLOOKUP(C370,[8]Sheet1!$B$1:$K$500,9,0)</f>
        <v>8.51</v>
      </c>
      <c r="AE370" s="2">
        <f t="shared" si="208"/>
        <v>0</v>
      </c>
      <c r="AF370" s="2">
        <f>VLOOKUP(C370,'2021.06'!$C$2:$M$500,9,0)</f>
        <v>424.17</v>
      </c>
      <c r="AG370" s="2">
        <f>VLOOKUP(D370,'2021.07'!$D$2:$M$435,7,0)</f>
        <v>19.859</v>
      </c>
      <c r="AH370" s="2">
        <f t="shared" si="209"/>
        <v>0</v>
      </c>
      <c r="AJ370" s="2" t="str">
        <f>VLOOKUP(D370,[9]Sheet1!$C$1:$H$500,6,0)</f>
        <v>正常应缴</v>
      </c>
    </row>
    <row r="371" s="2" customFormat="1" ht="20" customHeight="1" spans="1:36">
      <c r="A371" s="38">
        <f t="shared" si="195"/>
        <v>368</v>
      </c>
      <c r="B371" s="41"/>
      <c r="C371" s="49" t="s">
        <v>648</v>
      </c>
      <c r="D371" s="11" t="s">
        <v>649</v>
      </c>
      <c r="E371" s="12">
        <v>3245.4</v>
      </c>
      <c r="F371" s="11" t="s">
        <v>758</v>
      </c>
      <c r="G371" s="11">
        <v>2837</v>
      </c>
      <c r="H371" s="13">
        <v>5228.42</v>
      </c>
      <c r="I371" s="12">
        <f t="shared" si="184"/>
        <v>58.42</v>
      </c>
      <c r="J371" s="12">
        <f>VLOOKUP(C371,[10]补收!$G$2454:$H$2869,2,0)</f>
        <v>58.96</v>
      </c>
      <c r="K371" s="11">
        <f t="shared" si="196"/>
        <v>453.792</v>
      </c>
      <c r="L371" s="11">
        <f t="shared" si="197"/>
        <v>19.859</v>
      </c>
      <c r="M371" s="13">
        <f t="shared" si="198"/>
        <v>444.42</v>
      </c>
      <c r="N371" s="13"/>
      <c r="O371" s="13">
        <f t="shared" si="199"/>
        <v>1035.451</v>
      </c>
      <c r="P371" s="11">
        <v>0</v>
      </c>
      <c r="Q371" s="11">
        <f t="shared" si="200"/>
        <v>226.9</v>
      </c>
      <c r="R371" s="11">
        <f t="shared" si="201"/>
        <v>8.51</v>
      </c>
      <c r="S371" s="13">
        <f t="shared" si="202"/>
        <v>104.57</v>
      </c>
      <c r="T371" s="13"/>
      <c r="U371" s="11">
        <f t="shared" si="203"/>
        <v>339.98</v>
      </c>
      <c r="V371" s="11">
        <f t="shared" si="204"/>
        <v>1375.431</v>
      </c>
      <c r="W371" s="11"/>
      <c r="Z371" s="2">
        <f t="shared" si="205"/>
        <v>453.792</v>
      </c>
      <c r="AA371" s="2">
        <f t="shared" si="206"/>
        <v>0</v>
      </c>
      <c r="AB371" s="2">
        <f t="shared" si="207"/>
        <v>226.9</v>
      </c>
      <c r="AC371" s="35" t="str">
        <f>VLOOKUP(C371,[7]export!$B$1:$I$388,8,0)</f>
        <v>226.9</v>
      </c>
      <c r="AD371" s="2">
        <f>VLOOKUP(C371,[8]Sheet1!$B$1:$K$500,9,0)</f>
        <v>8.51</v>
      </c>
      <c r="AE371" s="2">
        <f t="shared" si="208"/>
        <v>0</v>
      </c>
      <c r="AF371" s="2">
        <f>VLOOKUP(C371,'2021.06'!$C$2:$M$500,9,0)</f>
        <v>424.17</v>
      </c>
      <c r="AG371" s="2">
        <f>VLOOKUP(D371,'2021.07'!$D$2:$M$435,7,0)</f>
        <v>19.859</v>
      </c>
      <c r="AH371" s="2">
        <f t="shared" si="209"/>
        <v>0</v>
      </c>
      <c r="AJ371" s="2" t="str">
        <f>VLOOKUP(D371,[9]Sheet1!$C$1:$H$500,6,0)</f>
        <v>正常应缴</v>
      </c>
    </row>
    <row r="372" s="2" customFormat="1" ht="20" customHeight="1" spans="1:36">
      <c r="A372" s="38">
        <f t="shared" si="195"/>
        <v>369</v>
      </c>
      <c r="B372" s="41"/>
      <c r="C372" s="49" t="s">
        <v>654</v>
      </c>
      <c r="D372" s="11" t="s">
        <v>655</v>
      </c>
      <c r="E372" s="12">
        <v>3245.4</v>
      </c>
      <c r="F372" s="11" t="s">
        <v>758</v>
      </c>
      <c r="G372" s="11">
        <v>2837</v>
      </c>
      <c r="H372" s="13">
        <v>5228.42</v>
      </c>
      <c r="I372" s="12">
        <f t="shared" si="184"/>
        <v>58.42</v>
      </c>
      <c r="J372" s="12">
        <f>VLOOKUP(C372,[10]补收!$G$2454:$H$2869,2,0)</f>
        <v>58.96</v>
      </c>
      <c r="K372" s="11">
        <f t="shared" si="196"/>
        <v>453.792</v>
      </c>
      <c r="L372" s="11">
        <f t="shared" si="197"/>
        <v>19.859</v>
      </c>
      <c r="M372" s="13">
        <f t="shared" si="198"/>
        <v>444.42</v>
      </c>
      <c r="N372" s="13"/>
      <c r="O372" s="13">
        <f t="shared" si="199"/>
        <v>1035.451</v>
      </c>
      <c r="P372" s="11">
        <v>0</v>
      </c>
      <c r="Q372" s="11">
        <f t="shared" si="200"/>
        <v>226.9</v>
      </c>
      <c r="R372" s="11">
        <f t="shared" si="201"/>
        <v>8.51</v>
      </c>
      <c r="S372" s="13">
        <f t="shared" si="202"/>
        <v>104.57</v>
      </c>
      <c r="T372" s="13"/>
      <c r="U372" s="11">
        <f t="shared" si="203"/>
        <v>339.98</v>
      </c>
      <c r="V372" s="11">
        <f t="shared" si="204"/>
        <v>1375.431</v>
      </c>
      <c r="W372" s="11"/>
      <c r="Z372" s="2">
        <f t="shared" si="205"/>
        <v>453.792</v>
      </c>
      <c r="AA372" s="2">
        <f t="shared" si="206"/>
        <v>0</v>
      </c>
      <c r="AB372" s="2">
        <f t="shared" si="207"/>
        <v>226.9</v>
      </c>
      <c r="AC372" s="35" t="str">
        <f>VLOOKUP(C372,[7]export!$B$1:$I$388,8,0)</f>
        <v>226.9</v>
      </c>
      <c r="AD372" s="2">
        <f>VLOOKUP(C372,[8]Sheet1!$B$1:$K$500,9,0)</f>
        <v>8.51</v>
      </c>
      <c r="AE372" s="2">
        <f t="shared" si="208"/>
        <v>0</v>
      </c>
      <c r="AF372" s="2">
        <f>VLOOKUP(C372,'2021.06'!$C$2:$M$500,9,0)</f>
        <v>424.17</v>
      </c>
      <c r="AG372" s="2">
        <f>VLOOKUP(D372,'2021.07'!$D$2:$M$435,7,0)</f>
        <v>19.859</v>
      </c>
      <c r="AH372" s="2">
        <f t="shared" si="209"/>
        <v>0</v>
      </c>
      <c r="AJ372" s="2" t="str">
        <f>VLOOKUP(D372,[9]Sheet1!$C$1:$H$500,6,0)</f>
        <v>正常应缴</v>
      </c>
    </row>
    <row r="373" s="2" customFormat="1" ht="20" customHeight="1" spans="1:36">
      <c r="A373" s="38">
        <f t="shared" si="195"/>
        <v>370</v>
      </c>
      <c r="B373" s="41"/>
      <c r="C373" s="49" t="s">
        <v>656</v>
      </c>
      <c r="D373" s="11" t="s">
        <v>657</v>
      </c>
      <c r="E373" s="12">
        <v>3245.4</v>
      </c>
      <c r="F373" s="11" t="s">
        <v>758</v>
      </c>
      <c r="G373" s="11">
        <v>2837</v>
      </c>
      <c r="H373" s="13">
        <v>5228.42</v>
      </c>
      <c r="I373" s="12">
        <f t="shared" si="184"/>
        <v>58.42</v>
      </c>
      <c r="J373" s="12">
        <f>VLOOKUP(C373,[10]补收!$G$2454:$H$2869,2,0)</f>
        <v>58.96</v>
      </c>
      <c r="K373" s="11">
        <f t="shared" si="196"/>
        <v>453.792</v>
      </c>
      <c r="L373" s="11">
        <f t="shared" si="197"/>
        <v>19.859</v>
      </c>
      <c r="M373" s="13">
        <f t="shared" si="198"/>
        <v>444.42</v>
      </c>
      <c r="N373" s="13"/>
      <c r="O373" s="13">
        <f t="shared" si="199"/>
        <v>1035.451</v>
      </c>
      <c r="P373" s="11">
        <v>0</v>
      </c>
      <c r="Q373" s="11">
        <f t="shared" si="200"/>
        <v>226.9</v>
      </c>
      <c r="R373" s="11">
        <f t="shared" si="201"/>
        <v>8.51</v>
      </c>
      <c r="S373" s="13">
        <f t="shared" si="202"/>
        <v>104.57</v>
      </c>
      <c r="T373" s="13"/>
      <c r="U373" s="11">
        <f t="shared" si="203"/>
        <v>339.98</v>
      </c>
      <c r="V373" s="11">
        <f t="shared" si="204"/>
        <v>1375.431</v>
      </c>
      <c r="W373" s="11"/>
      <c r="Z373" s="2">
        <f t="shared" si="205"/>
        <v>453.792</v>
      </c>
      <c r="AA373" s="2">
        <f t="shared" si="206"/>
        <v>0</v>
      </c>
      <c r="AB373" s="2">
        <f t="shared" si="207"/>
        <v>226.9</v>
      </c>
      <c r="AC373" s="35" t="str">
        <f>VLOOKUP(C373,[7]export!$B$1:$I$388,8,0)</f>
        <v>226.9</v>
      </c>
      <c r="AD373" s="2">
        <f>VLOOKUP(C373,[8]Sheet1!$B$1:$K$500,9,0)</f>
        <v>8.51</v>
      </c>
      <c r="AE373" s="2">
        <f t="shared" si="208"/>
        <v>0</v>
      </c>
      <c r="AF373" s="2">
        <f>VLOOKUP(C373,'2021.06'!$C$2:$M$500,9,0)</f>
        <v>424.17</v>
      </c>
      <c r="AG373" s="2">
        <f>VLOOKUP(D373,'2021.07'!$D$2:$M$435,7,0)</f>
        <v>19.859</v>
      </c>
      <c r="AH373" s="2">
        <f t="shared" si="209"/>
        <v>0</v>
      </c>
      <c r="AJ373" s="2" t="str">
        <f>VLOOKUP(D373,[9]Sheet1!$C$1:$H$500,6,0)</f>
        <v>正常应缴</v>
      </c>
    </row>
    <row r="374" s="2" customFormat="1" ht="20" customHeight="1" spans="1:36">
      <c r="A374" s="38">
        <f t="shared" si="195"/>
        <v>371</v>
      </c>
      <c r="B374" s="41"/>
      <c r="C374" s="49" t="s">
        <v>658</v>
      </c>
      <c r="D374" s="11" t="s">
        <v>659</v>
      </c>
      <c r="E374" s="12">
        <v>3245.4</v>
      </c>
      <c r="F374" s="11" t="s">
        <v>758</v>
      </c>
      <c r="G374" s="11">
        <v>2837</v>
      </c>
      <c r="H374" s="13">
        <v>5228.42</v>
      </c>
      <c r="I374" s="12">
        <f t="shared" si="184"/>
        <v>58.42</v>
      </c>
      <c r="J374" s="12">
        <f>VLOOKUP(C374,[10]补收!$G$2454:$H$2869,2,0)</f>
        <v>58.96</v>
      </c>
      <c r="K374" s="11">
        <f t="shared" si="196"/>
        <v>453.792</v>
      </c>
      <c r="L374" s="11">
        <f t="shared" si="197"/>
        <v>19.859</v>
      </c>
      <c r="M374" s="13">
        <f t="shared" si="198"/>
        <v>444.42</v>
      </c>
      <c r="N374" s="13"/>
      <c r="O374" s="13">
        <f t="shared" si="199"/>
        <v>1035.451</v>
      </c>
      <c r="P374" s="11">
        <v>0</v>
      </c>
      <c r="Q374" s="11">
        <f t="shared" si="200"/>
        <v>226.9</v>
      </c>
      <c r="R374" s="11">
        <f t="shared" si="201"/>
        <v>8.51</v>
      </c>
      <c r="S374" s="13">
        <f t="shared" si="202"/>
        <v>104.57</v>
      </c>
      <c r="T374" s="13"/>
      <c r="U374" s="11">
        <f t="shared" si="203"/>
        <v>339.98</v>
      </c>
      <c r="V374" s="11">
        <f t="shared" si="204"/>
        <v>1375.431</v>
      </c>
      <c r="W374" s="11"/>
      <c r="Z374" s="2">
        <f t="shared" si="205"/>
        <v>453.792</v>
      </c>
      <c r="AA374" s="2">
        <f t="shared" si="206"/>
        <v>0</v>
      </c>
      <c r="AB374" s="2">
        <f t="shared" si="207"/>
        <v>226.9</v>
      </c>
      <c r="AC374" s="35" t="str">
        <f>VLOOKUP(C374,[7]export!$B$1:$I$388,8,0)</f>
        <v>226.9</v>
      </c>
      <c r="AD374" s="2">
        <f>VLOOKUP(C374,[8]Sheet1!$B$1:$K$500,9,0)</f>
        <v>8.51</v>
      </c>
      <c r="AE374" s="2">
        <f t="shared" si="208"/>
        <v>0</v>
      </c>
      <c r="AF374" s="2">
        <f>VLOOKUP(C374,'2021.06'!$C$2:$M$500,9,0)</f>
        <v>424.17</v>
      </c>
      <c r="AG374" s="2">
        <f>VLOOKUP(D374,'2021.07'!$D$2:$M$435,7,0)</f>
        <v>19.859</v>
      </c>
      <c r="AH374" s="2">
        <f t="shared" si="209"/>
        <v>0</v>
      </c>
      <c r="AJ374" s="2" t="str">
        <f>VLOOKUP(D374,[9]Sheet1!$C$1:$H$500,6,0)</f>
        <v>正常应缴</v>
      </c>
    </row>
    <row r="375" s="2" customFormat="1" ht="20" customHeight="1" spans="1:36">
      <c r="A375" s="38">
        <f t="shared" si="195"/>
        <v>372</v>
      </c>
      <c r="B375" s="41"/>
      <c r="C375" s="49" t="s">
        <v>660</v>
      </c>
      <c r="D375" s="11" t="s">
        <v>661</v>
      </c>
      <c r="E375" s="12">
        <v>3245.4</v>
      </c>
      <c r="F375" s="11" t="s">
        <v>758</v>
      </c>
      <c r="G375" s="11">
        <v>2837</v>
      </c>
      <c r="H375" s="13">
        <v>5228.42</v>
      </c>
      <c r="I375" s="12">
        <f t="shared" si="184"/>
        <v>58.42</v>
      </c>
      <c r="J375" s="12">
        <f>VLOOKUP(C375,[10]补收!$G$2454:$H$2869,2,0)</f>
        <v>58.96</v>
      </c>
      <c r="K375" s="11">
        <f t="shared" si="196"/>
        <v>453.792</v>
      </c>
      <c r="L375" s="11">
        <f t="shared" si="197"/>
        <v>19.859</v>
      </c>
      <c r="M375" s="13">
        <f t="shared" si="198"/>
        <v>444.42</v>
      </c>
      <c r="N375" s="13"/>
      <c r="O375" s="13">
        <f t="shared" si="199"/>
        <v>1035.451</v>
      </c>
      <c r="P375" s="11">
        <v>0</v>
      </c>
      <c r="Q375" s="11">
        <f t="shared" si="200"/>
        <v>226.9</v>
      </c>
      <c r="R375" s="11">
        <f t="shared" si="201"/>
        <v>8.51</v>
      </c>
      <c r="S375" s="13">
        <f t="shared" si="202"/>
        <v>104.57</v>
      </c>
      <c r="T375" s="13"/>
      <c r="U375" s="11">
        <f t="shared" si="203"/>
        <v>339.98</v>
      </c>
      <c r="V375" s="11">
        <f t="shared" si="204"/>
        <v>1375.431</v>
      </c>
      <c r="W375" s="11"/>
      <c r="Z375" s="2">
        <f t="shared" si="205"/>
        <v>453.792</v>
      </c>
      <c r="AA375" s="2">
        <f t="shared" si="206"/>
        <v>0</v>
      </c>
      <c r="AB375" s="2">
        <f t="shared" si="207"/>
        <v>226.9</v>
      </c>
      <c r="AC375" s="35" t="str">
        <f>VLOOKUP(C375,[7]export!$B$1:$I$388,8,0)</f>
        <v>226.9</v>
      </c>
      <c r="AD375" s="2">
        <f>VLOOKUP(C375,[8]Sheet1!$B$1:$K$500,9,0)</f>
        <v>8.51</v>
      </c>
      <c r="AE375" s="2">
        <f t="shared" si="208"/>
        <v>0</v>
      </c>
      <c r="AF375" s="2">
        <f>VLOOKUP(C375,'2021.06'!$C$2:$M$500,9,0)</f>
        <v>424.17</v>
      </c>
      <c r="AG375" s="2">
        <f>VLOOKUP(D375,'2021.07'!$D$2:$M$435,7,0)</f>
        <v>19.859</v>
      </c>
      <c r="AH375" s="2">
        <f t="shared" si="209"/>
        <v>0</v>
      </c>
      <c r="AJ375" s="2" t="str">
        <f>VLOOKUP(D375,[9]Sheet1!$C$1:$H$500,6,0)</f>
        <v>正常应缴</v>
      </c>
    </row>
    <row r="376" s="2" customFormat="1" ht="20" customHeight="1" spans="1:36">
      <c r="A376" s="38">
        <f t="shared" si="195"/>
        <v>373</v>
      </c>
      <c r="B376" s="41"/>
      <c r="C376" s="49" t="s">
        <v>664</v>
      </c>
      <c r="D376" s="11" t="s">
        <v>665</v>
      </c>
      <c r="E376" s="12">
        <v>3245.4</v>
      </c>
      <c r="F376" s="11" t="s">
        <v>758</v>
      </c>
      <c r="G376" s="11">
        <v>2837</v>
      </c>
      <c r="H376" s="13">
        <v>5228.42</v>
      </c>
      <c r="I376" s="12">
        <f t="shared" si="184"/>
        <v>58.42</v>
      </c>
      <c r="J376" s="12">
        <f>VLOOKUP(C376,[10]补收!$G$2454:$H$2869,2,0)</f>
        <v>58.96</v>
      </c>
      <c r="K376" s="11">
        <f t="shared" si="196"/>
        <v>453.792</v>
      </c>
      <c r="L376" s="11">
        <f t="shared" si="197"/>
        <v>19.859</v>
      </c>
      <c r="M376" s="13">
        <f t="shared" si="198"/>
        <v>444.42</v>
      </c>
      <c r="N376" s="13"/>
      <c r="O376" s="13">
        <f t="shared" si="199"/>
        <v>1035.451</v>
      </c>
      <c r="P376" s="11">
        <v>0</v>
      </c>
      <c r="Q376" s="11">
        <f t="shared" si="200"/>
        <v>226.9</v>
      </c>
      <c r="R376" s="11">
        <f t="shared" si="201"/>
        <v>8.51</v>
      </c>
      <c r="S376" s="13">
        <f t="shared" si="202"/>
        <v>104.57</v>
      </c>
      <c r="T376" s="13"/>
      <c r="U376" s="11">
        <f t="shared" si="203"/>
        <v>339.98</v>
      </c>
      <c r="V376" s="11">
        <f t="shared" si="204"/>
        <v>1375.431</v>
      </c>
      <c r="W376" s="11"/>
      <c r="Z376" s="2">
        <f t="shared" si="205"/>
        <v>453.792</v>
      </c>
      <c r="AA376" s="2">
        <f t="shared" si="206"/>
        <v>0</v>
      </c>
      <c r="AB376" s="2">
        <f t="shared" si="207"/>
        <v>226.9</v>
      </c>
      <c r="AC376" s="35" t="str">
        <f>VLOOKUP(C376,[7]export!$B$1:$I$388,8,0)</f>
        <v>226.9</v>
      </c>
      <c r="AD376" s="2">
        <f>VLOOKUP(C376,[8]Sheet1!$B$1:$K$500,9,0)</f>
        <v>8.51</v>
      </c>
      <c r="AE376" s="2">
        <f t="shared" si="208"/>
        <v>0</v>
      </c>
      <c r="AF376" s="2">
        <f>VLOOKUP(C376,'2021.06'!$C$2:$M$500,9,0)</f>
        <v>424.17</v>
      </c>
      <c r="AG376" s="2">
        <f>VLOOKUP(D376,'2021.07'!$D$2:$M$435,7,0)</f>
        <v>19.859</v>
      </c>
      <c r="AH376" s="2">
        <f t="shared" si="209"/>
        <v>0</v>
      </c>
      <c r="AJ376" s="2" t="str">
        <f>VLOOKUP(D376,[9]Sheet1!$C$1:$H$500,6,0)</f>
        <v>正常应缴</v>
      </c>
    </row>
    <row r="377" s="2" customFormat="1" ht="20" customHeight="1" spans="1:36">
      <c r="A377" s="38">
        <f t="shared" si="195"/>
        <v>374</v>
      </c>
      <c r="B377" s="41"/>
      <c r="C377" s="49" t="s">
        <v>666</v>
      </c>
      <c r="D377" s="11" t="s">
        <v>667</v>
      </c>
      <c r="E377" s="12">
        <v>3245.4</v>
      </c>
      <c r="F377" s="11" t="s">
        <v>758</v>
      </c>
      <c r="G377" s="11">
        <v>2837</v>
      </c>
      <c r="H377" s="13">
        <v>5228.42</v>
      </c>
      <c r="I377" s="12">
        <f t="shared" si="184"/>
        <v>58.42</v>
      </c>
      <c r="J377" s="12">
        <f>VLOOKUP(C377,[10]补收!$G$2454:$H$2869,2,0)</f>
        <v>58.96</v>
      </c>
      <c r="K377" s="11">
        <f t="shared" si="196"/>
        <v>453.792</v>
      </c>
      <c r="L377" s="11">
        <f t="shared" si="197"/>
        <v>19.859</v>
      </c>
      <c r="M377" s="13">
        <f t="shared" si="198"/>
        <v>444.42</v>
      </c>
      <c r="N377" s="13"/>
      <c r="O377" s="13">
        <f t="shared" si="199"/>
        <v>1035.451</v>
      </c>
      <c r="P377" s="11">
        <v>0</v>
      </c>
      <c r="Q377" s="11">
        <f t="shared" si="200"/>
        <v>226.9</v>
      </c>
      <c r="R377" s="11">
        <f t="shared" si="201"/>
        <v>8.51</v>
      </c>
      <c r="S377" s="13">
        <f t="shared" si="202"/>
        <v>104.57</v>
      </c>
      <c r="T377" s="13"/>
      <c r="U377" s="11">
        <f t="shared" si="203"/>
        <v>339.98</v>
      </c>
      <c r="V377" s="11">
        <f t="shared" si="204"/>
        <v>1375.431</v>
      </c>
      <c r="W377" s="11"/>
      <c r="Z377" s="2">
        <f t="shared" si="205"/>
        <v>453.792</v>
      </c>
      <c r="AA377" s="2">
        <f t="shared" si="206"/>
        <v>0</v>
      </c>
      <c r="AB377" s="2">
        <f t="shared" si="207"/>
        <v>226.9</v>
      </c>
      <c r="AC377" s="35" t="str">
        <f>VLOOKUP(C377,[7]export!$B$1:$I$388,8,0)</f>
        <v>226.9</v>
      </c>
      <c r="AD377" s="2">
        <f>VLOOKUP(C377,[8]Sheet1!$B$1:$K$500,9,0)</f>
        <v>8.51</v>
      </c>
      <c r="AE377" s="2">
        <f t="shared" si="208"/>
        <v>0</v>
      </c>
      <c r="AF377" s="2">
        <f>VLOOKUP(C377,'2021.06'!$C$2:$M$500,9,0)</f>
        <v>424.17</v>
      </c>
      <c r="AG377" s="2">
        <f>VLOOKUP(D377,'2021.07'!$D$2:$M$435,7,0)</f>
        <v>19.859</v>
      </c>
      <c r="AH377" s="2">
        <f t="shared" si="209"/>
        <v>0</v>
      </c>
      <c r="AJ377" s="2" t="str">
        <f>VLOOKUP(D377,[9]Sheet1!$C$1:$H$500,6,0)</f>
        <v>正常应缴</v>
      </c>
    </row>
    <row r="378" s="2" customFormat="1" ht="20" customHeight="1" spans="1:36">
      <c r="A378" s="38">
        <f t="shared" si="195"/>
        <v>375</v>
      </c>
      <c r="B378" s="41"/>
      <c r="C378" s="49" t="s">
        <v>668</v>
      </c>
      <c r="D378" s="11" t="s">
        <v>669</v>
      </c>
      <c r="E378" s="12">
        <v>3245.4</v>
      </c>
      <c r="F378" s="11" t="s">
        <v>758</v>
      </c>
      <c r="G378" s="11">
        <v>2837</v>
      </c>
      <c r="H378" s="13">
        <v>5228.42</v>
      </c>
      <c r="I378" s="12">
        <f t="shared" si="184"/>
        <v>58.42</v>
      </c>
      <c r="J378" s="12">
        <f>VLOOKUP(C378,[10]补收!$G$2454:$H$2869,2,0)</f>
        <v>58.96</v>
      </c>
      <c r="K378" s="11">
        <f t="shared" si="196"/>
        <v>453.792</v>
      </c>
      <c r="L378" s="11">
        <f t="shared" si="197"/>
        <v>19.859</v>
      </c>
      <c r="M378" s="13">
        <f t="shared" si="198"/>
        <v>444.42</v>
      </c>
      <c r="N378" s="13"/>
      <c r="O378" s="13">
        <f t="shared" si="199"/>
        <v>1035.451</v>
      </c>
      <c r="P378" s="11">
        <v>0</v>
      </c>
      <c r="Q378" s="11">
        <f t="shared" si="200"/>
        <v>226.9</v>
      </c>
      <c r="R378" s="11">
        <f t="shared" si="201"/>
        <v>8.51</v>
      </c>
      <c r="S378" s="13">
        <f t="shared" si="202"/>
        <v>104.57</v>
      </c>
      <c r="T378" s="13"/>
      <c r="U378" s="11">
        <f t="shared" si="203"/>
        <v>339.98</v>
      </c>
      <c r="V378" s="11">
        <f t="shared" si="204"/>
        <v>1375.431</v>
      </c>
      <c r="W378" s="11"/>
      <c r="Z378" s="2">
        <f t="shared" si="205"/>
        <v>453.792</v>
      </c>
      <c r="AA378" s="2">
        <f t="shared" si="206"/>
        <v>0</v>
      </c>
      <c r="AB378" s="2">
        <f t="shared" si="207"/>
        <v>226.9</v>
      </c>
      <c r="AC378" s="35" t="str">
        <f>VLOOKUP(C378,[7]export!$B$1:$I$388,8,0)</f>
        <v>226.9</v>
      </c>
      <c r="AD378" s="2">
        <f>VLOOKUP(C378,[8]Sheet1!$B$1:$K$500,9,0)</f>
        <v>8.51</v>
      </c>
      <c r="AE378" s="2">
        <f t="shared" si="208"/>
        <v>0</v>
      </c>
      <c r="AF378" s="2">
        <f>VLOOKUP(C378,'2021.06'!$C$2:$M$500,9,0)</f>
        <v>424.17</v>
      </c>
      <c r="AG378" s="2">
        <f>VLOOKUP(D378,'2021.07'!$D$2:$M$435,7,0)</f>
        <v>19.859</v>
      </c>
      <c r="AH378" s="2">
        <f t="shared" si="209"/>
        <v>0</v>
      </c>
      <c r="AJ378" s="2" t="str">
        <f>VLOOKUP(D378,[9]Sheet1!$C$1:$H$500,6,0)</f>
        <v>正常应缴</v>
      </c>
    </row>
    <row r="379" s="2" customFormat="1" ht="20" customHeight="1" spans="1:36">
      <c r="A379" s="38">
        <f t="shared" si="195"/>
        <v>376</v>
      </c>
      <c r="B379" s="41"/>
      <c r="C379" s="49" t="s">
        <v>670</v>
      </c>
      <c r="D379" s="11" t="s">
        <v>671</v>
      </c>
      <c r="E379" s="12">
        <v>3245.4</v>
      </c>
      <c r="F379" s="11" t="s">
        <v>758</v>
      </c>
      <c r="G379" s="11">
        <v>2837</v>
      </c>
      <c r="H379" s="13">
        <v>5228.42</v>
      </c>
      <c r="I379" s="12">
        <f t="shared" si="184"/>
        <v>58.42</v>
      </c>
      <c r="J379" s="12">
        <f>VLOOKUP(C379,[10]补收!$G$2454:$H$2869,2,0)</f>
        <v>58.96</v>
      </c>
      <c r="K379" s="11">
        <f t="shared" si="196"/>
        <v>453.792</v>
      </c>
      <c r="L379" s="11">
        <f t="shared" si="197"/>
        <v>19.859</v>
      </c>
      <c r="M379" s="13">
        <f t="shared" si="198"/>
        <v>444.42</v>
      </c>
      <c r="N379" s="13"/>
      <c r="O379" s="13">
        <f t="shared" si="199"/>
        <v>1035.451</v>
      </c>
      <c r="P379" s="11">
        <v>0</v>
      </c>
      <c r="Q379" s="11">
        <f t="shared" si="200"/>
        <v>226.9</v>
      </c>
      <c r="R379" s="11">
        <f t="shared" si="201"/>
        <v>8.51</v>
      </c>
      <c r="S379" s="13">
        <f t="shared" si="202"/>
        <v>104.57</v>
      </c>
      <c r="T379" s="13"/>
      <c r="U379" s="11">
        <f t="shared" si="203"/>
        <v>339.98</v>
      </c>
      <c r="V379" s="11">
        <f t="shared" si="204"/>
        <v>1375.431</v>
      </c>
      <c r="W379" s="11"/>
      <c r="Z379" s="2">
        <f t="shared" si="205"/>
        <v>453.792</v>
      </c>
      <c r="AA379" s="2">
        <f t="shared" si="206"/>
        <v>0</v>
      </c>
      <c r="AB379" s="2">
        <f t="shared" si="207"/>
        <v>226.9</v>
      </c>
      <c r="AC379" s="35" t="str">
        <f>VLOOKUP(C379,[7]export!$B$1:$I$388,8,0)</f>
        <v>226.9</v>
      </c>
      <c r="AD379" s="2">
        <f>VLOOKUP(C379,[8]Sheet1!$B$1:$K$500,9,0)</f>
        <v>8.51</v>
      </c>
      <c r="AE379" s="2">
        <f t="shared" si="208"/>
        <v>0</v>
      </c>
      <c r="AF379" s="2">
        <f>VLOOKUP(C379,'2021.06'!$C$2:$M$500,9,0)</f>
        <v>424.17</v>
      </c>
      <c r="AG379" s="2">
        <f>VLOOKUP(D379,'2021.07'!$D$2:$M$435,7,0)</f>
        <v>19.859</v>
      </c>
      <c r="AH379" s="2">
        <f t="shared" si="209"/>
        <v>0</v>
      </c>
      <c r="AJ379" s="2" t="str">
        <f>VLOOKUP(D379,[9]Sheet1!$C$1:$H$500,6,0)</f>
        <v>正常应缴</v>
      </c>
    </row>
    <row r="380" s="2" customFormat="1" ht="20" customHeight="1" spans="1:36">
      <c r="A380" s="38">
        <f t="shared" si="195"/>
        <v>377</v>
      </c>
      <c r="B380" s="41"/>
      <c r="C380" s="49" t="s">
        <v>672</v>
      </c>
      <c r="D380" s="11" t="s">
        <v>673</v>
      </c>
      <c r="E380" s="12">
        <v>3245.4</v>
      </c>
      <c r="F380" s="11" t="s">
        <v>758</v>
      </c>
      <c r="G380" s="11">
        <v>2837</v>
      </c>
      <c r="H380" s="13">
        <v>5228.42</v>
      </c>
      <c r="I380" s="12">
        <f t="shared" si="184"/>
        <v>58.42</v>
      </c>
      <c r="J380" s="12">
        <f>VLOOKUP(C380,[10]补收!$G$2454:$H$2869,2,0)</f>
        <v>58.96</v>
      </c>
      <c r="K380" s="11">
        <f t="shared" si="196"/>
        <v>453.792</v>
      </c>
      <c r="L380" s="11">
        <f t="shared" si="197"/>
        <v>19.859</v>
      </c>
      <c r="M380" s="13">
        <f t="shared" si="198"/>
        <v>444.42</v>
      </c>
      <c r="N380" s="13"/>
      <c r="O380" s="13">
        <f t="shared" si="199"/>
        <v>1035.451</v>
      </c>
      <c r="P380" s="11">
        <v>0</v>
      </c>
      <c r="Q380" s="11">
        <f t="shared" si="200"/>
        <v>226.9</v>
      </c>
      <c r="R380" s="11">
        <f t="shared" si="201"/>
        <v>8.51</v>
      </c>
      <c r="S380" s="13">
        <f t="shared" si="202"/>
        <v>104.57</v>
      </c>
      <c r="T380" s="13"/>
      <c r="U380" s="11">
        <f t="shared" si="203"/>
        <v>339.98</v>
      </c>
      <c r="V380" s="11">
        <f t="shared" si="204"/>
        <v>1375.431</v>
      </c>
      <c r="W380" s="11"/>
      <c r="Z380" s="2">
        <f t="shared" si="205"/>
        <v>453.792</v>
      </c>
      <c r="AA380" s="2">
        <f t="shared" si="206"/>
        <v>0</v>
      </c>
      <c r="AB380" s="2">
        <f t="shared" si="207"/>
        <v>226.9</v>
      </c>
      <c r="AC380" s="35" t="str">
        <f>VLOOKUP(C380,[7]export!$B$1:$I$388,8,0)</f>
        <v>226.9</v>
      </c>
      <c r="AD380" s="2">
        <f>VLOOKUP(C380,[8]Sheet1!$B$1:$K$500,9,0)</f>
        <v>8.51</v>
      </c>
      <c r="AE380" s="2">
        <f t="shared" si="208"/>
        <v>0</v>
      </c>
      <c r="AF380" s="2">
        <f>VLOOKUP(C380,'2021.06'!$C$2:$M$500,9,0)</f>
        <v>424.17</v>
      </c>
      <c r="AG380" s="2">
        <f>VLOOKUP(D380,'2021.07'!$D$2:$M$435,7,0)</f>
        <v>19.859</v>
      </c>
      <c r="AH380" s="2">
        <f t="shared" si="209"/>
        <v>0</v>
      </c>
      <c r="AJ380" s="2" t="str">
        <f>VLOOKUP(D380,[9]Sheet1!$C$1:$H$500,6,0)</f>
        <v>正常应缴</v>
      </c>
    </row>
    <row r="381" s="2" customFormat="1" ht="20" customHeight="1" spans="1:36">
      <c r="A381" s="38">
        <f t="shared" si="195"/>
        <v>378</v>
      </c>
      <c r="B381" s="41"/>
      <c r="C381" s="49" t="s">
        <v>674</v>
      </c>
      <c r="D381" s="11" t="s">
        <v>675</v>
      </c>
      <c r="E381" s="12">
        <v>3245.4</v>
      </c>
      <c r="F381" s="11" t="s">
        <v>758</v>
      </c>
      <c r="G381" s="11">
        <v>2837</v>
      </c>
      <c r="H381" s="13">
        <v>5228.42</v>
      </c>
      <c r="I381" s="12">
        <f t="shared" si="184"/>
        <v>58.42</v>
      </c>
      <c r="J381" s="12">
        <f>VLOOKUP(C381,[10]补收!$G$2454:$H$2869,2,0)</f>
        <v>58.96</v>
      </c>
      <c r="K381" s="11">
        <f t="shared" si="196"/>
        <v>453.792</v>
      </c>
      <c r="L381" s="11">
        <f t="shared" si="197"/>
        <v>19.859</v>
      </c>
      <c r="M381" s="13">
        <f t="shared" si="198"/>
        <v>444.42</v>
      </c>
      <c r="N381" s="13"/>
      <c r="O381" s="13">
        <f t="shared" si="199"/>
        <v>1035.451</v>
      </c>
      <c r="P381" s="11">
        <v>0</v>
      </c>
      <c r="Q381" s="11">
        <f t="shared" si="200"/>
        <v>226.9</v>
      </c>
      <c r="R381" s="11">
        <f t="shared" si="201"/>
        <v>8.51</v>
      </c>
      <c r="S381" s="13">
        <f t="shared" si="202"/>
        <v>104.57</v>
      </c>
      <c r="T381" s="13"/>
      <c r="U381" s="11">
        <f t="shared" si="203"/>
        <v>339.98</v>
      </c>
      <c r="V381" s="11">
        <f t="shared" si="204"/>
        <v>1375.431</v>
      </c>
      <c r="W381" s="11"/>
      <c r="Z381" s="2">
        <f t="shared" si="205"/>
        <v>453.792</v>
      </c>
      <c r="AA381" s="2">
        <f t="shared" si="206"/>
        <v>0</v>
      </c>
      <c r="AB381" s="2">
        <f t="shared" si="207"/>
        <v>226.9</v>
      </c>
      <c r="AC381" s="35" t="str">
        <f>VLOOKUP(C381,[7]export!$B$1:$I$388,8,0)</f>
        <v>226.9</v>
      </c>
      <c r="AD381" s="2">
        <f>VLOOKUP(C381,[8]Sheet1!$B$1:$K$500,9,0)</f>
        <v>8.51</v>
      </c>
      <c r="AE381" s="2">
        <f t="shared" si="208"/>
        <v>0</v>
      </c>
      <c r="AF381" s="2">
        <f>VLOOKUP(C381,'2021.06'!$C$2:$M$500,9,0)</f>
        <v>424.17</v>
      </c>
      <c r="AG381" s="2">
        <f>VLOOKUP(D381,'2021.07'!$D$2:$M$435,7,0)</f>
        <v>19.859</v>
      </c>
      <c r="AH381" s="2">
        <f t="shared" si="209"/>
        <v>0</v>
      </c>
      <c r="AJ381" s="2" t="str">
        <f>VLOOKUP(D381,[9]Sheet1!$C$1:$H$500,6,0)</f>
        <v>正常应缴</v>
      </c>
    </row>
    <row r="382" s="2" customFormat="1" ht="20" customHeight="1" spans="1:36">
      <c r="A382" s="38">
        <f t="shared" si="195"/>
        <v>379</v>
      </c>
      <c r="B382" s="41"/>
      <c r="C382" s="49" t="s">
        <v>676</v>
      </c>
      <c r="D382" s="11" t="s">
        <v>677</v>
      </c>
      <c r="E382" s="12">
        <v>3245.4</v>
      </c>
      <c r="F382" s="11" t="s">
        <v>758</v>
      </c>
      <c r="G382" s="11">
        <v>2837</v>
      </c>
      <c r="H382" s="13">
        <v>5228.42</v>
      </c>
      <c r="I382" s="12">
        <f t="shared" si="184"/>
        <v>58.42</v>
      </c>
      <c r="J382" s="12">
        <f>VLOOKUP(C382,[10]补收!$G$2454:$H$2869,2,0)</f>
        <v>58.96</v>
      </c>
      <c r="K382" s="11">
        <f t="shared" si="196"/>
        <v>453.792</v>
      </c>
      <c r="L382" s="11">
        <f t="shared" si="197"/>
        <v>19.859</v>
      </c>
      <c r="M382" s="13">
        <f t="shared" si="198"/>
        <v>444.42</v>
      </c>
      <c r="N382" s="13"/>
      <c r="O382" s="13">
        <f t="shared" si="199"/>
        <v>1035.451</v>
      </c>
      <c r="P382" s="11">
        <v>0</v>
      </c>
      <c r="Q382" s="11">
        <f t="shared" si="200"/>
        <v>226.9</v>
      </c>
      <c r="R382" s="11">
        <f t="shared" si="201"/>
        <v>8.51</v>
      </c>
      <c r="S382" s="13">
        <f t="shared" si="202"/>
        <v>104.57</v>
      </c>
      <c r="T382" s="13"/>
      <c r="U382" s="11">
        <f t="shared" si="203"/>
        <v>339.98</v>
      </c>
      <c r="V382" s="11">
        <f t="shared" si="204"/>
        <v>1375.431</v>
      </c>
      <c r="W382" s="11"/>
      <c r="Z382" s="2">
        <f t="shared" si="205"/>
        <v>453.792</v>
      </c>
      <c r="AA382" s="2">
        <f t="shared" si="206"/>
        <v>0</v>
      </c>
      <c r="AB382" s="2">
        <f t="shared" si="207"/>
        <v>226.9</v>
      </c>
      <c r="AC382" s="35" t="str">
        <f>VLOOKUP(C382,[7]export!$B$1:$I$388,8,0)</f>
        <v>226.9</v>
      </c>
      <c r="AD382" s="2">
        <f>VLOOKUP(C382,[8]Sheet1!$B$1:$K$500,9,0)</f>
        <v>8.51</v>
      </c>
      <c r="AE382" s="2">
        <f t="shared" si="208"/>
        <v>0</v>
      </c>
      <c r="AF382" s="2">
        <f>VLOOKUP(C382,'2021.06'!$C$2:$M$500,9,0)</f>
        <v>424.17</v>
      </c>
      <c r="AG382" s="2">
        <f>VLOOKUP(D382,'2021.07'!$D$2:$M$435,7,0)</f>
        <v>19.859</v>
      </c>
      <c r="AH382" s="2">
        <f t="shared" si="209"/>
        <v>0</v>
      </c>
      <c r="AJ382" s="2" t="str">
        <f>VLOOKUP(D382,[9]Sheet1!$C$1:$H$500,6,0)</f>
        <v>正常应缴</v>
      </c>
    </row>
    <row r="383" s="2" customFormat="1" ht="20" customHeight="1" spans="1:36">
      <c r="A383" s="38">
        <f t="shared" si="195"/>
        <v>380</v>
      </c>
      <c r="B383" s="41"/>
      <c r="C383" s="49" t="s">
        <v>678</v>
      </c>
      <c r="D383" s="11" t="s">
        <v>679</v>
      </c>
      <c r="E383" s="12">
        <v>3245.4</v>
      </c>
      <c r="F383" s="11" t="s">
        <v>758</v>
      </c>
      <c r="G383" s="11">
        <v>2837</v>
      </c>
      <c r="H383" s="13">
        <v>5228.42</v>
      </c>
      <c r="I383" s="12">
        <f t="shared" si="184"/>
        <v>58.42</v>
      </c>
      <c r="J383" s="12">
        <f>VLOOKUP(C383,[10]补收!$G$2454:$H$2869,2,0)</f>
        <v>58.96</v>
      </c>
      <c r="K383" s="11">
        <f t="shared" si="196"/>
        <v>453.792</v>
      </c>
      <c r="L383" s="11">
        <f t="shared" si="197"/>
        <v>19.859</v>
      </c>
      <c r="M383" s="13">
        <f t="shared" si="198"/>
        <v>444.42</v>
      </c>
      <c r="N383" s="13"/>
      <c r="O383" s="13">
        <f t="shared" si="199"/>
        <v>1035.451</v>
      </c>
      <c r="P383" s="11">
        <v>0</v>
      </c>
      <c r="Q383" s="11">
        <f t="shared" si="200"/>
        <v>226.9</v>
      </c>
      <c r="R383" s="11">
        <f t="shared" si="201"/>
        <v>8.51</v>
      </c>
      <c r="S383" s="13">
        <f t="shared" si="202"/>
        <v>104.57</v>
      </c>
      <c r="T383" s="13"/>
      <c r="U383" s="11">
        <f t="shared" si="203"/>
        <v>339.98</v>
      </c>
      <c r="V383" s="11">
        <f t="shared" si="204"/>
        <v>1375.431</v>
      </c>
      <c r="W383" s="11"/>
      <c r="Z383" s="2">
        <f t="shared" si="205"/>
        <v>453.792</v>
      </c>
      <c r="AA383" s="2">
        <f t="shared" si="206"/>
        <v>0</v>
      </c>
      <c r="AB383" s="2">
        <f t="shared" si="207"/>
        <v>226.9</v>
      </c>
      <c r="AC383" s="35" t="str">
        <f>VLOOKUP(C383,[7]export!$B$1:$I$388,8,0)</f>
        <v>226.9</v>
      </c>
      <c r="AD383" s="2">
        <f>VLOOKUP(C383,[8]Sheet1!$B$1:$K$500,9,0)</f>
        <v>8.51</v>
      </c>
      <c r="AE383" s="2">
        <f t="shared" si="208"/>
        <v>0</v>
      </c>
      <c r="AF383" s="2">
        <f>VLOOKUP(C383,'2021.06'!$C$2:$M$500,9,0)</f>
        <v>424.17</v>
      </c>
      <c r="AG383" s="2">
        <f>VLOOKUP(D383,'2021.07'!$D$2:$M$435,7,0)</f>
        <v>19.859</v>
      </c>
      <c r="AH383" s="2">
        <f t="shared" si="209"/>
        <v>0</v>
      </c>
      <c r="AJ383" s="2" t="str">
        <f>VLOOKUP(D383,[9]Sheet1!$C$1:$H$500,6,0)</f>
        <v>正常应缴</v>
      </c>
    </row>
    <row r="384" s="2" customFormat="1" ht="20" customHeight="1" spans="1:36">
      <c r="A384" s="38">
        <f t="shared" si="195"/>
        <v>381</v>
      </c>
      <c r="B384" s="41"/>
      <c r="C384" s="49" t="s">
        <v>680</v>
      </c>
      <c r="D384" s="11" t="s">
        <v>681</v>
      </c>
      <c r="E384" s="12">
        <v>3245.4</v>
      </c>
      <c r="F384" s="11" t="s">
        <v>758</v>
      </c>
      <c r="G384" s="11">
        <v>2837</v>
      </c>
      <c r="H384" s="13">
        <v>5228.42</v>
      </c>
      <c r="I384" s="12">
        <f t="shared" si="184"/>
        <v>58.42</v>
      </c>
      <c r="J384" s="12">
        <f>VLOOKUP(C384,[10]补收!$G$2454:$H$2869,2,0)</f>
        <v>58.96</v>
      </c>
      <c r="K384" s="11">
        <f t="shared" si="196"/>
        <v>453.792</v>
      </c>
      <c r="L384" s="11">
        <f t="shared" si="197"/>
        <v>19.859</v>
      </c>
      <c r="M384" s="13">
        <f t="shared" si="198"/>
        <v>444.42</v>
      </c>
      <c r="N384" s="13"/>
      <c r="O384" s="13">
        <f t="shared" si="199"/>
        <v>1035.451</v>
      </c>
      <c r="P384" s="11">
        <v>0</v>
      </c>
      <c r="Q384" s="11">
        <f t="shared" si="200"/>
        <v>226.9</v>
      </c>
      <c r="R384" s="11">
        <f t="shared" si="201"/>
        <v>8.51</v>
      </c>
      <c r="S384" s="13">
        <f t="shared" si="202"/>
        <v>104.57</v>
      </c>
      <c r="T384" s="13"/>
      <c r="U384" s="11">
        <f t="shared" si="203"/>
        <v>339.98</v>
      </c>
      <c r="V384" s="11">
        <f t="shared" si="204"/>
        <v>1375.431</v>
      </c>
      <c r="W384" s="11"/>
      <c r="Z384" s="2">
        <f t="shared" si="205"/>
        <v>453.792</v>
      </c>
      <c r="AA384" s="2">
        <f t="shared" si="206"/>
        <v>0</v>
      </c>
      <c r="AB384" s="2">
        <f t="shared" si="207"/>
        <v>226.9</v>
      </c>
      <c r="AC384" s="35" t="str">
        <f>VLOOKUP(C384,[7]export!$B$1:$I$388,8,0)</f>
        <v>226.9</v>
      </c>
      <c r="AD384" s="2">
        <f>VLOOKUP(C384,[8]Sheet1!$B$1:$K$500,9,0)</f>
        <v>8.51</v>
      </c>
      <c r="AE384" s="2">
        <f t="shared" si="208"/>
        <v>0</v>
      </c>
      <c r="AF384" s="2">
        <f>VLOOKUP(C384,'2021.06'!$C$2:$M$500,9,0)</f>
        <v>424.17</v>
      </c>
      <c r="AG384" s="2">
        <f>VLOOKUP(D384,'2021.07'!$D$2:$M$435,7,0)</f>
        <v>19.859</v>
      </c>
      <c r="AH384" s="2">
        <f t="shared" si="209"/>
        <v>0</v>
      </c>
      <c r="AJ384" s="2" t="str">
        <f>VLOOKUP(D384,[9]Sheet1!$C$1:$H$500,6,0)</f>
        <v>正常应缴</v>
      </c>
    </row>
    <row r="385" s="2" customFormat="1" ht="20" customHeight="1" spans="1:36">
      <c r="A385" s="38">
        <f t="shared" si="195"/>
        <v>382</v>
      </c>
      <c r="B385" s="41"/>
      <c r="C385" s="49" t="s">
        <v>682</v>
      </c>
      <c r="D385" s="11" t="s">
        <v>683</v>
      </c>
      <c r="E385" s="12">
        <v>3245.4</v>
      </c>
      <c r="F385" s="11" t="s">
        <v>758</v>
      </c>
      <c r="G385" s="11">
        <v>2837</v>
      </c>
      <c r="H385" s="13">
        <v>5228.42</v>
      </c>
      <c r="I385" s="12">
        <f t="shared" si="184"/>
        <v>58.42</v>
      </c>
      <c r="J385" s="12">
        <f>VLOOKUP(C385,[10]补收!$G$2454:$H$2869,2,0)</f>
        <v>58.96</v>
      </c>
      <c r="K385" s="11">
        <f t="shared" si="196"/>
        <v>453.792</v>
      </c>
      <c r="L385" s="11">
        <f t="shared" si="197"/>
        <v>19.859</v>
      </c>
      <c r="M385" s="13">
        <f t="shared" si="198"/>
        <v>444.42</v>
      </c>
      <c r="N385" s="13"/>
      <c r="O385" s="13">
        <f t="shared" si="199"/>
        <v>1035.451</v>
      </c>
      <c r="P385" s="11">
        <v>0</v>
      </c>
      <c r="Q385" s="11">
        <f t="shared" si="200"/>
        <v>226.9</v>
      </c>
      <c r="R385" s="11">
        <f t="shared" si="201"/>
        <v>8.51</v>
      </c>
      <c r="S385" s="13">
        <f t="shared" si="202"/>
        <v>104.57</v>
      </c>
      <c r="T385" s="13"/>
      <c r="U385" s="11">
        <f t="shared" si="203"/>
        <v>339.98</v>
      </c>
      <c r="V385" s="11">
        <f t="shared" si="204"/>
        <v>1375.431</v>
      </c>
      <c r="W385" s="11"/>
      <c r="Z385" s="2">
        <f t="shared" si="205"/>
        <v>453.792</v>
      </c>
      <c r="AA385" s="2">
        <f t="shared" si="206"/>
        <v>0</v>
      </c>
      <c r="AB385" s="2">
        <f t="shared" si="207"/>
        <v>226.9</v>
      </c>
      <c r="AC385" s="35" t="str">
        <f>VLOOKUP(C385,[7]export!$B$1:$I$388,8,0)</f>
        <v>226.9</v>
      </c>
      <c r="AD385" s="2">
        <f>VLOOKUP(C385,[8]Sheet1!$B$1:$K$500,9,0)</f>
        <v>8.51</v>
      </c>
      <c r="AE385" s="2">
        <f t="shared" si="208"/>
        <v>0</v>
      </c>
      <c r="AF385" s="2">
        <f>VLOOKUP(C385,'2021.06'!$C$2:$M$500,9,0)</f>
        <v>424.17</v>
      </c>
      <c r="AG385" s="2">
        <f>VLOOKUP(D385,'2021.07'!$D$2:$M$435,7,0)</f>
        <v>19.859</v>
      </c>
      <c r="AH385" s="2">
        <f t="shared" si="209"/>
        <v>0</v>
      </c>
      <c r="AJ385" s="2" t="str">
        <f>VLOOKUP(D385,[9]Sheet1!$C$1:$H$500,6,0)</f>
        <v>正常应缴</v>
      </c>
    </row>
    <row r="386" s="2" customFormat="1" ht="20" customHeight="1" spans="1:36">
      <c r="A386" s="38">
        <f t="shared" si="195"/>
        <v>383</v>
      </c>
      <c r="B386" s="41"/>
      <c r="C386" s="49" t="s">
        <v>684</v>
      </c>
      <c r="D386" s="11" t="s">
        <v>685</v>
      </c>
      <c r="E386" s="12">
        <v>3245.4</v>
      </c>
      <c r="F386" s="11" t="s">
        <v>758</v>
      </c>
      <c r="G386" s="11">
        <v>2837</v>
      </c>
      <c r="H386" s="13">
        <v>5228.42</v>
      </c>
      <c r="I386" s="12">
        <f t="shared" si="184"/>
        <v>58.42</v>
      </c>
      <c r="J386" s="12">
        <f>VLOOKUP(C386,[10]补收!$G$2454:$H$2869,2,0)</f>
        <v>58.96</v>
      </c>
      <c r="K386" s="11">
        <f t="shared" si="196"/>
        <v>453.792</v>
      </c>
      <c r="L386" s="11">
        <f t="shared" si="197"/>
        <v>19.859</v>
      </c>
      <c r="M386" s="13">
        <f t="shared" si="198"/>
        <v>444.42</v>
      </c>
      <c r="N386" s="13"/>
      <c r="O386" s="13">
        <f t="shared" si="199"/>
        <v>1035.451</v>
      </c>
      <c r="P386" s="11">
        <v>0</v>
      </c>
      <c r="Q386" s="11">
        <f t="shared" si="200"/>
        <v>226.9</v>
      </c>
      <c r="R386" s="11">
        <f t="shared" si="201"/>
        <v>8.51</v>
      </c>
      <c r="S386" s="13">
        <f t="shared" si="202"/>
        <v>104.57</v>
      </c>
      <c r="T386" s="13"/>
      <c r="U386" s="11">
        <f t="shared" si="203"/>
        <v>339.98</v>
      </c>
      <c r="V386" s="11">
        <f t="shared" si="204"/>
        <v>1375.431</v>
      </c>
      <c r="W386" s="11"/>
      <c r="Z386" s="2">
        <f t="shared" si="205"/>
        <v>453.792</v>
      </c>
      <c r="AA386" s="2">
        <f t="shared" si="206"/>
        <v>0</v>
      </c>
      <c r="AB386" s="2">
        <f t="shared" si="207"/>
        <v>226.9</v>
      </c>
      <c r="AC386" s="35" t="str">
        <f>VLOOKUP(C386,[7]export!$B$1:$I$388,8,0)</f>
        <v>226.9</v>
      </c>
      <c r="AD386" s="2">
        <f>VLOOKUP(C386,[8]Sheet1!$B$1:$K$500,9,0)</f>
        <v>8.51</v>
      </c>
      <c r="AE386" s="2">
        <f t="shared" si="208"/>
        <v>0</v>
      </c>
      <c r="AF386" s="2">
        <f>VLOOKUP(C386,'2021.06'!$C$2:$M$500,9,0)</f>
        <v>424.17</v>
      </c>
      <c r="AG386" s="2">
        <f>VLOOKUP(D386,'2021.07'!$D$2:$M$435,7,0)</f>
        <v>19.859</v>
      </c>
      <c r="AH386" s="2">
        <f t="shared" si="209"/>
        <v>0</v>
      </c>
      <c r="AJ386" s="2" t="str">
        <f>VLOOKUP(D386,[9]Sheet1!$C$1:$H$500,6,0)</f>
        <v>正常应缴</v>
      </c>
    </row>
    <row r="387" s="2" customFormat="1" ht="20" customHeight="1" spans="1:36">
      <c r="A387" s="38">
        <f t="shared" si="195"/>
        <v>384</v>
      </c>
      <c r="B387" s="41"/>
      <c r="C387" s="49" t="s">
        <v>686</v>
      </c>
      <c r="D387" s="11" t="s">
        <v>687</v>
      </c>
      <c r="E387" s="12">
        <v>3245.4</v>
      </c>
      <c r="F387" s="11" t="s">
        <v>758</v>
      </c>
      <c r="G387" s="11">
        <v>2837</v>
      </c>
      <c r="H387" s="13">
        <v>5228.42</v>
      </c>
      <c r="I387" s="12">
        <f t="shared" si="184"/>
        <v>58.42</v>
      </c>
      <c r="J387" s="12">
        <f>VLOOKUP(C387,[10]补收!$G$2454:$H$2869,2,0)</f>
        <v>58.96</v>
      </c>
      <c r="K387" s="11">
        <f t="shared" si="196"/>
        <v>453.792</v>
      </c>
      <c r="L387" s="11">
        <f t="shared" si="197"/>
        <v>19.859</v>
      </c>
      <c r="M387" s="13">
        <f t="shared" si="198"/>
        <v>444.42</v>
      </c>
      <c r="N387" s="13"/>
      <c r="O387" s="13">
        <f t="shared" si="199"/>
        <v>1035.451</v>
      </c>
      <c r="P387" s="11">
        <v>0</v>
      </c>
      <c r="Q387" s="11">
        <f t="shared" si="200"/>
        <v>226.9</v>
      </c>
      <c r="R387" s="11">
        <f t="shared" si="201"/>
        <v>8.51</v>
      </c>
      <c r="S387" s="13">
        <f t="shared" si="202"/>
        <v>104.57</v>
      </c>
      <c r="T387" s="13"/>
      <c r="U387" s="11">
        <f t="shared" si="203"/>
        <v>339.98</v>
      </c>
      <c r="V387" s="11">
        <f t="shared" si="204"/>
        <v>1375.431</v>
      </c>
      <c r="W387" s="11"/>
      <c r="Z387" s="2">
        <f t="shared" si="205"/>
        <v>453.792</v>
      </c>
      <c r="AA387" s="2">
        <f t="shared" si="206"/>
        <v>0</v>
      </c>
      <c r="AB387" s="2">
        <f t="shared" si="207"/>
        <v>226.9</v>
      </c>
      <c r="AC387" s="35" t="str">
        <f>VLOOKUP(C387,[7]export!$B$1:$I$388,8,0)</f>
        <v>226.9</v>
      </c>
      <c r="AD387" s="2">
        <f>VLOOKUP(C387,[8]Sheet1!$B$1:$K$500,9,0)</f>
        <v>8.51</v>
      </c>
      <c r="AE387" s="2">
        <f t="shared" si="208"/>
        <v>0</v>
      </c>
      <c r="AF387" s="2">
        <f>VLOOKUP(C387,'2021.06'!$C$2:$M$500,9,0)</f>
        <v>424.17</v>
      </c>
      <c r="AG387" s="2">
        <f>VLOOKUP(D387,'2021.07'!$D$2:$M$435,7,0)</f>
        <v>19.859</v>
      </c>
      <c r="AH387" s="2">
        <f t="shared" si="209"/>
        <v>0</v>
      </c>
      <c r="AJ387" s="2" t="str">
        <f>VLOOKUP(D387,[9]Sheet1!$C$1:$H$500,6,0)</f>
        <v>正常应缴</v>
      </c>
    </row>
    <row r="388" s="2" customFormat="1" ht="20" customHeight="1" spans="1:36">
      <c r="A388" s="38">
        <f t="shared" si="195"/>
        <v>385</v>
      </c>
      <c r="B388" s="41"/>
      <c r="C388" s="49" t="s">
        <v>690</v>
      </c>
      <c r="D388" s="11" t="s">
        <v>691</v>
      </c>
      <c r="E388" s="12">
        <v>3245.4</v>
      </c>
      <c r="F388" s="11" t="s">
        <v>758</v>
      </c>
      <c r="G388" s="11">
        <v>2837</v>
      </c>
      <c r="H388" s="13">
        <v>5228.42</v>
      </c>
      <c r="I388" s="12">
        <f t="shared" ref="I388:I412" si="210">ROUND(E388*0.018,2)</f>
        <v>58.42</v>
      </c>
      <c r="J388" s="12">
        <f>VLOOKUP(C388,[10]补收!$G$2454:$H$2869,2,0)</f>
        <v>58.96</v>
      </c>
      <c r="K388" s="11">
        <f t="shared" si="196"/>
        <v>453.792</v>
      </c>
      <c r="L388" s="11">
        <f t="shared" si="197"/>
        <v>19.859</v>
      </c>
      <c r="M388" s="13">
        <f t="shared" si="198"/>
        <v>444.42</v>
      </c>
      <c r="N388" s="13"/>
      <c r="O388" s="13">
        <f t="shared" si="199"/>
        <v>1035.451</v>
      </c>
      <c r="P388" s="11">
        <v>0</v>
      </c>
      <c r="Q388" s="11">
        <f t="shared" si="200"/>
        <v>226.9</v>
      </c>
      <c r="R388" s="11">
        <f t="shared" si="201"/>
        <v>8.51</v>
      </c>
      <c r="S388" s="13">
        <f t="shared" si="202"/>
        <v>104.57</v>
      </c>
      <c r="T388" s="13"/>
      <c r="U388" s="11">
        <f t="shared" si="203"/>
        <v>339.98</v>
      </c>
      <c r="V388" s="11">
        <f t="shared" si="204"/>
        <v>1375.431</v>
      </c>
      <c r="W388" s="11"/>
      <c r="Z388" s="2">
        <f t="shared" si="205"/>
        <v>453.792</v>
      </c>
      <c r="AA388" s="2">
        <f t="shared" si="206"/>
        <v>0</v>
      </c>
      <c r="AB388" s="2">
        <f t="shared" si="207"/>
        <v>226.9</v>
      </c>
      <c r="AC388" s="35" t="str">
        <f>VLOOKUP(C388,[7]export!$B$1:$I$388,8,0)</f>
        <v>226.9</v>
      </c>
      <c r="AD388" s="2">
        <f>VLOOKUP(C388,[8]Sheet1!$B$1:$K$500,9,0)</f>
        <v>8.51</v>
      </c>
      <c r="AE388" s="2">
        <f t="shared" si="208"/>
        <v>0</v>
      </c>
      <c r="AF388" s="2">
        <f>VLOOKUP(C388,'2021.06'!$C$2:$M$500,9,0)</f>
        <v>424.17</v>
      </c>
      <c r="AG388" s="2">
        <f>VLOOKUP(D388,'2021.07'!$D$2:$M$435,7,0)</f>
        <v>19.859</v>
      </c>
      <c r="AH388" s="2">
        <f t="shared" si="209"/>
        <v>0</v>
      </c>
      <c r="AJ388" s="2" t="str">
        <f>VLOOKUP(D388,[9]Sheet1!$C$1:$H$500,6,0)</f>
        <v>正常应缴</v>
      </c>
    </row>
    <row r="389" s="2" customFormat="1" ht="20" customHeight="1" spans="1:36">
      <c r="A389" s="38">
        <f t="shared" si="195"/>
        <v>386</v>
      </c>
      <c r="B389" s="41"/>
      <c r="C389" s="49" t="s">
        <v>692</v>
      </c>
      <c r="D389" s="11" t="s">
        <v>693</v>
      </c>
      <c r="E389" s="12">
        <v>3245.4</v>
      </c>
      <c r="F389" s="11" t="s">
        <v>758</v>
      </c>
      <c r="G389" s="11">
        <v>2837</v>
      </c>
      <c r="H389" s="13">
        <v>5228.42</v>
      </c>
      <c r="I389" s="12">
        <f t="shared" si="210"/>
        <v>58.42</v>
      </c>
      <c r="J389" s="12">
        <f>VLOOKUP(C389,[10]补收!$G$2454:$H$2869,2,0)</f>
        <v>58.96</v>
      </c>
      <c r="K389" s="11">
        <f t="shared" si="196"/>
        <v>453.792</v>
      </c>
      <c r="L389" s="11">
        <f t="shared" si="197"/>
        <v>19.859</v>
      </c>
      <c r="M389" s="13">
        <f t="shared" si="198"/>
        <v>444.42</v>
      </c>
      <c r="N389" s="13"/>
      <c r="O389" s="13">
        <f t="shared" si="199"/>
        <v>1035.451</v>
      </c>
      <c r="P389" s="11">
        <v>0</v>
      </c>
      <c r="Q389" s="11">
        <f t="shared" si="200"/>
        <v>226.9</v>
      </c>
      <c r="R389" s="11">
        <f t="shared" si="201"/>
        <v>8.51</v>
      </c>
      <c r="S389" s="13">
        <f t="shared" si="202"/>
        <v>104.57</v>
      </c>
      <c r="T389" s="13"/>
      <c r="U389" s="11">
        <f t="shared" si="203"/>
        <v>339.98</v>
      </c>
      <c r="V389" s="11">
        <f t="shared" si="204"/>
        <v>1375.431</v>
      </c>
      <c r="W389" s="11"/>
      <c r="Z389" s="2">
        <f t="shared" si="205"/>
        <v>453.792</v>
      </c>
      <c r="AA389" s="2">
        <f t="shared" si="206"/>
        <v>0</v>
      </c>
      <c r="AB389" s="2">
        <f t="shared" si="207"/>
        <v>226.9</v>
      </c>
      <c r="AC389" s="35" t="str">
        <f>VLOOKUP(C389,[7]export!$B$1:$I$388,8,0)</f>
        <v>226.9</v>
      </c>
      <c r="AD389" s="2">
        <f>VLOOKUP(C389,[8]Sheet1!$B$1:$K$500,9,0)</f>
        <v>8.51</v>
      </c>
      <c r="AE389" s="2">
        <f t="shared" si="208"/>
        <v>0</v>
      </c>
      <c r="AF389" s="2">
        <f>VLOOKUP(C389,'2021.06'!$C$2:$M$500,9,0)</f>
        <v>424.17</v>
      </c>
      <c r="AG389" s="2">
        <f>VLOOKUP(D389,'2021.07'!$D$2:$M$435,7,0)</f>
        <v>19.859</v>
      </c>
      <c r="AH389" s="2">
        <f t="shared" si="209"/>
        <v>0</v>
      </c>
      <c r="AJ389" s="2" t="str">
        <f>VLOOKUP(D389,[9]Sheet1!$C$1:$H$500,6,0)</f>
        <v>正常应缴</v>
      </c>
    </row>
    <row r="390" s="2" customFormat="1" ht="20" customHeight="1" spans="1:36">
      <c r="A390" s="38">
        <f t="shared" si="195"/>
        <v>387</v>
      </c>
      <c r="B390" s="41"/>
      <c r="C390" s="49" t="s">
        <v>694</v>
      </c>
      <c r="D390" s="11" t="s">
        <v>695</v>
      </c>
      <c r="E390" s="12">
        <v>3245.4</v>
      </c>
      <c r="F390" s="11" t="s">
        <v>758</v>
      </c>
      <c r="G390" s="11">
        <v>2837</v>
      </c>
      <c r="H390" s="13">
        <v>5228.42</v>
      </c>
      <c r="I390" s="12">
        <f t="shared" si="210"/>
        <v>58.42</v>
      </c>
      <c r="J390" s="12">
        <f>VLOOKUP(C390,[10]补收!$G$2454:$H$2869,2,0)</f>
        <v>58.96</v>
      </c>
      <c r="K390" s="11">
        <f t="shared" si="196"/>
        <v>453.792</v>
      </c>
      <c r="L390" s="11">
        <f t="shared" si="197"/>
        <v>19.859</v>
      </c>
      <c r="M390" s="13">
        <f t="shared" si="198"/>
        <v>444.42</v>
      </c>
      <c r="N390" s="13"/>
      <c r="O390" s="13">
        <f t="shared" si="199"/>
        <v>1035.451</v>
      </c>
      <c r="P390" s="11">
        <v>0</v>
      </c>
      <c r="Q390" s="11">
        <f t="shared" si="200"/>
        <v>226.9</v>
      </c>
      <c r="R390" s="11">
        <f t="shared" si="201"/>
        <v>8.51</v>
      </c>
      <c r="S390" s="13">
        <f t="shared" si="202"/>
        <v>104.57</v>
      </c>
      <c r="T390" s="13"/>
      <c r="U390" s="11">
        <f t="shared" si="203"/>
        <v>339.98</v>
      </c>
      <c r="V390" s="11">
        <f t="shared" si="204"/>
        <v>1375.431</v>
      </c>
      <c r="W390" s="11"/>
      <c r="Z390" s="2">
        <f t="shared" si="205"/>
        <v>453.792</v>
      </c>
      <c r="AA390" s="2">
        <f t="shared" si="206"/>
        <v>0</v>
      </c>
      <c r="AB390" s="2">
        <f t="shared" si="207"/>
        <v>226.9</v>
      </c>
      <c r="AC390" s="35" t="str">
        <f>VLOOKUP(C390,[7]export!$B$1:$I$388,8,0)</f>
        <v>226.9</v>
      </c>
      <c r="AD390" s="2">
        <f>VLOOKUP(C390,[8]Sheet1!$B$1:$K$500,9,0)</f>
        <v>8.51</v>
      </c>
      <c r="AE390" s="2">
        <f t="shared" si="208"/>
        <v>0</v>
      </c>
      <c r="AF390" s="2">
        <f>VLOOKUP(C390,'2021.06'!$C$2:$M$500,9,0)</f>
        <v>424.17</v>
      </c>
      <c r="AG390" s="2">
        <f>VLOOKUP(D390,'2021.07'!$D$2:$M$435,7,0)</f>
        <v>19.859</v>
      </c>
      <c r="AH390" s="2">
        <f t="shared" si="209"/>
        <v>0</v>
      </c>
      <c r="AJ390" s="2" t="str">
        <f>VLOOKUP(D390,[9]Sheet1!$C$1:$H$500,6,0)</f>
        <v>正常应缴</v>
      </c>
    </row>
    <row r="391" s="2" customFormat="1" ht="20" customHeight="1" spans="1:36">
      <c r="A391" s="38">
        <f t="shared" si="195"/>
        <v>388</v>
      </c>
      <c r="B391" s="41"/>
      <c r="C391" s="49" t="s">
        <v>696</v>
      </c>
      <c r="D391" s="11" t="s">
        <v>697</v>
      </c>
      <c r="E391" s="12">
        <v>3245.4</v>
      </c>
      <c r="F391" s="11" t="s">
        <v>758</v>
      </c>
      <c r="G391" s="11">
        <v>2837</v>
      </c>
      <c r="H391" s="13">
        <v>5228.42</v>
      </c>
      <c r="I391" s="12">
        <f t="shared" si="210"/>
        <v>58.42</v>
      </c>
      <c r="J391" s="12">
        <f>VLOOKUP(C391,[10]补收!$G$2454:$H$2869,2,0)</f>
        <v>58.96</v>
      </c>
      <c r="K391" s="11">
        <f t="shared" si="196"/>
        <v>453.792</v>
      </c>
      <c r="L391" s="11">
        <f t="shared" si="197"/>
        <v>19.859</v>
      </c>
      <c r="M391" s="13">
        <f t="shared" si="198"/>
        <v>444.42</v>
      </c>
      <c r="N391" s="13"/>
      <c r="O391" s="13">
        <f t="shared" si="199"/>
        <v>1035.451</v>
      </c>
      <c r="P391" s="11">
        <v>0</v>
      </c>
      <c r="Q391" s="11">
        <f t="shared" si="200"/>
        <v>226.9</v>
      </c>
      <c r="R391" s="11">
        <f t="shared" si="201"/>
        <v>8.51</v>
      </c>
      <c r="S391" s="13">
        <f t="shared" si="202"/>
        <v>104.57</v>
      </c>
      <c r="T391" s="13"/>
      <c r="U391" s="11">
        <f t="shared" si="203"/>
        <v>339.98</v>
      </c>
      <c r="V391" s="11">
        <f t="shared" si="204"/>
        <v>1375.431</v>
      </c>
      <c r="W391" s="11"/>
      <c r="Z391" s="2">
        <f t="shared" si="205"/>
        <v>453.792</v>
      </c>
      <c r="AA391" s="2">
        <f t="shared" si="206"/>
        <v>0</v>
      </c>
      <c r="AB391" s="2">
        <f t="shared" si="207"/>
        <v>226.9</v>
      </c>
      <c r="AC391" s="35" t="str">
        <f>VLOOKUP(C391,[7]export!$B$1:$I$388,8,0)</f>
        <v>226.9</v>
      </c>
      <c r="AD391" s="2">
        <f>VLOOKUP(C391,[8]Sheet1!$B$1:$K$500,9,0)</f>
        <v>8.51</v>
      </c>
      <c r="AE391" s="2">
        <f t="shared" si="208"/>
        <v>0</v>
      </c>
      <c r="AF391" s="2">
        <f>VLOOKUP(C391,'2021.06'!$C$2:$M$500,9,0)</f>
        <v>424.17</v>
      </c>
      <c r="AG391" s="2">
        <f>VLOOKUP(D391,'2021.07'!$D$2:$M$435,7,0)</f>
        <v>19.859</v>
      </c>
      <c r="AH391" s="2">
        <f t="shared" si="209"/>
        <v>0</v>
      </c>
      <c r="AJ391" s="2" t="str">
        <f>VLOOKUP(D391,[9]Sheet1!$C$1:$H$500,6,0)</f>
        <v>正常应缴</v>
      </c>
    </row>
    <row r="392" s="2" customFormat="1" ht="20" customHeight="1" spans="1:36">
      <c r="A392" s="38">
        <f t="shared" si="195"/>
        <v>389</v>
      </c>
      <c r="B392" s="41"/>
      <c r="C392" s="49" t="s">
        <v>698</v>
      </c>
      <c r="D392" s="11" t="s">
        <v>699</v>
      </c>
      <c r="E392" s="12">
        <v>3245.4</v>
      </c>
      <c r="F392" s="11" t="s">
        <v>758</v>
      </c>
      <c r="G392" s="11">
        <v>2837</v>
      </c>
      <c r="H392" s="13">
        <v>5228.42</v>
      </c>
      <c r="I392" s="12">
        <f t="shared" si="210"/>
        <v>58.42</v>
      </c>
      <c r="J392" s="12">
        <f>VLOOKUP(C392,[10]补收!$G$2454:$H$2869,2,0)</f>
        <v>58.96</v>
      </c>
      <c r="K392" s="11">
        <f t="shared" si="196"/>
        <v>453.792</v>
      </c>
      <c r="L392" s="11">
        <f t="shared" si="197"/>
        <v>19.859</v>
      </c>
      <c r="M392" s="13">
        <f t="shared" si="198"/>
        <v>444.42</v>
      </c>
      <c r="N392" s="13"/>
      <c r="O392" s="13">
        <f t="shared" si="199"/>
        <v>1035.451</v>
      </c>
      <c r="P392" s="11">
        <v>0</v>
      </c>
      <c r="Q392" s="11">
        <f t="shared" si="200"/>
        <v>226.9</v>
      </c>
      <c r="R392" s="11">
        <f t="shared" si="201"/>
        <v>8.51</v>
      </c>
      <c r="S392" s="13">
        <f t="shared" si="202"/>
        <v>104.57</v>
      </c>
      <c r="T392" s="13"/>
      <c r="U392" s="11">
        <f t="shared" si="203"/>
        <v>339.98</v>
      </c>
      <c r="V392" s="11">
        <f t="shared" si="204"/>
        <v>1375.431</v>
      </c>
      <c r="W392" s="11"/>
      <c r="Z392" s="2">
        <f t="shared" si="205"/>
        <v>453.792</v>
      </c>
      <c r="AA392" s="2">
        <f t="shared" si="206"/>
        <v>0</v>
      </c>
      <c r="AB392" s="2">
        <f t="shared" si="207"/>
        <v>226.9</v>
      </c>
      <c r="AC392" s="35" t="str">
        <f>VLOOKUP(C392,[7]export!$B$1:$I$388,8,0)</f>
        <v>226.9</v>
      </c>
      <c r="AD392" s="2">
        <f>VLOOKUP(C392,[8]Sheet1!$B$1:$K$500,9,0)</f>
        <v>8.51</v>
      </c>
      <c r="AE392" s="2">
        <f t="shared" si="208"/>
        <v>0</v>
      </c>
      <c r="AF392" s="2">
        <f>VLOOKUP(C392,'2021.06'!$C$2:$M$500,9,0)</f>
        <v>424.17</v>
      </c>
      <c r="AG392" s="2">
        <f>VLOOKUP(D392,'2021.07'!$D$2:$M$435,7,0)</f>
        <v>19.859</v>
      </c>
      <c r="AH392" s="2">
        <f t="shared" si="209"/>
        <v>0</v>
      </c>
      <c r="AJ392" s="2" t="str">
        <f>VLOOKUP(D392,[9]Sheet1!$C$1:$H$500,6,0)</f>
        <v>正常应缴</v>
      </c>
    </row>
    <row r="393" s="2" customFormat="1" ht="20" customHeight="1" spans="1:36">
      <c r="A393" s="38">
        <f t="shared" si="195"/>
        <v>390</v>
      </c>
      <c r="B393" s="41"/>
      <c r="C393" s="49" t="s">
        <v>702</v>
      </c>
      <c r="D393" s="11" t="s">
        <v>703</v>
      </c>
      <c r="E393" s="12">
        <v>3245.4</v>
      </c>
      <c r="F393" s="11" t="s">
        <v>758</v>
      </c>
      <c r="G393" s="11">
        <v>2837</v>
      </c>
      <c r="H393" s="13">
        <v>5228.42</v>
      </c>
      <c r="I393" s="12">
        <f t="shared" si="210"/>
        <v>58.42</v>
      </c>
      <c r="J393" s="12">
        <f>VLOOKUP(C393,[10]补收!$G$2454:$H$2869,2,0)</f>
        <v>58.96</v>
      </c>
      <c r="K393" s="11">
        <f t="shared" si="196"/>
        <v>453.792</v>
      </c>
      <c r="L393" s="11">
        <f t="shared" si="197"/>
        <v>19.859</v>
      </c>
      <c r="M393" s="13">
        <f t="shared" si="198"/>
        <v>444.42</v>
      </c>
      <c r="N393" s="13"/>
      <c r="O393" s="13">
        <f t="shared" si="199"/>
        <v>1035.451</v>
      </c>
      <c r="P393" s="11">
        <v>0</v>
      </c>
      <c r="Q393" s="11">
        <f t="shared" si="200"/>
        <v>226.9</v>
      </c>
      <c r="R393" s="11">
        <f t="shared" si="201"/>
        <v>8.51</v>
      </c>
      <c r="S393" s="13">
        <f t="shared" si="202"/>
        <v>104.57</v>
      </c>
      <c r="T393" s="13"/>
      <c r="U393" s="11">
        <f t="shared" si="203"/>
        <v>339.98</v>
      </c>
      <c r="V393" s="11">
        <f t="shared" si="204"/>
        <v>1375.431</v>
      </c>
      <c r="W393" s="11"/>
      <c r="Z393" s="2">
        <f t="shared" si="205"/>
        <v>453.792</v>
      </c>
      <c r="AA393" s="2">
        <f t="shared" si="206"/>
        <v>0</v>
      </c>
      <c r="AB393" s="2">
        <f t="shared" si="207"/>
        <v>226.9</v>
      </c>
      <c r="AC393" s="35" t="str">
        <f>VLOOKUP(C393,[7]export!$B$1:$I$388,8,0)</f>
        <v>226.9</v>
      </c>
      <c r="AD393" s="2">
        <f>VLOOKUP(C393,[8]Sheet1!$B$1:$K$500,9,0)</f>
        <v>8.51</v>
      </c>
      <c r="AE393" s="2">
        <f t="shared" si="208"/>
        <v>0</v>
      </c>
      <c r="AF393" s="2">
        <f>VLOOKUP(C393,'2021.06'!$C$2:$M$500,9,0)</f>
        <v>424.17</v>
      </c>
      <c r="AG393" s="2">
        <f>VLOOKUP(D393,'2021.07'!$D$2:$M$435,7,0)</f>
        <v>19.859</v>
      </c>
      <c r="AH393" s="2">
        <f t="shared" si="209"/>
        <v>0</v>
      </c>
      <c r="AJ393" s="2" t="str">
        <f>VLOOKUP(D393,[9]Sheet1!$C$1:$H$500,6,0)</f>
        <v>正常应缴</v>
      </c>
    </row>
    <row r="394" s="2" customFormat="1" ht="20" customHeight="1" spans="1:36">
      <c r="A394" s="38">
        <f t="shared" si="195"/>
        <v>391</v>
      </c>
      <c r="B394" s="41"/>
      <c r="C394" s="49" t="s">
        <v>704</v>
      </c>
      <c r="D394" s="11" t="s">
        <v>705</v>
      </c>
      <c r="E394" s="12">
        <v>3245.4</v>
      </c>
      <c r="F394" s="11" t="s">
        <v>758</v>
      </c>
      <c r="G394" s="11">
        <v>2837</v>
      </c>
      <c r="H394" s="13">
        <v>5228.42</v>
      </c>
      <c r="I394" s="12">
        <f t="shared" si="210"/>
        <v>58.42</v>
      </c>
      <c r="J394" s="12">
        <f>VLOOKUP(C394,[10]补收!$G$2454:$H$2869,2,0)</f>
        <v>58.96</v>
      </c>
      <c r="K394" s="11">
        <f t="shared" si="196"/>
        <v>453.792</v>
      </c>
      <c r="L394" s="11">
        <f t="shared" si="197"/>
        <v>19.859</v>
      </c>
      <c r="M394" s="13">
        <f t="shared" si="198"/>
        <v>444.42</v>
      </c>
      <c r="N394" s="13"/>
      <c r="O394" s="13">
        <f t="shared" si="199"/>
        <v>1035.451</v>
      </c>
      <c r="P394" s="11">
        <v>0</v>
      </c>
      <c r="Q394" s="11">
        <f t="shared" si="200"/>
        <v>226.9</v>
      </c>
      <c r="R394" s="11">
        <f t="shared" si="201"/>
        <v>8.51</v>
      </c>
      <c r="S394" s="13">
        <f t="shared" si="202"/>
        <v>104.57</v>
      </c>
      <c r="T394" s="13"/>
      <c r="U394" s="11">
        <f t="shared" si="203"/>
        <v>339.98</v>
      </c>
      <c r="V394" s="11">
        <f t="shared" si="204"/>
        <v>1375.431</v>
      </c>
      <c r="W394" s="11"/>
      <c r="Z394" s="2">
        <f t="shared" si="205"/>
        <v>453.792</v>
      </c>
      <c r="AA394" s="2">
        <f t="shared" si="206"/>
        <v>0</v>
      </c>
      <c r="AB394" s="2">
        <f t="shared" si="207"/>
        <v>226.9</v>
      </c>
      <c r="AC394" s="35" t="str">
        <f>VLOOKUP(C394,[7]export!$B$1:$I$388,8,0)</f>
        <v>226.9</v>
      </c>
      <c r="AD394" s="2">
        <f>VLOOKUP(C394,[8]Sheet1!$B$1:$K$500,9,0)</f>
        <v>8.51</v>
      </c>
      <c r="AE394" s="2">
        <f t="shared" si="208"/>
        <v>0</v>
      </c>
      <c r="AF394" s="2">
        <f>VLOOKUP(C394,'2021.06'!$C$2:$M$500,9,0)</f>
        <v>424.17</v>
      </c>
      <c r="AG394" s="2">
        <f>VLOOKUP(D394,'2021.07'!$D$2:$M$435,7,0)</f>
        <v>19.859</v>
      </c>
      <c r="AH394" s="2">
        <f t="shared" si="209"/>
        <v>0</v>
      </c>
      <c r="AJ394" s="2" t="str">
        <f>VLOOKUP(D394,[9]Sheet1!$C$1:$H$500,6,0)</f>
        <v>正常应缴</v>
      </c>
    </row>
    <row r="395" s="2" customFormat="1" ht="20" customHeight="1" spans="1:36">
      <c r="A395" s="38">
        <f t="shared" si="195"/>
        <v>392</v>
      </c>
      <c r="B395" s="41"/>
      <c r="C395" s="49" t="s">
        <v>710</v>
      </c>
      <c r="D395" s="11" t="s">
        <v>711</v>
      </c>
      <c r="E395" s="12">
        <v>3245.4</v>
      </c>
      <c r="F395" s="11" t="s">
        <v>758</v>
      </c>
      <c r="G395" s="11">
        <v>2837</v>
      </c>
      <c r="H395" s="13">
        <v>5228.42</v>
      </c>
      <c r="I395" s="12">
        <f t="shared" si="210"/>
        <v>58.42</v>
      </c>
      <c r="J395" s="12">
        <f>VLOOKUP(C395,[10]补收!$G$2454:$H$2869,2,0)</f>
        <v>58.96</v>
      </c>
      <c r="K395" s="11">
        <f t="shared" si="196"/>
        <v>453.792</v>
      </c>
      <c r="L395" s="11">
        <f t="shared" si="197"/>
        <v>19.859</v>
      </c>
      <c r="M395" s="13">
        <f t="shared" si="198"/>
        <v>444.42</v>
      </c>
      <c r="N395" s="13"/>
      <c r="O395" s="13">
        <f t="shared" si="199"/>
        <v>1035.451</v>
      </c>
      <c r="P395" s="11">
        <v>0</v>
      </c>
      <c r="Q395" s="11">
        <f t="shared" si="200"/>
        <v>226.9</v>
      </c>
      <c r="R395" s="11">
        <f t="shared" si="201"/>
        <v>8.51</v>
      </c>
      <c r="S395" s="13">
        <f t="shared" si="202"/>
        <v>104.57</v>
      </c>
      <c r="T395" s="13"/>
      <c r="U395" s="11">
        <f t="shared" si="203"/>
        <v>339.98</v>
      </c>
      <c r="V395" s="11">
        <f t="shared" si="204"/>
        <v>1375.431</v>
      </c>
      <c r="W395" s="11"/>
      <c r="Z395" s="2">
        <f t="shared" si="205"/>
        <v>453.792</v>
      </c>
      <c r="AA395" s="2">
        <f t="shared" si="206"/>
        <v>0</v>
      </c>
      <c r="AB395" s="2">
        <f t="shared" si="207"/>
        <v>226.9</v>
      </c>
      <c r="AC395" s="35" t="str">
        <f>VLOOKUP(C395,[7]export!$B$1:$I$388,8,0)</f>
        <v>226.9</v>
      </c>
      <c r="AD395" s="2">
        <f>VLOOKUP(C395,[8]Sheet1!$B$1:$K$500,9,0)</f>
        <v>8.51</v>
      </c>
      <c r="AE395" s="2">
        <f t="shared" si="208"/>
        <v>0</v>
      </c>
      <c r="AF395" s="2">
        <f>VLOOKUP(C395,'2021.06'!$C$2:$M$500,9,0)</f>
        <v>424.17</v>
      </c>
      <c r="AG395" s="2">
        <f>VLOOKUP(D395,'2021.07'!$D$2:$M$435,7,0)</f>
        <v>19.859</v>
      </c>
      <c r="AH395" s="2">
        <f t="shared" si="209"/>
        <v>0</v>
      </c>
      <c r="AJ395" s="2" t="str">
        <f>VLOOKUP(D395,[9]Sheet1!$C$1:$H$500,6,0)</f>
        <v>正常应缴</v>
      </c>
    </row>
    <row r="396" s="2" customFormat="1" ht="20" customHeight="1" spans="1:36">
      <c r="A396" s="38">
        <f t="shared" si="195"/>
        <v>393</v>
      </c>
      <c r="B396" s="41"/>
      <c r="C396" s="49" t="s">
        <v>827</v>
      </c>
      <c r="D396" s="11" t="s">
        <v>828</v>
      </c>
      <c r="E396" s="12">
        <v>3245.4</v>
      </c>
      <c r="F396" s="11">
        <v>3042.05</v>
      </c>
      <c r="G396" s="11">
        <v>3043</v>
      </c>
      <c r="H396" s="13">
        <v>5228.42</v>
      </c>
      <c r="I396" s="12">
        <f t="shared" si="210"/>
        <v>58.42</v>
      </c>
      <c r="J396" s="12">
        <f>VLOOKUP(C396,[10]补收!$G$2454:$H$2869,2,0)</f>
        <v>18.3</v>
      </c>
      <c r="K396" s="11">
        <f t="shared" si="196"/>
        <v>486.728</v>
      </c>
      <c r="L396" s="11">
        <f t="shared" si="197"/>
        <v>21.301</v>
      </c>
      <c r="M396" s="13">
        <f t="shared" si="198"/>
        <v>444.42</v>
      </c>
      <c r="N396" s="13"/>
      <c r="O396" s="13">
        <f t="shared" si="199"/>
        <v>1029.169</v>
      </c>
      <c r="P396" s="11">
        <v>0</v>
      </c>
      <c r="Q396" s="11">
        <f t="shared" si="200"/>
        <v>243.36</v>
      </c>
      <c r="R396" s="11">
        <f t="shared" si="201"/>
        <v>9.13</v>
      </c>
      <c r="S396" s="13">
        <f t="shared" si="202"/>
        <v>104.57</v>
      </c>
      <c r="T396" s="13"/>
      <c r="U396" s="11">
        <f t="shared" si="203"/>
        <v>357.06</v>
      </c>
      <c r="V396" s="11">
        <f t="shared" si="204"/>
        <v>1386.229</v>
      </c>
      <c r="W396" s="11"/>
      <c r="Z396" s="2">
        <f t="shared" si="205"/>
        <v>486.728</v>
      </c>
      <c r="AA396" s="2">
        <f t="shared" si="206"/>
        <v>0</v>
      </c>
      <c r="AB396" s="2">
        <f t="shared" si="207"/>
        <v>243.36</v>
      </c>
      <c r="AC396" s="35" t="str">
        <f>VLOOKUP(C396,[7]export!$B$1:$I$388,8,0)</f>
        <v>243.36</v>
      </c>
      <c r="AD396" s="2">
        <f>VLOOKUP(C396,[8]Sheet1!$B$1:$K$500,9,0)</f>
        <v>9.13</v>
      </c>
      <c r="AE396" s="2">
        <f t="shared" si="208"/>
        <v>0</v>
      </c>
      <c r="AF396" s="2">
        <f>VLOOKUP(C396,'2021.06'!$C$2:$M$500,9,0)</f>
        <v>424.17</v>
      </c>
      <c r="AG396" s="2">
        <f>VLOOKUP(D396,'2021.07'!$D$2:$M$435,7,0)</f>
        <v>21.301</v>
      </c>
      <c r="AH396" s="2">
        <f t="shared" si="209"/>
        <v>0</v>
      </c>
      <c r="AJ396" s="2" t="str">
        <f>VLOOKUP(D396,[9]Sheet1!$C$1:$H$500,6,0)</f>
        <v>正常应缴</v>
      </c>
    </row>
    <row r="397" s="2" customFormat="1" ht="20" customHeight="1" spans="1:36">
      <c r="A397" s="38">
        <f t="shared" si="195"/>
        <v>394</v>
      </c>
      <c r="B397" s="41"/>
      <c r="C397" s="49" t="s">
        <v>831</v>
      </c>
      <c r="D397" s="11" t="s">
        <v>832</v>
      </c>
      <c r="E397" s="12">
        <v>3245.4</v>
      </c>
      <c r="F397" s="11">
        <v>3042.05</v>
      </c>
      <c r="G397" s="11">
        <v>3043</v>
      </c>
      <c r="H397" s="13">
        <v>5228.42</v>
      </c>
      <c r="I397" s="12">
        <f t="shared" si="210"/>
        <v>58.42</v>
      </c>
      <c r="J397" s="12">
        <f>VLOOKUP(C397,[10]补收!$G$2454:$H$2869,2,0)</f>
        <v>18.3</v>
      </c>
      <c r="K397" s="11">
        <f t="shared" si="196"/>
        <v>486.728</v>
      </c>
      <c r="L397" s="11">
        <f t="shared" si="197"/>
        <v>21.301</v>
      </c>
      <c r="M397" s="13">
        <f t="shared" si="198"/>
        <v>444.42</v>
      </c>
      <c r="N397" s="13"/>
      <c r="O397" s="13">
        <f t="shared" si="199"/>
        <v>1029.169</v>
      </c>
      <c r="P397" s="11">
        <v>0</v>
      </c>
      <c r="Q397" s="11">
        <f t="shared" si="200"/>
        <v>243.36</v>
      </c>
      <c r="R397" s="11">
        <f t="shared" si="201"/>
        <v>9.13</v>
      </c>
      <c r="S397" s="13">
        <f t="shared" si="202"/>
        <v>104.57</v>
      </c>
      <c r="T397" s="13"/>
      <c r="U397" s="11">
        <f t="shared" si="203"/>
        <v>357.06</v>
      </c>
      <c r="V397" s="11">
        <f t="shared" si="204"/>
        <v>1386.229</v>
      </c>
      <c r="W397" s="11"/>
      <c r="Z397" s="2">
        <f t="shared" si="205"/>
        <v>486.728</v>
      </c>
      <c r="AA397" s="2">
        <f t="shared" si="206"/>
        <v>0</v>
      </c>
      <c r="AB397" s="2">
        <f t="shared" si="207"/>
        <v>243.36</v>
      </c>
      <c r="AC397" s="35" t="str">
        <f>VLOOKUP(C397,[7]export!$B$1:$I$388,8,0)</f>
        <v>243.36</v>
      </c>
      <c r="AD397" s="2">
        <f>VLOOKUP(C397,[8]Sheet1!$B$1:$K$500,9,0)</f>
        <v>9.13</v>
      </c>
      <c r="AE397" s="2">
        <f t="shared" si="208"/>
        <v>0</v>
      </c>
      <c r="AF397" s="2">
        <f>VLOOKUP(C397,'2021.06'!$C$2:$M$500,9,0)</f>
        <v>424.17</v>
      </c>
      <c r="AG397" s="2">
        <f>VLOOKUP(D397,'2021.07'!$D$2:$M$435,7,0)</f>
        <v>21.301</v>
      </c>
      <c r="AH397" s="2">
        <f t="shared" si="209"/>
        <v>0</v>
      </c>
      <c r="AJ397" s="2" t="str">
        <f>VLOOKUP(D397,[9]Sheet1!$C$1:$H$500,6,0)</f>
        <v>正常应缴</v>
      </c>
    </row>
    <row r="398" s="2" customFormat="1" ht="20" customHeight="1" spans="1:36">
      <c r="A398" s="38">
        <f t="shared" si="195"/>
        <v>395</v>
      </c>
      <c r="B398" s="41"/>
      <c r="C398" s="49" t="s">
        <v>833</v>
      </c>
      <c r="D398" s="11" t="s">
        <v>834</v>
      </c>
      <c r="E398" s="12">
        <v>3245.4</v>
      </c>
      <c r="F398" s="11">
        <v>3042.05</v>
      </c>
      <c r="G398" s="11">
        <v>3043</v>
      </c>
      <c r="H398" s="13">
        <v>5228.42</v>
      </c>
      <c r="I398" s="12">
        <f t="shared" si="210"/>
        <v>58.42</v>
      </c>
      <c r="J398" s="12">
        <f>VLOOKUP(C398,[10]补收!$G$2454:$H$2869,2,0)</f>
        <v>18.3</v>
      </c>
      <c r="K398" s="11">
        <f t="shared" si="196"/>
        <v>486.728</v>
      </c>
      <c r="L398" s="11">
        <f t="shared" si="197"/>
        <v>21.301</v>
      </c>
      <c r="M398" s="13">
        <f t="shared" si="198"/>
        <v>444.42</v>
      </c>
      <c r="N398" s="13"/>
      <c r="O398" s="13">
        <f t="shared" si="199"/>
        <v>1029.169</v>
      </c>
      <c r="P398" s="11">
        <v>0</v>
      </c>
      <c r="Q398" s="11">
        <f t="shared" si="200"/>
        <v>243.36</v>
      </c>
      <c r="R398" s="11">
        <f t="shared" si="201"/>
        <v>9.13</v>
      </c>
      <c r="S398" s="13">
        <f t="shared" si="202"/>
        <v>104.57</v>
      </c>
      <c r="T398" s="13"/>
      <c r="U398" s="11">
        <f t="shared" si="203"/>
        <v>357.06</v>
      </c>
      <c r="V398" s="11">
        <f t="shared" si="204"/>
        <v>1386.229</v>
      </c>
      <c r="W398" s="11"/>
      <c r="Z398" s="2">
        <f t="shared" si="205"/>
        <v>486.728</v>
      </c>
      <c r="AA398" s="2">
        <f t="shared" si="206"/>
        <v>0</v>
      </c>
      <c r="AB398" s="2">
        <f t="shared" si="207"/>
        <v>243.36</v>
      </c>
      <c r="AC398" s="35" t="str">
        <f>VLOOKUP(C398,[7]export!$B$1:$I$388,8,0)</f>
        <v>243.36</v>
      </c>
      <c r="AD398" s="2">
        <f>VLOOKUP(C398,[8]Sheet1!$B$1:$K$500,9,0)</f>
        <v>9.13</v>
      </c>
      <c r="AE398" s="2">
        <f t="shared" si="208"/>
        <v>0</v>
      </c>
      <c r="AF398" s="2">
        <f>VLOOKUP(C398,'2021.06'!$C$2:$M$500,9,0)</f>
        <v>424.17</v>
      </c>
      <c r="AG398" s="2">
        <f>VLOOKUP(D398,'2021.07'!$D$2:$M$435,7,0)</f>
        <v>21.301</v>
      </c>
      <c r="AH398" s="2">
        <f t="shared" si="209"/>
        <v>0</v>
      </c>
      <c r="AJ398" s="2" t="str">
        <f>VLOOKUP(D398,[9]Sheet1!$C$1:$H$500,6,0)</f>
        <v>正常应缴</v>
      </c>
    </row>
    <row r="399" s="2" customFormat="1" ht="20" customHeight="1" spans="1:36">
      <c r="A399" s="38">
        <f t="shared" si="195"/>
        <v>396</v>
      </c>
      <c r="B399" s="41"/>
      <c r="C399" s="49" t="s">
        <v>905</v>
      </c>
      <c r="D399" s="11" t="s">
        <v>906</v>
      </c>
      <c r="E399" s="12">
        <v>3245.4</v>
      </c>
      <c r="F399" s="11">
        <v>3042.05</v>
      </c>
      <c r="G399" s="11">
        <v>3043</v>
      </c>
      <c r="H399" s="13">
        <v>5228.42</v>
      </c>
      <c r="I399" s="12">
        <f t="shared" si="210"/>
        <v>58.42</v>
      </c>
      <c r="J399" s="12">
        <f>VLOOKUP(C399,[10]补收!$G$2454:$H$2869,2,0)</f>
        <v>14.64</v>
      </c>
      <c r="K399" s="11">
        <f t="shared" si="196"/>
        <v>486.728</v>
      </c>
      <c r="L399" s="11">
        <f t="shared" si="197"/>
        <v>21.301</v>
      </c>
      <c r="M399" s="13">
        <f t="shared" si="198"/>
        <v>444.42</v>
      </c>
      <c r="N399" s="13"/>
      <c r="O399" s="13">
        <f t="shared" si="199"/>
        <v>1025.509</v>
      </c>
      <c r="P399" s="11">
        <v>0</v>
      </c>
      <c r="Q399" s="11">
        <f t="shared" si="200"/>
        <v>243.36</v>
      </c>
      <c r="R399" s="11">
        <f t="shared" si="201"/>
        <v>9.13</v>
      </c>
      <c r="S399" s="13">
        <f t="shared" si="202"/>
        <v>104.57</v>
      </c>
      <c r="T399" s="13"/>
      <c r="U399" s="11">
        <f t="shared" si="203"/>
        <v>357.06</v>
      </c>
      <c r="V399" s="11">
        <f t="shared" si="204"/>
        <v>1382.569</v>
      </c>
      <c r="W399" s="11"/>
      <c r="Z399" s="2">
        <f t="shared" si="205"/>
        <v>486.728</v>
      </c>
      <c r="AA399" s="2">
        <f t="shared" si="206"/>
        <v>0</v>
      </c>
      <c r="AB399" s="2">
        <f t="shared" si="207"/>
        <v>243.36</v>
      </c>
      <c r="AC399" s="35" t="str">
        <f>VLOOKUP(C399,[7]export!$B$1:$I$388,8,0)</f>
        <v>243.36</v>
      </c>
      <c r="AD399" s="2">
        <f>VLOOKUP(C399,[8]Sheet1!$B$1:$K$500,9,0)</f>
        <v>9.13</v>
      </c>
      <c r="AE399" s="2">
        <f t="shared" si="208"/>
        <v>0</v>
      </c>
      <c r="AF399" s="2">
        <f>VLOOKUP(C399,'2021.06'!$C$2:$M$500,9,0)</f>
        <v>424.17</v>
      </c>
      <c r="AG399" s="2">
        <f>VLOOKUP(D399,'2021.07'!$D$2:$M$435,7,0)</f>
        <v>21.301</v>
      </c>
      <c r="AH399" s="2">
        <f t="shared" si="209"/>
        <v>0</v>
      </c>
      <c r="AJ399" s="2" t="str">
        <f>VLOOKUP(D399,[9]Sheet1!$C$1:$H$500,6,0)</f>
        <v>正常应缴</v>
      </c>
    </row>
    <row r="400" s="2" customFormat="1" ht="20" customHeight="1" spans="1:36">
      <c r="A400" s="38">
        <f t="shared" si="195"/>
        <v>397</v>
      </c>
      <c r="B400" s="41"/>
      <c r="C400" s="51" t="s">
        <v>907</v>
      </c>
      <c r="D400" s="11" t="s">
        <v>908</v>
      </c>
      <c r="E400" s="12">
        <v>3245.4</v>
      </c>
      <c r="F400" s="11">
        <v>3042.05</v>
      </c>
      <c r="G400" s="11">
        <v>3043</v>
      </c>
      <c r="H400" s="13">
        <v>5228.42</v>
      </c>
      <c r="I400" s="12">
        <f t="shared" si="210"/>
        <v>58.42</v>
      </c>
      <c r="J400" s="12">
        <f>VLOOKUP(C400,[10]补收!$G$2454:$H$2869,2,0)</f>
        <v>14.64</v>
      </c>
      <c r="K400" s="11">
        <f t="shared" si="196"/>
        <v>486.728</v>
      </c>
      <c r="L400" s="11">
        <f t="shared" si="197"/>
        <v>21.301</v>
      </c>
      <c r="M400" s="13">
        <f t="shared" si="198"/>
        <v>444.42</v>
      </c>
      <c r="N400" s="13"/>
      <c r="O400" s="13">
        <f t="shared" si="199"/>
        <v>1025.509</v>
      </c>
      <c r="P400" s="11">
        <v>0</v>
      </c>
      <c r="Q400" s="11">
        <f t="shared" si="200"/>
        <v>243.36</v>
      </c>
      <c r="R400" s="11">
        <f t="shared" si="201"/>
        <v>9.13</v>
      </c>
      <c r="S400" s="13">
        <f t="shared" si="202"/>
        <v>104.57</v>
      </c>
      <c r="T400" s="13"/>
      <c r="U400" s="11">
        <f t="shared" si="203"/>
        <v>357.06</v>
      </c>
      <c r="V400" s="11">
        <f t="shared" si="204"/>
        <v>1382.569</v>
      </c>
      <c r="W400" s="11"/>
      <c r="Z400" s="2">
        <f t="shared" si="205"/>
        <v>486.728</v>
      </c>
      <c r="AA400" s="2">
        <f t="shared" si="206"/>
        <v>0</v>
      </c>
      <c r="AB400" s="2">
        <f t="shared" si="207"/>
        <v>243.36</v>
      </c>
      <c r="AC400" s="35" t="str">
        <f>VLOOKUP(C400,[7]export!$B$1:$I$388,8,0)</f>
        <v>243.36</v>
      </c>
      <c r="AD400" s="2">
        <f>VLOOKUP(C400,[8]Sheet1!$B$1:$K$500,9,0)</f>
        <v>9.13</v>
      </c>
      <c r="AE400" s="2">
        <f t="shared" si="208"/>
        <v>0</v>
      </c>
      <c r="AF400" s="2">
        <f>VLOOKUP(C400,'2021.06'!$C$2:$M$500,9,0)</f>
        <v>424.17</v>
      </c>
      <c r="AG400" s="2">
        <f>VLOOKUP(D400,'2021.07'!$D$2:$M$435,7,0)</f>
        <v>21.301</v>
      </c>
      <c r="AH400" s="2">
        <f t="shared" si="209"/>
        <v>0</v>
      </c>
      <c r="AJ400" s="2" t="str">
        <f>VLOOKUP(D400,[9]Sheet1!$C$1:$H$500,6,0)</f>
        <v>正常应缴</v>
      </c>
    </row>
    <row r="401" s="2" customFormat="1" ht="20" customHeight="1" spans="1:36">
      <c r="A401" s="38">
        <f t="shared" si="195"/>
        <v>398</v>
      </c>
      <c r="B401" s="41"/>
      <c r="C401" s="51" t="s">
        <v>909</v>
      </c>
      <c r="D401" s="11" t="s">
        <v>910</v>
      </c>
      <c r="E401" s="12">
        <v>3245.4</v>
      </c>
      <c r="F401" s="11">
        <v>3042.05</v>
      </c>
      <c r="G401" s="11">
        <v>3043</v>
      </c>
      <c r="H401" s="13">
        <v>5228.42</v>
      </c>
      <c r="I401" s="12">
        <f t="shared" si="210"/>
        <v>58.42</v>
      </c>
      <c r="J401" s="12">
        <f>VLOOKUP(C401,[10]补收!$G$2454:$H$2869,2,0)</f>
        <v>14.64</v>
      </c>
      <c r="K401" s="11">
        <f t="shared" si="196"/>
        <v>486.728</v>
      </c>
      <c r="L401" s="11">
        <f t="shared" si="197"/>
        <v>21.301</v>
      </c>
      <c r="M401" s="13">
        <f t="shared" si="198"/>
        <v>444.42</v>
      </c>
      <c r="N401" s="13"/>
      <c r="O401" s="13">
        <f t="shared" si="199"/>
        <v>1025.509</v>
      </c>
      <c r="P401" s="11">
        <v>0</v>
      </c>
      <c r="Q401" s="11">
        <f t="shared" si="200"/>
        <v>243.36</v>
      </c>
      <c r="R401" s="11">
        <f t="shared" si="201"/>
        <v>9.13</v>
      </c>
      <c r="S401" s="13">
        <f t="shared" si="202"/>
        <v>104.57</v>
      </c>
      <c r="T401" s="13"/>
      <c r="U401" s="11">
        <f t="shared" si="203"/>
        <v>357.06</v>
      </c>
      <c r="V401" s="11">
        <f t="shared" si="204"/>
        <v>1382.569</v>
      </c>
      <c r="W401" s="11"/>
      <c r="Z401" s="2">
        <f t="shared" si="205"/>
        <v>486.728</v>
      </c>
      <c r="AA401" s="2">
        <f t="shared" si="206"/>
        <v>0</v>
      </c>
      <c r="AB401" s="2">
        <f t="shared" si="207"/>
        <v>243.36</v>
      </c>
      <c r="AC401" s="35" t="str">
        <f>VLOOKUP(C401,[7]export!$B$1:$I$388,8,0)</f>
        <v>243.36</v>
      </c>
      <c r="AD401" s="2">
        <f>VLOOKUP(C401,[8]Sheet1!$B$1:$K$500,9,0)</f>
        <v>9.13</v>
      </c>
      <c r="AE401" s="2">
        <f t="shared" si="208"/>
        <v>0</v>
      </c>
      <c r="AF401" s="2">
        <f>VLOOKUP(C401,'2021.06'!$C$2:$M$500,9,0)</f>
        <v>424.17</v>
      </c>
      <c r="AG401" s="2">
        <f>VLOOKUP(D401,'2021.07'!$D$2:$M$435,7,0)</f>
        <v>21.301</v>
      </c>
      <c r="AH401" s="2">
        <f t="shared" si="209"/>
        <v>0</v>
      </c>
      <c r="AJ401" s="2" t="str">
        <f>VLOOKUP(D401,[9]Sheet1!$C$1:$H$500,6,0)</f>
        <v>正常应缴</v>
      </c>
    </row>
    <row r="402" s="2" customFormat="1" ht="20" customHeight="1" spans="1:36">
      <c r="A402" s="38">
        <f t="shared" si="195"/>
        <v>399</v>
      </c>
      <c r="B402" s="41"/>
      <c r="C402" s="52" t="s">
        <v>1059</v>
      </c>
      <c r="D402" s="53" t="s">
        <v>1060</v>
      </c>
      <c r="E402" s="12">
        <v>3245.4</v>
      </c>
      <c r="F402" s="54">
        <v>3042.05</v>
      </c>
      <c r="G402" s="54">
        <v>3043</v>
      </c>
      <c r="H402" s="54">
        <v>5228.42</v>
      </c>
      <c r="I402" s="12">
        <f t="shared" si="210"/>
        <v>58.42</v>
      </c>
      <c r="J402" s="12">
        <f>VLOOKUP(C402,[10]补收!$G$2454:$H$2869,2,0)</f>
        <v>10.98</v>
      </c>
      <c r="K402" s="11">
        <f t="shared" si="196"/>
        <v>486.728</v>
      </c>
      <c r="L402" s="11">
        <f t="shared" si="197"/>
        <v>21.301</v>
      </c>
      <c r="M402" s="13">
        <f t="shared" si="198"/>
        <v>444.42</v>
      </c>
      <c r="N402" s="13"/>
      <c r="O402" s="13">
        <f t="shared" si="199"/>
        <v>1021.849</v>
      </c>
      <c r="P402" s="11">
        <v>0</v>
      </c>
      <c r="Q402" s="11">
        <f t="shared" si="200"/>
        <v>243.36</v>
      </c>
      <c r="R402" s="11">
        <f t="shared" si="201"/>
        <v>9.13</v>
      </c>
      <c r="S402" s="13">
        <f t="shared" si="202"/>
        <v>104.57</v>
      </c>
      <c r="T402" s="13"/>
      <c r="U402" s="11">
        <f t="shared" si="203"/>
        <v>357.06</v>
      </c>
      <c r="V402" s="11">
        <f t="shared" si="204"/>
        <v>1378.909</v>
      </c>
      <c r="W402" s="11"/>
      <c r="Z402" s="2">
        <f t="shared" si="205"/>
        <v>486.728</v>
      </c>
      <c r="AA402" s="2">
        <f t="shared" si="206"/>
        <v>0</v>
      </c>
      <c r="AB402" s="2">
        <f t="shared" si="207"/>
        <v>243.36</v>
      </c>
      <c r="AC402" s="35" t="str">
        <f>VLOOKUP(C402,[7]export!$B$1:$I$388,8,0)</f>
        <v>243.36</v>
      </c>
      <c r="AD402" s="2">
        <f>VLOOKUP(C402,[8]Sheet1!$B$1:$K$500,9,0)</f>
        <v>9.13</v>
      </c>
      <c r="AE402" s="2">
        <f t="shared" si="208"/>
        <v>0</v>
      </c>
      <c r="AF402" s="2">
        <f>VLOOKUP(C402,'2021.06'!$C$2:$M$500,9,0)</f>
        <v>424.17</v>
      </c>
      <c r="AG402" s="2">
        <f>VLOOKUP(D402,'2021.07'!$D$2:$M$435,7,0)</f>
        <v>21.301</v>
      </c>
      <c r="AH402" s="2">
        <f t="shared" si="209"/>
        <v>0</v>
      </c>
      <c r="AJ402" s="2" t="str">
        <f>VLOOKUP(D402,[9]Sheet1!$C$1:$H$500,6,0)</f>
        <v>正常应缴</v>
      </c>
    </row>
    <row r="403" s="2" customFormat="1" ht="20" customHeight="1" spans="1:36">
      <c r="A403" s="38">
        <f t="shared" si="195"/>
        <v>400</v>
      </c>
      <c r="B403" s="41"/>
      <c r="C403" s="55" t="s">
        <v>1063</v>
      </c>
      <c r="D403" s="35" t="s">
        <v>1064</v>
      </c>
      <c r="E403" s="12">
        <v>3245.4</v>
      </c>
      <c r="F403" s="54">
        <v>3042.05</v>
      </c>
      <c r="G403" s="54">
        <v>0</v>
      </c>
      <c r="H403" s="54">
        <v>0</v>
      </c>
      <c r="I403" s="12">
        <f t="shared" si="210"/>
        <v>58.42</v>
      </c>
      <c r="J403" s="12">
        <f>VLOOKUP(C403,[10]补收!$G$2454:$H$2869,2,0)</f>
        <v>10.98</v>
      </c>
      <c r="K403" s="11">
        <v>0</v>
      </c>
      <c r="L403" s="11">
        <f t="shared" si="197"/>
        <v>0</v>
      </c>
      <c r="M403" s="13">
        <f t="shared" si="198"/>
        <v>0</v>
      </c>
      <c r="N403" s="13"/>
      <c r="O403" s="13">
        <f t="shared" si="199"/>
        <v>69.4</v>
      </c>
      <c r="P403" s="11">
        <v>0</v>
      </c>
      <c r="Q403" s="11">
        <v>0</v>
      </c>
      <c r="R403" s="11">
        <f t="shared" si="201"/>
        <v>0</v>
      </c>
      <c r="S403" s="13">
        <f t="shared" si="202"/>
        <v>0</v>
      </c>
      <c r="T403" s="13"/>
      <c r="U403" s="11">
        <f t="shared" si="203"/>
        <v>0</v>
      </c>
      <c r="V403" s="11">
        <f t="shared" si="204"/>
        <v>69.4</v>
      </c>
      <c r="W403" s="11"/>
      <c r="AA403" s="2" t="e">
        <f>VLOOKUP(C403,'[5]6月养老保险明细导'!$B$1:$R$500,17,0)</f>
        <v>#N/A</v>
      </c>
      <c r="AB403" s="2" t="e">
        <f t="shared" si="207"/>
        <v>#N/A</v>
      </c>
      <c r="AC403" s="35" t="e">
        <f>VLOOKUP(C403,[7]export!$B$1:$I$388,8,0)</f>
        <v>#N/A</v>
      </c>
      <c r="AD403" s="2" t="e">
        <f>VLOOKUP(C403,[8]Sheet1!$B$1:$K$500,9,0)</f>
        <v>#N/A</v>
      </c>
      <c r="AE403" s="2" t="e">
        <f t="shared" si="208"/>
        <v>#N/A</v>
      </c>
      <c r="AF403" s="2">
        <f>VLOOKUP(C403,'2021.06'!$C$2:$M$500,9,0)</f>
        <v>0</v>
      </c>
      <c r="AG403" s="2">
        <f>VLOOKUP(D403,'2021.07'!$D$2:$M$435,7,0)</f>
        <v>0</v>
      </c>
      <c r="AH403" s="2">
        <f t="shared" si="209"/>
        <v>0</v>
      </c>
      <c r="AJ403" s="2" t="e">
        <f>VLOOKUP(D403,[9]Sheet1!$C$1:$H$500,6,0)</f>
        <v>#N/A</v>
      </c>
    </row>
    <row r="404" s="2" customFormat="1" ht="20" customHeight="1" spans="1:36">
      <c r="A404" s="38">
        <f t="shared" si="195"/>
        <v>401</v>
      </c>
      <c r="B404" s="41"/>
      <c r="C404" s="52" t="s">
        <v>1065</v>
      </c>
      <c r="D404" s="53" t="s">
        <v>1066</v>
      </c>
      <c r="E404" s="12">
        <v>3245.4</v>
      </c>
      <c r="F404" s="54">
        <v>3042.05</v>
      </c>
      <c r="G404" s="54">
        <v>3043</v>
      </c>
      <c r="H404" s="54">
        <v>5228.42</v>
      </c>
      <c r="I404" s="12">
        <f t="shared" si="210"/>
        <v>58.42</v>
      </c>
      <c r="J404" s="12">
        <f>VLOOKUP(C404,[10]补收!$G$2454:$H$2869,2,0)</f>
        <v>10.98</v>
      </c>
      <c r="K404" s="11">
        <f t="shared" ref="K404:K411" si="211">F404*0.16</f>
        <v>486.728</v>
      </c>
      <c r="L404" s="11">
        <f t="shared" si="197"/>
        <v>21.301</v>
      </c>
      <c r="M404" s="13">
        <f t="shared" si="198"/>
        <v>444.42</v>
      </c>
      <c r="N404" s="13"/>
      <c r="O404" s="13">
        <f t="shared" si="199"/>
        <v>1021.849</v>
      </c>
      <c r="P404" s="11">
        <v>0</v>
      </c>
      <c r="Q404" s="11">
        <f t="shared" ref="Q404:Q411" si="212">ROUND(F404*0.08,2)</f>
        <v>243.36</v>
      </c>
      <c r="R404" s="11">
        <f t="shared" si="201"/>
        <v>9.13</v>
      </c>
      <c r="S404" s="13">
        <f t="shared" si="202"/>
        <v>104.57</v>
      </c>
      <c r="T404" s="13"/>
      <c r="U404" s="11">
        <f t="shared" si="203"/>
        <v>357.06</v>
      </c>
      <c r="V404" s="11">
        <f t="shared" si="204"/>
        <v>1378.909</v>
      </c>
      <c r="W404" s="11"/>
      <c r="Z404" s="2">
        <f t="shared" ref="Z404:Z411" si="213">K404*1</f>
        <v>486.728</v>
      </c>
      <c r="AA404" s="2">
        <f t="shared" ref="AA404:AA411" si="214">K404-Z404</f>
        <v>0</v>
      </c>
      <c r="AB404" s="2">
        <f t="shared" si="207"/>
        <v>243.36</v>
      </c>
      <c r="AC404" s="35" t="str">
        <f>VLOOKUP(C404,[7]export!$B$1:$I$388,8,0)</f>
        <v>243.36</v>
      </c>
      <c r="AD404" s="2">
        <f>VLOOKUP(C404,[8]Sheet1!$B$1:$K$500,9,0)</f>
        <v>9.13</v>
      </c>
      <c r="AE404" s="2">
        <f t="shared" si="208"/>
        <v>0</v>
      </c>
      <c r="AF404" s="2">
        <f>VLOOKUP(C404,'2021.06'!$C$2:$M$500,9,0)</f>
        <v>424.17</v>
      </c>
      <c r="AG404" s="2">
        <f>VLOOKUP(D404,'2021.07'!$D$2:$M$435,7,0)</f>
        <v>21.301</v>
      </c>
      <c r="AH404" s="2">
        <f t="shared" si="209"/>
        <v>0</v>
      </c>
      <c r="AJ404" s="2" t="str">
        <f>VLOOKUP(D404,[9]Sheet1!$C$1:$H$500,6,0)</f>
        <v>正常应缴</v>
      </c>
    </row>
    <row r="405" s="2" customFormat="1" ht="20" customHeight="1" spans="1:36">
      <c r="A405" s="38">
        <f t="shared" si="195"/>
        <v>402</v>
      </c>
      <c r="B405" s="41"/>
      <c r="C405" s="52" t="s">
        <v>1073</v>
      </c>
      <c r="D405" s="53" t="s">
        <v>1074</v>
      </c>
      <c r="E405" s="12">
        <v>3245.4</v>
      </c>
      <c r="F405" s="54">
        <v>3042.05</v>
      </c>
      <c r="G405" s="54">
        <v>3043</v>
      </c>
      <c r="H405" s="54">
        <v>5228.42</v>
      </c>
      <c r="I405" s="12">
        <f t="shared" si="210"/>
        <v>58.42</v>
      </c>
      <c r="J405" s="12">
        <f>VLOOKUP(C405,[10]补收!$G$2454:$H$2869,2,0)</f>
        <v>10.98</v>
      </c>
      <c r="K405" s="11">
        <f t="shared" si="211"/>
        <v>486.728</v>
      </c>
      <c r="L405" s="11">
        <f t="shared" si="197"/>
        <v>21.301</v>
      </c>
      <c r="M405" s="13">
        <f t="shared" si="198"/>
        <v>444.42</v>
      </c>
      <c r="N405" s="13"/>
      <c r="O405" s="13">
        <f t="shared" si="199"/>
        <v>1021.849</v>
      </c>
      <c r="P405" s="11">
        <v>0</v>
      </c>
      <c r="Q405" s="11">
        <f t="shared" si="212"/>
        <v>243.36</v>
      </c>
      <c r="R405" s="11">
        <f t="shared" si="201"/>
        <v>9.13</v>
      </c>
      <c r="S405" s="13">
        <f t="shared" si="202"/>
        <v>104.57</v>
      </c>
      <c r="T405" s="13"/>
      <c r="U405" s="11">
        <f t="shared" si="203"/>
        <v>357.06</v>
      </c>
      <c r="V405" s="11">
        <f t="shared" si="204"/>
        <v>1378.909</v>
      </c>
      <c r="W405" s="11"/>
      <c r="Z405" s="2">
        <f t="shared" si="213"/>
        <v>486.728</v>
      </c>
      <c r="AA405" s="2">
        <f t="shared" si="214"/>
        <v>0</v>
      </c>
      <c r="AB405" s="2">
        <f t="shared" si="207"/>
        <v>243.36</v>
      </c>
      <c r="AC405" s="35" t="str">
        <f>VLOOKUP(C405,[7]export!$B$1:$I$388,8,0)</f>
        <v>243.36</v>
      </c>
      <c r="AD405" s="2">
        <f>VLOOKUP(C405,[8]Sheet1!$B$1:$K$500,9,0)</f>
        <v>9.13</v>
      </c>
      <c r="AE405" s="2">
        <f t="shared" si="208"/>
        <v>0</v>
      </c>
      <c r="AF405" s="2">
        <f>VLOOKUP(C405,'2021.06'!$C$2:$M$500,9,0)</f>
        <v>424.17</v>
      </c>
      <c r="AG405" s="2">
        <f>VLOOKUP(D405,'2021.07'!$D$2:$M$435,7,0)</f>
        <v>21.301</v>
      </c>
      <c r="AH405" s="2">
        <f t="shared" si="209"/>
        <v>0</v>
      </c>
      <c r="AJ405" s="2" t="str">
        <f>VLOOKUP(D405,[9]Sheet1!$C$1:$H$500,6,0)</f>
        <v>正常应缴</v>
      </c>
    </row>
    <row r="406" s="2" customFormat="1" ht="20" customHeight="1" spans="1:36">
      <c r="A406" s="38">
        <f t="shared" si="195"/>
        <v>403</v>
      </c>
      <c r="B406" s="41"/>
      <c r="C406" s="52" t="s">
        <v>1075</v>
      </c>
      <c r="D406" s="56" t="s">
        <v>1076</v>
      </c>
      <c r="E406" s="12">
        <v>3245.4</v>
      </c>
      <c r="F406" s="54">
        <v>3042.05</v>
      </c>
      <c r="G406" s="54">
        <v>3043</v>
      </c>
      <c r="H406" s="54">
        <v>5228.42</v>
      </c>
      <c r="I406" s="12">
        <f t="shared" si="210"/>
        <v>58.42</v>
      </c>
      <c r="J406" s="12">
        <f>VLOOKUP(C406,[10]补收!$G$2454:$H$2869,2,0)</f>
        <v>10.98</v>
      </c>
      <c r="K406" s="11">
        <f t="shared" si="211"/>
        <v>486.728</v>
      </c>
      <c r="L406" s="11">
        <f t="shared" si="197"/>
        <v>21.301</v>
      </c>
      <c r="M406" s="13">
        <f t="shared" si="198"/>
        <v>444.42</v>
      </c>
      <c r="N406" s="13"/>
      <c r="O406" s="13">
        <f t="shared" si="199"/>
        <v>1021.849</v>
      </c>
      <c r="P406" s="11">
        <v>0</v>
      </c>
      <c r="Q406" s="11">
        <f t="shared" si="212"/>
        <v>243.36</v>
      </c>
      <c r="R406" s="11">
        <f t="shared" si="201"/>
        <v>9.13</v>
      </c>
      <c r="S406" s="13">
        <f t="shared" si="202"/>
        <v>104.57</v>
      </c>
      <c r="T406" s="13"/>
      <c r="U406" s="11">
        <f t="shared" si="203"/>
        <v>357.06</v>
      </c>
      <c r="V406" s="11">
        <f t="shared" si="204"/>
        <v>1378.909</v>
      </c>
      <c r="W406" s="11"/>
      <c r="Z406" s="2">
        <f t="shared" si="213"/>
        <v>486.728</v>
      </c>
      <c r="AA406" s="2">
        <f t="shared" si="214"/>
        <v>0</v>
      </c>
      <c r="AB406" s="2">
        <f t="shared" si="207"/>
        <v>243.36</v>
      </c>
      <c r="AC406" s="35" t="str">
        <f>VLOOKUP(C406,[7]export!$B$1:$I$388,8,0)</f>
        <v>243.36</v>
      </c>
      <c r="AD406" s="2">
        <f>VLOOKUP(C406,[8]Sheet1!$B$1:$K$500,9,0)</f>
        <v>9.13</v>
      </c>
      <c r="AE406" s="2">
        <f t="shared" si="208"/>
        <v>0</v>
      </c>
      <c r="AF406" s="2">
        <f>VLOOKUP(C406,'2021.06'!$C$2:$M$500,9,0)</f>
        <v>424.17</v>
      </c>
      <c r="AG406" s="2">
        <f>VLOOKUP(D406,'2021.07'!$D$2:$M$435,7,0)</f>
        <v>21.301</v>
      </c>
      <c r="AH406" s="2">
        <f t="shared" si="209"/>
        <v>0</v>
      </c>
      <c r="AJ406" s="2" t="str">
        <f>VLOOKUP(D406,[9]Sheet1!$C$1:$H$500,6,0)</f>
        <v>正常应缴</v>
      </c>
    </row>
    <row r="407" s="2" customFormat="1" ht="20" customHeight="1" spans="1:36">
      <c r="A407" s="38">
        <f t="shared" ref="A407:A411" si="215">ROW()-3</f>
        <v>404</v>
      </c>
      <c r="B407" s="41"/>
      <c r="C407" s="57" t="s">
        <v>1079</v>
      </c>
      <c r="D407" s="58" t="s">
        <v>1080</v>
      </c>
      <c r="E407" s="12">
        <v>3245.4</v>
      </c>
      <c r="F407" s="54">
        <v>3042.05</v>
      </c>
      <c r="G407" s="54">
        <v>3043</v>
      </c>
      <c r="H407" s="54">
        <v>5228.42</v>
      </c>
      <c r="I407" s="12">
        <f t="shared" si="210"/>
        <v>58.42</v>
      </c>
      <c r="J407" s="12">
        <f>VLOOKUP(C407,[10]补收!$G$2454:$H$2869,2,0)</f>
        <v>10.98</v>
      </c>
      <c r="K407" s="11">
        <f t="shared" si="211"/>
        <v>486.728</v>
      </c>
      <c r="L407" s="11">
        <f t="shared" ref="L407:L411" si="216">G407*0.007</f>
        <v>21.301</v>
      </c>
      <c r="M407" s="13">
        <f t="shared" ref="M407:M411" si="217">ROUND(H407*0.085,2)</f>
        <v>444.42</v>
      </c>
      <c r="N407" s="13"/>
      <c r="O407" s="13">
        <f t="shared" ref="O407:O411" si="218">SUM(I407:N407)</f>
        <v>1021.849</v>
      </c>
      <c r="P407" s="11">
        <v>0</v>
      </c>
      <c r="Q407" s="11">
        <f t="shared" si="212"/>
        <v>243.36</v>
      </c>
      <c r="R407" s="11">
        <f t="shared" ref="R407:R411" si="219">ROUND(G407*0.003,2)</f>
        <v>9.13</v>
      </c>
      <c r="S407" s="13">
        <f t="shared" ref="S407:S411" si="220">ROUND(H407*0.02,2)</f>
        <v>104.57</v>
      </c>
      <c r="T407" s="13"/>
      <c r="U407" s="11">
        <f t="shared" ref="U407:U411" si="221">SUM(P407:T407)</f>
        <v>357.06</v>
      </c>
      <c r="V407" s="11">
        <f t="shared" ref="V407:V411" si="222">O407+U407</f>
        <v>1378.909</v>
      </c>
      <c r="W407" s="11"/>
      <c r="Z407" s="2">
        <f t="shared" si="213"/>
        <v>486.728</v>
      </c>
      <c r="AA407" s="2">
        <f t="shared" si="214"/>
        <v>0</v>
      </c>
      <c r="AB407" s="2">
        <f t="shared" ref="AB407:AB409" si="223">Q407-AA407</f>
        <v>243.36</v>
      </c>
      <c r="AC407" s="35" t="str">
        <f>VLOOKUP(C407,[7]export!$B$1:$I$388,8,0)</f>
        <v>243.36</v>
      </c>
      <c r="AD407" s="2">
        <f>VLOOKUP(C407,[8]Sheet1!$B$1:$K$500,9,0)</f>
        <v>9.13</v>
      </c>
      <c r="AE407" s="2">
        <f t="shared" ref="AE407:AE411" si="224">R407-AD407</f>
        <v>0</v>
      </c>
      <c r="AF407" s="2">
        <f>VLOOKUP(C407,'2021.06'!$C$2:$M$500,9,0)</f>
        <v>424.17</v>
      </c>
      <c r="AG407" s="2">
        <f>VLOOKUP(D407,'2021.07'!$D$2:$M$435,7,0)</f>
        <v>21.301</v>
      </c>
      <c r="AH407" s="2">
        <f t="shared" ref="AH407:AH411" si="225">AG407-L407</f>
        <v>0</v>
      </c>
      <c r="AJ407" s="2" t="str">
        <f>VLOOKUP(D407,[9]Sheet1!$C$1:$H$500,6,0)</f>
        <v>正常应缴</v>
      </c>
    </row>
    <row r="408" s="2" customFormat="1" ht="20" customHeight="1" spans="1:36">
      <c r="A408" s="38">
        <f t="shared" si="215"/>
        <v>405</v>
      </c>
      <c r="B408" s="41"/>
      <c r="C408" s="57" t="s">
        <v>1081</v>
      </c>
      <c r="D408" s="58" t="s">
        <v>1082</v>
      </c>
      <c r="E408" s="12">
        <v>3245.4</v>
      </c>
      <c r="F408" s="54">
        <v>3042.05</v>
      </c>
      <c r="G408" s="54">
        <v>3043</v>
      </c>
      <c r="H408" s="54">
        <v>5228.42</v>
      </c>
      <c r="I408" s="12">
        <f t="shared" si="210"/>
        <v>58.42</v>
      </c>
      <c r="J408" s="12">
        <f>VLOOKUP(C408,[10]补收!$G$2454:$H$2869,2,0)</f>
        <v>10.98</v>
      </c>
      <c r="K408" s="11">
        <f t="shared" si="211"/>
        <v>486.728</v>
      </c>
      <c r="L408" s="11">
        <f t="shared" si="216"/>
        <v>21.301</v>
      </c>
      <c r="M408" s="13">
        <f t="shared" si="217"/>
        <v>444.42</v>
      </c>
      <c r="N408" s="13"/>
      <c r="O408" s="13">
        <f t="shared" si="218"/>
        <v>1021.849</v>
      </c>
      <c r="P408" s="11">
        <v>0</v>
      </c>
      <c r="Q408" s="11">
        <f t="shared" si="212"/>
        <v>243.36</v>
      </c>
      <c r="R408" s="11">
        <f t="shared" si="219"/>
        <v>9.13</v>
      </c>
      <c r="S408" s="13">
        <f t="shared" si="220"/>
        <v>104.57</v>
      </c>
      <c r="T408" s="13"/>
      <c r="U408" s="11">
        <f t="shared" si="221"/>
        <v>357.06</v>
      </c>
      <c r="V408" s="11">
        <f t="shared" si="222"/>
        <v>1378.909</v>
      </c>
      <c r="W408" s="11"/>
      <c r="Z408" s="2">
        <f t="shared" si="213"/>
        <v>486.728</v>
      </c>
      <c r="AA408" s="2">
        <f t="shared" si="214"/>
        <v>0</v>
      </c>
      <c r="AB408" s="2">
        <f t="shared" si="223"/>
        <v>243.36</v>
      </c>
      <c r="AC408" s="35" t="str">
        <f>VLOOKUP(C408,[7]export!$B$1:$I$388,8,0)</f>
        <v>243.36</v>
      </c>
      <c r="AD408" s="2">
        <f>VLOOKUP(C408,[8]Sheet1!$B$1:$K$500,9,0)</f>
        <v>9.13</v>
      </c>
      <c r="AE408" s="2">
        <f t="shared" si="224"/>
        <v>0</v>
      </c>
      <c r="AF408" s="2">
        <f>VLOOKUP(C408,'2021.06'!$C$2:$M$500,9,0)</f>
        <v>444.42</v>
      </c>
      <c r="AG408" s="2">
        <f>VLOOKUP(D408,'2021.07'!$D$2:$M$435,7,0)</f>
        <v>21.301</v>
      </c>
      <c r="AH408" s="2">
        <f t="shared" si="225"/>
        <v>0</v>
      </c>
      <c r="AJ408" s="2" t="str">
        <f>VLOOKUP(D408,[9]Sheet1!$C$1:$H$500,6,0)</f>
        <v>正常应缴</v>
      </c>
    </row>
    <row r="409" s="2" customFormat="1" ht="20" customHeight="1" spans="1:36">
      <c r="A409" s="38">
        <f t="shared" si="215"/>
        <v>406</v>
      </c>
      <c r="B409" s="59"/>
      <c r="C409" s="57" t="s">
        <v>1085</v>
      </c>
      <c r="D409" s="58" t="s">
        <v>1086</v>
      </c>
      <c r="E409" s="12">
        <v>3245.4</v>
      </c>
      <c r="F409" s="54">
        <v>3042.05</v>
      </c>
      <c r="G409" s="54">
        <v>3043</v>
      </c>
      <c r="H409" s="54">
        <v>5228.42</v>
      </c>
      <c r="I409" s="12">
        <f t="shared" si="210"/>
        <v>58.42</v>
      </c>
      <c r="J409" s="12">
        <f>VLOOKUP(C409,[10]补收!$G$2454:$H$2869,2,0)</f>
        <v>10.98</v>
      </c>
      <c r="K409" s="11">
        <f t="shared" si="211"/>
        <v>486.728</v>
      </c>
      <c r="L409" s="11">
        <f t="shared" si="216"/>
        <v>21.301</v>
      </c>
      <c r="M409" s="13">
        <f t="shared" si="217"/>
        <v>444.42</v>
      </c>
      <c r="N409" s="13"/>
      <c r="O409" s="13">
        <f t="shared" si="218"/>
        <v>1021.849</v>
      </c>
      <c r="P409" s="11">
        <v>0</v>
      </c>
      <c r="Q409" s="11">
        <f t="shared" si="212"/>
        <v>243.36</v>
      </c>
      <c r="R409" s="11">
        <f t="shared" si="219"/>
        <v>9.13</v>
      </c>
      <c r="S409" s="13">
        <f t="shared" si="220"/>
        <v>104.57</v>
      </c>
      <c r="T409" s="13"/>
      <c r="U409" s="11">
        <f t="shared" si="221"/>
        <v>357.06</v>
      </c>
      <c r="V409" s="11">
        <f t="shared" si="222"/>
        <v>1378.909</v>
      </c>
      <c r="W409" s="11"/>
      <c r="Z409" s="2">
        <f t="shared" si="213"/>
        <v>486.728</v>
      </c>
      <c r="AA409" s="2">
        <f t="shared" si="214"/>
        <v>0</v>
      </c>
      <c r="AB409" s="2">
        <f t="shared" si="223"/>
        <v>243.36</v>
      </c>
      <c r="AC409" s="35" t="str">
        <f>VLOOKUP(C409,[7]export!$B$1:$I$388,8,0)</f>
        <v>243.36</v>
      </c>
      <c r="AD409" s="2">
        <f>VLOOKUP(C409,[8]Sheet1!$B$1:$K$500,9,0)</f>
        <v>9.13</v>
      </c>
      <c r="AE409" s="2">
        <f t="shared" si="224"/>
        <v>0</v>
      </c>
      <c r="AF409" s="2">
        <f>VLOOKUP(C409,'2021.06'!$C$2:$M$500,9,0)</f>
        <v>424.17</v>
      </c>
      <c r="AG409" s="2">
        <f>VLOOKUP(D409,'2021.07'!$D$2:$M$435,7,0)</f>
        <v>21.301</v>
      </c>
      <c r="AH409" s="2">
        <f t="shared" si="225"/>
        <v>0</v>
      </c>
      <c r="AJ409" s="2" t="str">
        <f>VLOOKUP(D409,[9]Sheet1!$C$1:$H$500,6,0)</f>
        <v>正常应缴</v>
      </c>
    </row>
    <row r="410" s="2" customFormat="1" ht="20" customHeight="1" spans="1:36">
      <c r="A410" s="38">
        <f t="shared" si="215"/>
        <v>407</v>
      </c>
      <c r="B410" s="59"/>
      <c r="C410" s="60" t="s">
        <v>1160</v>
      </c>
      <c r="D410" s="53" t="s">
        <v>1161</v>
      </c>
      <c r="E410" s="12">
        <v>3245.4</v>
      </c>
      <c r="F410" s="54">
        <v>3042.05</v>
      </c>
      <c r="G410" s="54">
        <v>3043</v>
      </c>
      <c r="H410" s="54">
        <v>5228.42</v>
      </c>
      <c r="I410" s="12">
        <f t="shared" si="210"/>
        <v>58.42</v>
      </c>
      <c r="J410" s="12">
        <f>VLOOKUP(C410,[10]补收!$G$2454:$H$2869,2,0)</f>
        <v>7.32</v>
      </c>
      <c r="K410" s="11">
        <f t="shared" si="211"/>
        <v>486.728</v>
      </c>
      <c r="L410" s="11">
        <f t="shared" si="216"/>
        <v>21.301</v>
      </c>
      <c r="M410" s="13">
        <f t="shared" si="217"/>
        <v>444.42</v>
      </c>
      <c r="N410" s="13"/>
      <c r="O410" s="13">
        <f t="shared" si="218"/>
        <v>1018.189</v>
      </c>
      <c r="P410" s="11">
        <v>0</v>
      </c>
      <c r="Q410" s="11">
        <f t="shared" si="212"/>
        <v>243.36</v>
      </c>
      <c r="R410" s="11">
        <f t="shared" si="219"/>
        <v>9.13</v>
      </c>
      <c r="S410" s="13">
        <f t="shared" si="220"/>
        <v>104.57</v>
      </c>
      <c r="T410" s="13"/>
      <c r="U410" s="11">
        <f t="shared" si="221"/>
        <v>357.06</v>
      </c>
      <c r="V410" s="11">
        <f t="shared" si="222"/>
        <v>1375.249</v>
      </c>
      <c r="W410" s="11"/>
      <c r="Z410" s="2">
        <f t="shared" si="213"/>
        <v>486.728</v>
      </c>
      <c r="AA410" s="2">
        <f t="shared" si="214"/>
        <v>0</v>
      </c>
      <c r="AC410" s="35" t="str">
        <f>VLOOKUP(C410,[7]export!$B$1:$I$388,8,0)</f>
        <v>243.36</v>
      </c>
      <c r="AD410" s="2">
        <f>VLOOKUP(C410,[8]Sheet1!$B$1:$K$500,9,0)</f>
        <v>9.13</v>
      </c>
      <c r="AE410" s="2">
        <f t="shared" si="224"/>
        <v>0</v>
      </c>
      <c r="AF410" s="2" t="e">
        <f>VLOOKUP(C410,'2021.06'!$C$2:$M$500,9,0)</f>
        <v>#N/A</v>
      </c>
      <c r="AG410" s="2">
        <f>VLOOKUP(D410,'2021.07'!$D$2:$M$435,7,0)</f>
        <v>21.301</v>
      </c>
      <c r="AH410" s="2">
        <f t="shared" si="225"/>
        <v>0</v>
      </c>
      <c r="AJ410" s="2" t="str">
        <f>VLOOKUP(D410,[9]Sheet1!$C$1:$H$500,6,0)</f>
        <v>正常应缴</v>
      </c>
    </row>
    <row r="411" s="2" customFormat="1" ht="20" customHeight="1" spans="1:36">
      <c r="A411" s="38">
        <f t="shared" si="215"/>
        <v>408</v>
      </c>
      <c r="B411" s="59"/>
      <c r="C411" s="60" t="s">
        <v>598</v>
      </c>
      <c r="D411" s="58" t="s">
        <v>599</v>
      </c>
      <c r="E411" s="12">
        <v>3245.4</v>
      </c>
      <c r="F411" s="54">
        <v>3042.05</v>
      </c>
      <c r="G411" s="54">
        <v>3043</v>
      </c>
      <c r="H411" s="54">
        <v>5228.42</v>
      </c>
      <c r="I411" s="12">
        <f t="shared" si="210"/>
        <v>58.42</v>
      </c>
      <c r="J411" s="12">
        <f>VLOOKUP(C411,[10]补收!$G$2454:$H$2869,2,0)</f>
        <v>29.43</v>
      </c>
      <c r="K411" s="11">
        <f t="shared" si="211"/>
        <v>486.728</v>
      </c>
      <c r="L411" s="11">
        <f t="shared" si="216"/>
        <v>21.301</v>
      </c>
      <c r="M411" s="13">
        <f t="shared" si="217"/>
        <v>444.42</v>
      </c>
      <c r="N411" s="13"/>
      <c r="O411" s="13">
        <f t="shared" si="218"/>
        <v>1040.299</v>
      </c>
      <c r="P411" s="11">
        <v>0</v>
      </c>
      <c r="Q411" s="11">
        <f t="shared" si="212"/>
        <v>243.36</v>
      </c>
      <c r="R411" s="11">
        <f t="shared" si="219"/>
        <v>9.13</v>
      </c>
      <c r="S411" s="13">
        <f t="shared" si="220"/>
        <v>104.57</v>
      </c>
      <c r="T411" s="13"/>
      <c r="U411" s="11">
        <f t="shared" si="221"/>
        <v>357.06</v>
      </c>
      <c r="V411" s="11">
        <f t="shared" si="222"/>
        <v>1397.359</v>
      </c>
      <c r="W411" s="11"/>
      <c r="Z411" s="2">
        <f t="shared" si="213"/>
        <v>486.728</v>
      </c>
      <c r="AA411" s="2">
        <f t="shared" si="214"/>
        <v>0</v>
      </c>
      <c r="AC411" s="35" t="str">
        <f>VLOOKUP(C411,[7]export!$B$1:$I$388,8,0)</f>
        <v>243.36</v>
      </c>
      <c r="AD411" s="2">
        <f>VLOOKUP(C411,[8]Sheet1!$B$1:$K$500,9,0)</f>
        <v>9.13</v>
      </c>
      <c r="AE411" s="2">
        <f t="shared" si="224"/>
        <v>0</v>
      </c>
      <c r="AF411" s="2" t="e">
        <f>VLOOKUP(C411,'2021.06'!$C$2:$M$500,9,0)</f>
        <v>#N/A</v>
      </c>
      <c r="AG411" s="2">
        <f>VLOOKUP(D411,'2021.07'!$D$2:$M$435,7,0)</f>
        <v>21.301</v>
      </c>
      <c r="AH411" s="2">
        <f t="shared" si="225"/>
        <v>0</v>
      </c>
      <c r="AJ411" s="2" t="str">
        <f>VLOOKUP(D411,[9]Sheet1!$C$1:$H$500,6,0)</f>
        <v>正常应缴</v>
      </c>
    </row>
    <row r="412" s="2" customFormat="1" ht="20" customHeight="1" spans="1:29">
      <c r="A412" s="38"/>
      <c r="B412" s="59"/>
      <c r="C412" s="61" t="s">
        <v>1270</v>
      </c>
      <c r="D412" s="62" t="s">
        <v>1271</v>
      </c>
      <c r="E412" s="12">
        <v>3245.4</v>
      </c>
      <c r="F412" s="54">
        <v>3042.05</v>
      </c>
      <c r="G412" s="54"/>
      <c r="H412" s="54"/>
      <c r="I412" s="12">
        <f t="shared" si="210"/>
        <v>58.42</v>
      </c>
      <c r="J412" s="12">
        <v>0</v>
      </c>
      <c r="K412" s="11"/>
      <c r="L412" s="11"/>
      <c r="M412" s="13"/>
      <c r="N412" s="13"/>
      <c r="O412" s="13"/>
      <c r="P412" s="11"/>
      <c r="Q412" s="11"/>
      <c r="R412" s="11"/>
      <c r="S412" s="13"/>
      <c r="T412" s="13"/>
      <c r="U412" s="11"/>
      <c r="V412" s="11"/>
      <c r="W412" s="11"/>
      <c r="AC412" s="35"/>
    </row>
    <row r="413" s="3" customFormat="1" spans="1:34">
      <c r="A413" s="34" t="s">
        <v>16</v>
      </c>
      <c r="B413" s="63" t="s">
        <v>1212</v>
      </c>
      <c r="C413" s="63"/>
      <c r="D413" s="64"/>
      <c r="E413" s="65">
        <f t="shared" ref="E413:V413" si="226">SUM(E4:E412)</f>
        <v>1337234.09</v>
      </c>
      <c r="F413" s="65">
        <f t="shared" si="226"/>
        <v>1003149.73</v>
      </c>
      <c r="G413" s="65">
        <f t="shared" si="226"/>
        <v>1128783.23</v>
      </c>
      <c r="H413" s="65">
        <f t="shared" si="226"/>
        <v>1861317.51999999</v>
      </c>
      <c r="I413" s="65">
        <f t="shared" si="226"/>
        <v>24071.3099999998</v>
      </c>
      <c r="J413" s="65">
        <f t="shared" si="226"/>
        <v>15219.2799999999</v>
      </c>
      <c r="K413" s="65">
        <f t="shared" si="226"/>
        <v>172767.4208</v>
      </c>
      <c r="L413" s="65">
        <f t="shared" si="226"/>
        <v>7560.66661000005</v>
      </c>
      <c r="M413" s="65">
        <f t="shared" si="226"/>
        <v>158213.52</v>
      </c>
      <c r="N413" s="65">
        <f t="shared" si="226"/>
        <v>486</v>
      </c>
      <c r="O413" s="65">
        <f t="shared" si="226"/>
        <v>377076.73741</v>
      </c>
      <c r="P413" s="65">
        <f t="shared" si="226"/>
        <v>0</v>
      </c>
      <c r="Q413" s="65">
        <f t="shared" si="226"/>
        <v>86384.06</v>
      </c>
      <c r="R413" s="65">
        <f t="shared" si="226"/>
        <v>3240.20000000003</v>
      </c>
      <c r="S413" s="65">
        <f t="shared" si="226"/>
        <v>37226.9199999999</v>
      </c>
      <c r="T413" s="65">
        <f t="shared" si="226"/>
        <v>486</v>
      </c>
      <c r="U413" s="65">
        <f t="shared" si="226"/>
        <v>127337.18</v>
      </c>
      <c r="V413" s="65">
        <f t="shared" si="226"/>
        <v>504413.917409999</v>
      </c>
      <c r="W413" s="72"/>
      <c r="X413" s="2"/>
      <c r="Y413" s="2"/>
      <c r="AC413" s="35"/>
      <c r="AE413" s="2">
        <f>R413-AD413</f>
        <v>3240.20000000003</v>
      </c>
      <c r="AF413" s="2" t="e">
        <f>VLOOKUP(C413,'2021.06'!C432:M930,9,0)</f>
        <v>#N/A</v>
      </c>
      <c r="AG413" s="2" t="e">
        <f>VLOOKUP(D413,'2021.07'!$D$2:$M$435,7,0)</f>
        <v>#N/A</v>
      </c>
      <c r="AH413" s="2" t="e">
        <f>AG413-L413</f>
        <v>#N/A</v>
      </c>
    </row>
    <row r="414" spans="1:29">
      <c r="A414" s="41"/>
      <c r="B414" s="41"/>
      <c r="C414" s="41"/>
      <c r="D414" s="41"/>
      <c r="E414" s="45"/>
      <c r="AC414" s="35"/>
    </row>
    <row r="415" spans="1:29">
      <c r="A415" s="66" t="s">
        <v>713</v>
      </c>
      <c r="B415" s="66"/>
      <c r="C415" s="66">
        <f>I413</f>
        <v>24071.3099999998</v>
      </c>
      <c r="D415" s="66"/>
      <c r="E415" s="67"/>
      <c r="G415" s="4" t="s">
        <v>1213</v>
      </c>
      <c r="AC415" s="35"/>
    </row>
    <row r="416" spans="1:29">
      <c r="A416" s="66" t="s">
        <v>714</v>
      </c>
      <c r="B416" s="66"/>
      <c r="C416" s="66">
        <f>K413+Q413</f>
        <v>259151.4808</v>
      </c>
      <c r="D416" s="66"/>
      <c r="E416" s="67"/>
      <c r="G416" s="4" t="s">
        <v>1214</v>
      </c>
      <c r="AC416" s="35"/>
    </row>
    <row r="417" spans="1:7">
      <c r="A417" s="66" t="s">
        <v>715</v>
      </c>
      <c r="B417" s="66"/>
      <c r="C417" s="66">
        <f>L413+R413</f>
        <v>10800.8666100001</v>
      </c>
      <c r="D417" s="66"/>
      <c r="E417" s="67"/>
      <c r="G417" s="4" t="s">
        <v>1215</v>
      </c>
    </row>
    <row r="418" spans="1:5">
      <c r="A418" s="68" t="s">
        <v>716</v>
      </c>
      <c r="B418" s="68"/>
      <c r="C418" s="68">
        <f>M413+S413</f>
        <v>195440.44</v>
      </c>
      <c r="D418" s="68"/>
      <c r="E418" s="69"/>
    </row>
    <row r="419" spans="1:5">
      <c r="A419" s="68" t="s">
        <v>912</v>
      </c>
      <c r="B419" s="68"/>
      <c r="C419" s="68">
        <f>N413+T413</f>
        <v>972</v>
      </c>
      <c r="D419" s="68"/>
      <c r="E419" s="69"/>
    </row>
    <row r="421" spans="1:22">
      <c r="A421" s="70" t="s">
        <v>717</v>
      </c>
      <c r="B421" s="70"/>
      <c r="C421" s="70"/>
      <c r="D421" s="70"/>
      <c r="E421" s="71"/>
      <c r="F421" s="70"/>
      <c r="G421" s="70"/>
      <c r="H421" s="70"/>
      <c r="I421" s="71"/>
      <c r="J421" s="71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</row>
    <row r="422" spans="1:22">
      <c r="A422" s="70"/>
      <c r="B422" s="70"/>
      <c r="C422" s="70"/>
      <c r="D422" s="70"/>
      <c r="E422" s="71"/>
      <c r="F422" s="70"/>
      <c r="G422" s="70"/>
      <c r="H422" s="70"/>
      <c r="I422" s="71"/>
      <c r="J422" s="71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</row>
    <row r="423" spans="1:22">
      <c r="A423" s="70"/>
      <c r="B423" s="70"/>
      <c r="C423" s="70"/>
      <c r="D423" s="70"/>
      <c r="E423" s="71"/>
      <c r="F423" s="70"/>
      <c r="G423" s="70"/>
      <c r="H423" s="70"/>
      <c r="I423" s="71"/>
      <c r="J423" s="71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</row>
    <row r="424" spans="1:22">
      <c r="A424" s="70"/>
      <c r="B424" s="70"/>
      <c r="C424" s="70"/>
      <c r="D424" s="70"/>
      <c r="E424" s="71"/>
      <c r="F424" s="70"/>
      <c r="G424" s="70"/>
      <c r="H424" s="70"/>
      <c r="I424" s="71"/>
      <c r="J424" s="71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</row>
    <row r="425" spans="1:22">
      <c r="A425" s="70"/>
      <c r="B425" s="70"/>
      <c r="C425" s="70"/>
      <c r="D425" s="70"/>
      <c r="E425" s="71"/>
      <c r="F425" s="70"/>
      <c r="G425" s="70"/>
      <c r="H425" s="70"/>
      <c r="I425" s="71"/>
      <c r="J425" s="71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</row>
    <row r="426" spans="13:13">
      <c r="M426" s="4">
        <v>0</v>
      </c>
    </row>
  </sheetData>
  <autoFilter ref="A1:AJ431">
    <extLst/>
  </autoFilter>
  <mergeCells count="49">
    <mergeCell ref="A1:V1"/>
    <mergeCell ref="I2:O2"/>
    <mergeCell ref="P2:U2"/>
    <mergeCell ref="B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31:C431"/>
    <mergeCell ref="A2:A3"/>
    <mergeCell ref="B2:B3"/>
    <mergeCell ref="B5:B7"/>
    <mergeCell ref="B8:B18"/>
    <mergeCell ref="B20:B25"/>
    <mergeCell ref="B26:B29"/>
    <mergeCell ref="B30:B43"/>
    <mergeCell ref="B44:B52"/>
    <mergeCell ref="B53:B59"/>
    <mergeCell ref="B60:B68"/>
    <mergeCell ref="B69:B76"/>
    <mergeCell ref="B77:B80"/>
    <mergeCell ref="B81:B121"/>
    <mergeCell ref="B122:B130"/>
    <mergeCell ref="B131:B135"/>
    <mergeCell ref="B137:B153"/>
    <mergeCell ref="B154:B201"/>
    <mergeCell ref="B207:B234"/>
    <mergeCell ref="B236:B241"/>
    <mergeCell ref="B242:B255"/>
    <mergeCell ref="B256:B284"/>
    <mergeCell ref="B285:B338"/>
    <mergeCell ref="B343:B409"/>
    <mergeCell ref="C2:C3"/>
    <mergeCell ref="D2:D3"/>
    <mergeCell ref="E2:E3"/>
    <mergeCell ref="F2:F3"/>
    <mergeCell ref="G2:G3"/>
    <mergeCell ref="H2:H3"/>
    <mergeCell ref="V2:V3"/>
    <mergeCell ref="W2:W3"/>
    <mergeCell ref="A421:V425"/>
  </mergeCells>
  <conditionalFormatting sqref="C$1:C$1048576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2021.02</vt:lpstr>
      <vt:lpstr>2021.03</vt:lpstr>
      <vt:lpstr>2021.04</vt:lpstr>
      <vt:lpstr>2021.05</vt:lpstr>
      <vt:lpstr>2021.06</vt:lpstr>
      <vt:lpstr>2021.07</vt:lpstr>
      <vt:lpstr>2021.08</vt:lpstr>
      <vt:lpstr>2021.09</vt:lpstr>
      <vt:lpstr>1122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2020-03-27T06:59:00Z</dcterms:created>
  <dcterms:modified xsi:type="dcterms:W3CDTF">2021-09-23T08:35:06Z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