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文安德实报价及协议\"/>
    </mc:Choice>
  </mc:AlternateContent>
  <xr:revisionPtr revIDLastSave="0" documentId="13_ncr:1_{9E5DE065-59C7-45D3-84EB-AAECE86D46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文安德实" sheetId="2" r:id="rId1"/>
    <sheet name="Sheet1" sheetId="1" r:id="rId2"/>
  </sheets>
  <definedNames>
    <definedName name="_xlnm._FilterDatabase" localSheetId="0" hidden="1">文安德实!$A$3:$AM$185</definedName>
  </definedNames>
  <calcPr calcId="191029"/>
</workbook>
</file>

<file path=xl/calcChain.xml><?xml version="1.0" encoding="utf-8"?>
<calcChain xmlns="http://schemas.openxmlformats.org/spreadsheetml/2006/main">
  <c r="Y181" i="2" l="1"/>
  <c r="Y30" i="2"/>
  <c r="Y184" i="2"/>
  <c r="Y183" i="2"/>
  <c r="S183" i="2"/>
  <c r="Y182" i="2"/>
  <c r="S182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R155" i="2"/>
  <c r="S155" i="2" s="1"/>
  <c r="Y153" i="2"/>
  <c r="Y152" i="2"/>
  <c r="Y151" i="2"/>
  <c r="S151" i="2"/>
  <c r="Y150" i="2"/>
  <c r="Y149" i="2"/>
  <c r="Y148" i="2"/>
  <c r="Y147" i="2"/>
  <c r="Y146" i="2"/>
  <c r="Q145" i="2"/>
  <c r="R145" i="2" s="1"/>
  <c r="S145" i="2" s="1"/>
  <c r="S154" i="2" s="1"/>
  <c r="Y143" i="2"/>
  <c r="Y142" i="2"/>
  <c r="Y141" i="2"/>
  <c r="Y140" i="2"/>
  <c r="Y139" i="2"/>
  <c r="Y138" i="2"/>
  <c r="Y137" i="2"/>
  <c r="S137" i="2"/>
  <c r="Y136" i="2"/>
  <c r="S136" i="2"/>
  <c r="Y135" i="2"/>
  <c r="S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Q120" i="2"/>
  <c r="R120" i="2" s="1"/>
  <c r="S120" i="2" s="1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S106" i="2"/>
  <c r="Y105" i="2"/>
  <c r="S105" i="2"/>
  <c r="Y104" i="2"/>
  <c r="S104" i="2"/>
  <c r="Y103" i="2"/>
  <c r="S103" i="2"/>
  <c r="S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Q48" i="2"/>
  <c r="R48" i="2" s="1"/>
  <c r="S48" i="2" s="1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S31" i="2"/>
  <c r="S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R4" i="2"/>
  <c r="S4" i="2" s="1"/>
  <c r="S185" i="2" l="1"/>
  <c r="Y47" i="2"/>
  <c r="S144" i="2"/>
  <c r="AD144" i="2" s="1"/>
  <c r="S47" i="2"/>
  <c r="Y185" i="2"/>
  <c r="Y144" i="2"/>
  <c r="AC144" i="2" s="1"/>
  <c r="Y119" i="2"/>
  <c r="AD119" i="2" s="1"/>
  <c r="S119" i="2"/>
  <c r="Y154" i="2"/>
  <c r="AD154" i="2" s="1"/>
  <c r="AA154" i="2"/>
  <c r="Z154" i="2"/>
  <c r="AB154" i="2" l="1"/>
  <c r="AE145" i="2" s="1"/>
  <c r="AL149" i="2" s="1"/>
  <c r="AD185" i="2"/>
  <c r="AC154" i="2"/>
  <c r="AD47" i="2"/>
  <c r="AB47" i="2"/>
  <c r="Z47" i="2"/>
  <c r="AA47" i="2"/>
  <c r="AE4" i="2" s="1"/>
  <c r="AE120" i="2"/>
  <c r="AL132" i="2" s="1"/>
  <c r="AA185" i="2"/>
  <c r="AC47" i="2"/>
  <c r="Z185" i="2"/>
  <c r="AA119" i="2"/>
  <c r="AC185" i="2"/>
  <c r="Z119" i="2"/>
  <c r="AE48" i="2" s="1"/>
  <c r="AL84" i="2" s="1"/>
  <c r="AB185" i="2"/>
  <c r="AC119" i="2"/>
  <c r="Z144" i="2"/>
  <c r="AA144" i="2"/>
  <c r="AB119" i="2"/>
  <c r="AB144" i="2"/>
  <c r="AE155" i="2" l="1"/>
  <c r="AL169" i="2" s="1"/>
  <c r="AL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48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无发票</t>
        </r>
      </text>
    </comment>
    <comment ref="N120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无发票</t>
        </r>
      </text>
    </comment>
    <comment ref="N155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无发票</t>
        </r>
      </text>
    </comment>
  </commentList>
</comments>
</file>

<file path=xl/sharedStrings.xml><?xml version="1.0" encoding="utf-8"?>
<sst xmlns="http://schemas.openxmlformats.org/spreadsheetml/2006/main" count="342" uniqueCount="158">
  <si>
    <t>冲压件核价</t>
  </si>
  <si>
    <t>序</t>
  </si>
  <si>
    <t>厂家</t>
  </si>
  <si>
    <t>核价区间</t>
  </si>
  <si>
    <t>物料代码</t>
  </si>
  <si>
    <t>名称</t>
  </si>
  <si>
    <t>单件</t>
  </si>
  <si>
    <t>材质</t>
  </si>
  <si>
    <t>自制/外协</t>
  </si>
  <si>
    <t>数量</t>
  </si>
  <si>
    <t>下料尺寸</t>
  </si>
  <si>
    <t>是否提供发票</t>
  </si>
  <si>
    <t>不含税单价</t>
  </si>
  <si>
    <t>重量</t>
  </si>
  <si>
    <t>材料费</t>
  </si>
  <si>
    <t>加工成本</t>
  </si>
  <si>
    <t>运费</t>
  </si>
  <si>
    <t>利润</t>
  </si>
  <si>
    <t>未税模具费</t>
  </si>
  <si>
    <t>摊销件数</t>
  </si>
  <si>
    <t>含模摊未税单价</t>
  </si>
  <si>
    <t>最终未税定价</t>
  </si>
  <si>
    <t>潍坊现采购未税价格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</si>
  <si>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</si>
  <si>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</si>
  <si>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</si>
  <si>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</si>
  <si>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</si>
  <si>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</si>
  <si>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</si>
  <si>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</si>
  <si>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</si>
  <si>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</si>
  <si>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</si>
  <si>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</si>
  <si>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</si>
  <si>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</si>
  <si>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文安德实</t>
  </si>
  <si>
    <t>SLT0000803</t>
  </si>
  <si>
    <t>M4大背折叠器</t>
  </si>
  <si>
    <t>用料（sphc)</t>
  </si>
  <si>
    <t>SPHC</t>
  </si>
  <si>
    <t>自制</t>
  </si>
  <si>
    <t>否</t>
  </si>
  <si>
    <t>冲压工序</t>
  </si>
  <si>
    <t>上板</t>
  </si>
  <si>
    <t>落料</t>
  </si>
  <si>
    <t>一次成型</t>
  </si>
  <si>
    <t>二次成型</t>
  </si>
  <si>
    <t>冲孔</t>
  </si>
  <si>
    <t>底板</t>
  </si>
  <si>
    <t>大齿轮</t>
  </si>
  <si>
    <t>精修</t>
  </si>
  <si>
    <t>压齿</t>
  </si>
  <si>
    <t>小齿轮</t>
  </si>
  <si>
    <t>固定板</t>
  </si>
  <si>
    <t>手柄</t>
  </si>
  <si>
    <t>拨快</t>
  </si>
  <si>
    <t>销轴</t>
  </si>
  <si>
    <t>外协</t>
  </si>
  <si>
    <t>组装工序</t>
  </si>
  <si>
    <t>拉簧</t>
  </si>
  <si>
    <t>铆手柄</t>
  </si>
  <si>
    <t>铆接大销轴</t>
  </si>
  <si>
    <t>大小轮抛丸</t>
  </si>
  <si>
    <t>铆手柄销</t>
  </si>
  <si>
    <t>铆小轮销</t>
  </si>
  <si>
    <t>铆大轮</t>
  </si>
  <si>
    <t>组装</t>
  </si>
  <si>
    <t>铆固定板</t>
  </si>
  <si>
    <t>挂簧</t>
  </si>
  <si>
    <t>冲垫</t>
  </si>
  <si>
    <t>上手柄</t>
  </si>
  <si>
    <t>检验</t>
  </si>
  <si>
    <t>装箱</t>
  </si>
  <si>
    <t>包装</t>
  </si>
  <si>
    <t>表面处理</t>
  </si>
  <si>
    <t>电泳</t>
  </si>
  <si>
    <t>材料合计：</t>
  </si>
  <si>
    <t>加工费合计：</t>
  </si>
  <si>
    <t>SLT0000784</t>
  </si>
  <si>
    <t>M4滑轨总成</t>
  </si>
  <si>
    <t>用料（spcc)</t>
  </si>
  <si>
    <t>spcc</t>
  </si>
  <si>
    <t>冲压、铆接工序</t>
  </si>
  <si>
    <t>主滑轨齿板</t>
  </si>
  <si>
    <t>副滑轨齿板</t>
  </si>
  <si>
    <t>滑轨锁齿片</t>
  </si>
  <si>
    <t>滑轨外壳</t>
  </si>
  <si>
    <t>滑轨内芯</t>
  </si>
  <si>
    <t>主滑前脚</t>
  </si>
  <si>
    <t>主滑后脚</t>
  </si>
  <si>
    <t>副滑前脚</t>
  </si>
  <si>
    <t>副滑后脚</t>
  </si>
  <si>
    <t>连接板加强片</t>
  </si>
  <si>
    <t>滑轨锁紧框</t>
  </si>
  <si>
    <t>滑轨解锁支架</t>
  </si>
  <si>
    <t>滑轨连接板</t>
  </si>
  <si>
    <t>滑轨手柄支座</t>
  </si>
  <si>
    <t>滑轨解锁片</t>
  </si>
  <si>
    <t>铆接主滑锁紧框</t>
  </si>
  <si>
    <t>铆接</t>
  </si>
  <si>
    <t>铆接副滑锁紧框</t>
  </si>
  <si>
    <t>铆接主滑手柄支架</t>
  </si>
  <si>
    <t>铆接副滑手柄支架</t>
  </si>
  <si>
    <t>铆接主滑前脚</t>
  </si>
  <si>
    <t>铆接主滑后脚</t>
  </si>
  <si>
    <t>铆接副滑前脚</t>
  </si>
  <si>
    <t>铆接副滑后脚</t>
  </si>
  <si>
    <t>销轴,铆钉</t>
  </si>
  <si>
    <t xml:space="preserve">焊接工序    </t>
  </si>
  <si>
    <t>滑轨解锁杆</t>
  </si>
  <si>
    <t>主滑壳焊接</t>
  </si>
  <si>
    <t>扭簧</t>
  </si>
  <si>
    <t>主滑芯焊接</t>
  </si>
  <si>
    <t>滑轨珠架，钢珠</t>
  </si>
  <si>
    <t>副滑壳连接板焊接</t>
  </si>
  <si>
    <t>安全带螺母</t>
  </si>
  <si>
    <t>副滑壳焊接</t>
  </si>
  <si>
    <t>副滑芯焊接</t>
  </si>
  <si>
    <t>主滑轨组装</t>
  </si>
  <si>
    <t>主滑轨挂簧</t>
  </si>
  <si>
    <t>涂油</t>
  </si>
  <si>
    <t>副滑轨组装</t>
  </si>
  <si>
    <t>副滑轨挂簧</t>
  </si>
  <si>
    <t>SLT0000783</t>
  </si>
  <si>
    <t>M4司机调角器总成</t>
  </si>
  <si>
    <t>SPCC</t>
  </si>
  <si>
    <t>修料</t>
  </si>
  <si>
    <t>罩壳支架</t>
  </si>
  <si>
    <t>挂簧销轴</t>
  </si>
  <si>
    <t>焊接上下板</t>
  </si>
  <si>
    <t>调角器盘簧</t>
  </si>
  <si>
    <t>焊接盘簧销</t>
  </si>
  <si>
    <t>核心件</t>
  </si>
  <si>
    <t>焊接手柄</t>
  </si>
  <si>
    <t>焊接罩壳销</t>
  </si>
  <si>
    <t>调角器挂簧</t>
  </si>
  <si>
    <t>攻丝</t>
  </si>
  <si>
    <t>SLT0000785</t>
  </si>
  <si>
    <t>M4司机座盆</t>
  </si>
  <si>
    <t>盆体</t>
  </si>
  <si>
    <t xml:space="preserve">T13 </t>
  </si>
  <si>
    <t>修边</t>
  </si>
  <si>
    <t>反切口</t>
  </si>
  <si>
    <t>压簧</t>
  </si>
  <si>
    <t>曲簧</t>
  </si>
  <si>
    <t>曲簧安装绝缘套</t>
  </si>
  <si>
    <t>组装工序(上曲簧)</t>
  </si>
  <si>
    <t>SLT0000804</t>
  </si>
  <si>
    <t>M4小背折叠器</t>
  </si>
  <si>
    <t>德实报价</t>
  </si>
  <si>
    <t>热处理</t>
    <phoneticPr fontId="9" type="noConversion"/>
  </si>
  <si>
    <t>未税价格</t>
    <phoneticPr fontId="9" type="noConversion"/>
  </si>
  <si>
    <t>21年厂家未税报价</t>
    <phoneticPr fontId="9" type="noConversion"/>
  </si>
  <si>
    <t>财务费</t>
    <phoneticPr fontId="9" type="noConversion"/>
  </si>
  <si>
    <t>管理费</t>
    <phoneticPr fontId="9" type="noConversion"/>
  </si>
  <si>
    <t>销售费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</si>
</sst>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"/>
    <numFmt numFmtId="178" formatCode="0.000_);[Red]\(0.000\)"/>
    <numFmt numFmtId="179" formatCode="0.00_);[Red]\(0.00\)"/>
    <numFmt numFmtId="180" formatCode="0.000_ "/>
  </numFmts>
  <fonts count="11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24">
    <xf numFmtId="0" fontId="0" fillId="0" borderId="0" xfId="0"/>
    <xf numFmtId="0" fontId="1" fillId="0" borderId="0" xfId="3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center" vertical="center" wrapText="1"/>
    </xf>
    <xf numFmtId="179" fontId="1" fillId="0" borderId="0" xfId="3" applyNumberFormat="1" applyAlignment="1">
      <alignment horizontal="center" vertical="center"/>
    </xf>
    <xf numFmtId="178" fontId="1" fillId="0" borderId="0" xfId="3" applyNumberFormat="1" applyFill="1" applyAlignment="1">
      <alignment horizontal="center" vertical="center"/>
    </xf>
    <xf numFmtId="178" fontId="1" fillId="0" borderId="0" xfId="3" applyNumberFormat="1" applyAlignment="1">
      <alignment horizontal="center" vertical="center"/>
    </xf>
    <xf numFmtId="179" fontId="1" fillId="0" borderId="0" xfId="3" applyNumberFormat="1">
      <alignment vertical="center"/>
    </xf>
    <xf numFmtId="0" fontId="1" fillId="0" borderId="2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7" xfId="3" applyBorder="1" applyAlignment="1">
      <alignment horizontal="center" vertical="center" wrapText="1"/>
    </xf>
    <xf numFmtId="0" fontId="3" fillId="0" borderId="7" xfId="4" applyBorder="1" applyAlignment="1">
      <alignment horizontal="center" vertical="center"/>
    </xf>
    <xf numFmtId="0" fontId="1" fillId="2" borderId="7" xfId="3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4" xfId="3" applyFill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2" borderId="7" xfId="3" applyFont="1" applyFill="1" applyBorder="1" applyAlignment="1">
      <alignment horizontal="center" vertical="center"/>
    </xf>
    <xf numFmtId="0" fontId="1" fillId="0" borderId="2" xfId="3" applyBorder="1" applyAlignment="1">
      <alignment horizontal="center" vertical="center" wrapText="1" shrinkToFit="1"/>
    </xf>
    <xf numFmtId="179" fontId="1" fillId="0" borderId="2" xfId="3" applyNumberFormat="1" applyBorder="1" applyAlignment="1">
      <alignment horizontal="center" vertical="center"/>
    </xf>
    <xf numFmtId="178" fontId="1" fillId="0" borderId="2" xfId="3" applyNumberFormat="1" applyFill="1" applyBorder="1" applyAlignment="1">
      <alignment horizontal="center" vertical="center" shrinkToFit="1"/>
    </xf>
    <xf numFmtId="177" fontId="1" fillId="0" borderId="7" xfId="3" applyNumberFormat="1" applyBorder="1" applyAlignment="1">
      <alignment horizontal="center" vertical="center" wrapText="1"/>
    </xf>
    <xf numFmtId="177" fontId="1" fillId="4" borderId="7" xfId="3" applyNumberFormat="1" applyFill="1" applyBorder="1" applyAlignment="1">
      <alignment horizontal="center" vertical="center" wrapText="1"/>
    </xf>
    <xf numFmtId="179" fontId="1" fillId="5" borderId="7" xfId="3" applyNumberFormat="1" applyFill="1" applyBorder="1" applyAlignment="1">
      <alignment horizontal="center" vertical="center"/>
    </xf>
    <xf numFmtId="179" fontId="1" fillId="4" borderId="7" xfId="3" applyNumberFormat="1" applyFill="1" applyBorder="1" applyAlignment="1">
      <alignment horizontal="center" vertical="center"/>
    </xf>
    <xf numFmtId="180" fontId="1" fillId="4" borderId="7" xfId="3" applyNumberFormat="1" applyFill="1" applyBorder="1" applyAlignment="1">
      <alignment horizontal="center" vertical="center"/>
    </xf>
    <xf numFmtId="0" fontId="1" fillId="4" borderId="7" xfId="3" applyFill="1" applyBorder="1" applyAlignment="1">
      <alignment horizontal="center" vertical="center" wrapText="1"/>
    </xf>
    <xf numFmtId="179" fontId="1" fillId="0" borderId="7" xfId="3" applyNumberFormat="1" applyBorder="1" applyAlignment="1">
      <alignment horizontal="center" vertical="center"/>
    </xf>
    <xf numFmtId="180" fontId="1" fillId="0" borderId="7" xfId="3" applyNumberFormat="1" applyFill="1" applyBorder="1" applyAlignment="1">
      <alignment horizontal="center" vertical="center"/>
    </xf>
    <xf numFmtId="0" fontId="1" fillId="0" borderId="7" xfId="3" applyBorder="1">
      <alignment vertical="center"/>
    </xf>
    <xf numFmtId="176" fontId="3" fillId="0" borderId="7" xfId="4" applyNumberFormat="1" applyBorder="1" applyAlignment="1">
      <alignment horizontal="center" vertical="center"/>
    </xf>
    <xf numFmtId="177" fontId="1" fillId="0" borderId="7" xfId="3" applyNumberFormat="1" applyFill="1" applyBorder="1" applyAlignment="1">
      <alignment horizontal="center" vertical="center" wrapText="1"/>
    </xf>
    <xf numFmtId="179" fontId="1" fillId="0" borderId="7" xfId="3" applyNumberFormat="1" applyFill="1" applyBorder="1" applyAlignment="1">
      <alignment horizontal="center" vertical="center"/>
    </xf>
    <xf numFmtId="178" fontId="1" fillId="0" borderId="2" xfId="3" applyNumberFormat="1" applyBorder="1" applyAlignment="1">
      <alignment horizontal="center" vertical="center" shrinkToFit="1"/>
    </xf>
    <xf numFmtId="179" fontId="1" fillId="0" borderId="2" xfId="3" applyNumberForma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178" fontId="5" fillId="3" borderId="7" xfId="3" applyNumberFormat="1" applyFont="1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78" fontId="1" fillId="0" borderId="7" xfId="3" applyNumberFormat="1" applyFill="1" applyBorder="1" applyAlignment="1">
      <alignment horizontal="center" vertical="center"/>
    </xf>
    <xf numFmtId="180" fontId="1" fillId="0" borderId="7" xfId="3" applyNumberFormat="1" applyBorder="1" applyAlignment="1">
      <alignment horizontal="center" vertical="center"/>
    </xf>
    <xf numFmtId="0" fontId="4" fillId="6" borderId="7" xfId="3" applyFont="1" applyFill="1" applyBorder="1" applyAlignment="1">
      <alignment horizontal="center" vertical="center"/>
    </xf>
    <xf numFmtId="0" fontId="5" fillId="6" borderId="7" xfId="3" applyFont="1" applyFill="1" applyBorder="1" applyAlignment="1">
      <alignment horizontal="center" vertical="center"/>
    </xf>
    <xf numFmtId="178" fontId="5" fillId="6" borderId="7" xfId="3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7" xfId="3" applyFont="1" applyFill="1" applyBorder="1">
      <alignment vertical="center"/>
    </xf>
    <xf numFmtId="0" fontId="4" fillId="6" borderId="7" xfId="0" applyFont="1" applyFill="1" applyBorder="1" applyAlignment="1">
      <alignment horizontal="center" vertical="center"/>
    </xf>
    <xf numFmtId="0" fontId="5" fillId="6" borderId="7" xfId="3" applyFont="1" applyFill="1" applyBorder="1" applyAlignment="1">
      <alignment horizontal="center" vertical="center" wrapText="1"/>
    </xf>
    <xf numFmtId="176" fontId="1" fillId="3" borderId="7" xfId="3" applyNumberFormat="1" applyFill="1" applyBorder="1" applyAlignment="1">
      <alignment horizontal="center" vertical="center"/>
    </xf>
    <xf numFmtId="0" fontId="6" fillId="5" borderId="7" xfId="3" applyFont="1" applyFill="1" applyBorder="1" applyAlignment="1">
      <alignment horizontal="center" vertical="center"/>
    </xf>
    <xf numFmtId="0" fontId="1" fillId="5" borderId="7" xfId="3" applyFill="1" applyBorder="1" applyAlignment="1">
      <alignment horizontal="center" vertical="center"/>
    </xf>
    <xf numFmtId="178" fontId="1" fillId="5" borderId="7" xfId="3" applyNumberFormat="1" applyFill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1" fillId="0" borderId="7" xfId="3" applyNumberFormat="1" applyBorder="1" applyAlignment="1">
      <alignment horizontal="center" vertical="center"/>
    </xf>
    <xf numFmtId="179" fontId="1" fillId="0" borderId="2" xfId="3" applyNumberFormat="1" applyBorder="1" applyAlignment="1">
      <alignment horizontal="center" vertical="center" shrinkToFit="1"/>
    </xf>
    <xf numFmtId="179" fontId="1" fillId="3" borderId="7" xfId="3" applyNumberFormat="1" applyFill="1" applyBorder="1" applyAlignment="1">
      <alignment horizontal="center" vertical="center"/>
    </xf>
    <xf numFmtId="9" fontId="1" fillId="5" borderId="0" xfId="1" applyFont="1" applyFill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178" fontId="1" fillId="2" borderId="7" xfId="3" applyNumberForma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7" xfId="3" applyFill="1" applyBorder="1">
      <alignment vertical="center"/>
    </xf>
    <xf numFmtId="0" fontId="4" fillId="7" borderId="4" xfId="0" applyFont="1" applyFill="1" applyBorder="1" applyAlignment="1">
      <alignment horizontal="center" vertical="center"/>
    </xf>
    <xf numFmtId="178" fontId="1" fillId="7" borderId="7" xfId="3" applyNumberForma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0" fontId="1" fillId="5" borderId="0" xfId="1" applyNumberFormat="1" applyFont="1" applyFill="1">
      <alignment vertical="center"/>
    </xf>
    <xf numFmtId="176" fontId="3" fillId="0" borderId="7" xfId="4" applyNumberFormat="1" applyFill="1" applyBorder="1" applyAlignment="1">
      <alignment horizontal="center" vertical="center"/>
    </xf>
    <xf numFmtId="180" fontId="1" fillId="5" borderId="7" xfId="3" applyNumberForma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5" borderId="0" xfId="1" applyFont="1" applyFill="1">
      <alignment vertical="center"/>
    </xf>
    <xf numFmtId="0" fontId="1" fillId="0" borderId="7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/>
    </xf>
    <xf numFmtId="2" fontId="1" fillId="0" borderId="7" xfId="3" applyNumberFormat="1" applyBorder="1" applyAlignment="1">
      <alignment horizontal="center" vertical="center"/>
    </xf>
    <xf numFmtId="0" fontId="1" fillId="0" borderId="2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179" fontId="1" fillId="0" borderId="2" xfId="3" applyNumberFormat="1" applyBorder="1" applyAlignment="1">
      <alignment horizontal="center" vertical="center"/>
    </xf>
    <xf numFmtId="179" fontId="1" fillId="0" borderId="4" xfId="3" applyNumberForma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0" borderId="7" xfId="1" applyFont="1" applyBorder="1" applyAlignment="1">
      <alignment horizontal="center" vertical="center"/>
    </xf>
    <xf numFmtId="179" fontId="1" fillId="0" borderId="2" xfId="3" applyNumberFormat="1" applyBorder="1" applyAlignment="1">
      <alignment horizontal="center" vertical="center" wrapText="1"/>
    </xf>
    <xf numFmtId="179" fontId="1" fillId="0" borderId="6" xfId="3" applyNumberFormat="1" applyBorder="1" applyAlignment="1">
      <alignment horizontal="center" vertical="center" wrapText="1"/>
    </xf>
    <xf numFmtId="179" fontId="1" fillId="5" borderId="7" xfId="3" applyNumberFormat="1" applyFill="1" applyBorder="1" applyAlignment="1">
      <alignment horizontal="center" vertical="center"/>
    </xf>
    <xf numFmtId="179" fontId="1" fillId="0" borderId="4" xfId="3" applyNumberFormat="1" applyBorder="1" applyAlignment="1">
      <alignment horizontal="center" vertical="center" wrapText="1"/>
    </xf>
    <xf numFmtId="9" fontId="1" fillId="0" borderId="4" xfId="1" applyFont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1" fillId="2" borderId="6" xfId="3" applyFill="1" applyBorder="1" applyAlignment="1">
      <alignment horizontal="center" vertical="center"/>
    </xf>
    <xf numFmtId="0" fontId="1" fillId="2" borderId="4" xfId="3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1" fillId="3" borderId="2" xfId="3" applyNumberFormat="1" applyFill="1" applyBorder="1" applyAlignment="1">
      <alignment horizontal="center" vertical="center"/>
    </xf>
    <xf numFmtId="176" fontId="1" fillId="3" borderId="7" xfId="3" applyNumberFormat="1" applyFill="1" applyBorder="1" applyAlignment="1">
      <alignment horizontal="center" vertical="center"/>
    </xf>
    <xf numFmtId="179" fontId="1" fillId="0" borderId="6" xfId="3" applyNumberForma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4" xfId="4" applyBorder="1" applyAlignment="1">
      <alignment horizontal="center" vertical="center"/>
    </xf>
    <xf numFmtId="0" fontId="3" fillId="0" borderId="6" xfId="4" applyBorder="1" applyAlignment="1">
      <alignment horizontal="center" vertical="center"/>
    </xf>
    <xf numFmtId="0" fontId="1" fillId="0" borderId="2" xfId="3" applyBorder="1" applyAlignment="1">
      <alignment horizontal="center" vertical="center" wrapText="1" shrinkToFit="1"/>
    </xf>
    <xf numFmtId="0" fontId="1" fillId="0" borderId="4" xfId="3" applyBorder="1" applyAlignment="1">
      <alignment horizontal="center" vertical="center" wrapText="1" shrinkToFit="1"/>
    </xf>
    <xf numFmtId="0" fontId="1" fillId="0" borderId="2" xfId="3" applyBorder="1" applyAlignment="1">
      <alignment horizontal="center" vertical="center" shrinkToFit="1"/>
    </xf>
    <xf numFmtId="0" fontId="1" fillId="0" borderId="4" xfId="3" applyBorder="1" applyAlignment="1">
      <alignment horizontal="center" vertical="center" shrinkToFit="1"/>
    </xf>
    <xf numFmtId="0" fontId="1" fillId="0" borderId="6" xfId="3" applyBorder="1" applyAlignment="1">
      <alignment horizontal="center" vertical="center" shrinkToFit="1"/>
    </xf>
    <xf numFmtId="0" fontId="1" fillId="3" borderId="7" xfId="3" applyFill="1" applyBorder="1" applyAlignment="1">
      <alignment horizontal="center" vertical="center" wrapText="1"/>
    </xf>
    <xf numFmtId="0" fontId="1" fillId="0" borderId="6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14" fontId="1" fillId="0" borderId="2" xfId="3" applyNumberFormat="1" applyBorder="1" applyAlignment="1">
      <alignment horizontal="center" vertical="center" wrapText="1"/>
    </xf>
    <xf numFmtId="14" fontId="1" fillId="0" borderId="6" xfId="3" applyNumberForma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 shrinkToFit="1"/>
    </xf>
    <xf numFmtId="179" fontId="1" fillId="0" borderId="8" xfId="3" applyNumberFormat="1" applyBorder="1" applyAlignment="1">
      <alignment horizontal="center" vertical="center"/>
    </xf>
    <xf numFmtId="179" fontId="1" fillId="0" borderId="9" xfId="3" applyNumberFormat="1" applyBorder="1" applyAlignment="1">
      <alignment horizontal="center" vertical="center"/>
    </xf>
    <xf numFmtId="178" fontId="1" fillId="0" borderId="8" xfId="3" applyNumberFormat="1" applyBorder="1" applyAlignment="1">
      <alignment horizontal="center" vertical="center" shrinkToFit="1"/>
    </xf>
    <xf numFmtId="178" fontId="1" fillId="0" borderId="10" xfId="3" applyNumberFormat="1" applyBorder="1" applyAlignment="1">
      <alignment horizontal="center" vertical="center" shrinkToFit="1"/>
    </xf>
    <xf numFmtId="178" fontId="1" fillId="0" borderId="9" xfId="3" applyNumberFormat="1" applyBorder="1" applyAlignment="1">
      <alignment horizontal="center" vertical="center" shrinkToFit="1"/>
    </xf>
    <xf numFmtId="179" fontId="1" fillId="0" borderId="10" xfId="3" applyNumberFormat="1" applyBorder="1" applyAlignment="1">
      <alignment horizontal="center" vertical="center"/>
    </xf>
    <xf numFmtId="0" fontId="1" fillId="0" borderId="3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178" fontId="10" fillId="0" borderId="7" xfId="3" applyNumberFormat="1" applyFont="1" applyBorder="1" applyAlignment="1">
      <alignment horizontal="center" vertical="center"/>
    </xf>
  </cellXfs>
  <cellStyles count="5">
    <cellStyle name="百分比" xfId="1" builtinId="5"/>
    <cellStyle name="百分比 2" xfId="2" xr:uid="{00000000-0005-0000-0000-00000D000000}"/>
    <cellStyle name="常规" xfId="0" builtinId="0"/>
    <cellStyle name="常规 2" xfId="3" xr:uid="{00000000-0005-0000-0000-000032000000}"/>
    <cellStyle name="常规_Sheet1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88"/>
  <sheetViews>
    <sheetView tabSelected="1" zoomScale="85" zoomScaleNormal="85" workbookViewId="0">
      <pane xSplit="9" ySplit="3" topLeftCell="T4" activePane="bottomRight" state="frozen"/>
      <selection pane="topRight"/>
      <selection pane="bottomLeft"/>
      <selection pane="bottomRight" activeCell="Z120" sqref="Z120:AD143"/>
    </sheetView>
  </sheetViews>
  <sheetFormatPr defaultColWidth="9" defaultRowHeight="13.8" x14ac:dyDescent="0.25"/>
  <cols>
    <col min="1" max="1" width="3.44140625" style="1" customWidth="1"/>
    <col min="2" max="2" width="5.77734375" style="1" customWidth="1"/>
    <col min="3" max="3" width="11.6640625" style="2" customWidth="1"/>
    <col min="4" max="4" width="13.44140625" style="2" customWidth="1"/>
    <col min="5" max="5" width="9.21875" style="2" customWidth="1"/>
    <col min="6" max="6" width="20.5546875" style="3" customWidth="1"/>
    <col min="7" max="8" width="8.6640625" style="3" customWidth="1"/>
    <col min="9" max="9" width="6.33203125" style="1" customWidth="1"/>
    <col min="10" max="13" width="7.88671875" style="4" customWidth="1"/>
    <col min="14" max="15" width="7.88671875" style="5" customWidth="1"/>
    <col min="16" max="16" width="9.33203125" style="6" customWidth="1"/>
    <col min="17" max="17" width="7.88671875" style="6" customWidth="1"/>
    <col min="18" max="18" width="7.88671875" style="7" customWidth="1"/>
    <col min="19" max="19" width="10.44140625" style="5" customWidth="1"/>
    <col min="20" max="20" width="15.6640625" style="3" customWidth="1"/>
    <col min="21" max="21" width="10" style="3" customWidth="1"/>
    <col min="22" max="22" width="7.44140625" style="3" customWidth="1"/>
    <col min="23" max="23" width="8.6640625" style="5" customWidth="1"/>
    <col min="24" max="24" width="5.44140625" style="3" customWidth="1"/>
    <col min="25" max="25" width="13.21875" style="5" customWidth="1"/>
    <col min="26" max="27" width="8.21875" style="5" customWidth="1"/>
    <col min="28" max="28" width="7.6640625" style="5" customWidth="1"/>
    <col min="29" max="30" width="8.21875" style="5" customWidth="1"/>
    <col min="31" max="31" width="13" style="8" customWidth="1"/>
    <col min="32" max="32" width="6.109375" style="1" hidden="1" customWidth="1"/>
    <col min="33" max="33" width="5.44140625" style="1" hidden="1" customWidth="1"/>
    <col min="34" max="34" width="6.44140625" style="1" hidden="1" customWidth="1"/>
    <col min="35" max="35" width="11.6640625" style="1" customWidth="1"/>
    <col min="36" max="36" width="11.21875" style="1" hidden="1" customWidth="1"/>
    <col min="37" max="37" width="12.44140625" style="1" customWidth="1"/>
    <col min="38" max="16384" width="9" style="1"/>
  </cols>
  <sheetData>
    <row r="1" spans="1:37" ht="17.399999999999999" x14ac:dyDescent="0.25">
      <c r="A1" s="112" t="s">
        <v>0</v>
      </c>
      <c r="B1" s="112"/>
      <c r="C1" s="113"/>
      <c r="D1" s="113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7" ht="13.5" customHeight="1" x14ac:dyDescent="0.25">
      <c r="A2" s="9" t="s">
        <v>1</v>
      </c>
      <c r="B2" s="78" t="s">
        <v>2</v>
      </c>
      <c r="C2" s="76" t="s">
        <v>3</v>
      </c>
      <c r="D2" s="121" t="s">
        <v>4</v>
      </c>
      <c r="E2" s="76" t="s">
        <v>5</v>
      </c>
      <c r="F2" s="104" t="s">
        <v>6</v>
      </c>
      <c r="G2" s="104" t="s">
        <v>7</v>
      </c>
      <c r="H2" s="104" t="s">
        <v>8</v>
      </c>
      <c r="I2" s="104" t="s">
        <v>9</v>
      </c>
      <c r="J2" s="114" t="s">
        <v>10</v>
      </c>
      <c r="K2" s="114"/>
      <c r="L2" s="114"/>
      <c r="M2" s="102" t="s">
        <v>11</v>
      </c>
      <c r="N2" s="115" t="s">
        <v>12</v>
      </c>
      <c r="O2" s="116"/>
      <c r="P2" s="117" t="s">
        <v>13</v>
      </c>
      <c r="Q2" s="118"/>
      <c r="R2" s="119"/>
      <c r="S2" s="80" t="s">
        <v>14</v>
      </c>
      <c r="T2" s="115" t="s">
        <v>15</v>
      </c>
      <c r="U2" s="120"/>
      <c r="V2" s="120"/>
      <c r="W2" s="120"/>
      <c r="X2" s="120"/>
      <c r="Y2" s="116"/>
      <c r="Z2" s="85" t="s">
        <v>155</v>
      </c>
      <c r="AA2" s="85" t="s">
        <v>156</v>
      </c>
      <c r="AB2" s="85" t="s">
        <v>157</v>
      </c>
      <c r="AC2" s="80" t="s">
        <v>16</v>
      </c>
      <c r="AD2" s="80" t="s">
        <v>17</v>
      </c>
      <c r="AE2" s="85" t="s">
        <v>153</v>
      </c>
      <c r="AF2" s="76" t="s">
        <v>18</v>
      </c>
      <c r="AG2" s="74" t="s">
        <v>19</v>
      </c>
      <c r="AH2" s="76" t="s">
        <v>20</v>
      </c>
      <c r="AI2" s="73" t="s">
        <v>154</v>
      </c>
      <c r="AJ2" s="76" t="s">
        <v>21</v>
      </c>
      <c r="AK2" s="73" t="s">
        <v>22</v>
      </c>
    </row>
    <row r="3" spans="1:37" ht="25.5" customHeight="1" x14ac:dyDescent="0.25">
      <c r="A3" s="10" t="s">
        <v>23</v>
      </c>
      <c r="B3" s="109"/>
      <c r="C3" s="77"/>
      <c r="D3" s="122"/>
      <c r="E3" s="79"/>
      <c r="F3" s="106"/>
      <c r="G3" s="106"/>
      <c r="H3" s="105"/>
      <c r="I3" s="105"/>
      <c r="J3" s="18" t="s">
        <v>24</v>
      </c>
      <c r="K3" s="18" t="s">
        <v>25</v>
      </c>
      <c r="L3" s="18" t="s">
        <v>26</v>
      </c>
      <c r="M3" s="103"/>
      <c r="N3" s="19" t="s">
        <v>27</v>
      </c>
      <c r="O3" s="19" t="s">
        <v>28</v>
      </c>
      <c r="P3" s="20" t="s">
        <v>29</v>
      </c>
      <c r="Q3" s="20" t="s">
        <v>30</v>
      </c>
      <c r="R3" s="33" t="s">
        <v>28</v>
      </c>
      <c r="S3" s="98"/>
      <c r="T3" s="19" t="s">
        <v>31</v>
      </c>
      <c r="U3" s="19" t="s">
        <v>32</v>
      </c>
      <c r="V3" s="34" t="s">
        <v>33</v>
      </c>
      <c r="W3" s="19" t="s">
        <v>34</v>
      </c>
      <c r="X3" s="34" t="s">
        <v>35</v>
      </c>
      <c r="Y3" s="56" t="s">
        <v>36</v>
      </c>
      <c r="Z3" s="88"/>
      <c r="AA3" s="88"/>
      <c r="AB3" s="88"/>
      <c r="AC3" s="81"/>
      <c r="AD3" s="81"/>
      <c r="AE3" s="86"/>
      <c r="AF3" s="79"/>
      <c r="AG3" s="78"/>
      <c r="AH3" s="79"/>
      <c r="AI3" s="73"/>
      <c r="AJ3" s="77"/>
      <c r="AK3" s="73"/>
    </row>
    <row r="4" spans="1:37" ht="13.5" customHeight="1" x14ac:dyDescent="0.25">
      <c r="A4" s="78">
        <v>1</v>
      </c>
      <c r="B4" s="76" t="s">
        <v>37</v>
      </c>
      <c r="C4" s="110">
        <v>44424</v>
      </c>
      <c r="D4" s="73" t="s">
        <v>38</v>
      </c>
      <c r="E4" s="73" t="s">
        <v>39</v>
      </c>
      <c r="F4" s="12" t="s">
        <v>40</v>
      </c>
      <c r="G4" s="13" t="s">
        <v>41</v>
      </c>
      <c r="H4" s="13" t="s">
        <v>42</v>
      </c>
      <c r="I4" s="13">
        <v>1</v>
      </c>
      <c r="J4" s="11"/>
      <c r="K4" s="11"/>
      <c r="L4" s="21"/>
      <c r="M4" s="22" t="s">
        <v>43</v>
      </c>
      <c r="N4" s="23">
        <v>5.6</v>
      </c>
      <c r="O4" s="24">
        <v>3.6</v>
      </c>
      <c r="P4" s="25">
        <v>1.23</v>
      </c>
      <c r="Q4" s="25">
        <v>0.99</v>
      </c>
      <c r="R4" s="25">
        <f>P4-Q4</f>
        <v>0.24</v>
      </c>
      <c r="S4" s="25">
        <f>N4*P4-O4*R4</f>
        <v>6.024</v>
      </c>
      <c r="T4" s="35" t="s">
        <v>44</v>
      </c>
      <c r="U4" s="36"/>
      <c r="V4" s="37">
        <v>21</v>
      </c>
      <c r="W4" s="38"/>
      <c r="X4" s="37"/>
      <c r="Y4" s="38"/>
      <c r="Z4" s="82">
        <v>0.05</v>
      </c>
      <c r="AA4" s="82">
        <v>0.05</v>
      </c>
      <c r="AB4" s="82">
        <v>0.03</v>
      </c>
      <c r="AC4" s="82">
        <v>0.03</v>
      </c>
      <c r="AD4" s="82">
        <v>0.05</v>
      </c>
      <c r="AE4" s="87">
        <f>S47+Y47+Z47+AA47+AD47+AC47+AB47</f>
        <v>17.97334</v>
      </c>
      <c r="AF4" s="74"/>
      <c r="AG4" s="74"/>
      <c r="AH4" s="74"/>
      <c r="AI4" s="74">
        <v>18.52</v>
      </c>
      <c r="AJ4" s="74"/>
      <c r="AK4" s="74">
        <v>16.260000000000002</v>
      </c>
    </row>
    <row r="5" spans="1:37" ht="13.5" customHeight="1" x14ac:dyDescent="0.25">
      <c r="A5" s="108"/>
      <c r="B5" s="79"/>
      <c r="C5" s="111"/>
      <c r="D5" s="73"/>
      <c r="E5" s="73"/>
      <c r="F5" s="93" t="s">
        <v>45</v>
      </c>
      <c r="G5" s="90"/>
      <c r="H5" s="90"/>
      <c r="I5" s="90">
        <v>1</v>
      </c>
      <c r="J5" s="90"/>
      <c r="K5" s="90"/>
      <c r="L5" s="90">
        <v>2.5</v>
      </c>
      <c r="M5" s="90"/>
      <c r="N5" s="90"/>
      <c r="O5" s="90"/>
      <c r="P5" s="90"/>
      <c r="Q5" s="90"/>
      <c r="R5" s="90"/>
      <c r="S5" s="90"/>
      <c r="T5" s="35" t="s">
        <v>46</v>
      </c>
      <c r="U5" s="36"/>
      <c r="V5" s="37">
        <v>1</v>
      </c>
      <c r="W5" s="38">
        <v>0.04</v>
      </c>
      <c r="X5" s="37">
        <v>1</v>
      </c>
      <c r="Y5" s="38">
        <f>W5*V5/X5</f>
        <v>0.04</v>
      </c>
      <c r="Z5" s="83"/>
      <c r="AA5" s="83"/>
      <c r="AB5" s="83"/>
      <c r="AC5" s="83"/>
      <c r="AD5" s="83"/>
      <c r="AE5" s="87"/>
      <c r="AF5" s="74"/>
      <c r="AG5" s="74"/>
      <c r="AH5" s="74"/>
      <c r="AI5" s="74"/>
      <c r="AJ5" s="74"/>
      <c r="AK5" s="74"/>
    </row>
    <row r="6" spans="1:37" ht="13.5" customHeight="1" x14ac:dyDescent="0.25">
      <c r="A6" s="108"/>
      <c r="B6" s="79"/>
      <c r="C6" s="111"/>
      <c r="D6" s="73"/>
      <c r="E6" s="73"/>
      <c r="F6" s="94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35" t="s">
        <v>47</v>
      </c>
      <c r="U6" s="36"/>
      <c r="V6" s="37">
        <v>1</v>
      </c>
      <c r="W6" s="38">
        <v>0.06</v>
      </c>
      <c r="X6" s="37">
        <v>1</v>
      </c>
      <c r="Y6" s="38">
        <f t="shared" ref="Y6:Y30" si="0">W6*V6/X6</f>
        <v>0.06</v>
      </c>
      <c r="Z6" s="83"/>
      <c r="AA6" s="83"/>
      <c r="AB6" s="83"/>
      <c r="AC6" s="83"/>
      <c r="AD6" s="83"/>
      <c r="AE6" s="87"/>
      <c r="AF6" s="74"/>
      <c r="AG6" s="74"/>
      <c r="AH6" s="74"/>
      <c r="AI6" s="74"/>
      <c r="AJ6" s="74"/>
      <c r="AK6" s="74"/>
    </row>
    <row r="7" spans="1:37" ht="13.5" customHeight="1" x14ac:dyDescent="0.25">
      <c r="A7" s="108"/>
      <c r="B7" s="79"/>
      <c r="C7" s="111"/>
      <c r="D7" s="73"/>
      <c r="E7" s="73"/>
      <c r="F7" s="94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35" t="s">
        <v>48</v>
      </c>
      <c r="U7" s="36"/>
      <c r="V7" s="37">
        <v>1</v>
      </c>
      <c r="W7" s="38">
        <v>0.06</v>
      </c>
      <c r="X7" s="37">
        <v>1</v>
      </c>
      <c r="Y7" s="38">
        <f t="shared" si="0"/>
        <v>0.06</v>
      </c>
      <c r="Z7" s="83"/>
      <c r="AA7" s="83"/>
      <c r="AB7" s="83"/>
      <c r="AC7" s="83"/>
      <c r="AD7" s="83"/>
      <c r="AE7" s="87"/>
      <c r="AF7" s="74"/>
      <c r="AG7" s="74"/>
      <c r="AH7" s="74"/>
      <c r="AI7" s="74"/>
      <c r="AJ7" s="74"/>
      <c r="AK7" s="74"/>
    </row>
    <row r="8" spans="1:37" ht="13.5" customHeight="1" x14ac:dyDescent="0.25">
      <c r="A8" s="108"/>
      <c r="B8" s="79"/>
      <c r="C8" s="111"/>
      <c r="D8" s="73"/>
      <c r="E8" s="73"/>
      <c r="F8" s="95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35" t="s">
        <v>49</v>
      </c>
      <c r="U8" s="36"/>
      <c r="V8" s="37">
        <v>1</v>
      </c>
      <c r="W8" s="38">
        <v>0.05</v>
      </c>
      <c r="X8" s="37">
        <v>1</v>
      </c>
      <c r="Y8" s="38">
        <f t="shared" si="0"/>
        <v>0.05</v>
      </c>
      <c r="Z8" s="83"/>
      <c r="AA8" s="83"/>
      <c r="AB8" s="83"/>
      <c r="AC8" s="83"/>
      <c r="AD8" s="83"/>
      <c r="AE8" s="87"/>
      <c r="AF8" s="74"/>
      <c r="AG8" s="74"/>
      <c r="AH8" s="74"/>
      <c r="AI8" s="74"/>
      <c r="AJ8" s="74"/>
      <c r="AK8" s="74"/>
    </row>
    <row r="9" spans="1:37" ht="13.5" customHeight="1" x14ac:dyDescent="0.25">
      <c r="A9" s="108"/>
      <c r="B9" s="79"/>
      <c r="C9" s="111"/>
      <c r="D9" s="73"/>
      <c r="E9" s="73"/>
      <c r="F9" s="93" t="s">
        <v>50</v>
      </c>
      <c r="G9" s="90"/>
      <c r="H9" s="90"/>
      <c r="I9" s="90">
        <v>1</v>
      </c>
      <c r="J9" s="90"/>
      <c r="K9" s="90"/>
      <c r="L9" s="90">
        <v>2</v>
      </c>
      <c r="M9" s="90"/>
      <c r="N9" s="90"/>
      <c r="O9" s="90"/>
      <c r="P9" s="90"/>
      <c r="Q9" s="90"/>
      <c r="R9" s="90"/>
      <c r="S9" s="90"/>
      <c r="T9" s="35" t="s">
        <v>46</v>
      </c>
      <c r="U9" s="36"/>
      <c r="V9" s="37">
        <v>1</v>
      </c>
      <c r="W9" s="35">
        <v>0.04</v>
      </c>
      <c r="X9" s="37">
        <v>1</v>
      </c>
      <c r="Y9" s="38">
        <f t="shared" si="0"/>
        <v>0.04</v>
      </c>
      <c r="Z9" s="83"/>
      <c r="AA9" s="83"/>
      <c r="AB9" s="83"/>
      <c r="AC9" s="83"/>
      <c r="AD9" s="83"/>
      <c r="AE9" s="87"/>
      <c r="AF9" s="74"/>
      <c r="AG9" s="74"/>
      <c r="AH9" s="74"/>
      <c r="AI9" s="74"/>
      <c r="AJ9" s="74"/>
      <c r="AK9" s="74"/>
    </row>
    <row r="10" spans="1:37" ht="13.5" customHeight="1" x14ac:dyDescent="0.25">
      <c r="A10" s="108"/>
      <c r="B10" s="79"/>
      <c r="C10" s="111"/>
      <c r="D10" s="73"/>
      <c r="E10" s="73"/>
      <c r="F10" s="94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35" t="s">
        <v>47</v>
      </c>
      <c r="U10" s="36"/>
      <c r="V10" s="37">
        <v>1</v>
      </c>
      <c r="W10" s="35">
        <v>0.06</v>
      </c>
      <c r="X10" s="37">
        <v>1</v>
      </c>
      <c r="Y10" s="38">
        <f t="shared" si="0"/>
        <v>0.06</v>
      </c>
      <c r="Z10" s="83"/>
      <c r="AA10" s="83"/>
      <c r="AB10" s="83"/>
      <c r="AC10" s="83"/>
      <c r="AD10" s="83"/>
      <c r="AE10" s="87"/>
      <c r="AF10" s="74"/>
      <c r="AG10" s="74"/>
      <c r="AH10" s="74"/>
      <c r="AI10" s="74"/>
      <c r="AJ10" s="74"/>
      <c r="AK10" s="74"/>
    </row>
    <row r="11" spans="1:37" ht="13.5" customHeight="1" x14ac:dyDescent="0.25">
      <c r="A11" s="108"/>
      <c r="B11" s="79"/>
      <c r="C11" s="111"/>
      <c r="D11" s="73"/>
      <c r="E11" s="73"/>
      <c r="F11" s="95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35" t="s">
        <v>49</v>
      </c>
      <c r="U11" s="36"/>
      <c r="V11" s="37">
        <v>1</v>
      </c>
      <c r="W11" s="35">
        <v>0.05</v>
      </c>
      <c r="X11" s="37">
        <v>1</v>
      </c>
      <c r="Y11" s="38">
        <f t="shared" si="0"/>
        <v>0.05</v>
      </c>
      <c r="Z11" s="83"/>
      <c r="AA11" s="83"/>
      <c r="AB11" s="83"/>
      <c r="AC11" s="83"/>
      <c r="AD11" s="83"/>
      <c r="AE11" s="87"/>
      <c r="AF11" s="74"/>
      <c r="AG11" s="74"/>
      <c r="AH11" s="74"/>
      <c r="AI11" s="74"/>
      <c r="AJ11" s="74"/>
      <c r="AK11" s="74"/>
    </row>
    <row r="12" spans="1:37" ht="13.5" customHeight="1" x14ac:dyDescent="0.25">
      <c r="A12" s="108"/>
      <c r="B12" s="79"/>
      <c r="C12" s="111"/>
      <c r="D12" s="73"/>
      <c r="E12" s="73"/>
      <c r="F12" s="93" t="s">
        <v>51</v>
      </c>
      <c r="G12" s="90"/>
      <c r="H12" s="90"/>
      <c r="I12" s="90">
        <v>1</v>
      </c>
      <c r="J12" s="90"/>
      <c r="K12" s="90"/>
      <c r="L12" s="90">
        <v>5</v>
      </c>
      <c r="M12" s="90"/>
      <c r="N12" s="90"/>
      <c r="O12" s="90"/>
      <c r="P12" s="90"/>
      <c r="Q12" s="90"/>
      <c r="R12" s="90"/>
      <c r="S12" s="90"/>
      <c r="T12" s="35" t="s">
        <v>46</v>
      </c>
      <c r="U12" s="36"/>
      <c r="V12" s="37">
        <v>1</v>
      </c>
      <c r="W12" s="35">
        <v>0.04</v>
      </c>
      <c r="X12" s="37">
        <v>1</v>
      </c>
      <c r="Y12" s="38">
        <f t="shared" si="0"/>
        <v>0.04</v>
      </c>
      <c r="Z12" s="83"/>
      <c r="AA12" s="83"/>
      <c r="AB12" s="83"/>
      <c r="AC12" s="83"/>
      <c r="AD12" s="83"/>
      <c r="AE12" s="87"/>
      <c r="AF12" s="74"/>
      <c r="AG12" s="74"/>
      <c r="AH12" s="74"/>
      <c r="AI12" s="74"/>
      <c r="AJ12" s="74"/>
      <c r="AK12" s="74"/>
    </row>
    <row r="13" spans="1:37" ht="13.5" customHeight="1" x14ac:dyDescent="0.25">
      <c r="A13" s="108"/>
      <c r="B13" s="79"/>
      <c r="C13" s="111"/>
      <c r="D13" s="73"/>
      <c r="E13" s="73"/>
      <c r="F13" s="94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35" t="s">
        <v>49</v>
      </c>
      <c r="U13" s="36"/>
      <c r="V13" s="37">
        <v>1</v>
      </c>
      <c r="W13" s="35">
        <v>0.05</v>
      </c>
      <c r="X13" s="37">
        <v>1</v>
      </c>
      <c r="Y13" s="38">
        <f t="shared" si="0"/>
        <v>0.05</v>
      </c>
      <c r="Z13" s="83"/>
      <c r="AA13" s="83"/>
      <c r="AB13" s="83"/>
      <c r="AC13" s="83"/>
      <c r="AD13" s="83"/>
      <c r="AE13" s="87"/>
      <c r="AF13" s="74"/>
      <c r="AG13" s="74"/>
      <c r="AH13" s="74"/>
      <c r="AI13" s="74"/>
      <c r="AJ13" s="74"/>
      <c r="AK13" s="74"/>
    </row>
    <row r="14" spans="1:37" ht="13.5" customHeight="1" x14ac:dyDescent="0.25">
      <c r="A14" s="108"/>
      <c r="B14" s="79"/>
      <c r="C14" s="111"/>
      <c r="D14" s="73"/>
      <c r="E14" s="73"/>
      <c r="F14" s="94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35" t="s">
        <v>52</v>
      </c>
      <c r="U14" s="36"/>
      <c r="V14" s="37">
        <v>1</v>
      </c>
      <c r="W14" s="35">
        <v>0.06</v>
      </c>
      <c r="X14" s="37">
        <v>1</v>
      </c>
      <c r="Y14" s="38">
        <f t="shared" si="0"/>
        <v>0.06</v>
      </c>
      <c r="Z14" s="83"/>
      <c r="AA14" s="83"/>
      <c r="AB14" s="83"/>
      <c r="AC14" s="83"/>
      <c r="AD14" s="83"/>
      <c r="AE14" s="87"/>
      <c r="AF14" s="74"/>
      <c r="AG14" s="74"/>
      <c r="AH14" s="74"/>
      <c r="AI14" s="74"/>
      <c r="AJ14" s="74"/>
      <c r="AK14" s="74"/>
    </row>
    <row r="15" spans="1:37" ht="13.5" customHeight="1" x14ac:dyDescent="0.25">
      <c r="A15" s="108"/>
      <c r="B15" s="79"/>
      <c r="C15" s="111"/>
      <c r="D15" s="73"/>
      <c r="E15" s="73"/>
      <c r="F15" s="95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35" t="s">
        <v>53</v>
      </c>
      <c r="U15" s="36"/>
      <c r="V15" s="37">
        <v>1</v>
      </c>
      <c r="W15" s="35">
        <v>7.0000000000000007E-2</v>
      </c>
      <c r="X15" s="37">
        <v>1</v>
      </c>
      <c r="Y15" s="38">
        <f t="shared" si="0"/>
        <v>7.0000000000000007E-2</v>
      </c>
      <c r="Z15" s="83"/>
      <c r="AA15" s="83"/>
      <c r="AB15" s="83"/>
      <c r="AC15" s="83"/>
      <c r="AD15" s="83"/>
      <c r="AE15" s="87"/>
      <c r="AF15" s="74"/>
      <c r="AG15" s="74"/>
      <c r="AH15" s="74"/>
      <c r="AI15" s="74"/>
      <c r="AJ15" s="74"/>
      <c r="AK15" s="74"/>
    </row>
    <row r="16" spans="1:37" ht="13.5" customHeight="1" x14ac:dyDescent="0.25">
      <c r="A16" s="108"/>
      <c r="B16" s="79"/>
      <c r="C16" s="111"/>
      <c r="D16" s="73"/>
      <c r="E16" s="73"/>
      <c r="F16" s="93" t="s">
        <v>54</v>
      </c>
      <c r="G16" s="90"/>
      <c r="H16" s="90"/>
      <c r="I16" s="90">
        <v>1</v>
      </c>
      <c r="J16" s="90"/>
      <c r="K16" s="90"/>
      <c r="L16" s="90">
        <v>5</v>
      </c>
      <c r="M16" s="90"/>
      <c r="N16" s="90"/>
      <c r="O16" s="90"/>
      <c r="P16" s="90"/>
      <c r="Q16" s="90"/>
      <c r="R16" s="90"/>
      <c r="S16" s="90"/>
      <c r="T16" s="35" t="s">
        <v>46</v>
      </c>
      <c r="U16" s="36"/>
      <c r="V16" s="37">
        <v>1</v>
      </c>
      <c r="W16" s="35">
        <v>0.04</v>
      </c>
      <c r="X16" s="37">
        <v>1</v>
      </c>
      <c r="Y16" s="38">
        <f t="shared" si="0"/>
        <v>0.04</v>
      </c>
      <c r="Z16" s="83"/>
      <c r="AA16" s="83"/>
      <c r="AB16" s="83"/>
      <c r="AC16" s="83"/>
      <c r="AD16" s="83"/>
      <c r="AE16" s="87"/>
      <c r="AF16" s="74"/>
      <c r="AG16" s="74"/>
      <c r="AH16" s="74"/>
      <c r="AI16" s="74"/>
      <c r="AJ16" s="74"/>
      <c r="AK16" s="74"/>
    </row>
    <row r="17" spans="1:38" ht="13.5" customHeight="1" x14ac:dyDescent="0.25">
      <c r="A17" s="108"/>
      <c r="B17" s="79"/>
      <c r="C17" s="111"/>
      <c r="D17" s="73"/>
      <c r="E17" s="73"/>
      <c r="F17" s="94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35" t="s">
        <v>49</v>
      </c>
      <c r="U17" s="36"/>
      <c r="V17" s="37">
        <v>1</v>
      </c>
      <c r="W17" s="35">
        <v>0.05</v>
      </c>
      <c r="X17" s="37">
        <v>1</v>
      </c>
      <c r="Y17" s="38">
        <f t="shared" si="0"/>
        <v>0.05</v>
      </c>
      <c r="Z17" s="83"/>
      <c r="AA17" s="83"/>
      <c r="AB17" s="83"/>
      <c r="AC17" s="83"/>
      <c r="AD17" s="83"/>
      <c r="AE17" s="87"/>
      <c r="AF17" s="74"/>
      <c r="AG17" s="74"/>
      <c r="AH17" s="74"/>
      <c r="AI17" s="74"/>
      <c r="AJ17" s="74"/>
      <c r="AK17" s="74"/>
    </row>
    <row r="18" spans="1:38" ht="13.5" customHeight="1" x14ac:dyDescent="0.25">
      <c r="A18" s="108"/>
      <c r="B18" s="79"/>
      <c r="C18" s="111"/>
      <c r="D18" s="73"/>
      <c r="E18" s="73"/>
      <c r="F18" s="94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35" t="s">
        <v>52</v>
      </c>
      <c r="U18" s="36"/>
      <c r="V18" s="37">
        <v>1</v>
      </c>
      <c r="W18" s="35">
        <v>0.06</v>
      </c>
      <c r="X18" s="37">
        <v>1</v>
      </c>
      <c r="Y18" s="38">
        <f t="shared" si="0"/>
        <v>0.06</v>
      </c>
      <c r="Z18" s="83"/>
      <c r="AA18" s="83"/>
      <c r="AB18" s="83"/>
      <c r="AC18" s="83"/>
      <c r="AD18" s="83"/>
      <c r="AE18" s="87"/>
      <c r="AF18" s="74"/>
      <c r="AG18" s="74"/>
      <c r="AH18" s="74"/>
      <c r="AI18" s="74"/>
      <c r="AJ18" s="74"/>
      <c r="AK18" s="74"/>
    </row>
    <row r="19" spans="1:38" ht="13.5" customHeight="1" x14ac:dyDescent="0.25">
      <c r="A19" s="108"/>
      <c r="B19" s="79"/>
      <c r="C19" s="111"/>
      <c r="D19" s="73"/>
      <c r="E19" s="73"/>
      <c r="F19" s="95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35" t="s">
        <v>53</v>
      </c>
      <c r="U19" s="36"/>
      <c r="V19" s="37">
        <v>1</v>
      </c>
      <c r="W19" s="35">
        <v>7.0000000000000007E-2</v>
      </c>
      <c r="X19" s="37">
        <v>1</v>
      </c>
      <c r="Y19" s="38">
        <f t="shared" si="0"/>
        <v>7.0000000000000007E-2</v>
      </c>
      <c r="Z19" s="83"/>
      <c r="AA19" s="83"/>
      <c r="AB19" s="83"/>
      <c r="AC19" s="83"/>
      <c r="AD19" s="83"/>
      <c r="AE19" s="87"/>
      <c r="AF19" s="74"/>
      <c r="AG19" s="74"/>
      <c r="AH19" s="74"/>
      <c r="AI19" s="74"/>
      <c r="AJ19" s="74"/>
      <c r="AK19" s="74"/>
    </row>
    <row r="20" spans="1:38" ht="13.5" customHeight="1" x14ac:dyDescent="0.25">
      <c r="A20" s="108"/>
      <c r="B20" s="79"/>
      <c r="C20" s="111"/>
      <c r="D20" s="73"/>
      <c r="E20" s="73"/>
      <c r="F20" s="93" t="s">
        <v>55</v>
      </c>
      <c r="G20" s="90"/>
      <c r="H20" s="90"/>
      <c r="I20" s="90">
        <v>1</v>
      </c>
      <c r="J20" s="90"/>
      <c r="K20" s="90"/>
      <c r="L20" s="90">
        <v>2</v>
      </c>
      <c r="M20" s="90"/>
      <c r="N20" s="90"/>
      <c r="O20" s="90"/>
      <c r="P20" s="90"/>
      <c r="Q20" s="90"/>
      <c r="R20" s="90"/>
      <c r="S20" s="90"/>
      <c r="T20" s="35" t="s">
        <v>46</v>
      </c>
      <c r="U20" s="36"/>
      <c r="V20" s="37">
        <v>1</v>
      </c>
      <c r="W20" s="35">
        <v>0.04</v>
      </c>
      <c r="X20" s="37">
        <v>1</v>
      </c>
      <c r="Y20" s="38">
        <f t="shared" si="0"/>
        <v>0.04</v>
      </c>
      <c r="Z20" s="83"/>
      <c r="AA20" s="83"/>
      <c r="AB20" s="83"/>
      <c r="AC20" s="83"/>
      <c r="AD20" s="83"/>
      <c r="AE20" s="87"/>
      <c r="AF20" s="74"/>
      <c r="AG20" s="74"/>
      <c r="AH20" s="74"/>
      <c r="AI20" s="74"/>
      <c r="AJ20" s="74"/>
      <c r="AK20" s="74"/>
    </row>
    <row r="21" spans="1:38" ht="13.5" customHeight="1" x14ac:dyDescent="0.25">
      <c r="A21" s="108"/>
      <c r="B21" s="79"/>
      <c r="C21" s="111"/>
      <c r="D21" s="73"/>
      <c r="E21" s="73"/>
      <c r="F21" s="94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35" t="s">
        <v>47</v>
      </c>
      <c r="U21" s="36"/>
      <c r="V21" s="37">
        <v>1</v>
      </c>
      <c r="W21" s="35">
        <v>0.05</v>
      </c>
      <c r="X21" s="37">
        <v>1</v>
      </c>
      <c r="Y21" s="38">
        <f t="shared" si="0"/>
        <v>0.05</v>
      </c>
      <c r="Z21" s="83"/>
      <c r="AA21" s="83"/>
      <c r="AB21" s="83"/>
      <c r="AC21" s="83"/>
      <c r="AD21" s="83"/>
      <c r="AE21" s="87"/>
      <c r="AF21" s="74"/>
      <c r="AG21" s="74"/>
      <c r="AH21" s="74"/>
      <c r="AI21" s="74"/>
      <c r="AJ21" s="74"/>
      <c r="AK21" s="74"/>
    </row>
    <row r="22" spans="1:38" ht="13.5" customHeight="1" x14ac:dyDescent="0.25">
      <c r="A22" s="108"/>
      <c r="B22" s="79"/>
      <c r="C22" s="111"/>
      <c r="D22" s="73"/>
      <c r="E22" s="73"/>
      <c r="F22" s="95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35" t="s">
        <v>49</v>
      </c>
      <c r="U22" s="36"/>
      <c r="V22" s="37">
        <v>1</v>
      </c>
      <c r="W22" s="35">
        <v>0.04</v>
      </c>
      <c r="X22" s="37">
        <v>1</v>
      </c>
      <c r="Y22" s="38">
        <f t="shared" si="0"/>
        <v>0.04</v>
      </c>
      <c r="Z22" s="83"/>
      <c r="AA22" s="83"/>
      <c r="AB22" s="83"/>
      <c r="AC22" s="83"/>
      <c r="AD22" s="83"/>
      <c r="AE22" s="87"/>
      <c r="AF22" s="74"/>
      <c r="AG22" s="74"/>
      <c r="AH22" s="74"/>
      <c r="AI22" s="74"/>
      <c r="AJ22" s="74"/>
      <c r="AK22" s="74"/>
    </row>
    <row r="23" spans="1:38" ht="13.5" customHeight="1" x14ac:dyDescent="0.25">
      <c r="A23" s="108"/>
      <c r="B23" s="79"/>
      <c r="C23" s="111"/>
      <c r="D23" s="73"/>
      <c r="E23" s="73"/>
      <c r="F23" s="93" t="s">
        <v>56</v>
      </c>
      <c r="G23" s="90"/>
      <c r="H23" s="90"/>
      <c r="I23" s="90">
        <v>1</v>
      </c>
      <c r="J23" s="90"/>
      <c r="K23" s="90"/>
      <c r="L23" s="90">
        <v>2.5</v>
      </c>
      <c r="M23" s="90"/>
      <c r="N23" s="90"/>
      <c r="O23" s="90"/>
      <c r="P23" s="90"/>
      <c r="Q23" s="90"/>
      <c r="R23" s="90"/>
      <c r="S23" s="90"/>
      <c r="T23" s="35" t="s">
        <v>46</v>
      </c>
      <c r="U23" s="36"/>
      <c r="V23" s="37">
        <v>1</v>
      </c>
      <c r="W23" s="35">
        <v>0.03</v>
      </c>
      <c r="X23" s="37">
        <v>1</v>
      </c>
      <c r="Y23" s="38">
        <f t="shared" si="0"/>
        <v>0.03</v>
      </c>
      <c r="Z23" s="83"/>
      <c r="AA23" s="83"/>
      <c r="AB23" s="83"/>
      <c r="AC23" s="83"/>
      <c r="AD23" s="83"/>
      <c r="AE23" s="87"/>
      <c r="AF23" s="74"/>
      <c r="AG23" s="74"/>
      <c r="AH23" s="74"/>
      <c r="AI23" s="74"/>
      <c r="AJ23" s="74"/>
      <c r="AK23" s="74"/>
    </row>
    <row r="24" spans="1:38" ht="13.5" customHeight="1" x14ac:dyDescent="0.25">
      <c r="A24" s="108"/>
      <c r="B24" s="79"/>
      <c r="C24" s="111"/>
      <c r="D24" s="73"/>
      <c r="E24" s="73"/>
      <c r="F24" s="94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35" t="s">
        <v>47</v>
      </c>
      <c r="U24" s="36"/>
      <c r="V24" s="37">
        <v>1</v>
      </c>
      <c r="W24" s="35">
        <v>0.04</v>
      </c>
      <c r="X24" s="37">
        <v>1</v>
      </c>
      <c r="Y24" s="38">
        <f t="shared" si="0"/>
        <v>0.04</v>
      </c>
      <c r="Z24" s="83"/>
      <c r="AA24" s="83"/>
      <c r="AB24" s="83"/>
      <c r="AC24" s="83"/>
      <c r="AD24" s="83"/>
      <c r="AE24" s="87"/>
      <c r="AF24" s="74"/>
      <c r="AG24" s="74"/>
      <c r="AH24" s="74"/>
      <c r="AI24" s="74"/>
      <c r="AJ24" s="74"/>
      <c r="AK24" s="74"/>
    </row>
    <row r="25" spans="1:38" ht="13.5" customHeight="1" x14ac:dyDescent="0.25">
      <c r="A25" s="108"/>
      <c r="B25" s="79"/>
      <c r="C25" s="111"/>
      <c r="D25" s="73"/>
      <c r="E25" s="73"/>
      <c r="F25" s="95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39" t="s">
        <v>49</v>
      </c>
      <c r="U25" s="36"/>
      <c r="V25" s="37">
        <v>1</v>
      </c>
      <c r="W25" s="35">
        <v>0.04</v>
      </c>
      <c r="X25" s="37">
        <v>1</v>
      </c>
      <c r="Y25" s="38">
        <f t="shared" si="0"/>
        <v>0.04</v>
      </c>
      <c r="Z25" s="83"/>
      <c r="AA25" s="83"/>
      <c r="AB25" s="83"/>
      <c r="AC25" s="83"/>
      <c r="AD25" s="83"/>
      <c r="AE25" s="87"/>
      <c r="AF25" s="74"/>
      <c r="AG25" s="74"/>
      <c r="AH25" s="74"/>
      <c r="AI25" s="74"/>
      <c r="AJ25" s="74"/>
      <c r="AK25" s="74"/>
    </row>
    <row r="26" spans="1:38" ht="13.5" customHeight="1" x14ac:dyDescent="0.25">
      <c r="A26" s="108"/>
      <c r="B26" s="79"/>
      <c r="C26" s="111"/>
      <c r="D26" s="73"/>
      <c r="E26" s="73"/>
      <c r="F26" s="93" t="s">
        <v>57</v>
      </c>
      <c r="G26" s="90"/>
      <c r="H26" s="90"/>
      <c r="I26" s="90">
        <v>1</v>
      </c>
      <c r="J26" s="90"/>
      <c r="K26" s="90"/>
      <c r="L26" s="90">
        <v>5</v>
      </c>
      <c r="M26" s="90"/>
      <c r="N26" s="90"/>
      <c r="O26" s="90"/>
      <c r="P26" s="90"/>
      <c r="Q26" s="90"/>
      <c r="R26" s="90"/>
      <c r="S26" s="90"/>
      <c r="T26" s="36" t="s">
        <v>46</v>
      </c>
      <c r="U26" s="36"/>
      <c r="V26" s="37">
        <v>1</v>
      </c>
      <c r="W26" s="35">
        <v>0.04</v>
      </c>
      <c r="X26" s="37">
        <v>1</v>
      </c>
      <c r="Y26" s="38">
        <f t="shared" si="0"/>
        <v>0.04</v>
      </c>
      <c r="Z26" s="83"/>
      <c r="AA26" s="83"/>
      <c r="AB26" s="83"/>
      <c r="AC26" s="83"/>
      <c r="AD26" s="83"/>
      <c r="AE26" s="87"/>
      <c r="AF26" s="74"/>
      <c r="AG26" s="74"/>
      <c r="AH26" s="74"/>
      <c r="AI26" s="74"/>
      <c r="AJ26" s="74"/>
      <c r="AK26" s="74"/>
      <c r="AL26" s="58">
        <f>(AE4-AK4)/AK4</f>
        <v>0.10537146371463706</v>
      </c>
    </row>
    <row r="27" spans="1:38" ht="13.5" customHeight="1" x14ac:dyDescent="0.25">
      <c r="A27" s="108"/>
      <c r="B27" s="79"/>
      <c r="C27" s="111"/>
      <c r="D27" s="73"/>
      <c r="E27" s="73"/>
      <c r="F27" s="94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36" t="s">
        <v>47</v>
      </c>
      <c r="U27" s="36"/>
      <c r="V27" s="37">
        <v>1</v>
      </c>
      <c r="W27" s="35">
        <v>0.04</v>
      </c>
      <c r="X27" s="37">
        <v>1</v>
      </c>
      <c r="Y27" s="38">
        <f t="shared" si="0"/>
        <v>0.04</v>
      </c>
      <c r="Z27" s="83"/>
      <c r="AA27" s="83"/>
      <c r="AB27" s="83"/>
      <c r="AC27" s="83"/>
      <c r="AD27" s="83"/>
      <c r="AE27" s="87"/>
      <c r="AF27" s="74"/>
      <c r="AG27" s="74"/>
      <c r="AH27" s="74"/>
      <c r="AI27" s="74"/>
      <c r="AJ27" s="74"/>
      <c r="AK27" s="74"/>
    </row>
    <row r="28" spans="1:38" ht="13.5" customHeight="1" x14ac:dyDescent="0.25">
      <c r="A28" s="108"/>
      <c r="B28" s="79"/>
      <c r="C28" s="111"/>
      <c r="D28" s="73"/>
      <c r="E28" s="73"/>
      <c r="F28" s="94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36" t="s">
        <v>49</v>
      </c>
      <c r="U28" s="36"/>
      <c r="V28" s="37">
        <v>1</v>
      </c>
      <c r="W28" s="35">
        <v>0.04</v>
      </c>
      <c r="X28" s="37">
        <v>1</v>
      </c>
      <c r="Y28" s="38">
        <f t="shared" si="0"/>
        <v>0.04</v>
      </c>
      <c r="Z28" s="83"/>
      <c r="AA28" s="83"/>
      <c r="AB28" s="83"/>
      <c r="AC28" s="83"/>
      <c r="AD28" s="83"/>
      <c r="AE28" s="87"/>
      <c r="AF28" s="74"/>
      <c r="AG28" s="74"/>
      <c r="AH28" s="74"/>
      <c r="AI28" s="74"/>
      <c r="AJ28" s="74"/>
      <c r="AK28" s="74"/>
    </row>
    <row r="29" spans="1:38" ht="13.5" customHeight="1" x14ac:dyDescent="0.25">
      <c r="A29" s="108"/>
      <c r="B29" s="79"/>
      <c r="C29" s="111"/>
      <c r="D29" s="73"/>
      <c r="E29" s="73"/>
      <c r="F29" s="95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36" t="s">
        <v>52</v>
      </c>
      <c r="U29" s="36"/>
      <c r="V29" s="37">
        <v>1</v>
      </c>
      <c r="W29" s="35">
        <v>0.06</v>
      </c>
      <c r="X29" s="37">
        <v>1</v>
      </c>
      <c r="Y29" s="38">
        <f t="shared" si="0"/>
        <v>0.06</v>
      </c>
      <c r="Z29" s="83"/>
      <c r="AA29" s="83"/>
      <c r="AB29" s="83"/>
      <c r="AC29" s="83"/>
      <c r="AD29" s="83"/>
      <c r="AE29" s="87"/>
      <c r="AF29" s="74"/>
      <c r="AG29" s="74"/>
      <c r="AH29" s="74"/>
      <c r="AI29" s="74"/>
      <c r="AJ29" s="74"/>
      <c r="AK29" s="74"/>
    </row>
    <row r="30" spans="1:38" ht="13.5" customHeight="1" x14ac:dyDescent="0.25">
      <c r="A30" s="108"/>
      <c r="B30" s="79"/>
      <c r="C30" s="111"/>
      <c r="D30" s="73"/>
      <c r="E30" s="73"/>
      <c r="F30" s="12" t="s">
        <v>58</v>
      </c>
      <c r="G30" s="13"/>
      <c r="H30" s="13" t="s">
        <v>59</v>
      </c>
      <c r="I30" s="13">
        <v>1</v>
      </c>
      <c r="J30" s="11"/>
      <c r="K30" s="11"/>
      <c r="L30" s="11"/>
      <c r="M30" s="26" t="s">
        <v>43</v>
      </c>
      <c r="N30" s="27">
        <v>2.8</v>
      </c>
      <c r="O30" s="27"/>
      <c r="P30" s="28"/>
      <c r="Q30" s="40"/>
      <c r="R30" s="41"/>
      <c r="S30" s="41">
        <f>I30*N30</f>
        <v>2.8</v>
      </c>
      <c r="T30" s="36" t="s">
        <v>152</v>
      </c>
      <c r="U30" s="36"/>
      <c r="V30" s="37">
        <v>0.28000000000000003</v>
      </c>
      <c r="W30" s="35">
        <v>3.5</v>
      </c>
      <c r="X30" s="37">
        <v>1</v>
      </c>
      <c r="Y30" s="38">
        <f t="shared" si="0"/>
        <v>0.98000000000000009</v>
      </c>
      <c r="Z30" s="83"/>
      <c r="AA30" s="83"/>
      <c r="AB30" s="83"/>
      <c r="AC30" s="83"/>
      <c r="AD30" s="83"/>
      <c r="AE30" s="87"/>
      <c r="AF30" s="74"/>
      <c r="AG30" s="74"/>
      <c r="AH30" s="74"/>
      <c r="AI30" s="74"/>
      <c r="AJ30" s="74"/>
      <c r="AK30" s="74"/>
    </row>
    <row r="31" spans="1:38" ht="14.4" x14ac:dyDescent="0.25">
      <c r="A31" s="108"/>
      <c r="B31" s="79"/>
      <c r="C31" s="79"/>
      <c r="D31" s="73"/>
      <c r="E31" s="73"/>
      <c r="F31" s="12" t="s">
        <v>61</v>
      </c>
      <c r="G31" s="13"/>
      <c r="H31" s="13" t="s">
        <v>59</v>
      </c>
      <c r="I31" s="13">
        <v>1</v>
      </c>
      <c r="J31" s="11"/>
      <c r="K31" s="11"/>
      <c r="L31" s="11"/>
      <c r="M31" s="26" t="s">
        <v>43</v>
      </c>
      <c r="N31" s="27">
        <v>0.6</v>
      </c>
      <c r="O31" s="27"/>
      <c r="P31" s="28"/>
      <c r="Q31" s="28"/>
      <c r="R31" s="41"/>
      <c r="S31" s="41">
        <f>I31*N31</f>
        <v>0.6</v>
      </c>
      <c r="T31" s="42" t="s">
        <v>60</v>
      </c>
      <c r="U31" s="42"/>
      <c r="V31" s="43">
        <v>15</v>
      </c>
      <c r="W31" s="44"/>
      <c r="X31" s="43"/>
      <c r="Y31" s="44"/>
      <c r="Z31" s="83"/>
      <c r="AA31" s="83"/>
      <c r="AB31" s="83"/>
      <c r="AC31" s="83"/>
      <c r="AD31" s="83"/>
      <c r="AE31" s="87"/>
      <c r="AF31" s="74"/>
      <c r="AG31" s="74"/>
      <c r="AH31" s="74"/>
      <c r="AI31" s="74"/>
      <c r="AJ31" s="74"/>
      <c r="AK31" s="74"/>
    </row>
    <row r="32" spans="1:38" x14ac:dyDescent="0.25">
      <c r="A32" s="108"/>
      <c r="B32" s="79"/>
      <c r="C32" s="79"/>
      <c r="D32" s="73"/>
      <c r="E32" s="73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45" t="s">
        <v>62</v>
      </c>
      <c r="U32" s="46"/>
      <c r="V32" s="45">
        <v>1</v>
      </c>
      <c r="W32" s="45">
        <v>0.15</v>
      </c>
      <c r="X32" s="43">
        <v>1</v>
      </c>
      <c r="Y32" s="44">
        <f t="shared" ref="Y32:Y45" si="1">W32*V32/X32</f>
        <v>0.15</v>
      </c>
      <c r="Z32" s="83"/>
      <c r="AA32" s="83"/>
      <c r="AB32" s="83"/>
      <c r="AC32" s="83"/>
      <c r="AD32" s="83"/>
      <c r="AE32" s="87"/>
      <c r="AF32" s="74"/>
      <c r="AG32" s="74"/>
      <c r="AH32" s="74"/>
      <c r="AI32" s="74"/>
      <c r="AJ32" s="74"/>
      <c r="AK32" s="74"/>
    </row>
    <row r="33" spans="1:37" ht="14.4" x14ac:dyDescent="0.25">
      <c r="A33" s="108"/>
      <c r="B33" s="79"/>
      <c r="C33" s="79"/>
      <c r="D33" s="73"/>
      <c r="E33" s="73"/>
      <c r="F33" s="12"/>
      <c r="G33" s="13"/>
      <c r="H33" s="13"/>
      <c r="I33" s="13"/>
      <c r="J33" s="11"/>
      <c r="K33" s="11"/>
      <c r="L33" s="11"/>
      <c r="M33" s="11"/>
      <c r="N33" s="27"/>
      <c r="O33" s="27"/>
      <c r="P33" s="28"/>
      <c r="Q33" s="40"/>
      <c r="R33" s="41"/>
      <c r="S33" s="41"/>
      <c r="T33" s="45" t="s">
        <v>63</v>
      </c>
      <c r="U33" s="46"/>
      <c r="V33" s="45">
        <v>1</v>
      </c>
      <c r="W33" s="45">
        <v>0.15</v>
      </c>
      <c r="X33" s="43">
        <v>1</v>
      </c>
      <c r="Y33" s="44">
        <f t="shared" si="1"/>
        <v>0.15</v>
      </c>
      <c r="Z33" s="83"/>
      <c r="AA33" s="83"/>
      <c r="AB33" s="83"/>
      <c r="AC33" s="83"/>
      <c r="AD33" s="83"/>
      <c r="AE33" s="87"/>
      <c r="AF33" s="74"/>
      <c r="AG33" s="74"/>
      <c r="AH33" s="74"/>
      <c r="AI33" s="74"/>
      <c r="AJ33" s="74"/>
      <c r="AK33" s="74"/>
    </row>
    <row r="34" spans="1:37" ht="14.4" x14ac:dyDescent="0.25">
      <c r="A34" s="108"/>
      <c r="B34" s="79"/>
      <c r="C34" s="79"/>
      <c r="D34" s="73"/>
      <c r="E34" s="73"/>
      <c r="F34" s="12"/>
      <c r="G34" s="13"/>
      <c r="H34" s="13"/>
      <c r="I34" s="13"/>
      <c r="J34" s="11"/>
      <c r="K34" s="11"/>
      <c r="L34" s="11"/>
      <c r="M34" s="11"/>
      <c r="N34" s="27"/>
      <c r="O34" s="27"/>
      <c r="P34" s="28"/>
      <c r="Q34" s="40"/>
      <c r="R34" s="41"/>
      <c r="S34" s="41"/>
      <c r="T34" s="45" t="s">
        <v>64</v>
      </c>
      <c r="U34" s="46"/>
      <c r="V34" s="45">
        <v>1</v>
      </c>
      <c r="W34" s="45">
        <v>0.05</v>
      </c>
      <c r="X34" s="43">
        <v>1</v>
      </c>
      <c r="Y34" s="44">
        <f t="shared" si="1"/>
        <v>0.05</v>
      </c>
      <c r="Z34" s="83"/>
      <c r="AA34" s="83"/>
      <c r="AB34" s="83"/>
      <c r="AC34" s="83"/>
      <c r="AD34" s="83"/>
      <c r="AE34" s="87"/>
      <c r="AF34" s="74"/>
      <c r="AG34" s="74"/>
      <c r="AH34" s="74"/>
      <c r="AI34" s="74"/>
      <c r="AJ34" s="74"/>
      <c r="AK34" s="74"/>
    </row>
    <row r="35" spans="1:37" ht="14.4" x14ac:dyDescent="0.25">
      <c r="A35" s="108"/>
      <c r="B35" s="79"/>
      <c r="C35" s="79"/>
      <c r="D35" s="73"/>
      <c r="E35" s="73"/>
      <c r="F35" s="12"/>
      <c r="G35" s="13"/>
      <c r="H35" s="13"/>
      <c r="I35" s="13"/>
      <c r="J35" s="11"/>
      <c r="K35" s="11"/>
      <c r="L35" s="11"/>
      <c r="M35" s="11"/>
      <c r="N35" s="27"/>
      <c r="O35" s="27"/>
      <c r="P35" s="28"/>
      <c r="Q35" s="40"/>
      <c r="R35" s="41"/>
      <c r="S35" s="41"/>
      <c r="T35" s="47" t="s">
        <v>65</v>
      </c>
      <c r="U35" s="46"/>
      <c r="V35" s="47">
        <v>1</v>
      </c>
      <c r="W35" s="47">
        <v>0.15</v>
      </c>
      <c r="X35" s="43">
        <v>1</v>
      </c>
      <c r="Y35" s="44">
        <f t="shared" si="1"/>
        <v>0.15</v>
      </c>
      <c r="Z35" s="83"/>
      <c r="AA35" s="83"/>
      <c r="AB35" s="83"/>
      <c r="AC35" s="83"/>
      <c r="AD35" s="83"/>
      <c r="AE35" s="87"/>
      <c r="AF35" s="74"/>
      <c r="AG35" s="74"/>
      <c r="AH35" s="74"/>
      <c r="AI35" s="74"/>
      <c r="AJ35" s="74"/>
      <c r="AK35" s="74"/>
    </row>
    <row r="36" spans="1:37" ht="14.4" x14ac:dyDescent="0.25">
      <c r="A36" s="108"/>
      <c r="B36" s="79"/>
      <c r="C36" s="79"/>
      <c r="D36" s="73"/>
      <c r="E36" s="73"/>
      <c r="F36" s="12"/>
      <c r="G36" s="13"/>
      <c r="H36" s="13"/>
      <c r="I36" s="13"/>
      <c r="J36" s="11"/>
      <c r="K36" s="11"/>
      <c r="L36" s="11"/>
      <c r="M36" s="11"/>
      <c r="N36" s="27"/>
      <c r="O36" s="27"/>
      <c r="P36" s="28"/>
      <c r="Q36" s="40"/>
      <c r="R36" s="41"/>
      <c r="S36" s="41"/>
      <c r="T36" s="47" t="s">
        <v>66</v>
      </c>
      <c r="U36" s="46"/>
      <c r="V36" s="47">
        <v>1</v>
      </c>
      <c r="W36" s="47">
        <v>0.12</v>
      </c>
      <c r="X36" s="43">
        <v>1</v>
      </c>
      <c r="Y36" s="44">
        <f t="shared" si="1"/>
        <v>0.12</v>
      </c>
      <c r="Z36" s="83"/>
      <c r="AA36" s="83"/>
      <c r="AB36" s="83"/>
      <c r="AC36" s="83"/>
      <c r="AD36" s="83"/>
      <c r="AE36" s="87"/>
      <c r="AF36" s="74"/>
      <c r="AG36" s="74"/>
      <c r="AH36" s="74"/>
      <c r="AI36" s="74"/>
      <c r="AJ36" s="74"/>
      <c r="AK36" s="74"/>
    </row>
    <row r="37" spans="1:37" ht="14.4" x14ac:dyDescent="0.25">
      <c r="A37" s="108"/>
      <c r="B37" s="79"/>
      <c r="C37" s="79"/>
      <c r="D37" s="73"/>
      <c r="E37" s="73"/>
      <c r="F37" s="12"/>
      <c r="G37" s="13"/>
      <c r="H37" s="13"/>
      <c r="I37" s="13"/>
      <c r="J37" s="11"/>
      <c r="K37" s="11"/>
      <c r="L37" s="11"/>
      <c r="M37" s="11"/>
      <c r="N37" s="27"/>
      <c r="O37" s="27"/>
      <c r="P37" s="28"/>
      <c r="Q37" s="40"/>
      <c r="R37" s="41"/>
      <c r="S37" s="41"/>
      <c r="T37" s="47" t="s">
        <v>67</v>
      </c>
      <c r="U37" s="46"/>
      <c r="V37" s="47">
        <v>1</v>
      </c>
      <c r="W37" s="47">
        <v>0.15</v>
      </c>
      <c r="X37" s="43">
        <v>1</v>
      </c>
      <c r="Y37" s="44">
        <f t="shared" si="1"/>
        <v>0.15</v>
      </c>
      <c r="Z37" s="83"/>
      <c r="AA37" s="83"/>
      <c r="AB37" s="83"/>
      <c r="AC37" s="83"/>
      <c r="AD37" s="83"/>
      <c r="AE37" s="87"/>
      <c r="AF37" s="74"/>
      <c r="AG37" s="74"/>
      <c r="AH37" s="74"/>
      <c r="AI37" s="74"/>
      <c r="AJ37" s="74"/>
      <c r="AK37" s="74"/>
    </row>
    <row r="38" spans="1:37" ht="14.4" x14ac:dyDescent="0.25">
      <c r="A38" s="108"/>
      <c r="B38" s="79"/>
      <c r="C38" s="79"/>
      <c r="D38" s="73"/>
      <c r="E38" s="73"/>
      <c r="F38" s="12"/>
      <c r="G38" s="13"/>
      <c r="H38" s="13"/>
      <c r="I38" s="13"/>
      <c r="J38" s="11"/>
      <c r="K38" s="11"/>
      <c r="L38" s="11"/>
      <c r="M38" s="11"/>
      <c r="N38" s="27"/>
      <c r="O38" s="27"/>
      <c r="P38" s="28"/>
      <c r="Q38" s="40"/>
      <c r="R38" s="41"/>
      <c r="S38" s="41"/>
      <c r="T38" s="47" t="s">
        <v>68</v>
      </c>
      <c r="U38" s="46"/>
      <c r="V38" s="47">
        <v>3</v>
      </c>
      <c r="W38" s="47">
        <v>0.25</v>
      </c>
      <c r="X38" s="43">
        <v>1</v>
      </c>
      <c r="Y38" s="44">
        <f t="shared" si="1"/>
        <v>0.75</v>
      </c>
      <c r="Z38" s="83"/>
      <c r="AA38" s="83"/>
      <c r="AB38" s="83"/>
      <c r="AC38" s="83"/>
      <c r="AD38" s="83"/>
      <c r="AE38" s="87"/>
      <c r="AF38" s="74"/>
      <c r="AG38" s="74"/>
      <c r="AH38" s="74"/>
      <c r="AI38" s="74"/>
      <c r="AJ38" s="74"/>
      <c r="AK38" s="74"/>
    </row>
    <row r="39" spans="1:37" ht="14.4" x14ac:dyDescent="0.25">
      <c r="A39" s="108"/>
      <c r="B39" s="79"/>
      <c r="C39" s="79"/>
      <c r="D39" s="73"/>
      <c r="E39" s="73"/>
      <c r="F39" s="12"/>
      <c r="G39" s="13"/>
      <c r="H39" s="13"/>
      <c r="I39" s="13"/>
      <c r="J39" s="11"/>
      <c r="K39" s="11"/>
      <c r="L39" s="11"/>
      <c r="M39" s="11"/>
      <c r="N39" s="27"/>
      <c r="O39" s="27"/>
      <c r="P39" s="28"/>
      <c r="Q39" s="40"/>
      <c r="R39" s="41"/>
      <c r="S39" s="41"/>
      <c r="T39" s="47" t="s">
        <v>69</v>
      </c>
      <c r="U39" s="46"/>
      <c r="V39" s="47">
        <v>1</v>
      </c>
      <c r="W39" s="47">
        <v>0.02</v>
      </c>
      <c r="X39" s="43">
        <v>1</v>
      </c>
      <c r="Y39" s="44">
        <f t="shared" si="1"/>
        <v>0.02</v>
      </c>
      <c r="Z39" s="83"/>
      <c r="AA39" s="83"/>
      <c r="AB39" s="83"/>
      <c r="AC39" s="83"/>
      <c r="AD39" s="83"/>
      <c r="AE39" s="87"/>
      <c r="AF39" s="74"/>
      <c r="AG39" s="74"/>
      <c r="AH39" s="74"/>
      <c r="AI39" s="74"/>
      <c r="AJ39" s="74"/>
      <c r="AK39" s="74"/>
    </row>
    <row r="40" spans="1:37" ht="14.4" x14ac:dyDescent="0.25">
      <c r="A40" s="108"/>
      <c r="B40" s="79"/>
      <c r="C40" s="79"/>
      <c r="D40" s="73"/>
      <c r="E40" s="73"/>
      <c r="F40" s="12"/>
      <c r="G40" s="13"/>
      <c r="H40" s="13"/>
      <c r="I40" s="13"/>
      <c r="J40" s="11"/>
      <c r="K40" s="11"/>
      <c r="L40" s="11"/>
      <c r="M40" s="11"/>
      <c r="N40" s="27"/>
      <c r="O40" s="27"/>
      <c r="P40" s="28"/>
      <c r="Q40" s="40"/>
      <c r="R40" s="41"/>
      <c r="S40" s="41"/>
      <c r="T40" s="47" t="s">
        <v>70</v>
      </c>
      <c r="U40" s="46"/>
      <c r="V40" s="47">
        <v>1</v>
      </c>
      <c r="W40" s="47">
        <v>0.12</v>
      </c>
      <c r="X40" s="43">
        <v>1</v>
      </c>
      <c r="Y40" s="44">
        <f t="shared" si="1"/>
        <v>0.12</v>
      </c>
      <c r="Z40" s="83"/>
      <c r="AA40" s="83"/>
      <c r="AB40" s="83"/>
      <c r="AC40" s="83"/>
      <c r="AD40" s="83"/>
      <c r="AE40" s="87"/>
      <c r="AF40" s="74"/>
      <c r="AG40" s="74"/>
      <c r="AH40" s="74"/>
      <c r="AI40" s="74"/>
      <c r="AJ40" s="74"/>
      <c r="AK40" s="74"/>
    </row>
    <row r="41" spans="1:37" ht="14.4" x14ac:dyDescent="0.25">
      <c r="A41" s="108"/>
      <c r="B41" s="79"/>
      <c r="C41" s="79"/>
      <c r="D41" s="73"/>
      <c r="E41" s="73"/>
      <c r="F41" s="12"/>
      <c r="G41" s="13"/>
      <c r="H41" s="13"/>
      <c r="I41" s="13"/>
      <c r="J41" s="11"/>
      <c r="K41" s="11"/>
      <c r="L41" s="11"/>
      <c r="M41" s="11"/>
      <c r="N41" s="27"/>
      <c r="O41" s="27"/>
      <c r="P41" s="28"/>
      <c r="Q41" s="40"/>
      <c r="R41" s="41"/>
      <c r="S41" s="41"/>
      <c r="T41" s="47" t="s">
        <v>71</v>
      </c>
      <c r="U41" s="46"/>
      <c r="V41" s="47">
        <v>1</v>
      </c>
      <c r="W41" s="47">
        <v>0.12</v>
      </c>
      <c r="X41" s="43">
        <v>1</v>
      </c>
      <c r="Y41" s="44">
        <f t="shared" si="1"/>
        <v>0.12</v>
      </c>
      <c r="Z41" s="83"/>
      <c r="AA41" s="83"/>
      <c r="AB41" s="83"/>
      <c r="AC41" s="83"/>
      <c r="AD41" s="83"/>
      <c r="AE41" s="87"/>
      <c r="AF41" s="74"/>
      <c r="AG41" s="74"/>
      <c r="AH41" s="74"/>
      <c r="AI41" s="74"/>
      <c r="AJ41" s="74"/>
      <c r="AK41" s="74"/>
    </row>
    <row r="42" spans="1:37" ht="14.4" x14ac:dyDescent="0.25">
      <c r="A42" s="108"/>
      <c r="B42" s="79"/>
      <c r="C42" s="79"/>
      <c r="D42" s="73"/>
      <c r="E42" s="73"/>
      <c r="F42" s="12"/>
      <c r="G42" s="13"/>
      <c r="H42" s="13"/>
      <c r="I42" s="13"/>
      <c r="J42" s="11"/>
      <c r="K42" s="11"/>
      <c r="L42" s="11"/>
      <c r="M42" s="11"/>
      <c r="N42" s="27"/>
      <c r="O42" s="27"/>
      <c r="P42" s="28"/>
      <c r="Q42" s="40"/>
      <c r="R42" s="41"/>
      <c r="S42" s="41"/>
      <c r="T42" s="47" t="s">
        <v>72</v>
      </c>
      <c r="U42" s="46"/>
      <c r="V42" s="47">
        <v>1</v>
      </c>
      <c r="W42" s="47">
        <v>0.15</v>
      </c>
      <c r="X42" s="43">
        <v>1</v>
      </c>
      <c r="Y42" s="44">
        <f t="shared" si="1"/>
        <v>0.15</v>
      </c>
      <c r="Z42" s="83"/>
      <c r="AA42" s="83"/>
      <c r="AB42" s="83"/>
      <c r="AC42" s="83"/>
      <c r="AD42" s="83"/>
      <c r="AE42" s="87"/>
      <c r="AF42" s="74"/>
      <c r="AG42" s="74"/>
      <c r="AH42" s="74"/>
      <c r="AI42" s="74"/>
      <c r="AJ42" s="74"/>
      <c r="AK42" s="74"/>
    </row>
    <row r="43" spans="1:37" ht="14.4" x14ac:dyDescent="0.25">
      <c r="A43" s="108"/>
      <c r="B43" s="79"/>
      <c r="C43" s="79"/>
      <c r="D43" s="73"/>
      <c r="E43" s="73"/>
      <c r="F43" s="12"/>
      <c r="G43" s="13"/>
      <c r="H43" s="13"/>
      <c r="I43" s="13"/>
      <c r="J43" s="11"/>
      <c r="K43" s="11"/>
      <c r="L43" s="11"/>
      <c r="M43" s="11"/>
      <c r="N43" s="27"/>
      <c r="O43" s="27"/>
      <c r="P43" s="28"/>
      <c r="Q43" s="40"/>
      <c r="R43" s="41"/>
      <c r="S43" s="41"/>
      <c r="T43" s="47" t="s">
        <v>73</v>
      </c>
      <c r="U43" s="46"/>
      <c r="V43" s="47">
        <v>1</v>
      </c>
      <c r="W43" s="47">
        <v>0.2</v>
      </c>
      <c r="X43" s="43">
        <v>1</v>
      </c>
      <c r="Y43" s="44">
        <f t="shared" si="1"/>
        <v>0.2</v>
      </c>
      <c r="Z43" s="83"/>
      <c r="AA43" s="83"/>
      <c r="AB43" s="83"/>
      <c r="AC43" s="83"/>
      <c r="AD43" s="83"/>
      <c r="AE43" s="87"/>
      <c r="AF43" s="74"/>
      <c r="AG43" s="74"/>
      <c r="AH43" s="74"/>
      <c r="AI43" s="74"/>
      <c r="AJ43" s="74"/>
      <c r="AK43" s="74"/>
    </row>
    <row r="44" spans="1:37" ht="14.4" x14ac:dyDescent="0.25">
      <c r="A44" s="108"/>
      <c r="B44" s="79"/>
      <c r="C44" s="79"/>
      <c r="D44" s="73"/>
      <c r="E44" s="73"/>
      <c r="F44" s="12"/>
      <c r="G44" s="13"/>
      <c r="H44" s="13"/>
      <c r="I44" s="13"/>
      <c r="J44" s="11"/>
      <c r="K44" s="11"/>
      <c r="L44" s="11"/>
      <c r="M44" s="11"/>
      <c r="N44" s="27"/>
      <c r="O44" s="27"/>
      <c r="P44" s="28"/>
      <c r="Q44" s="40"/>
      <c r="R44" s="41"/>
      <c r="S44" s="41"/>
      <c r="T44" s="47" t="s">
        <v>74</v>
      </c>
      <c r="U44" s="46"/>
      <c r="V44" s="47">
        <v>1</v>
      </c>
      <c r="W44" s="47">
        <v>0.1</v>
      </c>
      <c r="X44" s="43">
        <v>1</v>
      </c>
      <c r="Y44" s="44">
        <f t="shared" si="1"/>
        <v>0.1</v>
      </c>
      <c r="Z44" s="83"/>
      <c r="AA44" s="83"/>
      <c r="AB44" s="83"/>
      <c r="AC44" s="83"/>
      <c r="AD44" s="83"/>
      <c r="AE44" s="87"/>
      <c r="AF44" s="74"/>
      <c r="AG44" s="74"/>
      <c r="AH44" s="74"/>
      <c r="AI44" s="74"/>
      <c r="AJ44" s="74"/>
      <c r="AK44" s="74"/>
    </row>
    <row r="45" spans="1:37" x14ac:dyDescent="0.25">
      <c r="A45" s="108"/>
      <c r="B45" s="79"/>
      <c r="C45" s="79"/>
      <c r="D45" s="73"/>
      <c r="E45" s="73"/>
      <c r="F45" s="16"/>
      <c r="G45" s="16"/>
      <c r="H45" s="16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42" t="s">
        <v>75</v>
      </c>
      <c r="U45" s="42"/>
      <c r="V45" s="43">
        <v>2</v>
      </c>
      <c r="W45" s="44">
        <v>0.05</v>
      </c>
      <c r="X45" s="43">
        <v>1</v>
      </c>
      <c r="Y45" s="44">
        <f t="shared" si="1"/>
        <v>0.1</v>
      </c>
      <c r="Z45" s="83"/>
      <c r="AA45" s="83"/>
      <c r="AB45" s="83"/>
      <c r="AC45" s="83"/>
      <c r="AD45" s="83"/>
      <c r="AE45" s="87"/>
      <c r="AF45" s="74"/>
      <c r="AG45" s="74"/>
      <c r="AH45" s="74"/>
      <c r="AI45" s="74"/>
      <c r="AJ45" s="74"/>
      <c r="AK45" s="74"/>
    </row>
    <row r="46" spans="1:37" ht="14.4" x14ac:dyDescent="0.25">
      <c r="A46" s="108"/>
      <c r="B46" s="79"/>
      <c r="C46" s="79"/>
      <c r="D46" s="73"/>
      <c r="E46" s="73"/>
      <c r="F46" s="12"/>
      <c r="G46" s="11"/>
      <c r="H46" s="13"/>
      <c r="I46" s="11"/>
      <c r="J46" s="11"/>
      <c r="K46" s="11"/>
      <c r="L46" s="11"/>
      <c r="M46" s="11"/>
      <c r="N46" s="30"/>
      <c r="O46" s="27"/>
      <c r="P46" s="28"/>
      <c r="Q46" s="28"/>
      <c r="R46" s="41"/>
      <c r="S46" s="41"/>
      <c r="T46" s="42" t="s">
        <v>76</v>
      </c>
      <c r="U46" s="42" t="s">
        <v>77</v>
      </c>
      <c r="V46" s="43">
        <v>0.05</v>
      </c>
      <c r="W46" s="48">
        <v>18</v>
      </c>
      <c r="X46" s="43">
        <v>1</v>
      </c>
      <c r="Y46" s="44">
        <f t="shared" ref="Y46:Y153" si="2">W46*V46/X46</f>
        <v>0.9</v>
      </c>
      <c r="Z46" s="83"/>
      <c r="AA46" s="83"/>
      <c r="AB46" s="89"/>
      <c r="AC46" s="89"/>
      <c r="AD46" s="83"/>
      <c r="AE46" s="87"/>
      <c r="AF46" s="74"/>
      <c r="AG46" s="74"/>
      <c r="AH46" s="74"/>
      <c r="AI46" s="74"/>
      <c r="AJ46" s="74"/>
      <c r="AK46" s="74"/>
    </row>
    <row r="47" spans="1:37" x14ac:dyDescent="0.25">
      <c r="A47" s="109"/>
      <c r="B47" s="77"/>
      <c r="C47" s="77"/>
      <c r="D47" s="73"/>
      <c r="E47" s="73"/>
      <c r="F47" s="107" t="s">
        <v>78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49">
        <f>SUM(S4:S46)</f>
        <v>9.4239999999999995</v>
      </c>
      <c r="T47" s="96" t="s">
        <v>79</v>
      </c>
      <c r="U47" s="96"/>
      <c r="V47" s="96"/>
      <c r="W47" s="97"/>
      <c r="X47" s="97"/>
      <c r="Y47" s="57">
        <f>SUM(Y4:Y46)</f>
        <v>5.4300000000000006</v>
      </c>
      <c r="Z47" s="57">
        <f>(S47+Y47)*Z4</f>
        <v>0.74270000000000003</v>
      </c>
      <c r="AA47" s="57">
        <f>(S47+Y47)*AA4</f>
        <v>0.74270000000000003</v>
      </c>
      <c r="AB47" s="57">
        <f>(S47+Y47)*AB4</f>
        <v>0.44561999999999996</v>
      </c>
      <c r="AC47" s="57">
        <f>(S47+Y47)*AC4</f>
        <v>0.44561999999999996</v>
      </c>
      <c r="AD47" s="57">
        <f>(S47+Y47)*AD4</f>
        <v>0.74270000000000003</v>
      </c>
      <c r="AE47" s="87"/>
      <c r="AF47" s="74"/>
      <c r="AG47" s="74"/>
      <c r="AH47" s="74"/>
      <c r="AI47" s="74"/>
      <c r="AJ47" s="74"/>
      <c r="AK47" s="74"/>
    </row>
    <row r="48" spans="1:37" ht="13.5" customHeight="1" x14ac:dyDescent="0.25">
      <c r="A48" s="78">
        <v>2</v>
      </c>
      <c r="B48" s="76" t="s">
        <v>37</v>
      </c>
      <c r="C48" s="110">
        <v>44424</v>
      </c>
      <c r="D48" s="73" t="s">
        <v>80</v>
      </c>
      <c r="E48" s="73" t="s">
        <v>81</v>
      </c>
      <c r="F48" s="12" t="s">
        <v>82</v>
      </c>
      <c r="G48" s="17" t="s">
        <v>83</v>
      </c>
      <c r="H48" s="13" t="s">
        <v>42</v>
      </c>
      <c r="I48" s="13">
        <v>1</v>
      </c>
      <c r="J48" s="11"/>
      <c r="K48" s="11"/>
      <c r="L48" s="21"/>
      <c r="M48" s="31" t="s">
        <v>43</v>
      </c>
      <c r="N48" s="23">
        <v>5.6</v>
      </c>
      <c r="O48" s="32">
        <v>3.4</v>
      </c>
      <c r="P48" s="28">
        <v>4.43</v>
      </c>
      <c r="Q48" s="28">
        <f>P48*0.67</f>
        <v>2.9681000000000002</v>
      </c>
      <c r="R48" s="28">
        <f>P48-Q48</f>
        <v>1.4618999999999995</v>
      </c>
      <c r="S48" s="41">
        <f>N48*P48-O48*R48</f>
        <v>19.837539999999997</v>
      </c>
      <c r="T48" s="50" t="s">
        <v>84</v>
      </c>
      <c r="U48" s="50"/>
      <c r="V48" s="51">
        <v>75</v>
      </c>
      <c r="W48" s="52"/>
      <c r="X48" s="51"/>
      <c r="Y48" s="52"/>
      <c r="Z48" s="82">
        <v>0.05</v>
      </c>
      <c r="AA48" s="82">
        <v>0.05</v>
      </c>
      <c r="AB48" s="82">
        <v>0.03</v>
      </c>
      <c r="AC48" s="82">
        <v>0.03</v>
      </c>
      <c r="AD48" s="82">
        <v>0.05</v>
      </c>
      <c r="AE48" s="87">
        <f>S119+Y119+Z119+AA119+AD119+AC119+AB119</f>
        <v>47.550023400000001</v>
      </c>
      <c r="AF48" s="74"/>
      <c r="AG48" s="74"/>
      <c r="AH48" s="74"/>
      <c r="AI48" s="74">
        <v>48.42</v>
      </c>
      <c r="AJ48" s="74"/>
      <c r="AK48" s="75">
        <v>39.2766379310345</v>
      </c>
    </row>
    <row r="49" spans="1:37" ht="13.5" customHeight="1" x14ac:dyDescent="0.25">
      <c r="A49" s="108"/>
      <c r="B49" s="79"/>
      <c r="C49" s="111"/>
      <c r="D49" s="73"/>
      <c r="E49" s="73"/>
      <c r="F49" s="99" t="s">
        <v>85</v>
      </c>
      <c r="G49" s="99"/>
      <c r="H49" s="99"/>
      <c r="I49" s="99">
        <v>1</v>
      </c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53" t="s">
        <v>46</v>
      </c>
      <c r="U49" s="53"/>
      <c r="V49" s="16">
        <v>1</v>
      </c>
      <c r="W49" s="54">
        <v>0.05</v>
      </c>
      <c r="X49" s="16">
        <v>1</v>
      </c>
      <c r="Y49" s="55">
        <f t="shared" si="2"/>
        <v>0.05</v>
      </c>
      <c r="Z49" s="83"/>
      <c r="AA49" s="83"/>
      <c r="AB49" s="83"/>
      <c r="AC49" s="83"/>
      <c r="AD49" s="83"/>
      <c r="AE49" s="87"/>
      <c r="AF49" s="74"/>
      <c r="AG49" s="74"/>
      <c r="AH49" s="74"/>
      <c r="AI49" s="74"/>
      <c r="AJ49" s="74"/>
      <c r="AK49" s="75"/>
    </row>
    <row r="50" spans="1:37" ht="13.5" customHeight="1" x14ac:dyDescent="0.25">
      <c r="A50" s="108"/>
      <c r="B50" s="79"/>
      <c r="C50" s="111"/>
      <c r="D50" s="73"/>
      <c r="E50" s="73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53" t="s">
        <v>47</v>
      </c>
      <c r="U50" s="53"/>
      <c r="V50" s="16">
        <v>1</v>
      </c>
      <c r="W50" s="54">
        <v>0.06</v>
      </c>
      <c r="X50" s="16">
        <v>1</v>
      </c>
      <c r="Y50" s="55">
        <f t="shared" si="2"/>
        <v>0.06</v>
      </c>
      <c r="Z50" s="83"/>
      <c r="AA50" s="83"/>
      <c r="AB50" s="83"/>
      <c r="AC50" s="83"/>
      <c r="AD50" s="83"/>
      <c r="AE50" s="87"/>
      <c r="AF50" s="74"/>
      <c r="AG50" s="74"/>
      <c r="AH50" s="74"/>
      <c r="AI50" s="74"/>
      <c r="AJ50" s="74"/>
      <c r="AK50" s="75"/>
    </row>
    <row r="51" spans="1:37" ht="13.5" customHeight="1" x14ac:dyDescent="0.25">
      <c r="A51" s="108"/>
      <c r="B51" s="79"/>
      <c r="C51" s="111"/>
      <c r="D51" s="73"/>
      <c r="E51" s="73"/>
      <c r="F51" s="99" t="s">
        <v>86</v>
      </c>
      <c r="G51" s="99"/>
      <c r="H51" s="99"/>
      <c r="I51" s="99">
        <v>1</v>
      </c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53" t="s">
        <v>46</v>
      </c>
      <c r="U51" s="53"/>
      <c r="V51" s="16">
        <v>1</v>
      </c>
      <c r="W51" s="54">
        <v>0.06</v>
      </c>
      <c r="X51" s="16">
        <v>1</v>
      </c>
      <c r="Y51" s="55">
        <f t="shared" si="2"/>
        <v>0.06</v>
      </c>
      <c r="Z51" s="83"/>
      <c r="AA51" s="83"/>
      <c r="AB51" s="83"/>
      <c r="AC51" s="83"/>
      <c r="AD51" s="83"/>
      <c r="AE51" s="87"/>
      <c r="AF51" s="74"/>
      <c r="AG51" s="74"/>
      <c r="AH51" s="74"/>
      <c r="AI51" s="74"/>
      <c r="AJ51" s="74"/>
      <c r="AK51" s="75"/>
    </row>
    <row r="52" spans="1:37" ht="13.5" customHeight="1" x14ac:dyDescent="0.25">
      <c r="A52" s="108"/>
      <c r="B52" s="79"/>
      <c r="C52" s="111"/>
      <c r="D52" s="73"/>
      <c r="E52" s="73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53" t="s">
        <v>47</v>
      </c>
      <c r="U52" s="53"/>
      <c r="V52" s="16">
        <v>1</v>
      </c>
      <c r="W52" s="54">
        <v>0.06</v>
      </c>
      <c r="X52" s="16">
        <v>1</v>
      </c>
      <c r="Y52" s="55">
        <f t="shared" si="2"/>
        <v>0.06</v>
      </c>
      <c r="Z52" s="83"/>
      <c r="AA52" s="83"/>
      <c r="AB52" s="83"/>
      <c r="AC52" s="83"/>
      <c r="AD52" s="83"/>
      <c r="AE52" s="87"/>
      <c r="AF52" s="74"/>
      <c r="AG52" s="74"/>
      <c r="AH52" s="74"/>
      <c r="AI52" s="74"/>
      <c r="AJ52" s="74"/>
      <c r="AK52" s="75"/>
    </row>
    <row r="53" spans="1:37" ht="13.5" customHeight="1" x14ac:dyDescent="0.25">
      <c r="A53" s="108"/>
      <c r="B53" s="79"/>
      <c r="C53" s="111"/>
      <c r="D53" s="73"/>
      <c r="E53" s="73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53" t="s">
        <v>48</v>
      </c>
      <c r="U53" s="53"/>
      <c r="V53" s="16">
        <v>1</v>
      </c>
      <c r="W53" s="54">
        <v>0.06</v>
      </c>
      <c r="X53" s="16">
        <v>1</v>
      </c>
      <c r="Y53" s="55">
        <f t="shared" si="2"/>
        <v>0.06</v>
      </c>
      <c r="Z53" s="83"/>
      <c r="AA53" s="83"/>
      <c r="AB53" s="83"/>
      <c r="AC53" s="83"/>
      <c r="AD53" s="83"/>
      <c r="AE53" s="87"/>
      <c r="AF53" s="74"/>
      <c r="AG53" s="74"/>
      <c r="AH53" s="74"/>
      <c r="AI53" s="74"/>
      <c r="AJ53" s="74"/>
      <c r="AK53" s="75"/>
    </row>
    <row r="54" spans="1:37" ht="13.5" customHeight="1" x14ac:dyDescent="0.25">
      <c r="A54" s="108"/>
      <c r="B54" s="79"/>
      <c r="C54" s="111"/>
      <c r="D54" s="73"/>
      <c r="E54" s="73"/>
      <c r="F54" s="99" t="s">
        <v>87</v>
      </c>
      <c r="G54" s="99"/>
      <c r="H54" s="99"/>
      <c r="I54" s="99">
        <v>2</v>
      </c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53" t="s">
        <v>46</v>
      </c>
      <c r="U54" s="53"/>
      <c r="V54" s="16">
        <v>1</v>
      </c>
      <c r="W54" s="55">
        <v>0.04</v>
      </c>
      <c r="X54" s="16">
        <v>1</v>
      </c>
      <c r="Y54" s="55">
        <f t="shared" si="2"/>
        <v>0.04</v>
      </c>
      <c r="Z54" s="83"/>
      <c r="AA54" s="83"/>
      <c r="AB54" s="83"/>
      <c r="AC54" s="83"/>
      <c r="AD54" s="83"/>
      <c r="AE54" s="87"/>
      <c r="AF54" s="74"/>
      <c r="AG54" s="74"/>
      <c r="AH54" s="74"/>
      <c r="AI54" s="74"/>
      <c r="AJ54" s="74"/>
      <c r="AK54" s="75"/>
    </row>
    <row r="55" spans="1:37" ht="13.5" customHeight="1" x14ac:dyDescent="0.25">
      <c r="A55" s="108"/>
      <c r="B55" s="79"/>
      <c r="C55" s="111"/>
      <c r="D55" s="73"/>
      <c r="E55" s="73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53" t="s">
        <v>47</v>
      </c>
      <c r="U55" s="53"/>
      <c r="V55" s="16">
        <v>1</v>
      </c>
      <c r="W55" s="55">
        <v>0.06</v>
      </c>
      <c r="X55" s="16">
        <v>1</v>
      </c>
      <c r="Y55" s="55">
        <f t="shared" si="2"/>
        <v>0.06</v>
      </c>
      <c r="Z55" s="83"/>
      <c r="AA55" s="83"/>
      <c r="AB55" s="83"/>
      <c r="AC55" s="83"/>
      <c r="AD55" s="83"/>
      <c r="AE55" s="87"/>
      <c r="AF55" s="74"/>
      <c r="AG55" s="74"/>
      <c r="AH55" s="74"/>
      <c r="AI55" s="74"/>
      <c r="AJ55" s="74"/>
      <c r="AK55" s="75"/>
    </row>
    <row r="56" spans="1:37" ht="13.5" customHeight="1" x14ac:dyDescent="0.25">
      <c r="A56" s="108"/>
      <c r="B56" s="79"/>
      <c r="C56" s="111"/>
      <c r="D56" s="73"/>
      <c r="E56" s="73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53" t="s">
        <v>49</v>
      </c>
      <c r="U56" s="53"/>
      <c r="V56" s="16">
        <v>1</v>
      </c>
      <c r="W56" s="55">
        <v>0.05</v>
      </c>
      <c r="X56" s="16">
        <v>1</v>
      </c>
      <c r="Y56" s="55">
        <f t="shared" si="2"/>
        <v>0.05</v>
      </c>
      <c r="Z56" s="83"/>
      <c r="AA56" s="83"/>
      <c r="AB56" s="83"/>
      <c r="AC56" s="83"/>
      <c r="AD56" s="83"/>
      <c r="AE56" s="87"/>
      <c r="AF56" s="74"/>
      <c r="AG56" s="74"/>
      <c r="AH56" s="74"/>
      <c r="AI56" s="74"/>
      <c r="AJ56" s="74"/>
      <c r="AK56" s="75"/>
    </row>
    <row r="57" spans="1:37" ht="13.5" customHeight="1" x14ac:dyDescent="0.25">
      <c r="A57" s="108"/>
      <c r="B57" s="79"/>
      <c r="C57" s="111"/>
      <c r="D57" s="73"/>
      <c r="E57" s="73"/>
      <c r="F57" s="99" t="s">
        <v>88</v>
      </c>
      <c r="G57" s="99"/>
      <c r="H57" s="99"/>
      <c r="I57" s="99">
        <v>2</v>
      </c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53" t="s">
        <v>46</v>
      </c>
      <c r="U57" s="53"/>
      <c r="V57" s="16">
        <v>1</v>
      </c>
      <c r="W57" s="55">
        <v>0.05</v>
      </c>
      <c r="X57" s="16">
        <v>1</v>
      </c>
      <c r="Y57" s="55">
        <f t="shared" si="2"/>
        <v>0.05</v>
      </c>
      <c r="Z57" s="83"/>
      <c r="AA57" s="83"/>
      <c r="AB57" s="83"/>
      <c r="AC57" s="83"/>
      <c r="AD57" s="83"/>
      <c r="AE57" s="87"/>
      <c r="AF57" s="74"/>
      <c r="AG57" s="74"/>
      <c r="AH57" s="74"/>
      <c r="AI57" s="74"/>
      <c r="AJ57" s="74"/>
      <c r="AK57" s="75"/>
    </row>
    <row r="58" spans="1:37" ht="13.5" customHeight="1" x14ac:dyDescent="0.25">
      <c r="A58" s="108"/>
      <c r="B58" s="79"/>
      <c r="C58" s="111"/>
      <c r="D58" s="73"/>
      <c r="E58" s="73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53" t="s">
        <v>47</v>
      </c>
      <c r="U58" s="53"/>
      <c r="V58" s="16">
        <v>1</v>
      </c>
      <c r="W58" s="55">
        <v>0.06</v>
      </c>
      <c r="X58" s="16">
        <v>1</v>
      </c>
      <c r="Y58" s="55">
        <f t="shared" si="2"/>
        <v>0.06</v>
      </c>
      <c r="Z58" s="83"/>
      <c r="AA58" s="83"/>
      <c r="AB58" s="83"/>
      <c r="AC58" s="83"/>
      <c r="AD58" s="83"/>
      <c r="AE58" s="87"/>
      <c r="AF58" s="74"/>
      <c r="AG58" s="74"/>
      <c r="AH58" s="74"/>
      <c r="AI58" s="74"/>
      <c r="AJ58" s="74"/>
      <c r="AK58" s="75"/>
    </row>
    <row r="59" spans="1:37" ht="13.5" customHeight="1" x14ac:dyDescent="0.25">
      <c r="A59" s="108"/>
      <c r="B59" s="79"/>
      <c r="C59" s="111"/>
      <c r="D59" s="73"/>
      <c r="E59" s="73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53" t="s">
        <v>48</v>
      </c>
      <c r="U59" s="53"/>
      <c r="V59" s="16">
        <v>1</v>
      </c>
      <c r="W59" s="55">
        <v>0.06</v>
      </c>
      <c r="X59" s="16">
        <v>1</v>
      </c>
      <c r="Y59" s="55">
        <f t="shared" si="2"/>
        <v>0.06</v>
      </c>
      <c r="Z59" s="83"/>
      <c r="AA59" s="83"/>
      <c r="AB59" s="83"/>
      <c r="AC59" s="83"/>
      <c r="AD59" s="83"/>
      <c r="AE59" s="87"/>
      <c r="AF59" s="74"/>
      <c r="AG59" s="74"/>
      <c r="AH59" s="74"/>
      <c r="AI59" s="74"/>
      <c r="AJ59" s="74"/>
      <c r="AK59" s="75"/>
    </row>
    <row r="60" spans="1:37" ht="13.5" customHeight="1" x14ac:dyDescent="0.25">
      <c r="A60" s="108"/>
      <c r="B60" s="79"/>
      <c r="C60" s="111"/>
      <c r="D60" s="73"/>
      <c r="E60" s="73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53" t="s">
        <v>49</v>
      </c>
      <c r="U60" s="53"/>
      <c r="V60" s="16">
        <v>1</v>
      </c>
      <c r="W60" s="55">
        <v>0.05</v>
      </c>
      <c r="X60" s="16">
        <v>1</v>
      </c>
      <c r="Y60" s="55">
        <f t="shared" si="2"/>
        <v>0.05</v>
      </c>
      <c r="Z60" s="83"/>
      <c r="AA60" s="83"/>
      <c r="AB60" s="83"/>
      <c r="AC60" s="83"/>
      <c r="AD60" s="83"/>
      <c r="AE60" s="87"/>
      <c r="AF60" s="74"/>
      <c r="AG60" s="74"/>
      <c r="AH60" s="74"/>
      <c r="AI60" s="74"/>
      <c r="AJ60" s="74"/>
      <c r="AK60" s="75"/>
    </row>
    <row r="61" spans="1:37" ht="12.6" customHeight="1" x14ac:dyDescent="0.25">
      <c r="A61" s="108"/>
      <c r="B61" s="79"/>
      <c r="C61" s="111"/>
      <c r="D61" s="73"/>
      <c r="E61" s="73"/>
      <c r="F61" s="99" t="s">
        <v>89</v>
      </c>
      <c r="G61" s="99"/>
      <c r="H61" s="99"/>
      <c r="I61" s="99">
        <v>2</v>
      </c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53" t="s">
        <v>46</v>
      </c>
      <c r="U61" s="53"/>
      <c r="V61" s="16">
        <v>1</v>
      </c>
      <c r="W61" s="55">
        <v>0.05</v>
      </c>
      <c r="X61" s="16">
        <v>1</v>
      </c>
      <c r="Y61" s="55">
        <f t="shared" si="2"/>
        <v>0.05</v>
      </c>
      <c r="Z61" s="83"/>
      <c r="AA61" s="83"/>
      <c r="AB61" s="83"/>
      <c r="AC61" s="83"/>
      <c r="AD61" s="83"/>
      <c r="AE61" s="87"/>
      <c r="AF61" s="74"/>
      <c r="AG61" s="74"/>
      <c r="AH61" s="74"/>
      <c r="AI61" s="74"/>
      <c r="AJ61" s="74"/>
      <c r="AK61" s="75"/>
    </row>
    <row r="62" spans="1:37" ht="12.6" customHeight="1" x14ac:dyDescent="0.25">
      <c r="A62" s="108"/>
      <c r="B62" s="79"/>
      <c r="C62" s="111"/>
      <c r="D62" s="73"/>
      <c r="E62" s="73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53" t="s">
        <v>47</v>
      </c>
      <c r="U62" s="53"/>
      <c r="V62" s="16">
        <v>1</v>
      </c>
      <c r="W62" s="55">
        <v>0.06</v>
      </c>
      <c r="X62" s="16">
        <v>1</v>
      </c>
      <c r="Y62" s="55">
        <f t="shared" si="2"/>
        <v>0.06</v>
      </c>
      <c r="Z62" s="83"/>
      <c r="AA62" s="83"/>
      <c r="AB62" s="83"/>
      <c r="AC62" s="83"/>
      <c r="AD62" s="83"/>
      <c r="AE62" s="87"/>
      <c r="AF62" s="74"/>
      <c r="AG62" s="74"/>
      <c r="AH62" s="74"/>
      <c r="AI62" s="74"/>
      <c r="AJ62" s="74"/>
      <c r="AK62" s="75"/>
    </row>
    <row r="63" spans="1:37" ht="12.6" customHeight="1" x14ac:dyDescent="0.25">
      <c r="A63" s="108"/>
      <c r="B63" s="79"/>
      <c r="C63" s="111"/>
      <c r="D63" s="73"/>
      <c r="E63" s="7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53" t="s">
        <v>48</v>
      </c>
      <c r="U63" s="53"/>
      <c r="V63" s="16">
        <v>1</v>
      </c>
      <c r="W63" s="55">
        <v>0.06</v>
      </c>
      <c r="X63" s="16">
        <v>1</v>
      </c>
      <c r="Y63" s="55">
        <f t="shared" si="2"/>
        <v>0.06</v>
      </c>
      <c r="Z63" s="83"/>
      <c r="AA63" s="83"/>
      <c r="AB63" s="83"/>
      <c r="AC63" s="83"/>
      <c r="AD63" s="83"/>
      <c r="AE63" s="87"/>
      <c r="AF63" s="74"/>
      <c r="AG63" s="74"/>
      <c r="AH63" s="74"/>
      <c r="AI63" s="74"/>
      <c r="AJ63" s="74"/>
      <c r="AK63" s="75"/>
    </row>
    <row r="64" spans="1:37" ht="12.6" customHeight="1" x14ac:dyDescent="0.25">
      <c r="A64" s="108"/>
      <c r="B64" s="79"/>
      <c r="C64" s="111"/>
      <c r="D64" s="73"/>
      <c r="E64" s="73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53" t="s">
        <v>49</v>
      </c>
      <c r="U64" s="53"/>
      <c r="V64" s="16">
        <v>1</v>
      </c>
      <c r="W64" s="55">
        <v>0.04</v>
      </c>
      <c r="X64" s="16">
        <v>1</v>
      </c>
      <c r="Y64" s="55">
        <f t="shared" si="2"/>
        <v>0.04</v>
      </c>
      <c r="Z64" s="83"/>
      <c r="AA64" s="83"/>
      <c r="AB64" s="83"/>
      <c r="AC64" s="83"/>
      <c r="AD64" s="83"/>
      <c r="AE64" s="87"/>
      <c r="AF64" s="74"/>
      <c r="AG64" s="74"/>
      <c r="AH64" s="74"/>
      <c r="AI64" s="74"/>
      <c r="AJ64" s="74"/>
      <c r="AK64" s="75"/>
    </row>
    <row r="65" spans="1:37" ht="13.5" customHeight="1" x14ac:dyDescent="0.25">
      <c r="A65" s="108"/>
      <c r="B65" s="79"/>
      <c r="C65" s="111"/>
      <c r="D65" s="73"/>
      <c r="E65" s="73"/>
      <c r="F65" s="99" t="s">
        <v>90</v>
      </c>
      <c r="G65" s="99"/>
      <c r="H65" s="99"/>
      <c r="I65" s="99">
        <v>1</v>
      </c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53" t="s">
        <v>46</v>
      </c>
      <c r="U65" s="53"/>
      <c r="V65" s="16">
        <v>1</v>
      </c>
      <c r="W65" s="55">
        <v>0.04</v>
      </c>
      <c r="X65" s="16">
        <v>1</v>
      </c>
      <c r="Y65" s="55">
        <f t="shared" si="2"/>
        <v>0.04</v>
      </c>
      <c r="Z65" s="83"/>
      <c r="AA65" s="83"/>
      <c r="AB65" s="83"/>
      <c r="AC65" s="83"/>
      <c r="AD65" s="83"/>
      <c r="AE65" s="87"/>
      <c r="AF65" s="74"/>
      <c r="AG65" s="74"/>
      <c r="AH65" s="74"/>
      <c r="AI65" s="74"/>
      <c r="AJ65" s="74"/>
      <c r="AK65" s="75"/>
    </row>
    <row r="66" spans="1:37" ht="13.5" customHeight="1" x14ac:dyDescent="0.25">
      <c r="A66" s="108"/>
      <c r="B66" s="79"/>
      <c r="C66" s="111"/>
      <c r="D66" s="73"/>
      <c r="E66" s="73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53" t="s">
        <v>47</v>
      </c>
      <c r="U66" s="53"/>
      <c r="V66" s="16">
        <v>1</v>
      </c>
      <c r="W66" s="55">
        <v>0.05</v>
      </c>
      <c r="X66" s="16">
        <v>1</v>
      </c>
      <c r="Y66" s="55">
        <f t="shared" si="2"/>
        <v>0.05</v>
      </c>
      <c r="Z66" s="83"/>
      <c r="AA66" s="83"/>
      <c r="AB66" s="83"/>
      <c r="AC66" s="83"/>
      <c r="AD66" s="83"/>
      <c r="AE66" s="87"/>
      <c r="AF66" s="74"/>
      <c r="AG66" s="74"/>
      <c r="AH66" s="74"/>
      <c r="AI66" s="74"/>
      <c r="AJ66" s="74"/>
      <c r="AK66" s="75"/>
    </row>
    <row r="67" spans="1:37" ht="13.5" customHeight="1" x14ac:dyDescent="0.25">
      <c r="A67" s="108"/>
      <c r="B67" s="79"/>
      <c r="C67" s="111"/>
      <c r="D67" s="73"/>
      <c r="E67" s="73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53" t="s">
        <v>49</v>
      </c>
      <c r="U67" s="53"/>
      <c r="V67" s="16">
        <v>1</v>
      </c>
      <c r="W67" s="55">
        <v>0.04</v>
      </c>
      <c r="X67" s="16">
        <v>1</v>
      </c>
      <c r="Y67" s="55">
        <f t="shared" si="2"/>
        <v>0.04</v>
      </c>
      <c r="Z67" s="83"/>
      <c r="AA67" s="83"/>
      <c r="AB67" s="83"/>
      <c r="AC67" s="83"/>
      <c r="AD67" s="83"/>
      <c r="AE67" s="87"/>
      <c r="AF67" s="74"/>
      <c r="AG67" s="74"/>
      <c r="AH67" s="74"/>
      <c r="AI67" s="74"/>
      <c r="AJ67" s="74"/>
      <c r="AK67" s="75"/>
    </row>
    <row r="68" spans="1:37" ht="13.5" customHeight="1" x14ac:dyDescent="0.25">
      <c r="A68" s="108"/>
      <c r="B68" s="79"/>
      <c r="C68" s="111"/>
      <c r="D68" s="73"/>
      <c r="E68" s="73"/>
      <c r="F68" s="99" t="s">
        <v>91</v>
      </c>
      <c r="G68" s="99"/>
      <c r="H68" s="99"/>
      <c r="I68" s="99">
        <v>1</v>
      </c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53" t="s">
        <v>46</v>
      </c>
      <c r="U68" s="53"/>
      <c r="V68" s="16">
        <v>1</v>
      </c>
      <c r="W68" s="55">
        <v>0.04</v>
      </c>
      <c r="X68" s="16">
        <v>1</v>
      </c>
      <c r="Y68" s="55">
        <f t="shared" si="2"/>
        <v>0.04</v>
      </c>
      <c r="Z68" s="83"/>
      <c r="AA68" s="83"/>
      <c r="AB68" s="83"/>
      <c r="AC68" s="83"/>
      <c r="AD68" s="83"/>
      <c r="AE68" s="87"/>
      <c r="AF68" s="74"/>
      <c r="AG68" s="74"/>
      <c r="AH68" s="74"/>
      <c r="AI68" s="74"/>
      <c r="AJ68" s="74"/>
      <c r="AK68" s="75"/>
    </row>
    <row r="69" spans="1:37" ht="13.5" customHeight="1" x14ac:dyDescent="0.25">
      <c r="A69" s="108"/>
      <c r="B69" s="79"/>
      <c r="C69" s="111"/>
      <c r="D69" s="73"/>
      <c r="E69" s="73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53" t="s">
        <v>47</v>
      </c>
      <c r="U69" s="53"/>
      <c r="V69" s="16">
        <v>1</v>
      </c>
      <c r="W69" s="55">
        <v>0.05</v>
      </c>
      <c r="X69" s="16">
        <v>1</v>
      </c>
      <c r="Y69" s="55">
        <f t="shared" si="2"/>
        <v>0.05</v>
      </c>
      <c r="Z69" s="83"/>
      <c r="AA69" s="83"/>
      <c r="AB69" s="83"/>
      <c r="AC69" s="83"/>
      <c r="AD69" s="83"/>
      <c r="AE69" s="87"/>
      <c r="AF69" s="74"/>
      <c r="AG69" s="74"/>
      <c r="AH69" s="74"/>
      <c r="AI69" s="74"/>
      <c r="AJ69" s="74"/>
      <c r="AK69" s="75"/>
    </row>
    <row r="70" spans="1:37" ht="13.5" customHeight="1" x14ac:dyDescent="0.25">
      <c r="A70" s="108"/>
      <c r="B70" s="79"/>
      <c r="C70" s="111"/>
      <c r="D70" s="73"/>
      <c r="E70" s="73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53" t="s">
        <v>49</v>
      </c>
      <c r="U70" s="53"/>
      <c r="V70" s="16">
        <v>1</v>
      </c>
      <c r="W70" s="55">
        <v>0.04</v>
      </c>
      <c r="X70" s="16">
        <v>1</v>
      </c>
      <c r="Y70" s="55">
        <f t="shared" si="2"/>
        <v>0.04</v>
      </c>
      <c r="Z70" s="83"/>
      <c r="AA70" s="83"/>
      <c r="AB70" s="83"/>
      <c r="AC70" s="83"/>
      <c r="AD70" s="83"/>
      <c r="AE70" s="87"/>
      <c r="AF70" s="74"/>
      <c r="AG70" s="74"/>
      <c r="AH70" s="74"/>
      <c r="AI70" s="74"/>
      <c r="AJ70" s="74"/>
      <c r="AK70" s="75"/>
    </row>
    <row r="71" spans="1:37" ht="13.5" customHeight="1" x14ac:dyDescent="0.25">
      <c r="A71" s="108"/>
      <c r="B71" s="79"/>
      <c r="C71" s="111"/>
      <c r="D71" s="73"/>
      <c r="E71" s="73"/>
      <c r="F71" s="99" t="s">
        <v>92</v>
      </c>
      <c r="G71" s="99"/>
      <c r="H71" s="99"/>
      <c r="I71" s="99">
        <v>1</v>
      </c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53" t="s">
        <v>46</v>
      </c>
      <c r="U71" s="53"/>
      <c r="V71" s="16">
        <v>1</v>
      </c>
      <c r="W71" s="55">
        <v>0.04</v>
      </c>
      <c r="X71" s="16">
        <v>1</v>
      </c>
      <c r="Y71" s="55">
        <f t="shared" si="2"/>
        <v>0.04</v>
      </c>
      <c r="Z71" s="83"/>
      <c r="AA71" s="83"/>
      <c r="AB71" s="83"/>
      <c r="AC71" s="83"/>
      <c r="AD71" s="83"/>
      <c r="AE71" s="87"/>
      <c r="AF71" s="74"/>
      <c r="AG71" s="74"/>
      <c r="AH71" s="74"/>
      <c r="AI71" s="74"/>
      <c r="AJ71" s="74"/>
      <c r="AK71" s="75"/>
    </row>
    <row r="72" spans="1:37" ht="13.5" customHeight="1" x14ac:dyDescent="0.25">
      <c r="A72" s="108"/>
      <c r="B72" s="79"/>
      <c r="C72" s="111"/>
      <c r="D72" s="73"/>
      <c r="E72" s="73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53" t="s">
        <v>47</v>
      </c>
      <c r="U72" s="53"/>
      <c r="V72" s="16">
        <v>1</v>
      </c>
      <c r="W72" s="55">
        <v>0.05</v>
      </c>
      <c r="X72" s="16">
        <v>1</v>
      </c>
      <c r="Y72" s="55">
        <f t="shared" si="2"/>
        <v>0.05</v>
      </c>
      <c r="Z72" s="83"/>
      <c r="AA72" s="83"/>
      <c r="AB72" s="83"/>
      <c r="AC72" s="83"/>
      <c r="AD72" s="83"/>
      <c r="AE72" s="87"/>
      <c r="AF72" s="74"/>
      <c r="AG72" s="74"/>
      <c r="AH72" s="74"/>
      <c r="AI72" s="74"/>
      <c r="AJ72" s="74"/>
      <c r="AK72" s="75"/>
    </row>
    <row r="73" spans="1:37" ht="13.5" customHeight="1" x14ac:dyDescent="0.25">
      <c r="A73" s="108"/>
      <c r="B73" s="79"/>
      <c r="C73" s="111"/>
      <c r="D73" s="73"/>
      <c r="E73" s="73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53" t="s">
        <v>49</v>
      </c>
      <c r="U73" s="53"/>
      <c r="V73" s="16">
        <v>1</v>
      </c>
      <c r="W73" s="55">
        <v>0.04</v>
      </c>
      <c r="X73" s="16">
        <v>1</v>
      </c>
      <c r="Y73" s="55">
        <f t="shared" si="2"/>
        <v>0.04</v>
      </c>
      <c r="Z73" s="83"/>
      <c r="AA73" s="83"/>
      <c r="AB73" s="83"/>
      <c r="AC73" s="83"/>
      <c r="AD73" s="83"/>
      <c r="AE73" s="87"/>
      <c r="AF73" s="74"/>
      <c r="AG73" s="74"/>
      <c r="AH73" s="74"/>
      <c r="AI73" s="74"/>
      <c r="AJ73" s="74"/>
      <c r="AK73" s="75"/>
    </row>
    <row r="74" spans="1:37" ht="13.5" customHeight="1" x14ac:dyDescent="0.25">
      <c r="A74" s="108"/>
      <c r="B74" s="79"/>
      <c r="C74" s="111"/>
      <c r="D74" s="73"/>
      <c r="E74" s="73"/>
      <c r="F74" s="99" t="s">
        <v>93</v>
      </c>
      <c r="G74" s="99"/>
      <c r="H74" s="99"/>
      <c r="I74" s="99">
        <v>1</v>
      </c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53" t="s">
        <v>46</v>
      </c>
      <c r="U74" s="53"/>
      <c r="V74" s="16">
        <v>1</v>
      </c>
      <c r="W74" s="55">
        <v>0.04</v>
      </c>
      <c r="X74" s="16">
        <v>1</v>
      </c>
      <c r="Y74" s="55">
        <f t="shared" si="2"/>
        <v>0.04</v>
      </c>
      <c r="Z74" s="83"/>
      <c r="AA74" s="83"/>
      <c r="AB74" s="83"/>
      <c r="AC74" s="83"/>
      <c r="AD74" s="83"/>
      <c r="AE74" s="87"/>
      <c r="AF74" s="74"/>
      <c r="AG74" s="74"/>
      <c r="AH74" s="74"/>
      <c r="AI74" s="74"/>
      <c r="AJ74" s="74"/>
      <c r="AK74" s="75"/>
    </row>
    <row r="75" spans="1:37" ht="13.5" customHeight="1" x14ac:dyDescent="0.25">
      <c r="A75" s="108"/>
      <c r="B75" s="79"/>
      <c r="C75" s="111"/>
      <c r="D75" s="73"/>
      <c r="E75" s="73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53" t="s">
        <v>47</v>
      </c>
      <c r="U75" s="53"/>
      <c r="V75" s="16">
        <v>1</v>
      </c>
      <c r="W75" s="55">
        <v>0.05</v>
      </c>
      <c r="X75" s="16">
        <v>1</v>
      </c>
      <c r="Y75" s="55">
        <f t="shared" si="2"/>
        <v>0.05</v>
      </c>
      <c r="Z75" s="83"/>
      <c r="AA75" s="83"/>
      <c r="AB75" s="83"/>
      <c r="AC75" s="83"/>
      <c r="AD75" s="83"/>
      <c r="AE75" s="87"/>
      <c r="AF75" s="74"/>
      <c r="AG75" s="74"/>
      <c r="AH75" s="74"/>
      <c r="AI75" s="74"/>
      <c r="AJ75" s="74"/>
      <c r="AK75" s="75"/>
    </row>
    <row r="76" spans="1:37" ht="13.5" customHeight="1" x14ac:dyDescent="0.25">
      <c r="A76" s="108"/>
      <c r="B76" s="79"/>
      <c r="C76" s="111"/>
      <c r="D76" s="73"/>
      <c r="E76" s="73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53" t="s">
        <v>49</v>
      </c>
      <c r="U76" s="53"/>
      <c r="V76" s="16">
        <v>1</v>
      </c>
      <c r="W76" s="55">
        <v>0.04</v>
      </c>
      <c r="X76" s="16">
        <v>1</v>
      </c>
      <c r="Y76" s="55">
        <f t="shared" si="2"/>
        <v>0.04</v>
      </c>
      <c r="Z76" s="83"/>
      <c r="AA76" s="83"/>
      <c r="AB76" s="83"/>
      <c r="AC76" s="83"/>
      <c r="AD76" s="83"/>
      <c r="AE76" s="87"/>
      <c r="AF76" s="74"/>
      <c r="AG76" s="74"/>
      <c r="AH76" s="74"/>
      <c r="AI76" s="74"/>
      <c r="AJ76" s="74"/>
      <c r="AK76" s="75"/>
    </row>
    <row r="77" spans="1:37" ht="13.5" customHeight="1" x14ac:dyDescent="0.25">
      <c r="A77" s="108"/>
      <c r="B77" s="79"/>
      <c r="C77" s="111"/>
      <c r="D77" s="73"/>
      <c r="E77" s="73"/>
      <c r="F77" s="99" t="s">
        <v>94</v>
      </c>
      <c r="G77" s="99"/>
      <c r="H77" s="99"/>
      <c r="I77" s="99">
        <v>1</v>
      </c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53" t="s">
        <v>46</v>
      </c>
      <c r="U77" s="53"/>
      <c r="V77" s="16">
        <v>1</v>
      </c>
      <c r="W77" s="55">
        <v>0.04</v>
      </c>
      <c r="X77" s="16">
        <v>1</v>
      </c>
      <c r="Y77" s="55">
        <f t="shared" si="2"/>
        <v>0.04</v>
      </c>
      <c r="Z77" s="83"/>
      <c r="AA77" s="83"/>
      <c r="AB77" s="83"/>
      <c r="AC77" s="83"/>
      <c r="AD77" s="83"/>
      <c r="AE77" s="87"/>
      <c r="AF77" s="74"/>
      <c r="AG77" s="74"/>
      <c r="AH77" s="74"/>
      <c r="AI77" s="74"/>
      <c r="AJ77" s="74"/>
      <c r="AK77" s="75"/>
    </row>
    <row r="78" spans="1:37" ht="13.5" customHeight="1" x14ac:dyDescent="0.25">
      <c r="A78" s="108"/>
      <c r="B78" s="79"/>
      <c r="C78" s="111"/>
      <c r="D78" s="73"/>
      <c r="E78" s="73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53" t="s">
        <v>47</v>
      </c>
      <c r="U78" s="53"/>
      <c r="V78" s="16">
        <v>1</v>
      </c>
      <c r="W78" s="55">
        <v>0.05</v>
      </c>
      <c r="X78" s="16">
        <v>1</v>
      </c>
      <c r="Y78" s="55">
        <f t="shared" si="2"/>
        <v>0.05</v>
      </c>
      <c r="Z78" s="83"/>
      <c r="AA78" s="83"/>
      <c r="AB78" s="83"/>
      <c r="AC78" s="83"/>
      <c r="AD78" s="83"/>
      <c r="AE78" s="87"/>
      <c r="AF78" s="74"/>
      <c r="AG78" s="74"/>
      <c r="AH78" s="74"/>
      <c r="AI78" s="74"/>
      <c r="AJ78" s="74"/>
      <c r="AK78" s="75"/>
    </row>
    <row r="79" spans="1:37" ht="13.5" customHeight="1" x14ac:dyDescent="0.25">
      <c r="A79" s="108"/>
      <c r="B79" s="79"/>
      <c r="C79" s="111"/>
      <c r="D79" s="73"/>
      <c r="E79" s="73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53" t="s">
        <v>49</v>
      </c>
      <c r="U79" s="53"/>
      <c r="V79" s="16">
        <v>1</v>
      </c>
      <c r="W79" s="55">
        <v>0.04</v>
      </c>
      <c r="X79" s="16">
        <v>1</v>
      </c>
      <c r="Y79" s="55">
        <f t="shared" si="2"/>
        <v>0.04</v>
      </c>
      <c r="Z79" s="83"/>
      <c r="AA79" s="83"/>
      <c r="AB79" s="83"/>
      <c r="AC79" s="83"/>
      <c r="AD79" s="83"/>
      <c r="AE79" s="87"/>
      <c r="AF79" s="74"/>
      <c r="AG79" s="74"/>
      <c r="AH79" s="74"/>
      <c r="AI79" s="74"/>
      <c r="AJ79" s="74"/>
      <c r="AK79" s="75"/>
    </row>
    <row r="80" spans="1:37" ht="13.5" customHeight="1" x14ac:dyDescent="0.25">
      <c r="A80" s="108"/>
      <c r="B80" s="79"/>
      <c r="C80" s="111"/>
      <c r="D80" s="73"/>
      <c r="E80" s="73"/>
      <c r="F80" s="99" t="s">
        <v>95</v>
      </c>
      <c r="G80" s="99"/>
      <c r="H80" s="99"/>
      <c r="I80" s="99">
        <v>2</v>
      </c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53" t="s">
        <v>46</v>
      </c>
      <c r="U80" s="53"/>
      <c r="V80" s="16">
        <v>1</v>
      </c>
      <c r="W80" s="55">
        <v>0.04</v>
      </c>
      <c r="X80" s="16">
        <v>1</v>
      </c>
      <c r="Y80" s="55">
        <f t="shared" si="2"/>
        <v>0.04</v>
      </c>
      <c r="Z80" s="83"/>
      <c r="AA80" s="83"/>
      <c r="AB80" s="83"/>
      <c r="AC80" s="83"/>
      <c r="AD80" s="83"/>
      <c r="AE80" s="87"/>
      <c r="AF80" s="74"/>
      <c r="AG80" s="74"/>
      <c r="AH80" s="74"/>
      <c r="AI80" s="74"/>
      <c r="AJ80" s="74"/>
      <c r="AK80" s="75"/>
    </row>
    <row r="81" spans="1:38" ht="13.5" customHeight="1" x14ac:dyDescent="0.25">
      <c r="A81" s="108"/>
      <c r="B81" s="79"/>
      <c r="C81" s="111"/>
      <c r="D81" s="73"/>
      <c r="E81" s="73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53" t="s">
        <v>47</v>
      </c>
      <c r="U81" s="53"/>
      <c r="V81" s="16">
        <v>1</v>
      </c>
      <c r="W81" s="55">
        <v>0.05</v>
      </c>
      <c r="X81" s="16">
        <v>1</v>
      </c>
      <c r="Y81" s="55">
        <f t="shared" si="2"/>
        <v>0.05</v>
      </c>
      <c r="Z81" s="83"/>
      <c r="AA81" s="83"/>
      <c r="AB81" s="83"/>
      <c r="AC81" s="83"/>
      <c r="AD81" s="83"/>
      <c r="AE81" s="87"/>
      <c r="AF81" s="74"/>
      <c r="AG81" s="74"/>
      <c r="AH81" s="74"/>
      <c r="AI81" s="74"/>
      <c r="AJ81" s="74"/>
      <c r="AK81" s="75"/>
    </row>
    <row r="82" spans="1:38" ht="13.5" customHeight="1" x14ac:dyDescent="0.25">
      <c r="A82" s="108"/>
      <c r="B82" s="79"/>
      <c r="C82" s="111"/>
      <c r="D82" s="73"/>
      <c r="E82" s="73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53" t="s">
        <v>49</v>
      </c>
      <c r="U82" s="53"/>
      <c r="V82" s="16">
        <v>1</v>
      </c>
      <c r="W82" s="55">
        <v>0.04</v>
      </c>
      <c r="X82" s="16">
        <v>1</v>
      </c>
      <c r="Y82" s="55">
        <f t="shared" si="2"/>
        <v>0.04</v>
      </c>
      <c r="Z82" s="83"/>
      <c r="AA82" s="83"/>
      <c r="AB82" s="83"/>
      <c r="AC82" s="83"/>
      <c r="AD82" s="83"/>
      <c r="AE82" s="87"/>
      <c r="AF82" s="74"/>
      <c r="AG82" s="74"/>
      <c r="AH82" s="74"/>
      <c r="AI82" s="74"/>
      <c r="AJ82" s="74"/>
      <c r="AK82" s="75"/>
    </row>
    <row r="83" spans="1:38" ht="13.5" customHeight="1" x14ac:dyDescent="0.25">
      <c r="A83" s="108"/>
      <c r="B83" s="79"/>
      <c r="C83" s="111"/>
      <c r="D83" s="73"/>
      <c r="E83" s="73"/>
      <c r="F83" s="99" t="s">
        <v>96</v>
      </c>
      <c r="G83" s="99"/>
      <c r="H83" s="99"/>
      <c r="I83" s="99">
        <v>2</v>
      </c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53" t="s">
        <v>46</v>
      </c>
      <c r="U83" s="53"/>
      <c r="V83" s="16">
        <v>1</v>
      </c>
      <c r="W83" s="55">
        <v>0.04</v>
      </c>
      <c r="X83" s="16">
        <v>1</v>
      </c>
      <c r="Y83" s="55">
        <f t="shared" si="2"/>
        <v>0.04</v>
      </c>
      <c r="Z83" s="83"/>
      <c r="AA83" s="83"/>
      <c r="AB83" s="83"/>
      <c r="AC83" s="83"/>
      <c r="AD83" s="83"/>
      <c r="AE83" s="87"/>
      <c r="AF83" s="74"/>
      <c r="AG83" s="74"/>
      <c r="AH83" s="74"/>
      <c r="AI83" s="74"/>
      <c r="AJ83" s="74"/>
      <c r="AK83" s="75"/>
    </row>
    <row r="84" spans="1:38" ht="13.5" customHeight="1" x14ac:dyDescent="0.25">
      <c r="A84" s="108"/>
      <c r="B84" s="79"/>
      <c r="C84" s="111"/>
      <c r="D84" s="73"/>
      <c r="E84" s="73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53" t="s">
        <v>47</v>
      </c>
      <c r="U84" s="53"/>
      <c r="V84" s="16">
        <v>1</v>
      </c>
      <c r="W84" s="55">
        <v>0.05</v>
      </c>
      <c r="X84" s="16">
        <v>1</v>
      </c>
      <c r="Y84" s="55">
        <f t="shared" si="2"/>
        <v>0.05</v>
      </c>
      <c r="Z84" s="83"/>
      <c r="AA84" s="83"/>
      <c r="AB84" s="83"/>
      <c r="AC84" s="83"/>
      <c r="AD84" s="83"/>
      <c r="AE84" s="87"/>
      <c r="AF84" s="74"/>
      <c r="AG84" s="74"/>
      <c r="AH84" s="74"/>
      <c r="AI84" s="74"/>
      <c r="AJ84" s="74"/>
      <c r="AK84" s="75"/>
      <c r="AL84" s="67">
        <f>(AE48-AK48)/AK48</f>
        <v>0.21064393249474828</v>
      </c>
    </row>
    <row r="85" spans="1:38" ht="13.5" customHeight="1" x14ac:dyDescent="0.25">
      <c r="A85" s="108"/>
      <c r="B85" s="79"/>
      <c r="C85" s="111"/>
      <c r="D85" s="73"/>
      <c r="E85" s="73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53" t="s">
        <v>49</v>
      </c>
      <c r="U85" s="53"/>
      <c r="V85" s="16">
        <v>1</v>
      </c>
      <c r="W85" s="55">
        <v>0.04</v>
      </c>
      <c r="X85" s="16">
        <v>1</v>
      </c>
      <c r="Y85" s="55">
        <f t="shared" si="2"/>
        <v>0.04</v>
      </c>
      <c r="Z85" s="83"/>
      <c r="AA85" s="83"/>
      <c r="AB85" s="83"/>
      <c r="AC85" s="83"/>
      <c r="AD85" s="83"/>
      <c r="AE85" s="87"/>
      <c r="AF85" s="74"/>
      <c r="AG85" s="74"/>
      <c r="AH85" s="74"/>
      <c r="AI85" s="74"/>
      <c r="AJ85" s="74"/>
      <c r="AK85" s="75"/>
    </row>
    <row r="86" spans="1:38" ht="13.5" customHeight="1" x14ac:dyDescent="0.25">
      <c r="A86" s="108"/>
      <c r="B86" s="79"/>
      <c r="C86" s="111"/>
      <c r="D86" s="73"/>
      <c r="E86" s="73"/>
      <c r="F86" s="99" t="s">
        <v>97</v>
      </c>
      <c r="G86" s="99"/>
      <c r="H86" s="99"/>
      <c r="I86" s="99">
        <v>1</v>
      </c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53" t="s">
        <v>46</v>
      </c>
      <c r="U86" s="53"/>
      <c r="V86" s="16">
        <v>1</v>
      </c>
      <c r="W86" s="55">
        <v>0.04</v>
      </c>
      <c r="X86" s="16">
        <v>1</v>
      </c>
      <c r="Y86" s="55">
        <f t="shared" si="2"/>
        <v>0.04</v>
      </c>
      <c r="Z86" s="83"/>
      <c r="AA86" s="83"/>
      <c r="AB86" s="83"/>
      <c r="AC86" s="83"/>
      <c r="AD86" s="83"/>
      <c r="AE86" s="87"/>
      <c r="AF86" s="74"/>
      <c r="AG86" s="74"/>
      <c r="AH86" s="74"/>
      <c r="AI86" s="74"/>
      <c r="AJ86" s="74"/>
      <c r="AK86" s="75"/>
    </row>
    <row r="87" spans="1:38" ht="13.5" customHeight="1" x14ac:dyDescent="0.25">
      <c r="A87" s="108"/>
      <c r="B87" s="79"/>
      <c r="C87" s="111"/>
      <c r="D87" s="73"/>
      <c r="E87" s="73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53" t="s">
        <v>47</v>
      </c>
      <c r="U87" s="53"/>
      <c r="V87" s="16">
        <v>1</v>
      </c>
      <c r="W87" s="55">
        <v>0.05</v>
      </c>
      <c r="X87" s="16">
        <v>1</v>
      </c>
      <c r="Y87" s="55">
        <f t="shared" si="2"/>
        <v>0.05</v>
      </c>
      <c r="Z87" s="83"/>
      <c r="AA87" s="83"/>
      <c r="AB87" s="83"/>
      <c r="AC87" s="83"/>
      <c r="AD87" s="83"/>
      <c r="AE87" s="87"/>
      <c r="AF87" s="74"/>
      <c r="AG87" s="74"/>
      <c r="AH87" s="74"/>
      <c r="AI87" s="74"/>
      <c r="AJ87" s="74"/>
      <c r="AK87" s="75"/>
    </row>
    <row r="88" spans="1:38" ht="13.5" customHeight="1" x14ac:dyDescent="0.25">
      <c r="A88" s="108"/>
      <c r="B88" s="79"/>
      <c r="C88" s="111"/>
      <c r="D88" s="73"/>
      <c r="E88" s="73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53" t="s">
        <v>49</v>
      </c>
      <c r="U88" s="53"/>
      <c r="V88" s="16">
        <v>1</v>
      </c>
      <c r="W88" s="55">
        <v>0.04</v>
      </c>
      <c r="X88" s="16">
        <v>1</v>
      </c>
      <c r="Y88" s="55">
        <f t="shared" si="2"/>
        <v>0.04</v>
      </c>
      <c r="Z88" s="83"/>
      <c r="AA88" s="83"/>
      <c r="AB88" s="83"/>
      <c r="AC88" s="83"/>
      <c r="AD88" s="83"/>
      <c r="AE88" s="87"/>
      <c r="AF88" s="74"/>
      <c r="AG88" s="74"/>
      <c r="AH88" s="74"/>
      <c r="AI88" s="74"/>
      <c r="AJ88" s="74"/>
      <c r="AK88" s="75"/>
    </row>
    <row r="89" spans="1:38" ht="13.5" customHeight="1" x14ac:dyDescent="0.25">
      <c r="A89" s="108"/>
      <c r="B89" s="79"/>
      <c r="C89" s="111"/>
      <c r="D89" s="73"/>
      <c r="E89" s="73"/>
      <c r="F89" s="99" t="s">
        <v>98</v>
      </c>
      <c r="G89" s="99"/>
      <c r="H89" s="99"/>
      <c r="I89" s="99">
        <v>2</v>
      </c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53" t="s">
        <v>46</v>
      </c>
      <c r="U89" s="53"/>
      <c r="V89" s="16">
        <v>1</v>
      </c>
      <c r="W89" s="55">
        <v>0.04</v>
      </c>
      <c r="X89" s="16">
        <v>1</v>
      </c>
      <c r="Y89" s="55">
        <f t="shared" si="2"/>
        <v>0.04</v>
      </c>
      <c r="Z89" s="83"/>
      <c r="AA89" s="83"/>
      <c r="AB89" s="83"/>
      <c r="AC89" s="83"/>
      <c r="AD89" s="83"/>
      <c r="AE89" s="87"/>
      <c r="AF89" s="74"/>
      <c r="AG89" s="74"/>
      <c r="AH89" s="74"/>
      <c r="AI89" s="74"/>
      <c r="AJ89" s="74"/>
      <c r="AK89" s="75"/>
    </row>
    <row r="90" spans="1:38" ht="13.5" customHeight="1" x14ac:dyDescent="0.25">
      <c r="A90" s="108"/>
      <c r="B90" s="79"/>
      <c r="C90" s="111"/>
      <c r="D90" s="73"/>
      <c r="E90" s="73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53" t="s">
        <v>47</v>
      </c>
      <c r="U90" s="53"/>
      <c r="V90" s="16">
        <v>1</v>
      </c>
      <c r="W90" s="55">
        <v>0.05</v>
      </c>
      <c r="X90" s="16">
        <v>1</v>
      </c>
      <c r="Y90" s="55">
        <f t="shared" si="2"/>
        <v>0.05</v>
      </c>
      <c r="Z90" s="83"/>
      <c r="AA90" s="83"/>
      <c r="AB90" s="83"/>
      <c r="AC90" s="83"/>
      <c r="AD90" s="83"/>
      <c r="AE90" s="87"/>
      <c r="AF90" s="74"/>
      <c r="AG90" s="74"/>
      <c r="AH90" s="74"/>
      <c r="AI90" s="74"/>
      <c r="AJ90" s="74"/>
      <c r="AK90" s="75"/>
    </row>
    <row r="91" spans="1:38" ht="13.5" customHeight="1" x14ac:dyDescent="0.25">
      <c r="A91" s="108"/>
      <c r="B91" s="79"/>
      <c r="C91" s="111"/>
      <c r="D91" s="73"/>
      <c r="E91" s="73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53" t="s">
        <v>49</v>
      </c>
      <c r="U91" s="53"/>
      <c r="V91" s="16">
        <v>1</v>
      </c>
      <c r="W91" s="55">
        <v>0.05</v>
      </c>
      <c r="X91" s="16">
        <v>1</v>
      </c>
      <c r="Y91" s="55">
        <f t="shared" si="2"/>
        <v>0.05</v>
      </c>
      <c r="Z91" s="83"/>
      <c r="AA91" s="83"/>
      <c r="AB91" s="83"/>
      <c r="AC91" s="83"/>
      <c r="AD91" s="83"/>
      <c r="AE91" s="87"/>
      <c r="AF91" s="74"/>
      <c r="AG91" s="74"/>
      <c r="AH91" s="74"/>
      <c r="AI91" s="74"/>
      <c r="AJ91" s="74"/>
      <c r="AK91" s="75"/>
    </row>
    <row r="92" spans="1:38" ht="13.5" customHeight="1" x14ac:dyDescent="0.25">
      <c r="A92" s="108"/>
      <c r="B92" s="79"/>
      <c r="C92" s="111"/>
      <c r="D92" s="73"/>
      <c r="E92" s="73"/>
      <c r="F92" s="99" t="s">
        <v>99</v>
      </c>
      <c r="G92" s="99"/>
      <c r="H92" s="99"/>
      <c r="I92" s="90">
        <v>2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53" t="s">
        <v>46</v>
      </c>
      <c r="U92" s="53"/>
      <c r="V92" s="16">
        <v>1</v>
      </c>
      <c r="W92" s="55">
        <v>0.04</v>
      </c>
      <c r="X92" s="16">
        <v>1</v>
      </c>
      <c r="Y92" s="55">
        <f t="shared" si="2"/>
        <v>0.04</v>
      </c>
      <c r="Z92" s="83"/>
      <c r="AA92" s="83"/>
      <c r="AB92" s="83"/>
      <c r="AC92" s="83"/>
      <c r="AD92" s="83"/>
      <c r="AE92" s="87"/>
      <c r="AF92" s="74"/>
      <c r="AG92" s="74"/>
      <c r="AH92" s="74"/>
      <c r="AI92" s="74"/>
      <c r="AJ92" s="74"/>
      <c r="AK92" s="75"/>
    </row>
    <row r="93" spans="1:38" ht="13.5" customHeight="1" x14ac:dyDescent="0.25">
      <c r="A93" s="108"/>
      <c r="B93" s="79"/>
      <c r="C93" s="111"/>
      <c r="D93" s="73"/>
      <c r="E93" s="73"/>
      <c r="F93" s="100"/>
      <c r="G93" s="100"/>
      <c r="H93" s="100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53" t="s">
        <v>49</v>
      </c>
      <c r="U93" s="53"/>
      <c r="V93" s="16">
        <v>1</v>
      </c>
      <c r="W93" s="55">
        <v>0.05</v>
      </c>
      <c r="X93" s="16">
        <v>1</v>
      </c>
      <c r="Y93" s="55">
        <f t="shared" si="2"/>
        <v>0.05</v>
      </c>
      <c r="Z93" s="83"/>
      <c r="AA93" s="83"/>
      <c r="AB93" s="83"/>
      <c r="AC93" s="83"/>
      <c r="AD93" s="83"/>
      <c r="AE93" s="87"/>
      <c r="AF93" s="74"/>
      <c r="AG93" s="74"/>
      <c r="AH93" s="74"/>
      <c r="AI93" s="74"/>
      <c r="AJ93" s="74"/>
      <c r="AK93" s="75"/>
    </row>
    <row r="94" spans="1:38" ht="13.5" customHeight="1" x14ac:dyDescent="0.25">
      <c r="A94" s="108"/>
      <c r="B94" s="79"/>
      <c r="C94" s="111"/>
      <c r="D94" s="73"/>
      <c r="E94" s="73"/>
      <c r="F94" s="12" t="s">
        <v>100</v>
      </c>
      <c r="G94" s="17"/>
      <c r="H94" s="13"/>
      <c r="I94" s="13">
        <v>1</v>
      </c>
      <c r="J94" s="11"/>
      <c r="K94" s="11"/>
      <c r="L94" s="21"/>
      <c r="M94" s="31"/>
      <c r="N94" s="32"/>
      <c r="O94" s="32"/>
      <c r="P94" s="28"/>
      <c r="Q94" s="28"/>
      <c r="R94" s="28"/>
      <c r="S94" s="41"/>
      <c r="T94" s="53" t="s">
        <v>101</v>
      </c>
      <c r="U94" s="53"/>
      <c r="V94" s="16">
        <v>1</v>
      </c>
      <c r="W94" s="55">
        <v>0.06</v>
      </c>
      <c r="X94" s="16">
        <v>1</v>
      </c>
      <c r="Y94" s="55">
        <f t="shared" si="2"/>
        <v>0.06</v>
      </c>
      <c r="Z94" s="83"/>
      <c r="AA94" s="83"/>
      <c r="AB94" s="83"/>
      <c r="AC94" s="83"/>
      <c r="AD94" s="83"/>
      <c r="AE94" s="87"/>
      <c r="AF94" s="74"/>
      <c r="AG94" s="74"/>
      <c r="AH94" s="74"/>
      <c r="AI94" s="74"/>
      <c r="AJ94" s="74"/>
      <c r="AK94" s="75"/>
    </row>
    <row r="95" spans="1:38" ht="13.5" customHeight="1" x14ac:dyDescent="0.25">
      <c r="A95" s="108"/>
      <c r="B95" s="79"/>
      <c r="C95" s="111"/>
      <c r="D95" s="73"/>
      <c r="E95" s="73"/>
      <c r="F95" s="12" t="s">
        <v>102</v>
      </c>
      <c r="G95" s="17"/>
      <c r="H95" s="13"/>
      <c r="I95" s="13">
        <v>1</v>
      </c>
      <c r="J95" s="11"/>
      <c r="K95" s="11"/>
      <c r="L95" s="21"/>
      <c r="M95" s="31"/>
      <c r="N95" s="32"/>
      <c r="O95" s="32"/>
      <c r="P95" s="28"/>
      <c r="Q95" s="28"/>
      <c r="R95" s="28"/>
      <c r="S95" s="41"/>
      <c r="T95" s="53" t="s">
        <v>101</v>
      </c>
      <c r="U95" s="53"/>
      <c r="V95" s="16">
        <v>1</v>
      </c>
      <c r="W95" s="55">
        <v>0.06</v>
      </c>
      <c r="X95" s="16">
        <v>1</v>
      </c>
      <c r="Y95" s="55">
        <f t="shared" si="2"/>
        <v>0.06</v>
      </c>
      <c r="Z95" s="83"/>
      <c r="AA95" s="83"/>
      <c r="AB95" s="83"/>
      <c r="AC95" s="83"/>
      <c r="AD95" s="83"/>
      <c r="AE95" s="87"/>
      <c r="AF95" s="74"/>
      <c r="AG95" s="74"/>
      <c r="AH95" s="74"/>
      <c r="AI95" s="74"/>
      <c r="AJ95" s="74"/>
      <c r="AK95" s="75"/>
    </row>
    <row r="96" spans="1:38" ht="13.5" customHeight="1" x14ac:dyDescent="0.25">
      <c r="A96" s="108"/>
      <c r="B96" s="79"/>
      <c r="C96" s="111"/>
      <c r="D96" s="73"/>
      <c r="E96" s="73"/>
      <c r="F96" s="12" t="s">
        <v>103</v>
      </c>
      <c r="G96" s="17"/>
      <c r="H96" s="13"/>
      <c r="I96" s="13">
        <v>1</v>
      </c>
      <c r="J96" s="11"/>
      <c r="K96" s="11"/>
      <c r="L96" s="21"/>
      <c r="M96" s="31"/>
      <c r="N96" s="32"/>
      <c r="O96" s="32"/>
      <c r="P96" s="28"/>
      <c r="Q96" s="28"/>
      <c r="R96" s="28"/>
      <c r="S96" s="41"/>
      <c r="T96" s="53" t="s">
        <v>101</v>
      </c>
      <c r="U96" s="53"/>
      <c r="V96" s="16">
        <v>1</v>
      </c>
      <c r="W96" s="55">
        <v>0.06</v>
      </c>
      <c r="X96" s="16">
        <v>1</v>
      </c>
      <c r="Y96" s="55">
        <f t="shared" si="2"/>
        <v>0.06</v>
      </c>
      <c r="Z96" s="83"/>
      <c r="AA96" s="83"/>
      <c r="AB96" s="83"/>
      <c r="AC96" s="83"/>
      <c r="AD96" s="83"/>
      <c r="AE96" s="87"/>
      <c r="AF96" s="74"/>
      <c r="AG96" s="74"/>
      <c r="AH96" s="74"/>
      <c r="AI96" s="74"/>
      <c r="AJ96" s="74"/>
      <c r="AK96" s="75"/>
    </row>
    <row r="97" spans="1:37" ht="13.5" customHeight="1" x14ac:dyDescent="0.25">
      <c r="A97" s="108"/>
      <c r="B97" s="79"/>
      <c r="C97" s="111"/>
      <c r="D97" s="73"/>
      <c r="E97" s="73"/>
      <c r="F97" s="12" t="s">
        <v>104</v>
      </c>
      <c r="G97" s="17"/>
      <c r="H97" s="13"/>
      <c r="I97" s="13">
        <v>1</v>
      </c>
      <c r="J97" s="11"/>
      <c r="K97" s="11"/>
      <c r="L97" s="21"/>
      <c r="M97" s="31"/>
      <c r="N97" s="32"/>
      <c r="O97" s="32"/>
      <c r="P97" s="28"/>
      <c r="Q97" s="28"/>
      <c r="R97" s="28"/>
      <c r="S97" s="41"/>
      <c r="T97" s="53" t="s">
        <v>101</v>
      </c>
      <c r="U97" s="53"/>
      <c r="V97" s="16">
        <v>1</v>
      </c>
      <c r="W97" s="55">
        <v>0.06</v>
      </c>
      <c r="X97" s="16">
        <v>1</v>
      </c>
      <c r="Y97" s="55">
        <f t="shared" si="2"/>
        <v>0.06</v>
      </c>
      <c r="Z97" s="83"/>
      <c r="AA97" s="83"/>
      <c r="AB97" s="83"/>
      <c r="AC97" s="83"/>
      <c r="AD97" s="83"/>
      <c r="AE97" s="87"/>
      <c r="AF97" s="74"/>
      <c r="AG97" s="74"/>
      <c r="AH97" s="74"/>
      <c r="AI97" s="74"/>
      <c r="AJ97" s="74"/>
      <c r="AK97" s="75"/>
    </row>
    <row r="98" spans="1:37" ht="13.5" customHeight="1" x14ac:dyDescent="0.25">
      <c r="A98" s="108"/>
      <c r="B98" s="79"/>
      <c r="C98" s="111"/>
      <c r="D98" s="73"/>
      <c r="E98" s="73"/>
      <c r="F98" s="12" t="s">
        <v>105</v>
      </c>
      <c r="G98" s="17"/>
      <c r="H98" s="13"/>
      <c r="I98" s="13">
        <v>1</v>
      </c>
      <c r="J98" s="11"/>
      <c r="K98" s="11"/>
      <c r="L98" s="21"/>
      <c r="M98" s="31"/>
      <c r="N98" s="32"/>
      <c r="O98" s="32"/>
      <c r="P98" s="28"/>
      <c r="Q98" s="28"/>
      <c r="R98" s="28"/>
      <c r="S98" s="41"/>
      <c r="T98" s="53" t="s">
        <v>101</v>
      </c>
      <c r="U98" s="53"/>
      <c r="V98" s="16">
        <v>1</v>
      </c>
      <c r="W98" s="55">
        <v>0.06</v>
      </c>
      <c r="X98" s="16">
        <v>1</v>
      </c>
      <c r="Y98" s="55">
        <f t="shared" si="2"/>
        <v>0.06</v>
      </c>
      <c r="Z98" s="83"/>
      <c r="AA98" s="83"/>
      <c r="AB98" s="83"/>
      <c r="AC98" s="83"/>
      <c r="AD98" s="83"/>
      <c r="AE98" s="87"/>
      <c r="AF98" s="74"/>
      <c r="AG98" s="74"/>
      <c r="AH98" s="74"/>
      <c r="AI98" s="74"/>
      <c r="AJ98" s="74"/>
      <c r="AK98" s="75"/>
    </row>
    <row r="99" spans="1:37" ht="13.5" customHeight="1" x14ac:dyDescent="0.25">
      <c r="A99" s="108"/>
      <c r="B99" s="79"/>
      <c r="C99" s="111"/>
      <c r="D99" s="73"/>
      <c r="E99" s="73"/>
      <c r="F99" s="12" t="s">
        <v>106</v>
      </c>
      <c r="G99" s="17"/>
      <c r="H99" s="13"/>
      <c r="I99" s="13">
        <v>1</v>
      </c>
      <c r="J99" s="11"/>
      <c r="K99" s="11"/>
      <c r="L99" s="21"/>
      <c r="M99" s="31"/>
      <c r="N99" s="32"/>
      <c r="O99" s="32"/>
      <c r="P99" s="28"/>
      <c r="Q99" s="28"/>
      <c r="R99" s="28"/>
      <c r="S99" s="41"/>
      <c r="T99" s="53" t="s">
        <v>101</v>
      </c>
      <c r="U99" s="53"/>
      <c r="V99" s="16">
        <v>1</v>
      </c>
      <c r="W99" s="55">
        <v>0.06</v>
      </c>
      <c r="X99" s="16">
        <v>1</v>
      </c>
      <c r="Y99" s="55">
        <f t="shared" si="2"/>
        <v>0.06</v>
      </c>
      <c r="Z99" s="83"/>
      <c r="AA99" s="83"/>
      <c r="AB99" s="83"/>
      <c r="AC99" s="83"/>
      <c r="AD99" s="83"/>
      <c r="AE99" s="87"/>
      <c r="AF99" s="74"/>
      <c r="AG99" s="74"/>
      <c r="AH99" s="74"/>
      <c r="AI99" s="74"/>
      <c r="AJ99" s="74"/>
      <c r="AK99" s="75"/>
    </row>
    <row r="100" spans="1:37" ht="13.5" customHeight="1" x14ac:dyDescent="0.25">
      <c r="A100" s="108"/>
      <c r="B100" s="79"/>
      <c r="C100" s="111"/>
      <c r="D100" s="73"/>
      <c r="E100" s="73"/>
      <c r="F100" s="12" t="s">
        <v>107</v>
      </c>
      <c r="G100" s="17"/>
      <c r="H100" s="13"/>
      <c r="I100" s="13">
        <v>1</v>
      </c>
      <c r="J100" s="11"/>
      <c r="K100" s="11"/>
      <c r="L100" s="21"/>
      <c r="M100" s="31"/>
      <c r="N100" s="32"/>
      <c r="O100" s="32"/>
      <c r="P100" s="28"/>
      <c r="Q100" s="28"/>
      <c r="R100" s="28"/>
      <c r="S100" s="41"/>
      <c r="T100" s="53" t="s">
        <v>101</v>
      </c>
      <c r="U100" s="53"/>
      <c r="V100" s="16">
        <v>1</v>
      </c>
      <c r="W100" s="55">
        <v>0.06</v>
      </c>
      <c r="X100" s="16">
        <v>1</v>
      </c>
      <c r="Y100" s="55">
        <f t="shared" si="2"/>
        <v>0.06</v>
      </c>
      <c r="Z100" s="83"/>
      <c r="AA100" s="83"/>
      <c r="AB100" s="83"/>
      <c r="AC100" s="83"/>
      <c r="AD100" s="83"/>
      <c r="AE100" s="87"/>
      <c r="AF100" s="74"/>
      <c r="AG100" s="74"/>
      <c r="AH100" s="74"/>
      <c r="AI100" s="74"/>
      <c r="AJ100" s="74"/>
      <c r="AK100" s="75"/>
    </row>
    <row r="101" spans="1:37" ht="13.5" customHeight="1" x14ac:dyDescent="0.25">
      <c r="A101" s="108"/>
      <c r="B101" s="79"/>
      <c r="C101" s="111"/>
      <c r="D101" s="73"/>
      <c r="E101" s="73"/>
      <c r="F101" s="12" t="s">
        <v>108</v>
      </c>
      <c r="G101" s="17"/>
      <c r="H101" s="13"/>
      <c r="I101" s="13">
        <v>1</v>
      </c>
      <c r="J101" s="11"/>
      <c r="K101" s="11"/>
      <c r="L101" s="21"/>
      <c r="M101" s="31"/>
      <c r="N101" s="32"/>
      <c r="O101" s="32"/>
      <c r="P101" s="28"/>
      <c r="Q101" s="28"/>
      <c r="R101" s="28"/>
      <c r="S101" s="41"/>
      <c r="T101" s="53" t="s">
        <v>101</v>
      </c>
      <c r="U101" s="53"/>
      <c r="V101" s="16">
        <v>1</v>
      </c>
      <c r="W101" s="55">
        <v>0.06</v>
      </c>
      <c r="X101" s="13">
        <v>1</v>
      </c>
      <c r="Y101" s="60">
        <f t="shared" si="2"/>
        <v>0.06</v>
      </c>
      <c r="Z101" s="83"/>
      <c r="AA101" s="83"/>
      <c r="AB101" s="83"/>
      <c r="AC101" s="83"/>
      <c r="AD101" s="83"/>
      <c r="AE101" s="87"/>
      <c r="AF101" s="74"/>
      <c r="AG101" s="74"/>
      <c r="AH101" s="74"/>
      <c r="AI101" s="74"/>
      <c r="AJ101" s="74"/>
      <c r="AK101" s="75"/>
    </row>
    <row r="102" spans="1:37" ht="13.5" customHeight="1" x14ac:dyDescent="0.25">
      <c r="A102" s="108"/>
      <c r="B102" s="79"/>
      <c r="C102" s="111"/>
      <c r="D102" s="73"/>
      <c r="E102" s="73"/>
      <c r="F102" s="11" t="s">
        <v>109</v>
      </c>
      <c r="G102" s="11"/>
      <c r="H102" s="11" t="s">
        <v>59</v>
      </c>
      <c r="I102" s="11">
        <v>1</v>
      </c>
      <c r="J102" s="11"/>
      <c r="K102" s="11"/>
      <c r="L102" s="11"/>
      <c r="M102" s="11"/>
      <c r="N102" s="27">
        <v>1.78</v>
      </c>
      <c r="O102" s="27"/>
      <c r="P102" s="28"/>
      <c r="Q102" s="40"/>
      <c r="R102" s="41"/>
      <c r="S102" s="41">
        <f>I102*N102</f>
        <v>1.78</v>
      </c>
      <c r="T102" s="59" t="s">
        <v>110</v>
      </c>
      <c r="U102" s="59"/>
      <c r="V102" s="13">
        <v>5</v>
      </c>
      <c r="W102" s="60"/>
      <c r="X102" s="13"/>
      <c r="Y102" s="60"/>
      <c r="Z102" s="83"/>
      <c r="AA102" s="83"/>
      <c r="AB102" s="83"/>
      <c r="AC102" s="83"/>
      <c r="AD102" s="83"/>
      <c r="AE102" s="87"/>
      <c r="AF102" s="74"/>
      <c r="AG102" s="74"/>
      <c r="AH102" s="74"/>
      <c r="AI102" s="74"/>
      <c r="AJ102" s="74"/>
      <c r="AK102" s="75"/>
    </row>
    <row r="103" spans="1:37" ht="13.5" customHeight="1" x14ac:dyDescent="0.25">
      <c r="A103" s="108"/>
      <c r="B103" s="79"/>
      <c r="C103" s="111"/>
      <c r="D103" s="73"/>
      <c r="E103" s="73"/>
      <c r="F103" s="11" t="s">
        <v>111</v>
      </c>
      <c r="G103" s="11"/>
      <c r="H103" s="11" t="s">
        <v>59</v>
      </c>
      <c r="I103" s="11">
        <v>1</v>
      </c>
      <c r="J103" s="11"/>
      <c r="K103" s="11"/>
      <c r="L103" s="11"/>
      <c r="M103" s="11"/>
      <c r="N103" s="27">
        <v>3</v>
      </c>
      <c r="O103" s="27"/>
      <c r="P103" s="28"/>
      <c r="Q103" s="28"/>
      <c r="R103" s="41"/>
      <c r="S103" s="41">
        <f>I103*N103</f>
        <v>3</v>
      </c>
      <c r="T103" s="59" t="s">
        <v>112</v>
      </c>
      <c r="U103" s="13"/>
      <c r="V103" s="59">
        <v>1</v>
      </c>
      <c r="W103" s="60">
        <v>0.55000000000000004</v>
      </c>
      <c r="X103" s="13">
        <v>1</v>
      </c>
      <c r="Y103" s="60">
        <f t="shared" si="2"/>
        <v>0.55000000000000004</v>
      </c>
      <c r="Z103" s="83"/>
      <c r="AA103" s="83"/>
      <c r="AB103" s="83"/>
      <c r="AC103" s="83"/>
      <c r="AD103" s="83"/>
      <c r="AE103" s="87"/>
      <c r="AF103" s="74"/>
      <c r="AG103" s="74"/>
      <c r="AH103" s="74"/>
      <c r="AI103" s="74"/>
      <c r="AJ103" s="74"/>
      <c r="AK103" s="75"/>
    </row>
    <row r="104" spans="1:37" ht="13.5" customHeight="1" x14ac:dyDescent="0.25">
      <c r="A104" s="108"/>
      <c r="B104" s="79"/>
      <c r="C104" s="111"/>
      <c r="D104" s="73"/>
      <c r="E104" s="73"/>
      <c r="F104" s="11" t="s">
        <v>113</v>
      </c>
      <c r="G104" s="11"/>
      <c r="H104" s="11" t="s">
        <v>59</v>
      </c>
      <c r="I104" s="11">
        <v>1</v>
      </c>
      <c r="J104" s="11"/>
      <c r="K104" s="11"/>
      <c r="L104" s="11"/>
      <c r="M104" s="11"/>
      <c r="N104" s="27">
        <v>0.45</v>
      </c>
      <c r="O104" s="27"/>
      <c r="P104" s="28"/>
      <c r="Q104" s="28"/>
      <c r="R104" s="41"/>
      <c r="S104" s="41">
        <f>I104*N104</f>
        <v>0.45</v>
      </c>
      <c r="T104" s="59" t="s">
        <v>114</v>
      </c>
      <c r="U104" s="13"/>
      <c r="V104" s="59">
        <v>1</v>
      </c>
      <c r="W104" s="60">
        <v>0.52</v>
      </c>
      <c r="X104" s="13">
        <v>1</v>
      </c>
      <c r="Y104" s="60">
        <f t="shared" si="2"/>
        <v>0.52</v>
      </c>
      <c r="Z104" s="83"/>
      <c r="AA104" s="83"/>
      <c r="AB104" s="83"/>
      <c r="AC104" s="83"/>
      <c r="AD104" s="83"/>
      <c r="AE104" s="87"/>
      <c r="AF104" s="74"/>
      <c r="AG104" s="74"/>
      <c r="AH104" s="74"/>
      <c r="AI104" s="74"/>
      <c r="AJ104" s="74"/>
      <c r="AK104" s="75"/>
    </row>
    <row r="105" spans="1:37" ht="13.5" customHeight="1" x14ac:dyDescent="0.25">
      <c r="A105" s="108"/>
      <c r="B105" s="79"/>
      <c r="C105" s="111"/>
      <c r="D105" s="73"/>
      <c r="E105" s="73"/>
      <c r="F105" s="11" t="s">
        <v>115</v>
      </c>
      <c r="G105" s="11"/>
      <c r="H105" s="11" t="s">
        <v>59</v>
      </c>
      <c r="I105" s="11">
        <v>2</v>
      </c>
      <c r="J105" s="11"/>
      <c r="K105" s="11"/>
      <c r="L105" s="11"/>
      <c r="M105" s="11"/>
      <c r="N105" s="27">
        <v>1.83</v>
      </c>
      <c r="O105" s="27"/>
      <c r="P105" s="28"/>
      <c r="Q105" s="28"/>
      <c r="R105" s="41"/>
      <c r="S105" s="41">
        <f>I105*N105</f>
        <v>3.66</v>
      </c>
      <c r="T105" s="59" t="s">
        <v>116</v>
      </c>
      <c r="U105" s="13"/>
      <c r="V105" s="59">
        <v>1</v>
      </c>
      <c r="W105" s="60">
        <v>0.47</v>
      </c>
      <c r="X105" s="13">
        <v>1</v>
      </c>
      <c r="Y105" s="60">
        <f t="shared" si="2"/>
        <v>0.47</v>
      </c>
      <c r="Z105" s="83"/>
      <c r="AA105" s="83"/>
      <c r="AB105" s="83"/>
      <c r="AC105" s="83"/>
      <c r="AD105" s="83"/>
      <c r="AE105" s="87"/>
      <c r="AF105" s="74"/>
      <c r="AG105" s="74"/>
      <c r="AH105" s="74"/>
      <c r="AI105" s="74"/>
      <c r="AJ105" s="74"/>
      <c r="AK105" s="75"/>
    </row>
    <row r="106" spans="1:37" ht="13.5" customHeight="1" x14ac:dyDescent="0.25">
      <c r="A106" s="108"/>
      <c r="B106" s="79"/>
      <c r="C106" s="111"/>
      <c r="D106" s="73"/>
      <c r="E106" s="73"/>
      <c r="F106" s="11" t="s">
        <v>117</v>
      </c>
      <c r="G106" s="11"/>
      <c r="H106" s="11" t="s">
        <v>59</v>
      </c>
      <c r="I106" s="11">
        <v>1</v>
      </c>
      <c r="J106" s="11"/>
      <c r="K106" s="11"/>
      <c r="L106" s="11"/>
      <c r="M106" s="11"/>
      <c r="N106" s="27">
        <v>0.25</v>
      </c>
      <c r="O106" s="27"/>
      <c r="P106" s="28"/>
      <c r="Q106" s="28"/>
      <c r="R106" s="41"/>
      <c r="S106" s="41">
        <f>I106*N106</f>
        <v>0.25</v>
      </c>
      <c r="T106" s="59" t="s">
        <v>118</v>
      </c>
      <c r="U106" s="13"/>
      <c r="V106" s="59">
        <v>1</v>
      </c>
      <c r="W106" s="60">
        <v>0.55000000000000004</v>
      </c>
      <c r="X106" s="13">
        <v>1</v>
      </c>
      <c r="Y106" s="60">
        <f t="shared" si="2"/>
        <v>0.55000000000000004</v>
      </c>
      <c r="Z106" s="83"/>
      <c r="AA106" s="83"/>
      <c r="AB106" s="83"/>
      <c r="AC106" s="83"/>
      <c r="AD106" s="83"/>
      <c r="AE106" s="87"/>
      <c r="AF106" s="74"/>
      <c r="AG106" s="74"/>
      <c r="AH106" s="74"/>
      <c r="AI106" s="74"/>
      <c r="AJ106" s="74"/>
      <c r="AK106" s="75"/>
    </row>
    <row r="107" spans="1:37" ht="13.5" customHeight="1" x14ac:dyDescent="0.25">
      <c r="A107" s="108"/>
      <c r="B107" s="79"/>
      <c r="C107" s="111"/>
      <c r="D107" s="73"/>
      <c r="E107" s="73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59" t="s">
        <v>119</v>
      </c>
      <c r="U107" s="13"/>
      <c r="V107" s="59">
        <v>1</v>
      </c>
      <c r="W107" s="60">
        <v>0.52</v>
      </c>
      <c r="X107" s="13">
        <v>1</v>
      </c>
      <c r="Y107" s="60">
        <f t="shared" si="2"/>
        <v>0.52</v>
      </c>
      <c r="Z107" s="83"/>
      <c r="AA107" s="83"/>
      <c r="AB107" s="83"/>
      <c r="AC107" s="83"/>
      <c r="AD107" s="83"/>
      <c r="AE107" s="87"/>
      <c r="AF107" s="74"/>
      <c r="AG107" s="74"/>
      <c r="AH107" s="74"/>
      <c r="AI107" s="74"/>
      <c r="AJ107" s="74"/>
      <c r="AK107" s="75"/>
    </row>
    <row r="108" spans="1:37" x14ac:dyDescent="0.25">
      <c r="A108" s="108"/>
      <c r="B108" s="79"/>
      <c r="C108" s="79"/>
      <c r="D108" s="73"/>
      <c r="E108" s="73"/>
      <c r="F108" s="11"/>
      <c r="G108" s="11"/>
      <c r="H108" s="11"/>
      <c r="I108" s="11"/>
      <c r="J108" s="11"/>
      <c r="K108" s="11"/>
      <c r="L108" s="11"/>
      <c r="M108" s="11"/>
      <c r="N108" s="27"/>
      <c r="O108" s="27"/>
      <c r="P108" s="28"/>
      <c r="Q108" s="40"/>
      <c r="R108" s="41"/>
      <c r="S108" s="41"/>
      <c r="T108" s="61" t="s">
        <v>120</v>
      </c>
      <c r="U108" s="62"/>
      <c r="V108" s="63">
        <v>2</v>
      </c>
      <c r="W108" s="64">
        <v>0.25</v>
      </c>
      <c r="X108" s="13">
        <v>1</v>
      </c>
      <c r="Y108" s="60">
        <f t="shared" si="2"/>
        <v>0.5</v>
      </c>
      <c r="Z108" s="83"/>
      <c r="AA108" s="83"/>
      <c r="AB108" s="83"/>
      <c r="AC108" s="83"/>
      <c r="AD108" s="83"/>
      <c r="AE108" s="87"/>
      <c r="AF108" s="74"/>
      <c r="AG108" s="74"/>
      <c r="AH108" s="74"/>
      <c r="AI108" s="74"/>
      <c r="AJ108" s="74"/>
      <c r="AK108" s="75"/>
    </row>
    <row r="109" spans="1:37" x14ac:dyDescent="0.25">
      <c r="A109" s="108"/>
      <c r="B109" s="79"/>
      <c r="C109" s="79"/>
      <c r="D109" s="73"/>
      <c r="E109" s="73"/>
      <c r="F109" s="11"/>
      <c r="G109" s="11"/>
      <c r="H109" s="11"/>
      <c r="I109" s="11"/>
      <c r="J109" s="11"/>
      <c r="K109" s="11"/>
      <c r="L109" s="11"/>
      <c r="M109" s="11"/>
      <c r="N109" s="27"/>
      <c r="O109" s="27"/>
      <c r="P109" s="28"/>
      <c r="Q109" s="40"/>
      <c r="R109" s="41"/>
      <c r="S109" s="41"/>
      <c r="T109" s="61" t="s">
        <v>121</v>
      </c>
      <c r="U109" s="62"/>
      <c r="V109" s="63">
        <v>1</v>
      </c>
      <c r="W109" s="64">
        <v>0.12</v>
      </c>
      <c r="X109" s="13">
        <v>1</v>
      </c>
      <c r="Y109" s="60">
        <f t="shared" si="2"/>
        <v>0.12</v>
      </c>
      <c r="Z109" s="83"/>
      <c r="AA109" s="83"/>
      <c r="AB109" s="83"/>
      <c r="AC109" s="83"/>
      <c r="AD109" s="83"/>
      <c r="AE109" s="87"/>
      <c r="AF109" s="74"/>
      <c r="AG109" s="74"/>
      <c r="AH109" s="74"/>
      <c r="AI109" s="74"/>
      <c r="AJ109" s="74"/>
      <c r="AK109" s="75"/>
    </row>
    <row r="110" spans="1:37" x14ac:dyDescent="0.25">
      <c r="A110" s="108"/>
      <c r="B110" s="79"/>
      <c r="C110" s="79"/>
      <c r="D110" s="73"/>
      <c r="E110" s="73"/>
      <c r="F110" s="11"/>
      <c r="G110" s="11"/>
      <c r="H110" s="11"/>
      <c r="I110" s="11"/>
      <c r="J110" s="11"/>
      <c r="K110" s="11"/>
      <c r="L110" s="11"/>
      <c r="M110" s="11"/>
      <c r="N110" s="27"/>
      <c r="O110" s="27"/>
      <c r="P110" s="28"/>
      <c r="Q110" s="40"/>
      <c r="R110" s="41"/>
      <c r="S110" s="41"/>
      <c r="T110" s="65" t="s">
        <v>122</v>
      </c>
      <c r="U110" s="29"/>
      <c r="V110" s="14">
        <v>1</v>
      </c>
      <c r="W110" s="55">
        <v>0.1</v>
      </c>
      <c r="X110" s="16">
        <v>1</v>
      </c>
      <c r="Y110" s="55">
        <f t="shared" si="2"/>
        <v>0.1</v>
      </c>
      <c r="Z110" s="83"/>
      <c r="AA110" s="83"/>
      <c r="AB110" s="83"/>
      <c r="AC110" s="83"/>
      <c r="AD110" s="83"/>
      <c r="AE110" s="87"/>
      <c r="AF110" s="74"/>
      <c r="AG110" s="74"/>
      <c r="AH110" s="74"/>
      <c r="AI110" s="74"/>
      <c r="AJ110" s="74"/>
      <c r="AK110" s="75"/>
    </row>
    <row r="111" spans="1:37" x14ac:dyDescent="0.25">
      <c r="A111" s="108"/>
      <c r="B111" s="79"/>
      <c r="C111" s="79"/>
      <c r="D111" s="73"/>
      <c r="E111" s="73"/>
      <c r="F111" s="11"/>
      <c r="G111" s="11"/>
      <c r="H111" s="11"/>
      <c r="I111" s="11"/>
      <c r="J111" s="11"/>
      <c r="K111" s="11"/>
      <c r="L111" s="11"/>
      <c r="M111" s="11"/>
      <c r="N111" s="27"/>
      <c r="O111" s="27"/>
      <c r="P111" s="28"/>
      <c r="Q111" s="40"/>
      <c r="R111" s="41"/>
      <c r="S111" s="41"/>
      <c r="T111" s="65" t="s">
        <v>73</v>
      </c>
      <c r="U111" s="29"/>
      <c r="V111" s="54">
        <v>1</v>
      </c>
      <c r="W111" s="55">
        <v>0.15</v>
      </c>
      <c r="X111" s="16">
        <v>1</v>
      </c>
      <c r="Y111" s="55">
        <f t="shared" si="2"/>
        <v>0.15</v>
      </c>
      <c r="Z111" s="83"/>
      <c r="AA111" s="83"/>
      <c r="AB111" s="83"/>
      <c r="AC111" s="83"/>
      <c r="AD111" s="83"/>
      <c r="AE111" s="87"/>
      <c r="AF111" s="74"/>
      <c r="AG111" s="74"/>
      <c r="AH111" s="74"/>
      <c r="AI111" s="74"/>
      <c r="AJ111" s="74"/>
      <c r="AK111" s="75"/>
    </row>
    <row r="112" spans="1:37" x14ac:dyDescent="0.25">
      <c r="A112" s="108"/>
      <c r="B112" s="79"/>
      <c r="C112" s="79"/>
      <c r="D112" s="73"/>
      <c r="E112" s="73"/>
      <c r="F112" s="11"/>
      <c r="G112" s="11"/>
      <c r="H112" s="11"/>
      <c r="I112" s="11"/>
      <c r="J112" s="11"/>
      <c r="K112" s="11"/>
      <c r="L112" s="11"/>
      <c r="M112" s="11"/>
      <c r="N112" s="27"/>
      <c r="O112" s="27"/>
      <c r="P112" s="28"/>
      <c r="Q112" s="40"/>
      <c r="R112" s="41"/>
      <c r="S112" s="41"/>
      <c r="T112" s="66" t="s">
        <v>74</v>
      </c>
      <c r="U112" s="29"/>
      <c r="V112" s="54">
        <v>1</v>
      </c>
      <c r="W112" s="55">
        <v>0.1</v>
      </c>
      <c r="X112" s="16">
        <v>1</v>
      </c>
      <c r="Y112" s="55">
        <f t="shared" si="2"/>
        <v>0.1</v>
      </c>
      <c r="Z112" s="83"/>
      <c r="AA112" s="83"/>
      <c r="AB112" s="83"/>
      <c r="AC112" s="83"/>
      <c r="AD112" s="83"/>
      <c r="AE112" s="87"/>
      <c r="AF112" s="74"/>
      <c r="AG112" s="74"/>
      <c r="AH112" s="74"/>
      <c r="AI112" s="74"/>
      <c r="AJ112" s="74"/>
      <c r="AK112" s="75"/>
    </row>
    <row r="113" spans="1:37" x14ac:dyDescent="0.25">
      <c r="A113" s="108"/>
      <c r="B113" s="79"/>
      <c r="C113" s="79"/>
      <c r="D113" s="73"/>
      <c r="E113" s="73"/>
      <c r="F113" s="11"/>
      <c r="G113" s="11"/>
      <c r="H113" s="11"/>
      <c r="I113" s="11"/>
      <c r="J113" s="11"/>
      <c r="K113" s="11"/>
      <c r="L113" s="11"/>
      <c r="M113" s="11"/>
      <c r="N113" s="27"/>
      <c r="O113" s="27"/>
      <c r="P113" s="28"/>
      <c r="Q113" s="40"/>
      <c r="R113" s="41"/>
      <c r="S113" s="41"/>
      <c r="T113" s="65" t="s">
        <v>123</v>
      </c>
      <c r="U113" s="29"/>
      <c r="V113" s="54">
        <v>2</v>
      </c>
      <c r="W113" s="55">
        <v>0.25</v>
      </c>
      <c r="X113" s="16">
        <v>1</v>
      </c>
      <c r="Y113" s="55">
        <f t="shared" si="2"/>
        <v>0.5</v>
      </c>
      <c r="Z113" s="83"/>
      <c r="AA113" s="83"/>
      <c r="AB113" s="83"/>
      <c r="AC113" s="83"/>
      <c r="AD113" s="83"/>
      <c r="AE113" s="87"/>
      <c r="AF113" s="74"/>
      <c r="AG113" s="74"/>
      <c r="AH113" s="74"/>
      <c r="AI113" s="74"/>
      <c r="AJ113" s="74"/>
      <c r="AK113" s="75"/>
    </row>
    <row r="114" spans="1:37" x14ac:dyDescent="0.25">
      <c r="A114" s="108"/>
      <c r="B114" s="79"/>
      <c r="C114" s="79"/>
      <c r="D114" s="73"/>
      <c r="E114" s="73"/>
      <c r="F114" s="11"/>
      <c r="G114" s="11"/>
      <c r="H114" s="11"/>
      <c r="I114" s="11"/>
      <c r="J114" s="11"/>
      <c r="K114" s="11"/>
      <c r="L114" s="11"/>
      <c r="M114" s="11"/>
      <c r="N114" s="27"/>
      <c r="O114" s="27"/>
      <c r="P114" s="28"/>
      <c r="Q114" s="40"/>
      <c r="R114" s="41"/>
      <c r="S114" s="41"/>
      <c r="T114" s="65" t="s">
        <v>124</v>
      </c>
      <c r="U114" s="29"/>
      <c r="V114" s="54">
        <v>1</v>
      </c>
      <c r="W114" s="55">
        <v>0.12</v>
      </c>
      <c r="X114" s="16">
        <v>1</v>
      </c>
      <c r="Y114" s="55">
        <f>W113*V114/X114</f>
        <v>0.25</v>
      </c>
      <c r="Z114" s="83"/>
      <c r="AA114" s="83"/>
      <c r="AB114" s="83"/>
      <c r="AC114" s="83"/>
      <c r="AD114" s="83"/>
      <c r="AE114" s="87"/>
      <c r="AF114" s="74"/>
      <c r="AG114" s="74"/>
      <c r="AH114" s="74"/>
      <c r="AI114" s="74"/>
      <c r="AJ114" s="74"/>
      <c r="AK114" s="75"/>
    </row>
    <row r="115" spans="1:37" x14ac:dyDescent="0.25">
      <c r="A115" s="108"/>
      <c r="B115" s="79"/>
      <c r="C115" s="79"/>
      <c r="D115" s="73"/>
      <c r="E115" s="73"/>
      <c r="F115" s="11"/>
      <c r="G115" s="11"/>
      <c r="H115" s="11"/>
      <c r="I115" s="11"/>
      <c r="J115" s="11"/>
      <c r="K115" s="11"/>
      <c r="L115" s="11"/>
      <c r="M115" s="11"/>
      <c r="N115" s="27"/>
      <c r="O115" s="27"/>
      <c r="P115" s="28"/>
      <c r="Q115" s="40"/>
      <c r="R115" s="41"/>
      <c r="S115" s="41"/>
      <c r="T115" s="65" t="s">
        <v>122</v>
      </c>
      <c r="U115" s="29"/>
      <c r="V115" s="54">
        <v>1</v>
      </c>
      <c r="W115" s="55">
        <v>0.1</v>
      </c>
      <c r="X115" s="16">
        <v>1</v>
      </c>
      <c r="Y115" s="55">
        <f>W114*V115/X115</f>
        <v>0.12</v>
      </c>
      <c r="Z115" s="83"/>
      <c r="AA115" s="83"/>
      <c r="AB115" s="83"/>
      <c r="AC115" s="83"/>
      <c r="AD115" s="83"/>
      <c r="AE115" s="87"/>
      <c r="AF115" s="74"/>
      <c r="AG115" s="74"/>
      <c r="AH115" s="74"/>
      <c r="AI115" s="74"/>
      <c r="AJ115" s="74"/>
      <c r="AK115" s="75"/>
    </row>
    <row r="116" spans="1:37" x14ac:dyDescent="0.25">
      <c r="A116" s="108"/>
      <c r="B116" s="79"/>
      <c r="C116" s="79"/>
      <c r="D116" s="73"/>
      <c r="E116" s="73"/>
      <c r="F116" s="11"/>
      <c r="G116" s="11"/>
      <c r="H116" s="11"/>
      <c r="I116" s="11"/>
      <c r="J116" s="11"/>
      <c r="K116" s="11"/>
      <c r="L116" s="11"/>
      <c r="M116" s="11"/>
      <c r="N116" s="27"/>
      <c r="O116" s="27"/>
      <c r="P116" s="28"/>
      <c r="Q116" s="40"/>
      <c r="R116" s="41"/>
      <c r="S116" s="41"/>
      <c r="T116" s="65" t="s">
        <v>73</v>
      </c>
      <c r="U116" s="29"/>
      <c r="V116" s="54">
        <v>1</v>
      </c>
      <c r="W116" s="55">
        <v>0.15</v>
      </c>
      <c r="X116" s="16">
        <v>1</v>
      </c>
      <c r="Y116" s="55">
        <f>W115*V116/X116</f>
        <v>0.1</v>
      </c>
      <c r="Z116" s="83"/>
      <c r="AA116" s="83"/>
      <c r="AB116" s="83"/>
      <c r="AC116" s="83"/>
      <c r="AD116" s="83"/>
      <c r="AE116" s="87"/>
      <c r="AF116" s="74"/>
      <c r="AG116" s="74"/>
      <c r="AH116" s="74"/>
      <c r="AI116" s="74"/>
      <c r="AJ116" s="74"/>
      <c r="AK116" s="75"/>
    </row>
    <row r="117" spans="1:37" x14ac:dyDescent="0.25">
      <c r="A117" s="108"/>
      <c r="B117" s="79"/>
      <c r="C117" s="79"/>
      <c r="D117" s="73"/>
      <c r="E117" s="73"/>
      <c r="F117" s="11"/>
      <c r="G117" s="11"/>
      <c r="H117" s="11"/>
      <c r="I117" s="11"/>
      <c r="J117" s="11"/>
      <c r="K117" s="11"/>
      <c r="L117" s="11"/>
      <c r="M117" s="11"/>
      <c r="N117" s="27"/>
      <c r="O117" s="27"/>
      <c r="P117" s="28"/>
      <c r="Q117" s="40"/>
      <c r="R117" s="41"/>
      <c r="S117" s="41"/>
      <c r="T117" s="66" t="s">
        <v>74</v>
      </c>
      <c r="U117" s="29"/>
      <c r="V117" s="54">
        <v>1</v>
      </c>
      <c r="W117" s="55">
        <v>0.1</v>
      </c>
      <c r="X117" s="16">
        <v>1</v>
      </c>
      <c r="Y117" s="55">
        <f>W116*V117/X117</f>
        <v>0.15</v>
      </c>
      <c r="Z117" s="83"/>
      <c r="AA117" s="83"/>
      <c r="AB117" s="83"/>
      <c r="AC117" s="83"/>
      <c r="AD117" s="83"/>
      <c r="AE117" s="87"/>
      <c r="AF117" s="74"/>
      <c r="AG117" s="74"/>
      <c r="AH117" s="74"/>
      <c r="AI117" s="74"/>
      <c r="AJ117" s="74"/>
      <c r="AK117" s="75"/>
    </row>
    <row r="118" spans="1:37" x14ac:dyDescent="0.25">
      <c r="A118" s="108"/>
      <c r="B118" s="79"/>
      <c r="C118" s="79"/>
      <c r="D118" s="73"/>
      <c r="E118" s="73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11" t="s">
        <v>76</v>
      </c>
      <c r="U118" s="53"/>
      <c r="V118" s="16">
        <v>4</v>
      </c>
      <c r="W118" s="52">
        <v>0.75</v>
      </c>
      <c r="X118" s="16">
        <v>1</v>
      </c>
      <c r="Y118" s="55">
        <f t="shared" si="2"/>
        <v>3</v>
      </c>
      <c r="Z118" s="83"/>
      <c r="AA118" s="83"/>
      <c r="AB118" s="89"/>
      <c r="AC118" s="83"/>
      <c r="AD118" s="83"/>
      <c r="AE118" s="87"/>
      <c r="AF118" s="74"/>
      <c r="AG118" s="74"/>
      <c r="AH118" s="74"/>
      <c r="AI118" s="74"/>
      <c r="AJ118" s="74"/>
      <c r="AK118" s="75"/>
    </row>
    <row r="119" spans="1:37" x14ac:dyDescent="0.25">
      <c r="A119" s="109"/>
      <c r="B119" s="77"/>
      <c r="C119" s="77"/>
      <c r="D119" s="73"/>
      <c r="E119" s="73"/>
      <c r="F119" s="107" t="s">
        <v>78</v>
      </c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49">
        <f>SUM(S48:S117)</f>
        <v>28.977539999999998</v>
      </c>
      <c r="T119" s="96" t="s">
        <v>79</v>
      </c>
      <c r="U119" s="96"/>
      <c r="V119" s="96"/>
      <c r="W119" s="97"/>
      <c r="X119" s="97"/>
      <c r="Y119" s="57">
        <f>SUM(Y48:Y118)</f>
        <v>10.32</v>
      </c>
      <c r="Z119" s="57">
        <f>(S119+Y119)*Z48</f>
        <v>1.964877</v>
      </c>
      <c r="AA119" s="57">
        <f>(S119+Y119)*AA48</f>
        <v>1.964877</v>
      </c>
      <c r="AB119" s="57">
        <f>(S119+Y119)*AB48</f>
        <v>1.1789261999999998</v>
      </c>
      <c r="AC119" s="57">
        <f>(S119+Y119)*AC48</f>
        <v>1.1789261999999998</v>
      </c>
      <c r="AD119" s="57">
        <f>(S119+Y119)*AD48</f>
        <v>1.964877</v>
      </c>
      <c r="AE119" s="87"/>
      <c r="AF119" s="74"/>
      <c r="AG119" s="74"/>
      <c r="AH119" s="74"/>
      <c r="AI119" s="74"/>
      <c r="AJ119" s="74"/>
      <c r="AK119" s="75"/>
    </row>
    <row r="120" spans="1:37" ht="13.5" customHeight="1" x14ac:dyDescent="0.25">
      <c r="A120" s="78">
        <v>3</v>
      </c>
      <c r="B120" s="76" t="s">
        <v>37</v>
      </c>
      <c r="C120" s="110">
        <v>44424</v>
      </c>
      <c r="D120" s="73" t="s">
        <v>125</v>
      </c>
      <c r="E120" s="73" t="s">
        <v>126</v>
      </c>
      <c r="F120" s="12" t="s">
        <v>82</v>
      </c>
      <c r="G120" s="17" t="s">
        <v>127</v>
      </c>
      <c r="H120" s="13" t="s">
        <v>42</v>
      </c>
      <c r="I120" s="13">
        <v>1</v>
      </c>
      <c r="J120" s="11"/>
      <c r="K120" s="11"/>
      <c r="L120" s="21"/>
      <c r="M120" s="31" t="s">
        <v>43</v>
      </c>
      <c r="N120" s="23">
        <v>5.6</v>
      </c>
      <c r="O120" s="32">
        <v>3.4</v>
      </c>
      <c r="P120" s="28">
        <v>1.19</v>
      </c>
      <c r="Q120" s="28">
        <f>P120*0.67</f>
        <v>0.79730000000000001</v>
      </c>
      <c r="R120" s="28">
        <f>P120-Q120</f>
        <v>0.39269999999999994</v>
      </c>
      <c r="S120" s="41">
        <f>N120*P120-O120*R120</f>
        <v>5.3288200000000003</v>
      </c>
      <c r="T120" s="53" t="s">
        <v>44</v>
      </c>
      <c r="U120" s="53"/>
      <c r="V120" s="16">
        <v>14</v>
      </c>
      <c r="W120" s="55"/>
      <c r="X120" s="16"/>
      <c r="Y120" s="55"/>
      <c r="Z120" s="82">
        <v>0.05</v>
      </c>
      <c r="AA120" s="82">
        <v>0.05</v>
      </c>
      <c r="AB120" s="82">
        <v>0.03</v>
      </c>
      <c r="AC120" s="82">
        <v>0.03</v>
      </c>
      <c r="AD120" s="82">
        <v>0.05</v>
      </c>
      <c r="AE120" s="87">
        <f>S144+Y144+Z144+AA144+AD144+AC144+AB144</f>
        <v>27.435322199999998</v>
      </c>
      <c r="AF120" s="74"/>
      <c r="AG120" s="74"/>
      <c r="AH120" s="74"/>
      <c r="AI120" s="74">
        <v>28.02</v>
      </c>
      <c r="AJ120" s="74"/>
      <c r="AK120" s="75">
        <v>23.639568965517199</v>
      </c>
    </row>
    <row r="121" spans="1:37" ht="13.5" customHeight="1" x14ac:dyDescent="0.25">
      <c r="A121" s="108"/>
      <c r="B121" s="79"/>
      <c r="C121" s="111"/>
      <c r="D121" s="73"/>
      <c r="E121" s="73"/>
      <c r="F121" s="93" t="s">
        <v>45</v>
      </c>
      <c r="G121" s="93"/>
      <c r="H121" s="93"/>
      <c r="I121" s="93">
        <v>1</v>
      </c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53" t="s">
        <v>46</v>
      </c>
      <c r="U121" s="53"/>
      <c r="V121" s="16">
        <v>1</v>
      </c>
      <c r="W121" s="55">
        <v>0.04</v>
      </c>
      <c r="X121" s="16">
        <v>1</v>
      </c>
      <c r="Y121" s="55">
        <f t="shared" si="2"/>
        <v>0.04</v>
      </c>
      <c r="Z121" s="83"/>
      <c r="AA121" s="83"/>
      <c r="AB121" s="83"/>
      <c r="AC121" s="83"/>
      <c r="AD121" s="83"/>
      <c r="AE121" s="87"/>
      <c r="AF121" s="74"/>
      <c r="AG121" s="74"/>
      <c r="AH121" s="74"/>
      <c r="AI121" s="74"/>
      <c r="AJ121" s="74"/>
      <c r="AK121" s="75"/>
    </row>
    <row r="122" spans="1:37" ht="13.5" customHeight="1" x14ac:dyDescent="0.25">
      <c r="A122" s="108"/>
      <c r="B122" s="79"/>
      <c r="C122" s="111"/>
      <c r="D122" s="73"/>
      <c r="E122" s="73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53" t="s">
        <v>47</v>
      </c>
      <c r="U122" s="53"/>
      <c r="V122" s="16">
        <v>1</v>
      </c>
      <c r="W122" s="55">
        <v>0.06</v>
      </c>
      <c r="X122" s="16">
        <v>1</v>
      </c>
      <c r="Y122" s="55">
        <f t="shared" si="2"/>
        <v>0.06</v>
      </c>
      <c r="Z122" s="83"/>
      <c r="AA122" s="83"/>
      <c r="AB122" s="83"/>
      <c r="AC122" s="83"/>
      <c r="AD122" s="83"/>
      <c r="AE122" s="87"/>
      <c r="AF122" s="74"/>
      <c r="AG122" s="74"/>
      <c r="AH122" s="74"/>
      <c r="AI122" s="74"/>
      <c r="AJ122" s="74"/>
      <c r="AK122" s="75"/>
    </row>
    <row r="123" spans="1:37" ht="13.5" customHeight="1" x14ac:dyDescent="0.25">
      <c r="A123" s="108"/>
      <c r="B123" s="79"/>
      <c r="C123" s="111"/>
      <c r="D123" s="73"/>
      <c r="E123" s="73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53" t="s">
        <v>49</v>
      </c>
      <c r="U123" s="53"/>
      <c r="V123" s="16">
        <v>1</v>
      </c>
      <c r="W123" s="55">
        <v>0.05</v>
      </c>
      <c r="X123" s="16">
        <v>1</v>
      </c>
      <c r="Y123" s="55">
        <f t="shared" si="2"/>
        <v>0.05</v>
      </c>
      <c r="Z123" s="83"/>
      <c r="AA123" s="83"/>
      <c r="AB123" s="83"/>
      <c r="AC123" s="83"/>
      <c r="AD123" s="83"/>
      <c r="AE123" s="87"/>
      <c r="AF123" s="74"/>
      <c r="AG123" s="74"/>
      <c r="AH123" s="74"/>
      <c r="AI123" s="74"/>
      <c r="AJ123" s="74"/>
      <c r="AK123" s="75"/>
    </row>
    <row r="124" spans="1:37" ht="13.5" customHeight="1" x14ac:dyDescent="0.25">
      <c r="A124" s="108"/>
      <c r="B124" s="79"/>
      <c r="C124" s="111"/>
      <c r="D124" s="73"/>
      <c r="E124" s="73"/>
      <c r="F124" s="93" t="s">
        <v>50</v>
      </c>
      <c r="G124" s="93"/>
      <c r="H124" s="93"/>
      <c r="I124" s="93">
        <v>1</v>
      </c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53" t="s">
        <v>46</v>
      </c>
      <c r="U124" s="53"/>
      <c r="V124" s="16">
        <v>1</v>
      </c>
      <c r="W124" s="55">
        <v>0.04</v>
      </c>
      <c r="X124" s="16">
        <v>1</v>
      </c>
      <c r="Y124" s="55">
        <f t="shared" si="2"/>
        <v>0.04</v>
      </c>
      <c r="Z124" s="83"/>
      <c r="AA124" s="83"/>
      <c r="AB124" s="83"/>
      <c r="AC124" s="83"/>
      <c r="AD124" s="83"/>
      <c r="AE124" s="87"/>
      <c r="AF124" s="74"/>
      <c r="AG124" s="74"/>
      <c r="AH124" s="74"/>
      <c r="AI124" s="74"/>
      <c r="AJ124" s="74"/>
      <c r="AK124" s="75"/>
    </row>
    <row r="125" spans="1:37" ht="13.5" customHeight="1" x14ac:dyDescent="0.25">
      <c r="A125" s="108"/>
      <c r="B125" s="79"/>
      <c r="C125" s="111"/>
      <c r="D125" s="73"/>
      <c r="E125" s="73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53" t="s">
        <v>47</v>
      </c>
      <c r="U125" s="53"/>
      <c r="V125" s="16">
        <v>1</v>
      </c>
      <c r="W125" s="55">
        <v>0.06</v>
      </c>
      <c r="X125" s="16">
        <v>1</v>
      </c>
      <c r="Y125" s="55">
        <f t="shared" si="2"/>
        <v>0.06</v>
      </c>
      <c r="Z125" s="83"/>
      <c r="AA125" s="83"/>
      <c r="AB125" s="83"/>
      <c r="AC125" s="83"/>
      <c r="AD125" s="83"/>
      <c r="AE125" s="87"/>
      <c r="AF125" s="74"/>
      <c r="AG125" s="74"/>
      <c r="AH125" s="74"/>
      <c r="AI125" s="74"/>
      <c r="AJ125" s="74"/>
      <c r="AK125" s="75"/>
    </row>
    <row r="126" spans="1:37" ht="13.5" customHeight="1" x14ac:dyDescent="0.25">
      <c r="A126" s="108"/>
      <c r="B126" s="79"/>
      <c r="C126" s="111"/>
      <c r="D126" s="73"/>
      <c r="E126" s="73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53" t="s">
        <v>48</v>
      </c>
      <c r="U126" s="53"/>
      <c r="V126" s="16">
        <v>1</v>
      </c>
      <c r="W126" s="55">
        <v>0.06</v>
      </c>
      <c r="X126" s="16">
        <v>1</v>
      </c>
      <c r="Y126" s="55">
        <f t="shared" si="2"/>
        <v>0.06</v>
      </c>
      <c r="Z126" s="83"/>
      <c r="AA126" s="83"/>
      <c r="AB126" s="83"/>
      <c r="AC126" s="83"/>
      <c r="AD126" s="83"/>
      <c r="AE126" s="87"/>
      <c r="AF126" s="74"/>
      <c r="AG126" s="74"/>
      <c r="AH126" s="74"/>
      <c r="AI126" s="74"/>
      <c r="AJ126" s="74"/>
      <c r="AK126" s="75"/>
    </row>
    <row r="127" spans="1:37" ht="13.5" customHeight="1" x14ac:dyDescent="0.25">
      <c r="A127" s="108"/>
      <c r="B127" s="79"/>
      <c r="C127" s="111"/>
      <c r="D127" s="73"/>
      <c r="E127" s="73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53" t="s">
        <v>49</v>
      </c>
      <c r="U127" s="53"/>
      <c r="V127" s="16">
        <v>1</v>
      </c>
      <c r="W127" s="55">
        <v>0.05</v>
      </c>
      <c r="X127" s="16">
        <v>1</v>
      </c>
      <c r="Y127" s="55">
        <f t="shared" si="2"/>
        <v>0.05</v>
      </c>
      <c r="Z127" s="83"/>
      <c r="AA127" s="83"/>
      <c r="AB127" s="83"/>
      <c r="AC127" s="83"/>
      <c r="AD127" s="83"/>
      <c r="AE127" s="87"/>
      <c r="AF127" s="74"/>
      <c r="AG127" s="74"/>
      <c r="AH127" s="74"/>
      <c r="AI127" s="74"/>
      <c r="AJ127" s="74"/>
      <c r="AK127" s="75"/>
    </row>
    <row r="128" spans="1:37" ht="13.5" customHeight="1" x14ac:dyDescent="0.25">
      <c r="A128" s="108"/>
      <c r="B128" s="79"/>
      <c r="C128" s="111"/>
      <c r="D128" s="73"/>
      <c r="E128" s="73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53" t="s">
        <v>128</v>
      </c>
      <c r="U128" s="53"/>
      <c r="V128" s="16">
        <v>1</v>
      </c>
      <c r="W128" s="55">
        <v>0.04</v>
      </c>
      <c r="X128" s="16">
        <v>1</v>
      </c>
      <c r="Y128" s="55">
        <f t="shared" si="2"/>
        <v>0.04</v>
      </c>
      <c r="Z128" s="83"/>
      <c r="AA128" s="83"/>
      <c r="AB128" s="83"/>
      <c r="AC128" s="83"/>
      <c r="AD128" s="83"/>
      <c r="AE128" s="87"/>
      <c r="AF128" s="74"/>
      <c r="AG128" s="74"/>
      <c r="AH128" s="74"/>
      <c r="AI128" s="74"/>
      <c r="AJ128" s="74"/>
      <c r="AK128" s="75"/>
    </row>
    <row r="129" spans="1:38" ht="13.5" customHeight="1" x14ac:dyDescent="0.25">
      <c r="A129" s="108"/>
      <c r="B129" s="79"/>
      <c r="C129" s="111"/>
      <c r="D129" s="73"/>
      <c r="E129" s="73"/>
      <c r="F129" s="93" t="s">
        <v>129</v>
      </c>
      <c r="G129" s="93"/>
      <c r="H129" s="93"/>
      <c r="I129" s="93">
        <v>1</v>
      </c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53" t="s">
        <v>46</v>
      </c>
      <c r="U129" s="53"/>
      <c r="V129" s="16">
        <v>1</v>
      </c>
      <c r="W129" s="54">
        <v>0.04</v>
      </c>
      <c r="X129" s="16">
        <v>1</v>
      </c>
      <c r="Y129" s="55">
        <f t="shared" si="2"/>
        <v>0.04</v>
      </c>
      <c r="Z129" s="83"/>
      <c r="AA129" s="83"/>
      <c r="AB129" s="83"/>
      <c r="AC129" s="83"/>
      <c r="AD129" s="83"/>
      <c r="AE129" s="87"/>
      <c r="AF129" s="74"/>
      <c r="AG129" s="74"/>
      <c r="AH129" s="74"/>
      <c r="AI129" s="74"/>
      <c r="AJ129" s="74"/>
      <c r="AK129" s="75"/>
    </row>
    <row r="130" spans="1:38" ht="13.5" customHeight="1" x14ac:dyDescent="0.25">
      <c r="A130" s="108"/>
      <c r="B130" s="79"/>
      <c r="C130" s="111"/>
      <c r="D130" s="73"/>
      <c r="E130" s="73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53" t="s">
        <v>47</v>
      </c>
      <c r="U130" s="53"/>
      <c r="V130" s="16">
        <v>1</v>
      </c>
      <c r="W130" s="54">
        <v>0.06</v>
      </c>
      <c r="X130" s="16">
        <v>1</v>
      </c>
      <c r="Y130" s="55">
        <f t="shared" si="2"/>
        <v>0.06</v>
      </c>
      <c r="Z130" s="83"/>
      <c r="AA130" s="83"/>
      <c r="AB130" s="83"/>
      <c r="AC130" s="83"/>
      <c r="AD130" s="83"/>
      <c r="AE130" s="87"/>
      <c r="AF130" s="74"/>
      <c r="AG130" s="74"/>
      <c r="AH130" s="74"/>
      <c r="AI130" s="74"/>
      <c r="AJ130" s="74"/>
      <c r="AK130" s="75"/>
    </row>
    <row r="131" spans="1:38" ht="13.5" customHeight="1" x14ac:dyDescent="0.25">
      <c r="A131" s="108"/>
      <c r="B131" s="79"/>
      <c r="C131" s="111"/>
      <c r="D131" s="73"/>
      <c r="E131" s="73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53" t="s">
        <v>49</v>
      </c>
      <c r="U131" s="53"/>
      <c r="V131" s="16">
        <v>1</v>
      </c>
      <c r="W131" s="54">
        <v>0.05</v>
      </c>
      <c r="X131" s="16">
        <v>1</v>
      </c>
      <c r="Y131" s="55">
        <f t="shared" si="2"/>
        <v>0.05</v>
      </c>
      <c r="Z131" s="83"/>
      <c r="AA131" s="83"/>
      <c r="AB131" s="83"/>
      <c r="AC131" s="83"/>
      <c r="AD131" s="83"/>
      <c r="AE131" s="87"/>
      <c r="AF131" s="74"/>
      <c r="AG131" s="74"/>
      <c r="AH131" s="74"/>
      <c r="AI131" s="74"/>
      <c r="AJ131" s="74"/>
      <c r="AK131" s="75"/>
    </row>
    <row r="132" spans="1:38" ht="13.5" customHeight="1" x14ac:dyDescent="0.25">
      <c r="A132" s="108"/>
      <c r="B132" s="79"/>
      <c r="C132" s="111"/>
      <c r="D132" s="73"/>
      <c r="E132" s="73"/>
      <c r="F132" s="93" t="s">
        <v>56</v>
      </c>
      <c r="G132" s="93"/>
      <c r="H132" s="93"/>
      <c r="I132" s="93">
        <v>1</v>
      </c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53" t="s">
        <v>46</v>
      </c>
      <c r="U132" s="53"/>
      <c r="V132" s="16">
        <v>1</v>
      </c>
      <c r="W132" s="54">
        <v>0.04</v>
      </c>
      <c r="X132" s="16">
        <v>1</v>
      </c>
      <c r="Y132" s="55">
        <f t="shared" si="2"/>
        <v>0.04</v>
      </c>
      <c r="Z132" s="83"/>
      <c r="AA132" s="83"/>
      <c r="AB132" s="83"/>
      <c r="AC132" s="83"/>
      <c r="AD132" s="83"/>
      <c r="AE132" s="87"/>
      <c r="AF132" s="74"/>
      <c r="AG132" s="74"/>
      <c r="AH132" s="74"/>
      <c r="AI132" s="74"/>
      <c r="AJ132" s="74"/>
      <c r="AK132" s="75"/>
      <c r="AL132" s="67">
        <f>(AE120-AK120)/AK120</f>
        <v>0.16056778531028318</v>
      </c>
    </row>
    <row r="133" spans="1:38" ht="13.5" customHeight="1" x14ac:dyDescent="0.25">
      <c r="A133" s="108"/>
      <c r="B133" s="79"/>
      <c r="C133" s="111"/>
      <c r="D133" s="73"/>
      <c r="E133" s="73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53" t="s">
        <v>47</v>
      </c>
      <c r="U133" s="53"/>
      <c r="V133" s="16">
        <v>1</v>
      </c>
      <c r="W133" s="54">
        <v>0.05</v>
      </c>
      <c r="X133" s="16">
        <v>1</v>
      </c>
      <c r="Y133" s="55">
        <f t="shared" si="2"/>
        <v>0.05</v>
      </c>
      <c r="Z133" s="83"/>
      <c r="AA133" s="83"/>
      <c r="AB133" s="83"/>
      <c r="AC133" s="83"/>
      <c r="AD133" s="83"/>
      <c r="AE133" s="87"/>
      <c r="AF133" s="74"/>
      <c r="AG133" s="74"/>
      <c r="AH133" s="74"/>
      <c r="AI133" s="74"/>
      <c r="AJ133" s="74"/>
      <c r="AK133" s="75"/>
    </row>
    <row r="134" spans="1:38" ht="13.5" customHeight="1" x14ac:dyDescent="0.25">
      <c r="A134" s="108"/>
      <c r="B134" s="79"/>
      <c r="C134" s="111"/>
      <c r="D134" s="73"/>
      <c r="E134" s="73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53" t="s">
        <v>49</v>
      </c>
      <c r="U134" s="53"/>
      <c r="V134" s="16">
        <v>1</v>
      </c>
      <c r="W134" s="54">
        <v>0.04</v>
      </c>
      <c r="X134" s="16">
        <v>1</v>
      </c>
      <c r="Y134" s="55">
        <f t="shared" si="2"/>
        <v>0.04</v>
      </c>
      <c r="Z134" s="83"/>
      <c r="AA134" s="83"/>
      <c r="AB134" s="83"/>
      <c r="AC134" s="83"/>
      <c r="AD134" s="83"/>
      <c r="AE134" s="87"/>
      <c r="AF134" s="74"/>
      <c r="AG134" s="74"/>
      <c r="AH134" s="74"/>
      <c r="AI134" s="74"/>
      <c r="AJ134" s="74"/>
      <c r="AK134" s="75"/>
    </row>
    <row r="135" spans="1:38" ht="13.5" customHeight="1" x14ac:dyDescent="0.25">
      <c r="A135" s="108"/>
      <c r="B135" s="79"/>
      <c r="C135" s="111"/>
      <c r="D135" s="73"/>
      <c r="E135" s="73"/>
      <c r="F135" s="12" t="s">
        <v>130</v>
      </c>
      <c r="G135" s="11"/>
      <c r="H135" s="11" t="s">
        <v>59</v>
      </c>
      <c r="I135" s="13">
        <v>1</v>
      </c>
      <c r="J135" s="11"/>
      <c r="K135" s="11"/>
      <c r="L135" s="11"/>
      <c r="M135" s="31" t="s">
        <v>43</v>
      </c>
      <c r="N135" s="68">
        <v>0.9</v>
      </c>
      <c r="O135" s="32"/>
      <c r="P135" s="28"/>
      <c r="Q135" s="28"/>
      <c r="R135" s="28"/>
      <c r="S135" s="41">
        <f>N135*I135</f>
        <v>0.9</v>
      </c>
      <c r="T135" s="53" t="s">
        <v>131</v>
      </c>
      <c r="U135" s="16"/>
      <c r="V135" s="53">
        <v>1</v>
      </c>
      <c r="W135" s="55">
        <v>0.35</v>
      </c>
      <c r="X135" s="16">
        <v>1</v>
      </c>
      <c r="Y135" s="55">
        <f t="shared" si="2"/>
        <v>0.35</v>
      </c>
      <c r="Z135" s="83"/>
      <c r="AA135" s="83"/>
      <c r="AB135" s="83"/>
      <c r="AC135" s="83"/>
      <c r="AD135" s="83"/>
      <c r="AE135" s="87"/>
      <c r="AF135" s="74"/>
      <c r="AG135" s="74"/>
      <c r="AH135" s="74"/>
      <c r="AI135" s="74"/>
      <c r="AJ135" s="74"/>
      <c r="AK135" s="75"/>
    </row>
    <row r="136" spans="1:38" ht="13.5" customHeight="1" x14ac:dyDescent="0.25">
      <c r="A136" s="108"/>
      <c r="B136" s="79"/>
      <c r="C136" s="111"/>
      <c r="D136" s="73"/>
      <c r="E136" s="73"/>
      <c r="F136" s="11" t="s">
        <v>132</v>
      </c>
      <c r="G136" s="11"/>
      <c r="H136" s="11" t="s">
        <v>59</v>
      </c>
      <c r="I136" s="11">
        <v>1</v>
      </c>
      <c r="J136" s="11"/>
      <c r="K136" s="11"/>
      <c r="L136" s="11"/>
      <c r="M136" s="31" t="s">
        <v>43</v>
      </c>
      <c r="N136" s="32">
        <v>2.4500000000000002</v>
      </c>
      <c r="O136" s="32"/>
      <c r="P136" s="28"/>
      <c r="Q136" s="28"/>
      <c r="R136" s="28"/>
      <c r="S136" s="41">
        <f>N136*I136</f>
        <v>2.4500000000000002</v>
      </c>
      <c r="T136" s="53" t="s">
        <v>133</v>
      </c>
      <c r="U136" s="16"/>
      <c r="V136" s="53">
        <v>1</v>
      </c>
      <c r="W136" s="55">
        <v>0.15</v>
      </c>
      <c r="X136" s="16">
        <v>1</v>
      </c>
      <c r="Y136" s="55">
        <f t="shared" si="2"/>
        <v>0.15</v>
      </c>
      <c r="Z136" s="83"/>
      <c r="AA136" s="83"/>
      <c r="AB136" s="83"/>
      <c r="AC136" s="83"/>
      <c r="AD136" s="83"/>
      <c r="AE136" s="87"/>
      <c r="AF136" s="74"/>
      <c r="AG136" s="74"/>
      <c r="AH136" s="74"/>
      <c r="AI136" s="74"/>
      <c r="AJ136" s="74"/>
      <c r="AK136" s="75"/>
    </row>
    <row r="137" spans="1:38" ht="13.5" customHeight="1" x14ac:dyDescent="0.25">
      <c r="A137" s="108"/>
      <c r="B137" s="79"/>
      <c r="C137" s="111"/>
      <c r="D137" s="73"/>
      <c r="E137" s="73"/>
      <c r="F137" s="11" t="s">
        <v>134</v>
      </c>
      <c r="G137" s="11"/>
      <c r="H137" s="11" t="s">
        <v>59</v>
      </c>
      <c r="I137" s="11">
        <v>1</v>
      </c>
      <c r="J137" s="11"/>
      <c r="K137" s="11"/>
      <c r="L137" s="11"/>
      <c r="M137" s="31" t="s">
        <v>43</v>
      </c>
      <c r="N137" s="32">
        <v>11</v>
      </c>
      <c r="O137" s="32"/>
      <c r="P137" s="28"/>
      <c r="Q137" s="28"/>
      <c r="R137" s="28"/>
      <c r="S137" s="41">
        <f>N137*I137</f>
        <v>11</v>
      </c>
      <c r="T137" s="53" t="s">
        <v>135</v>
      </c>
      <c r="U137" s="16"/>
      <c r="V137" s="53">
        <v>1</v>
      </c>
      <c r="W137" s="55">
        <v>0.15</v>
      </c>
      <c r="X137" s="16">
        <v>1</v>
      </c>
      <c r="Y137" s="55">
        <f t="shared" si="2"/>
        <v>0.15</v>
      </c>
      <c r="Z137" s="83"/>
      <c r="AA137" s="83"/>
      <c r="AB137" s="83"/>
      <c r="AC137" s="83"/>
      <c r="AD137" s="83"/>
      <c r="AE137" s="87"/>
      <c r="AF137" s="74"/>
      <c r="AG137" s="74"/>
      <c r="AH137" s="74"/>
      <c r="AI137" s="74"/>
      <c r="AJ137" s="74"/>
      <c r="AK137" s="75"/>
    </row>
    <row r="138" spans="1:38" ht="13.5" customHeight="1" x14ac:dyDescent="0.25">
      <c r="A138" s="108"/>
      <c r="B138" s="79"/>
      <c r="C138" s="111"/>
      <c r="D138" s="73"/>
      <c r="E138" s="73"/>
      <c r="F138" s="11"/>
      <c r="G138" s="11"/>
      <c r="H138" s="11"/>
      <c r="I138" s="11"/>
      <c r="J138" s="11"/>
      <c r="K138" s="11"/>
      <c r="L138" s="11"/>
      <c r="M138" s="11"/>
      <c r="N138" s="27"/>
      <c r="O138" s="27"/>
      <c r="P138" s="28"/>
      <c r="Q138" s="28"/>
      <c r="R138" s="41"/>
      <c r="S138" s="41"/>
      <c r="T138" s="53" t="s">
        <v>136</v>
      </c>
      <c r="U138" s="16"/>
      <c r="V138" s="53">
        <v>1</v>
      </c>
      <c r="W138" s="55">
        <v>0.13</v>
      </c>
      <c r="X138" s="16">
        <v>1</v>
      </c>
      <c r="Y138" s="55">
        <f t="shared" si="2"/>
        <v>0.13</v>
      </c>
      <c r="Z138" s="83"/>
      <c r="AA138" s="83"/>
      <c r="AB138" s="83"/>
      <c r="AC138" s="83"/>
      <c r="AD138" s="83"/>
      <c r="AE138" s="87"/>
      <c r="AF138" s="74"/>
      <c r="AG138" s="74"/>
      <c r="AH138" s="74"/>
      <c r="AI138" s="74"/>
      <c r="AJ138" s="74"/>
      <c r="AK138" s="75"/>
    </row>
    <row r="139" spans="1:38" x14ac:dyDescent="0.25">
      <c r="A139" s="108"/>
      <c r="B139" s="79"/>
      <c r="C139" s="79"/>
      <c r="D139" s="73"/>
      <c r="E139" s="73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14" t="s">
        <v>137</v>
      </c>
      <c r="U139" s="29"/>
      <c r="V139" s="14">
        <v>2</v>
      </c>
      <c r="W139" s="14">
        <v>0.12</v>
      </c>
      <c r="X139" s="16">
        <v>1</v>
      </c>
      <c r="Y139" s="55">
        <f t="shared" si="2"/>
        <v>0.24</v>
      </c>
      <c r="Z139" s="83"/>
      <c r="AA139" s="83"/>
      <c r="AB139" s="83"/>
      <c r="AC139" s="83"/>
      <c r="AD139" s="83"/>
      <c r="AE139" s="87"/>
      <c r="AF139" s="74"/>
      <c r="AG139" s="74"/>
      <c r="AH139" s="74"/>
      <c r="AI139" s="74"/>
      <c r="AJ139" s="74"/>
      <c r="AK139" s="75"/>
    </row>
    <row r="140" spans="1:38" x14ac:dyDescent="0.25">
      <c r="A140" s="108"/>
      <c r="B140" s="79"/>
      <c r="C140" s="79"/>
      <c r="D140" s="73"/>
      <c r="E140" s="73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14" t="s">
        <v>73</v>
      </c>
      <c r="U140" s="29"/>
      <c r="V140" s="14">
        <v>2</v>
      </c>
      <c r="W140" s="14">
        <v>0.15</v>
      </c>
      <c r="X140" s="16">
        <v>1</v>
      </c>
      <c r="Y140" s="55">
        <f t="shared" si="2"/>
        <v>0.3</v>
      </c>
      <c r="Z140" s="83"/>
      <c r="AA140" s="83"/>
      <c r="AB140" s="83"/>
      <c r="AC140" s="83"/>
      <c r="AD140" s="83"/>
      <c r="AE140" s="87"/>
      <c r="AF140" s="74"/>
      <c r="AG140" s="74"/>
      <c r="AH140" s="74"/>
      <c r="AI140" s="74"/>
      <c r="AJ140" s="74"/>
      <c r="AK140" s="75"/>
    </row>
    <row r="141" spans="1:38" x14ac:dyDescent="0.25">
      <c r="A141" s="108"/>
      <c r="B141" s="79"/>
      <c r="C141" s="79"/>
      <c r="D141" s="73"/>
      <c r="E141" s="73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14" t="s">
        <v>138</v>
      </c>
      <c r="U141" s="29"/>
      <c r="V141" s="14">
        <v>1</v>
      </c>
      <c r="W141" s="14">
        <v>7.4999999999999997E-2</v>
      </c>
      <c r="X141" s="16">
        <v>1</v>
      </c>
      <c r="Y141" s="55">
        <f t="shared" si="2"/>
        <v>7.4999999999999997E-2</v>
      </c>
      <c r="Z141" s="83"/>
      <c r="AA141" s="83"/>
      <c r="AB141" s="83"/>
      <c r="AC141" s="83"/>
      <c r="AD141" s="83"/>
      <c r="AE141" s="87"/>
      <c r="AF141" s="74"/>
      <c r="AG141" s="74"/>
      <c r="AH141" s="74"/>
      <c r="AI141" s="74"/>
      <c r="AJ141" s="74"/>
      <c r="AK141" s="75"/>
    </row>
    <row r="142" spans="1:38" x14ac:dyDescent="0.25">
      <c r="A142" s="108"/>
      <c r="B142" s="79"/>
      <c r="C142" s="79"/>
      <c r="D142" s="73"/>
      <c r="E142" s="73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54" t="s">
        <v>74</v>
      </c>
      <c r="U142" s="29"/>
      <c r="V142" s="54">
        <v>1</v>
      </c>
      <c r="W142" s="54">
        <v>0.12</v>
      </c>
      <c r="X142" s="16">
        <v>1</v>
      </c>
      <c r="Y142" s="55">
        <f t="shared" si="2"/>
        <v>0.12</v>
      </c>
      <c r="Z142" s="83"/>
      <c r="AA142" s="83"/>
      <c r="AB142" s="83"/>
      <c r="AC142" s="83"/>
      <c r="AD142" s="83"/>
      <c r="AE142" s="87"/>
      <c r="AF142" s="74"/>
      <c r="AG142" s="74"/>
      <c r="AH142" s="74"/>
      <c r="AI142" s="74"/>
      <c r="AJ142" s="74"/>
      <c r="AK142" s="75"/>
    </row>
    <row r="143" spans="1:38" x14ac:dyDescent="0.25">
      <c r="A143" s="108"/>
      <c r="B143" s="79"/>
      <c r="C143" s="79"/>
      <c r="D143" s="73"/>
      <c r="E143" s="73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11" t="s">
        <v>76</v>
      </c>
      <c r="U143" s="53"/>
      <c r="V143" s="16">
        <v>1</v>
      </c>
      <c r="W143" s="55">
        <v>0.8</v>
      </c>
      <c r="X143" s="16">
        <v>1</v>
      </c>
      <c r="Y143" s="55">
        <f t="shared" si="2"/>
        <v>0.8</v>
      </c>
      <c r="Z143" s="83"/>
      <c r="AA143" s="83"/>
      <c r="AB143" s="89"/>
      <c r="AC143" s="89"/>
      <c r="AD143" s="83"/>
      <c r="AE143" s="87"/>
      <c r="AF143" s="74"/>
      <c r="AG143" s="74"/>
      <c r="AH143" s="74"/>
      <c r="AI143" s="74"/>
      <c r="AJ143" s="74"/>
      <c r="AK143" s="75"/>
    </row>
    <row r="144" spans="1:38" x14ac:dyDescent="0.25">
      <c r="A144" s="109"/>
      <c r="B144" s="77"/>
      <c r="C144" s="77"/>
      <c r="D144" s="73"/>
      <c r="E144" s="73"/>
      <c r="F144" s="107" t="s">
        <v>78</v>
      </c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49">
        <f>SUM(S120:S143)</f>
        <v>19.678820000000002</v>
      </c>
      <c r="T144" s="96" t="s">
        <v>79</v>
      </c>
      <c r="U144" s="96"/>
      <c r="V144" s="96"/>
      <c r="W144" s="97"/>
      <c r="X144" s="97"/>
      <c r="Y144" s="57">
        <f>SUM(Y120:Y143)</f>
        <v>2.9950000000000001</v>
      </c>
      <c r="Z144" s="57">
        <f>(S144+Y144)*Z120</f>
        <v>1.1336910000000002</v>
      </c>
      <c r="AA144" s="57">
        <f>(S144+Y144)*AA120</f>
        <v>1.1336910000000002</v>
      </c>
      <c r="AB144" s="57">
        <f>(S144+Y144)*AB120</f>
        <v>0.6802146</v>
      </c>
      <c r="AC144" s="57">
        <f>(S144+Y144)*AC120</f>
        <v>0.6802146</v>
      </c>
      <c r="AD144" s="57">
        <f>(S144+Y144)*AD120</f>
        <v>1.1336910000000002</v>
      </c>
      <c r="AE144" s="87"/>
      <c r="AF144" s="74"/>
      <c r="AG144" s="74"/>
      <c r="AH144" s="74"/>
      <c r="AI144" s="74"/>
      <c r="AJ144" s="74"/>
      <c r="AK144" s="75"/>
    </row>
    <row r="145" spans="1:38" ht="13.5" customHeight="1" x14ac:dyDescent="0.25">
      <c r="A145" s="78">
        <v>4</v>
      </c>
      <c r="B145" s="76" t="s">
        <v>37</v>
      </c>
      <c r="C145" s="110">
        <v>44424</v>
      </c>
      <c r="D145" s="73" t="s">
        <v>139</v>
      </c>
      <c r="E145" s="73" t="s">
        <v>140</v>
      </c>
      <c r="F145" s="12" t="s">
        <v>141</v>
      </c>
      <c r="G145" s="12" t="s">
        <v>142</v>
      </c>
      <c r="H145" s="13" t="s">
        <v>42</v>
      </c>
      <c r="I145" s="13">
        <v>1</v>
      </c>
      <c r="J145" s="11"/>
      <c r="K145" s="11"/>
      <c r="L145" s="21"/>
      <c r="M145" s="31" t="s">
        <v>43</v>
      </c>
      <c r="N145" s="23">
        <v>5.92</v>
      </c>
      <c r="O145" s="32">
        <v>3.4</v>
      </c>
      <c r="P145" s="69">
        <v>2.21</v>
      </c>
      <c r="Q145" s="28">
        <f>P145*0.59</f>
        <v>1.3038999999999998</v>
      </c>
      <c r="R145" s="28">
        <f>P145-Q145</f>
        <v>0.90610000000000013</v>
      </c>
      <c r="S145" s="41">
        <f>N145*P145-O145*R145</f>
        <v>10.002459999999999</v>
      </c>
      <c r="T145" s="59" t="s">
        <v>44</v>
      </c>
      <c r="U145" s="59"/>
      <c r="V145" s="13">
        <v>5</v>
      </c>
      <c r="W145" s="60"/>
      <c r="X145" s="13"/>
      <c r="Y145" s="60"/>
      <c r="Z145" s="84">
        <v>0.05</v>
      </c>
      <c r="AA145" s="84">
        <v>0.05</v>
      </c>
      <c r="AB145" s="82">
        <v>0.03</v>
      </c>
      <c r="AC145" s="82">
        <v>0.03</v>
      </c>
      <c r="AD145" s="84">
        <v>0.05</v>
      </c>
      <c r="AE145" s="87">
        <f>S154+Y154+Z154+AA154+AD154+AC154+AB154</f>
        <v>17.160776599999998</v>
      </c>
      <c r="AF145" s="74"/>
      <c r="AG145" s="74"/>
      <c r="AH145" s="74"/>
      <c r="AI145" s="74">
        <v>19.91</v>
      </c>
      <c r="AJ145" s="74"/>
      <c r="AK145" s="75">
        <v>15.2691379310345</v>
      </c>
    </row>
    <row r="146" spans="1:38" ht="13.5" customHeight="1" x14ac:dyDescent="0.25">
      <c r="A146" s="108"/>
      <c r="B146" s="79"/>
      <c r="C146" s="111"/>
      <c r="D146" s="73"/>
      <c r="E146" s="73"/>
      <c r="F146" s="12"/>
      <c r="G146" s="12"/>
      <c r="H146" s="13"/>
      <c r="I146" s="13"/>
      <c r="J146" s="11"/>
      <c r="K146" s="11"/>
      <c r="L146" s="21"/>
      <c r="M146" s="31"/>
      <c r="N146" s="32"/>
      <c r="O146" s="32"/>
      <c r="P146" s="28"/>
      <c r="Q146" s="28"/>
      <c r="R146" s="28"/>
      <c r="S146" s="41"/>
      <c r="T146" s="53" t="s">
        <v>47</v>
      </c>
      <c r="U146" s="53"/>
      <c r="V146" s="16">
        <v>1</v>
      </c>
      <c r="W146" s="54">
        <v>0.1</v>
      </c>
      <c r="X146" s="16">
        <v>1</v>
      </c>
      <c r="Y146" s="55">
        <f t="shared" si="2"/>
        <v>0.1</v>
      </c>
      <c r="Z146" s="84"/>
      <c r="AA146" s="84"/>
      <c r="AB146" s="83"/>
      <c r="AC146" s="83"/>
      <c r="AD146" s="84"/>
      <c r="AE146" s="87"/>
      <c r="AF146" s="74"/>
      <c r="AG146" s="74"/>
      <c r="AH146" s="74"/>
      <c r="AI146" s="74"/>
      <c r="AJ146" s="74"/>
      <c r="AK146" s="75"/>
    </row>
    <row r="147" spans="1:38" ht="13.5" customHeight="1" x14ac:dyDescent="0.25">
      <c r="A147" s="108"/>
      <c r="B147" s="79"/>
      <c r="C147" s="111"/>
      <c r="D147" s="73"/>
      <c r="E147" s="73"/>
      <c r="F147" s="12"/>
      <c r="G147" s="12"/>
      <c r="H147" s="13"/>
      <c r="I147" s="13"/>
      <c r="J147" s="11"/>
      <c r="K147" s="11"/>
      <c r="L147" s="21"/>
      <c r="M147" s="31"/>
      <c r="N147" s="32"/>
      <c r="O147" s="32"/>
      <c r="P147" s="28"/>
      <c r="Q147" s="28"/>
      <c r="R147" s="28"/>
      <c r="S147" s="41"/>
      <c r="T147" s="53" t="s">
        <v>143</v>
      </c>
      <c r="U147" s="53"/>
      <c r="V147" s="16">
        <v>1</v>
      </c>
      <c r="W147" s="54">
        <v>0.1</v>
      </c>
      <c r="X147" s="16">
        <v>1</v>
      </c>
      <c r="Y147" s="55">
        <f t="shared" si="2"/>
        <v>0.1</v>
      </c>
      <c r="Z147" s="84"/>
      <c r="AA147" s="84"/>
      <c r="AB147" s="83"/>
      <c r="AC147" s="83"/>
      <c r="AD147" s="84"/>
      <c r="AE147" s="87"/>
      <c r="AF147" s="74"/>
      <c r="AG147" s="74"/>
      <c r="AH147" s="74"/>
      <c r="AI147" s="74"/>
      <c r="AJ147" s="74"/>
      <c r="AK147" s="75"/>
    </row>
    <row r="148" spans="1:38" ht="13.5" customHeight="1" x14ac:dyDescent="0.25">
      <c r="A148" s="108"/>
      <c r="B148" s="79"/>
      <c r="C148" s="111"/>
      <c r="D148" s="73"/>
      <c r="E148" s="73"/>
      <c r="F148" s="12"/>
      <c r="G148" s="12"/>
      <c r="H148" s="13"/>
      <c r="I148" s="13"/>
      <c r="J148" s="11"/>
      <c r="K148" s="11"/>
      <c r="L148" s="21"/>
      <c r="M148" s="31"/>
      <c r="N148" s="32"/>
      <c r="O148" s="32"/>
      <c r="P148" s="28"/>
      <c r="Q148" s="28"/>
      <c r="R148" s="28"/>
      <c r="S148" s="41"/>
      <c r="T148" s="53" t="s">
        <v>48</v>
      </c>
      <c r="U148" s="53"/>
      <c r="V148" s="16">
        <v>1</v>
      </c>
      <c r="W148" s="54">
        <v>0.1</v>
      </c>
      <c r="X148" s="16">
        <v>1</v>
      </c>
      <c r="Y148" s="55">
        <f t="shared" si="2"/>
        <v>0.1</v>
      </c>
      <c r="Z148" s="84"/>
      <c r="AA148" s="84"/>
      <c r="AB148" s="83"/>
      <c r="AC148" s="83"/>
      <c r="AD148" s="84"/>
      <c r="AE148" s="87"/>
      <c r="AF148" s="74"/>
      <c r="AG148" s="74"/>
      <c r="AH148" s="74"/>
      <c r="AI148" s="74"/>
      <c r="AJ148" s="74"/>
      <c r="AK148" s="75"/>
    </row>
    <row r="149" spans="1:38" ht="13.5" customHeight="1" x14ac:dyDescent="0.25">
      <c r="A149" s="108"/>
      <c r="B149" s="79"/>
      <c r="C149" s="111"/>
      <c r="D149" s="73"/>
      <c r="E149" s="73"/>
      <c r="F149" s="12"/>
      <c r="G149" s="12"/>
      <c r="H149" s="13"/>
      <c r="I149" s="13"/>
      <c r="J149" s="11"/>
      <c r="K149" s="11"/>
      <c r="L149" s="21"/>
      <c r="M149" s="31"/>
      <c r="N149" s="32"/>
      <c r="O149" s="32"/>
      <c r="P149" s="28"/>
      <c r="Q149" s="28"/>
      <c r="R149" s="28"/>
      <c r="S149" s="41"/>
      <c r="T149" s="53" t="s">
        <v>144</v>
      </c>
      <c r="U149" s="53"/>
      <c r="V149" s="16">
        <v>1</v>
      </c>
      <c r="W149" s="54">
        <v>0.15</v>
      </c>
      <c r="X149" s="16">
        <v>1</v>
      </c>
      <c r="Y149" s="55">
        <f t="shared" si="2"/>
        <v>0.15</v>
      </c>
      <c r="Z149" s="84"/>
      <c r="AA149" s="84"/>
      <c r="AB149" s="83"/>
      <c r="AC149" s="83"/>
      <c r="AD149" s="84"/>
      <c r="AE149" s="87"/>
      <c r="AF149" s="74"/>
      <c r="AG149" s="74"/>
      <c r="AH149" s="74"/>
      <c r="AI149" s="74"/>
      <c r="AJ149" s="74"/>
      <c r="AK149" s="75"/>
      <c r="AL149" s="72">
        <f>(AE145-AK145)/AK145</f>
        <v>0.12388640914172015</v>
      </c>
    </row>
    <row r="150" spans="1:38" ht="13.5" customHeight="1" x14ac:dyDescent="0.25">
      <c r="A150" s="108"/>
      <c r="B150" s="79"/>
      <c r="C150" s="111"/>
      <c r="D150" s="73"/>
      <c r="E150" s="73"/>
      <c r="F150" s="12"/>
      <c r="G150" s="12"/>
      <c r="H150" s="13"/>
      <c r="I150" s="13"/>
      <c r="J150" s="11"/>
      <c r="K150" s="11"/>
      <c r="L150" s="21"/>
      <c r="M150" s="31"/>
      <c r="N150" s="32"/>
      <c r="O150" s="32"/>
      <c r="P150" s="28"/>
      <c r="Q150" s="28"/>
      <c r="R150" s="28"/>
      <c r="S150" s="41"/>
      <c r="T150" s="53" t="s">
        <v>145</v>
      </c>
      <c r="U150" s="53"/>
      <c r="V150" s="16">
        <v>1</v>
      </c>
      <c r="W150" s="54">
        <v>0.08</v>
      </c>
      <c r="X150" s="16">
        <v>1</v>
      </c>
      <c r="Y150" s="55">
        <f t="shared" si="2"/>
        <v>0.08</v>
      </c>
      <c r="Z150" s="84"/>
      <c r="AA150" s="84"/>
      <c r="AB150" s="83"/>
      <c r="AC150" s="83"/>
      <c r="AD150" s="84"/>
      <c r="AE150" s="87"/>
      <c r="AF150" s="74"/>
      <c r="AG150" s="74"/>
      <c r="AH150" s="74"/>
      <c r="AI150" s="74"/>
      <c r="AJ150" s="74"/>
      <c r="AK150" s="75"/>
    </row>
    <row r="151" spans="1:38" ht="14.4" x14ac:dyDescent="0.25">
      <c r="A151" s="108"/>
      <c r="B151" s="79"/>
      <c r="C151" s="79"/>
      <c r="D151" s="73"/>
      <c r="E151" s="73"/>
      <c r="F151" s="12" t="s">
        <v>146</v>
      </c>
      <c r="G151" s="13"/>
      <c r="H151" s="11" t="s">
        <v>59</v>
      </c>
      <c r="I151" s="13">
        <v>3</v>
      </c>
      <c r="J151" s="11"/>
      <c r="K151" s="11"/>
      <c r="L151" s="11"/>
      <c r="M151" s="31" t="s">
        <v>43</v>
      </c>
      <c r="N151" s="32">
        <v>0.8</v>
      </c>
      <c r="O151" s="32"/>
      <c r="P151" s="28"/>
      <c r="Q151" s="28"/>
      <c r="R151" s="28"/>
      <c r="S151" s="41">
        <f>I151*N151</f>
        <v>2.4000000000000004</v>
      </c>
      <c r="T151" s="53" t="s">
        <v>147</v>
      </c>
      <c r="U151" s="53"/>
      <c r="V151" s="16">
        <v>6</v>
      </c>
      <c r="W151" s="55">
        <v>0.08</v>
      </c>
      <c r="X151" s="16">
        <v>1</v>
      </c>
      <c r="Y151" s="55">
        <f t="shared" si="2"/>
        <v>0.48</v>
      </c>
      <c r="Z151" s="84"/>
      <c r="AA151" s="84"/>
      <c r="AB151" s="83"/>
      <c r="AC151" s="83"/>
      <c r="AD151" s="84"/>
      <c r="AE151" s="87"/>
      <c r="AF151" s="74"/>
      <c r="AG151" s="74"/>
      <c r="AH151" s="74"/>
      <c r="AI151" s="74"/>
      <c r="AJ151" s="74"/>
      <c r="AK151" s="75"/>
    </row>
    <row r="152" spans="1:38" x14ac:dyDescent="0.25">
      <c r="A152" s="108"/>
      <c r="B152" s="79"/>
      <c r="C152" s="79"/>
      <c r="D152" s="73"/>
      <c r="E152" s="73"/>
      <c r="F152" s="16"/>
      <c r="G152" s="16"/>
      <c r="H152" s="16"/>
      <c r="I152" s="16"/>
      <c r="J152" s="29"/>
      <c r="K152" s="29"/>
      <c r="L152" s="29"/>
      <c r="M152" s="29"/>
      <c r="N152" s="16"/>
      <c r="O152" s="29"/>
      <c r="P152" s="29"/>
      <c r="Q152" s="29"/>
      <c r="R152" s="41"/>
      <c r="S152" s="41"/>
      <c r="T152" s="53" t="s">
        <v>148</v>
      </c>
      <c r="U152" s="53"/>
      <c r="V152" s="16">
        <v>3</v>
      </c>
      <c r="W152" s="55">
        <v>0.15</v>
      </c>
      <c r="X152" s="16">
        <v>1</v>
      </c>
      <c r="Y152" s="55">
        <f t="shared" si="2"/>
        <v>0.44999999999999996</v>
      </c>
      <c r="Z152" s="84"/>
      <c r="AA152" s="84"/>
      <c r="AB152" s="83"/>
      <c r="AC152" s="83"/>
      <c r="AD152" s="84"/>
      <c r="AE152" s="87"/>
      <c r="AF152" s="74"/>
      <c r="AG152" s="74"/>
      <c r="AH152" s="74"/>
      <c r="AI152" s="74"/>
      <c r="AJ152" s="74"/>
      <c r="AK152" s="75"/>
    </row>
    <row r="153" spans="1:38" ht="14.4" x14ac:dyDescent="0.25">
      <c r="A153" s="108"/>
      <c r="B153" s="79"/>
      <c r="C153" s="79"/>
      <c r="D153" s="73"/>
      <c r="E153" s="73"/>
      <c r="F153" s="12"/>
      <c r="G153" s="11"/>
      <c r="H153" s="11"/>
      <c r="I153" s="13"/>
      <c r="J153" s="11"/>
      <c r="K153" s="11"/>
      <c r="L153" s="11"/>
      <c r="M153" s="11"/>
      <c r="N153" s="30"/>
      <c r="O153" s="27"/>
      <c r="P153" s="28"/>
      <c r="Q153" s="28"/>
      <c r="R153" s="41"/>
      <c r="S153" s="41"/>
      <c r="T153" s="12" t="s">
        <v>75</v>
      </c>
      <c r="U153" s="11"/>
      <c r="V153" s="16">
        <v>2</v>
      </c>
      <c r="W153" s="11">
        <v>0.16</v>
      </c>
      <c r="X153" s="16">
        <v>1</v>
      </c>
      <c r="Y153" s="55">
        <f t="shared" si="2"/>
        <v>0.32</v>
      </c>
      <c r="Z153" s="84"/>
      <c r="AA153" s="84"/>
      <c r="AB153" s="89"/>
      <c r="AC153" s="89"/>
      <c r="AD153" s="84"/>
      <c r="AE153" s="87"/>
      <c r="AF153" s="74"/>
      <c r="AG153" s="74"/>
      <c r="AH153" s="74"/>
      <c r="AI153" s="74"/>
      <c r="AJ153" s="74"/>
      <c r="AK153" s="75"/>
    </row>
    <row r="154" spans="1:38" x14ac:dyDescent="0.25">
      <c r="A154" s="109"/>
      <c r="B154" s="77"/>
      <c r="C154" s="77"/>
      <c r="D154" s="73"/>
      <c r="E154" s="73"/>
      <c r="F154" s="107" t="s">
        <v>78</v>
      </c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49">
        <f>SUM(S145:S153)</f>
        <v>12.40246</v>
      </c>
      <c r="T154" s="96" t="s">
        <v>79</v>
      </c>
      <c r="U154" s="96"/>
      <c r="V154" s="96"/>
      <c r="W154" s="97"/>
      <c r="X154" s="97"/>
      <c r="Y154" s="57">
        <f>SUM(Y145:Y153)</f>
        <v>1.78</v>
      </c>
      <c r="Z154" s="57">
        <f>(S154+Y154)*Z145</f>
        <v>0.70912299999999995</v>
      </c>
      <c r="AA154" s="57">
        <f>(S154+Y154)*AA145</f>
        <v>0.70912299999999995</v>
      </c>
      <c r="AB154" s="57">
        <f>(S154+Y154)*AB145</f>
        <v>0.42547379999999996</v>
      </c>
      <c r="AC154" s="57">
        <f>(S154+Y154)*AC145</f>
        <v>0.42547379999999996</v>
      </c>
      <c r="AD154" s="57">
        <f>(S154+Y154)*AD145</f>
        <v>0.70912299999999995</v>
      </c>
      <c r="AE154" s="87"/>
      <c r="AF154" s="74"/>
      <c r="AG154" s="74"/>
      <c r="AH154" s="74"/>
      <c r="AI154" s="74"/>
      <c r="AJ154" s="74"/>
      <c r="AK154" s="75"/>
    </row>
    <row r="155" spans="1:38" ht="13.5" customHeight="1" x14ac:dyDescent="0.25">
      <c r="A155" s="78">
        <v>5</v>
      </c>
      <c r="B155" s="76" t="s">
        <v>37</v>
      </c>
      <c r="C155" s="110">
        <v>44424</v>
      </c>
      <c r="D155" s="73" t="s">
        <v>149</v>
      </c>
      <c r="E155" s="73" t="s">
        <v>150</v>
      </c>
      <c r="F155" s="12" t="s">
        <v>82</v>
      </c>
      <c r="G155" s="13" t="s">
        <v>127</v>
      </c>
      <c r="H155" s="13" t="s">
        <v>42</v>
      </c>
      <c r="I155" s="13">
        <v>1</v>
      </c>
      <c r="J155" s="11"/>
      <c r="K155" s="11"/>
      <c r="L155" s="21"/>
      <c r="M155" s="31" t="s">
        <v>43</v>
      </c>
      <c r="N155" s="23">
        <v>5.6</v>
      </c>
      <c r="O155" s="32">
        <v>3.4</v>
      </c>
      <c r="P155" s="28">
        <v>1.3</v>
      </c>
      <c r="Q155" s="28">
        <v>1.04</v>
      </c>
      <c r="R155" s="28">
        <f>P155-Q155</f>
        <v>0.26</v>
      </c>
      <c r="S155" s="41">
        <f>N155*P155-O155*R155</f>
        <v>6.395999999999999</v>
      </c>
      <c r="T155" s="70" t="s">
        <v>44</v>
      </c>
      <c r="U155" s="59"/>
      <c r="V155" s="13">
        <v>21</v>
      </c>
      <c r="W155" s="60"/>
      <c r="X155" s="13">
        <v>1</v>
      </c>
      <c r="Y155" s="60">
        <f>W155*V155/X155</f>
        <v>0</v>
      </c>
      <c r="Z155" s="84">
        <v>0.05</v>
      </c>
      <c r="AA155" s="84">
        <v>0.05</v>
      </c>
      <c r="AB155" s="82">
        <v>0.03</v>
      </c>
      <c r="AC155" s="82">
        <v>0.03</v>
      </c>
      <c r="AD155" s="84">
        <v>0.05</v>
      </c>
      <c r="AE155" s="87">
        <f>S185+Y185+Z185+AA185+AD185+AC185</f>
        <v>17.990280000000002</v>
      </c>
      <c r="AF155" s="74"/>
      <c r="AG155" s="74"/>
      <c r="AH155" s="74"/>
      <c r="AI155" s="74">
        <v>18.32</v>
      </c>
      <c r="AJ155" s="74"/>
      <c r="AK155" s="74">
        <v>16.260000000000002</v>
      </c>
    </row>
    <row r="156" spans="1:38" ht="13.5" customHeight="1" x14ac:dyDescent="0.25">
      <c r="A156" s="108"/>
      <c r="B156" s="79"/>
      <c r="C156" s="111"/>
      <c r="D156" s="73"/>
      <c r="E156" s="73"/>
      <c r="F156" s="93" t="s">
        <v>45</v>
      </c>
      <c r="G156" s="90"/>
      <c r="H156" s="90"/>
      <c r="I156" s="90">
        <v>1</v>
      </c>
      <c r="J156" s="90"/>
      <c r="K156" s="90"/>
      <c r="L156" s="90">
        <v>2.5</v>
      </c>
      <c r="M156" s="90"/>
      <c r="N156" s="90"/>
      <c r="O156" s="90"/>
      <c r="P156" s="90"/>
      <c r="Q156" s="90"/>
      <c r="R156" s="90"/>
      <c r="S156" s="90"/>
      <c r="T156" s="54" t="s">
        <v>46</v>
      </c>
      <c r="U156" s="53"/>
      <c r="V156" s="16">
        <v>1</v>
      </c>
      <c r="W156" s="123">
        <v>0.04</v>
      </c>
      <c r="X156" s="16">
        <v>1</v>
      </c>
      <c r="Y156" s="55">
        <f>W156*V156/X156</f>
        <v>0.04</v>
      </c>
      <c r="Z156" s="84"/>
      <c r="AA156" s="84"/>
      <c r="AB156" s="83"/>
      <c r="AC156" s="83"/>
      <c r="AD156" s="84"/>
      <c r="AE156" s="87"/>
      <c r="AF156" s="74"/>
      <c r="AG156" s="74"/>
      <c r="AH156" s="74"/>
      <c r="AI156" s="74"/>
      <c r="AJ156" s="74"/>
      <c r="AK156" s="74"/>
    </row>
    <row r="157" spans="1:38" ht="13.5" customHeight="1" x14ac:dyDescent="0.25">
      <c r="A157" s="108"/>
      <c r="B157" s="79"/>
      <c r="C157" s="111"/>
      <c r="D157" s="73"/>
      <c r="E157" s="73"/>
      <c r="F157" s="94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54" t="s">
        <v>47</v>
      </c>
      <c r="U157" s="53"/>
      <c r="V157" s="16">
        <v>1</v>
      </c>
      <c r="W157" s="123">
        <v>0.06</v>
      </c>
      <c r="X157" s="16">
        <v>1</v>
      </c>
      <c r="Y157" s="55">
        <f t="shared" ref="Y157:Y184" si="3">W157*V157/X157</f>
        <v>0.06</v>
      </c>
      <c r="Z157" s="84"/>
      <c r="AA157" s="84"/>
      <c r="AB157" s="83"/>
      <c r="AC157" s="83"/>
      <c r="AD157" s="84"/>
      <c r="AE157" s="87"/>
      <c r="AF157" s="74"/>
      <c r="AG157" s="74"/>
      <c r="AH157" s="74"/>
      <c r="AI157" s="74"/>
      <c r="AJ157" s="74"/>
      <c r="AK157" s="74"/>
    </row>
    <row r="158" spans="1:38" ht="13.5" customHeight="1" x14ac:dyDescent="0.25">
      <c r="A158" s="108"/>
      <c r="B158" s="79"/>
      <c r="C158" s="111"/>
      <c r="D158" s="73"/>
      <c r="E158" s="73"/>
      <c r="F158" s="94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54" t="s">
        <v>48</v>
      </c>
      <c r="U158" s="53"/>
      <c r="V158" s="16">
        <v>1</v>
      </c>
      <c r="W158" s="123">
        <v>0.06</v>
      </c>
      <c r="X158" s="16">
        <v>1</v>
      </c>
      <c r="Y158" s="55">
        <f t="shared" si="3"/>
        <v>0.06</v>
      </c>
      <c r="Z158" s="84"/>
      <c r="AA158" s="84"/>
      <c r="AB158" s="83"/>
      <c r="AC158" s="83"/>
      <c r="AD158" s="84"/>
      <c r="AE158" s="87"/>
      <c r="AF158" s="74"/>
      <c r="AG158" s="74"/>
      <c r="AH158" s="74"/>
      <c r="AI158" s="74"/>
      <c r="AJ158" s="74"/>
      <c r="AK158" s="74"/>
    </row>
    <row r="159" spans="1:38" ht="13.5" customHeight="1" x14ac:dyDescent="0.25">
      <c r="A159" s="108"/>
      <c r="B159" s="79"/>
      <c r="C159" s="111"/>
      <c r="D159" s="73"/>
      <c r="E159" s="73"/>
      <c r="F159" s="95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54" t="s">
        <v>49</v>
      </c>
      <c r="U159" s="53"/>
      <c r="V159" s="16">
        <v>1</v>
      </c>
      <c r="W159" s="123">
        <v>0.05</v>
      </c>
      <c r="X159" s="16">
        <v>1</v>
      </c>
      <c r="Y159" s="55">
        <f t="shared" si="3"/>
        <v>0.05</v>
      </c>
      <c r="Z159" s="84"/>
      <c r="AA159" s="84"/>
      <c r="AB159" s="83"/>
      <c r="AC159" s="83"/>
      <c r="AD159" s="84"/>
      <c r="AE159" s="87"/>
      <c r="AF159" s="74"/>
      <c r="AG159" s="74"/>
      <c r="AH159" s="74"/>
      <c r="AI159" s="74"/>
      <c r="AJ159" s="74"/>
      <c r="AK159" s="74"/>
    </row>
    <row r="160" spans="1:38" ht="13.5" customHeight="1" x14ac:dyDescent="0.25">
      <c r="A160" s="108"/>
      <c r="B160" s="79"/>
      <c r="C160" s="111"/>
      <c r="D160" s="73"/>
      <c r="E160" s="73"/>
      <c r="F160" s="93" t="s">
        <v>50</v>
      </c>
      <c r="G160" s="90"/>
      <c r="H160" s="90"/>
      <c r="I160" s="90">
        <v>1</v>
      </c>
      <c r="J160" s="90"/>
      <c r="K160" s="90"/>
      <c r="L160" s="90">
        <v>2</v>
      </c>
      <c r="M160" s="90"/>
      <c r="N160" s="90"/>
      <c r="O160" s="90"/>
      <c r="P160" s="90"/>
      <c r="Q160" s="90"/>
      <c r="R160" s="90"/>
      <c r="S160" s="90"/>
      <c r="T160" s="54" t="s">
        <v>46</v>
      </c>
      <c r="U160" s="53"/>
      <c r="V160" s="16">
        <v>1</v>
      </c>
      <c r="W160" s="54">
        <v>0.04</v>
      </c>
      <c r="X160" s="16">
        <v>1</v>
      </c>
      <c r="Y160" s="55">
        <f t="shared" si="3"/>
        <v>0.04</v>
      </c>
      <c r="Z160" s="84"/>
      <c r="AA160" s="84"/>
      <c r="AB160" s="83"/>
      <c r="AC160" s="83"/>
      <c r="AD160" s="84"/>
      <c r="AE160" s="87"/>
      <c r="AF160" s="74"/>
      <c r="AG160" s="74"/>
      <c r="AH160" s="74"/>
      <c r="AI160" s="74"/>
      <c r="AJ160" s="74"/>
      <c r="AK160" s="74"/>
    </row>
    <row r="161" spans="1:38" ht="13.5" customHeight="1" x14ac:dyDescent="0.25">
      <c r="A161" s="108"/>
      <c r="B161" s="79"/>
      <c r="C161" s="111"/>
      <c r="D161" s="73"/>
      <c r="E161" s="73"/>
      <c r="F161" s="94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54" t="s">
        <v>47</v>
      </c>
      <c r="U161" s="53"/>
      <c r="V161" s="16">
        <v>1</v>
      </c>
      <c r="W161" s="54">
        <v>0.06</v>
      </c>
      <c r="X161" s="16">
        <v>1</v>
      </c>
      <c r="Y161" s="55">
        <f t="shared" si="3"/>
        <v>0.06</v>
      </c>
      <c r="Z161" s="84"/>
      <c r="AA161" s="84"/>
      <c r="AB161" s="83"/>
      <c r="AC161" s="83"/>
      <c r="AD161" s="84"/>
      <c r="AE161" s="87"/>
      <c r="AF161" s="74"/>
      <c r="AG161" s="74"/>
      <c r="AH161" s="74"/>
      <c r="AI161" s="74"/>
      <c r="AJ161" s="74"/>
      <c r="AK161" s="74"/>
    </row>
    <row r="162" spans="1:38" ht="13.5" customHeight="1" x14ac:dyDescent="0.25">
      <c r="A162" s="108"/>
      <c r="B162" s="79"/>
      <c r="C162" s="111"/>
      <c r="D162" s="73"/>
      <c r="E162" s="73"/>
      <c r="F162" s="95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54" t="s">
        <v>49</v>
      </c>
      <c r="U162" s="53"/>
      <c r="V162" s="16">
        <v>1</v>
      </c>
      <c r="W162" s="54">
        <v>0.05</v>
      </c>
      <c r="X162" s="16">
        <v>1</v>
      </c>
      <c r="Y162" s="55">
        <f t="shared" si="3"/>
        <v>0.05</v>
      </c>
      <c r="Z162" s="84"/>
      <c r="AA162" s="84"/>
      <c r="AB162" s="83"/>
      <c r="AC162" s="83"/>
      <c r="AD162" s="84"/>
      <c r="AE162" s="87"/>
      <c r="AF162" s="74"/>
      <c r="AG162" s="74"/>
      <c r="AH162" s="74"/>
      <c r="AI162" s="74"/>
      <c r="AJ162" s="74"/>
      <c r="AK162" s="74"/>
    </row>
    <row r="163" spans="1:38" ht="13.5" customHeight="1" x14ac:dyDescent="0.25">
      <c r="A163" s="108"/>
      <c r="B163" s="79"/>
      <c r="C163" s="111"/>
      <c r="D163" s="73"/>
      <c r="E163" s="73"/>
      <c r="F163" s="93" t="s">
        <v>51</v>
      </c>
      <c r="G163" s="90"/>
      <c r="H163" s="90"/>
      <c r="I163" s="90">
        <v>1</v>
      </c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54" t="s">
        <v>46</v>
      </c>
      <c r="U163" s="53"/>
      <c r="V163" s="16">
        <v>1</v>
      </c>
      <c r="W163" s="54">
        <v>0.04</v>
      </c>
      <c r="X163" s="16">
        <v>1</v>
      </c>
      <c r="Y163" s="55">
        <f t="shared" si="3"/>
        <v>0.04</v>
      </c>
      <c r="Z163" s="84"/>
      <c r="AA163" s="84"/>
      <c r="AB163" s="83"/>
      <c r="AC163" s="83"/>
      <c r="AD163" s="84"/>
      <c r="AE163" s="87"/>
      <c r="AF163" s="74"/>
      <c r="AG163" s="74"/>
      <c r="AH163" s="74"/>
      <c r="AI163" s="74"/>
      <c r="AJ163" s="74"/>
      <c r="AK163" s="74"/>
    </row>
    <row r="164" spans="1:38" ht="13.5" customHeight="1" x14ac:dyDescent="0.25">
      <c r="A164" s="108"/>
      <c r="B164" s="79"/>
      <c r="C164" s="111"/>
      <c r="D164" s="73"/>
      <c r="E164" s="73"/>
      <c r="F164" s="94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54" t="s">
        <v>49</v>
      </c>
      <c r="U164" s="53"/>
      <c r="V164" s="16">
        <v>1</v>
      </c>
      <c r="W164" s="54">
        <v>0.05</v>
      </c>
      <c r="X164" s="16">
        <v>1</v>
      </c>
      <c r="Y164" s="55">
        <f t="shared" si="3"/>
        <v>0.05</v>
      </c>
      <c r="Z164" s="84"/>
      <c r="AA164" s="84"/>
      <c r="AB164" s="83"/>
      <c r="AC164" s="83"/>
      <c r="AD164" s="84"/>
      <c r="AE164" s="87"/>
      <c r="AF164" s="74"/>
      <c r="AG164" s="74"/>
      <c r="AH164" s="74"/>
      <c r="AI164" s="74"/>
      <c r="AJ164" s="74"/>
      <c r="AK164" s="74"/>
    </row>
    <row r="165" spans="1:38" ht="13.5" customHeight="1" x14ac:dyDescent="0.25">
      <c r="A165" s="108"/>
      <c r="B165" s="79"/>
      <c r="C165" s="111"/>
      <c r="D165" s="73"/>
      <c r="E165" s="73"/>
      <c r="F165" s="94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54" t="s">
        <v>52</v>
      </c>
      <c r="U165" s="53"/>
      <c r="V165" s="16">
        <v>1</v>
      </c>
      <c r="W165" s="54">
        <v>0.06</v>
      </c>
      <c r="X165" s="16">
        <v>1</v>
      </c>
      <c r="Y165" s="55">
        <f t="shared" si="3"/>
        <v>0.06</v>
      </c>
      <c r="Z165" s="84"/>
      <c r="AA165" s="84"/>
      <c r="AB165" s="83"/>
      <c r="AC165" s="83"/>
      <c r="AD165" s="84"/>
      <c r="AE165" s="87"/>
      <c r="AF165" s="74"/>
      <c r="AG165" s="74"/>
      <c r="AH165" s="74"/>
      <c r="AI165" s="74"/>
      <c r="AJ165" s="74"/>
      <c r="AK165" s="74"/>
    </row>
    <row r="166" spans="1:38" ht="13.5" customHeight="1" x14ac:dyDescent="0.25">
      <c r="A166" s="108"/>
      <c r="B166" s="79"/>
      <c r="C166" s="111"/>
      <c r="D166" s="73"/>
      <c r="E166" s="73"/>
      <c r="F166" s="95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54" t="s">
        <v>53</v>
      </c>
      <c r="U166" s="53"/>
      <c r="V166" s="16">
        <v>1</v>
      </c>
      <c r="W166" s="54">
        <v>7.0000000000000007E-2</v>
      </c>
      <c r="X166" s="16">
        <v>1</v>
      </c>
      <c r="Y166" s="55">
        <f t="shared" si="3"/>
        <v>7.0000000000000007E-2</v>
      </c>
      <c r="Z166" s="84"/>
      <c r="AA166" s="84"/>
      <c r="AB166" s="83"/>
      <c r="AC166" s="83"/>
      <c r="AD166" s="84"/>
      <c r="AE166" s="87"/>
      <c r="AF166" s="74"/>
      <c r="AG166" s="74"/>
      <c r="AH166" s="74"/>
      <c r="AI166" s="74"/>
      <c r="AJ166" s="74"/>
      <c r="AK166" s="74"/>
    </row>
    <row r="167" spans="1:38" ht="13.5" customHeight="1" x14ac:dyDescent="0.25">
      <c r="A167" s="108"/>
      <c r="B167" s="79"/>
      <c r="C167" s="111"/>
      <c r="D167" s="73"/>
      <c r="E167" s="73"/>
      <c r="F167" s="93" t="s">
        <v>54</v>
      </c>
      <c r="G167" s="90"/>
      <c r="H167" s="90"/>
      <c r="I167" s="90">
        <v>1</v>
      </c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54" t="s">
        <v>46</v>
      </c>
      <c r="U167" s="53"/>
      <c r="V167" s="16">
        <v>1</v>
      </c>
      <c r="W167" s="54">
        <v>0.04</v>
      </c>
      <c r="X167" s="16">
        <v>1</v>
      </c>
      <c r="Y167" s="55">
        <f t="shared" si="3"/>
        <v>0.04</v>
      </c>
      <c r="Z167" s="84"/>
      <c r="AA167" s="84"/>
      <c r="AB167" s="83"/>
      <c r="AC167" s="83"/>
      <c r="AD167" s="84"/>
      <c r="AE167" s="87"/>
      <c r="AF167" s="74"/>
      <c r="AG167" s="74"/>
      <c r="AH167" s="74"/>
      <c r="AI167" s="74"/>
      <c r="AJ167" s="74"/>
      <c r="AK167" s="74"/>
    </row>
    <row r="168" spans="1:38" ht="13.5" customHeight="1" x14ac:dyDescent="0.25">
      <c r="A168" s="108"/>
      <c r="B168" s="79"/>
      <c r="C168" s="111"/>
      <c r="D168" s="73"/>
      <c r="E168" s="73"/>
      <c r="F168" s="94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54" t="s">
        <v>49</v>
      </c>
      <c r="U168" s="53"/>
      <c r="V168" s="16">
        <v>1</v>
      </c>
      <c r="W168" s="54">
        <v>0.05</v>
      </c>
      <c r="X168" s="16">
        <v>1</v>
      </c>
      <c r="Y168" s="55">
        <f t="shared" si="3"/>
        <v>0.05</v>
      </c>
      <c r="Z168" s="84"/>
      <c r="AA168" s="84"/>
      <c r="AB168" s="83"/>
      <c r="AC168" s="83"/>
      <c r="AD168" s="84"/>
      <c r="AE168" s="87"/>
      <c r="AF168" s="74"/>
      <c r="AG168" s="74"/>
      <c r="AH168" s="74"/>
      <c r="AI168" s="74"/>
      <c r="AJ168" s="74"/>
      <c r="AK168" s="74"/>
    </row>
    <row r="169" spans="1:38" ht="13.5" customHeight="1" x14ac:dyDescent="0.25">
      <c r="A169" s="108"/>
      <c r="B169" s="79"/>
      <c r="C169" s="111"/>
      <c r="D169" s="73"/>
      <c r="E169" s="73"/>
      <c r="F169" s="94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54" t="s">
        <v>52</v>
      </c>
      <c r="U169" s="53"/>
      <c r="V169" s="16">
        <v>1</v>
      </c>
      <c r="W169" s="54">
        <v>0.06</v>
      </c>
      <c r="X169" s="16">
        <v>1</v>
      </c>
      <c r="Y169" s="55">
        <f t="shared" si="3"/>
        <v>0.06</v>
      </c>
      <c r="Z169" s="84"/>
      <c r="AA169" s="84"/>
      <c r="AB169" s="83"/>
      <c r="AC169" s="83"/>
      <c r="AD169" s="84"/>
      <c r="AE169" s="87"/>
      <c r="AF169" s="74"/>
      <c r="AG169" s="74"/>
      <c r="AH169" s="74"/>
      <c r="AI169" s="74"/>
      <c r="AJ169" s="74"/>
      <c r="AK169" s="74"/>
      <c r="AL169" s="67">
        <f>(AE155-AK155)/AK155</f>
        <v>0.10641328413284135</v>
      </c>
    </row>
    <row r="170" spans="1:38" ht="13.5" customHeight="1" x14ac:dyDescent="0.25">
      <c r="A170" s="108"/>
      <c r="B170" s="79"/>
      <c r="C170" s="111"/>
      <c r="D170" s="73"/>
      <c r="E170" s="73"/>
      <c r="F170" s="95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54" t="s">
        <v>53</v>
      </c>
      <c r="U170" s="53"/>
      <c r="V170" s="16">
        <v>1</v>
      </c>
      <c r="W170" s="54">
        <v>7.0000000000000007E-2</v>
      </c>
      <c r="X170" s="16">
        <v>1</v>
      </c>
      <c r="Y170" s="55">
        <f t="shared" si="3"/>
        <v>7.0000000000000007E-2</v>
      </c>
      <c r="Z170" s="84"/>
      <c r="AA170" s="84"/>
      <c r="AB170" s="83"/>
      <c r="AC170" s="83"/>
      <c r="AD170" s="84"/>
      <c r="AE170" s="87"/>
      <c r="AF170" s="74"/>
      <c r="AG170" s="74"/>
      <c r="AH170" s="74"/>
      <c r="AI170" s="74"/>
      <c r="AJ170" s="74"/>
      <c r="AK170" s="74"/>
    </row>
    <row r="171" spans="1:38" ht="13.5" customHeight="1" x14ac:dyDescent="0.25">
      <c r="A171" s="108"/>
      <c r="B171" s="79"/>
      <c r="C171" s="111"/>
      <c r="D171" s="73"/>
      <c r="E171" s="73"/>
      <c r="F171" s="93" t="s">
        <v>55</v>
      </c>
      <c r="G171" s="90"/>
      <c r="H171" s="90"/>
      <c r="I171" s="90">
        <v>1</v>
      </c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54" t="s">
        <v>46</v>
      </c>
      <c r="U171" s="53"/>
      <c r="V171" s="16">
        <v>1</v>
      </c>
      <c r="W171" s="54">
        <v>0.04</v>
      </c>
      <c r="X171" s="16">
        <v>1</v>
      </c>
      <c r="Y171" s="55">
        <f t="shared" si="3"/>
        <v>0.04</v>
      </c>
      <c r="Z171" s="84"/>
      <c r="AA171" s="84"/>
      <c r="AB171" s="83"/>
      <c r="AC171" s="83"/>
      <c r="AD171" s="84"/>
      <c r="AE171" s="87"/>
      <c r="AF171" s="74"/>
      <c r="AG171" s="74"/>
      <c r="AH171" s="74"/>
      <c r="AI171" s="74"/>
      <c r="AJ171" s="74"/>
      <c r="AK171" s="74"/>
    </row>
    <row r="172" spans="1:38" ht="13.5" customHeight="1" x14ac:dyDescent="0.25">
      <c r="A172" s="108"/>
      <c r="B172" s="79"/>
      <c r="C172" s="111"/>
      <c r="D172" s="73"/>
      <c r="E172" s="73"/>
      <c r="F172" s="94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54" t="s">
        <v>47</v>
      </c>
      <c r="U172" s="53"/>
      <c r="V172" s="16">
        <v>1</v>
      </c>
      <c r="W172" s="54">
        <v>0.05</v>
      </c>
      <c r="X172" s="16">
        <v>1</v>
      </c>
      <c r="Y172" s="55">
        <f t="shared" si="3"/>
        <v>0.05</v>
      </c>
      <c r="Z172" s="84"/>
      <c r="AA172" s="84"/>
      <c r="AB172" s="83"/>
      <c r="AC172" s="83"/>
      <c r="AD172" s="84"/>
      <c r="AE172" s="87"/>
      <c r="AF172" s="74"/>
      <c r="AG172" s="74"/>
      <c r="AH172" s="74"/>
      <c r="AI172" s="74"/>
      <c r="AJ172" s="74"/>
      <c r="AK172" s="74"/>
    </row>
    <row r="173" spans="1:38" ht="13.5" customHeight="1" x14ac:dyDescent="0.25">
      <c r="A173" s="108"/>
      <c r="B173" s="79"/>
      <c r="C173" s="111"/>
      <c r="D173" s="73"/>
      <c r="E173" s="73"/>
      <c r="F173" s="95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54" t="s">
        <v>49</v>
      </c>
      <c r="U173" s="53"/>
      <c r="V173" s="16">
        <v>1</v>
      </c>
      <c r="W173" s="54">
        <v>0.04</v>
      </c>
      <c r="X173" s="16">
        <v>1</v>
      </c>
      <c r="Y173" s="55">
        <f t="shared" si="3"/>
        <v>0.04</v>
      </c>
      <c r="Z173" s="84"/>
      <c r="AA173" s="84"/>
      <c r="AB173" s="83"/>
      <c r="AC173" s="83"/>
      <c r="AD173" s="84"/>
      <c r="AE173" s="87"/>
      <c r="AF173" s="74"/>
      <c r="AG173" s="74"/>
      <c r="AH173" s="74"/>
      <c r="AI173" s="74"/>
      <c r="AJ173" s="74"/>
      <c r="AK173" s="74"/>
    </row>
    <row r="174" spans="1:38" ht="13.5" customHeight="1" x14ac:dyDescent="0.25">
      <c r="A174" s="108"/>
      <c r="B174" s="79"/>
      <c r="C174" s="111"/>
      <c r="D174" s="73"/>
      <c r="E174" s="73"/>
      <c r="F174" s="93" t="s">
        <v>56</v>
      </c>
      <c r="G174" s="90"/>
      <c r="H174" s="90"/>
      <c r="I174" s="90">
        <v>1</v>
      </c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54" t="s">
        <v>46</v>
      </c>
      <c r="U174" s="53"/>
      <c r="V174" s="16">
        <v>1</v>
      </c>
      <c r="W174" s="54">
        <v>0.03</v>
      </c>
      <c r="X174" s="16">
        <v>1</v>
      </c>
      <c r="Y174" s="55">
        <f t="shared" si="3"/>
        <v>0.03</v>
      </c>
      <c r="Z174" s="84"/>
      <c r="AA174" s="84"/>
      <c r="AB174" s="83"/>
      <c r="AC174" s="83"/>
      <c r="AD174" s="84"/>
      <c r="AE174" s="87"/>
      <c r="AF174" s="74"/>
      <c r="AG174" s="74"/>
      <c r="AH174" s="74"/>
      <c r="AI174" s="74"/>
      <c r="AJ174" s="74"/>
      <c r="AK174" s="74"/>
    </row>
    <row r="175" spans="1:38" ht="13.5" customHeight="1" x14ac:dyDescent="0.25">
      <c r="A175" s="108"/>
      <c r="B175" s="79"/>
      <c r="C175" s="111"/>
      <c r="D175" s="73"/>
      <c r="E175" s="73"/>
      <c r="F175" s="94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54" t="s">
        <v>47</v>
      </c>
      <c r="U175" s="53"/>
      <c r="V175" s="16">
        <v>1</v>
      </c>
      <c r="W175" s="54">
        <v>0.04</v>
      </c>
      <c r="X175" s="16">
        <v>1</v>
      </c>
      <c r="Y175" s="55">
        <f t="shared" si="3"/>
        <v>0.04</v>
      </c>
      <c r="Z175" s="84"/>
      <c r="AA175" s="84"/>
      <c r="AB175" s="83"/>
      <c r="AC175" s="83"/>
      <c r="AD175" s="84"/>
      <c r="AE175" s="87"/>
      <c r="AF175" s="74"/>
      <c r="AG175" s="74"/>
      <c r="AH175" s="74"/>
      <c r="AI175" s="74"/>
      <c r="AJ175" s="74"/>
      <c r="AK175" s="74"/>
    </row>
    <row r="176" spans="1:38" ht="13.5" customHeight="1" x14ac:dyDescent="0.25">
      <c r="A176" s="108"/>
      <c r="B176" s="79"/>
      <c r="C176" s="111"/>
      <c r="D176" s="73"/>
      <c r="E176" s="73"/>
      <c r="F176" s="95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3" t="s">
        <v>49</v>
      </c>
      <c r="U176" s="53"/>
      <c r="V176" s="16">
        <v>1</v>
      </c>
      <c r="W176" s="54">
        <v>0.04</v>
      </c>
      <c r="X176" s="16">
        <v>1</v>
      </c>
      <c r="Y176" s="55">
        <f t="shared" si="3"/>
        <v>0.04</v>
      </c>
      <c r="Z176" s="84"/>
      <c r="AA176" s="84"/>
      <c r="AB176" s="83"/>
      <c r="AC176" s="83"/>
      <c r="AD176" s="84"/>
      <c r="AE176" s="87"/>
      <c r="AF176" s="74"/>
      <c r="AG176" s="74"/>
      <c r="AH176" s="74"/>
      <c r="AI176" s="74"/>
      <c r="AJ176" s="74"/>
      <c r="AK176" s="74"/>
    </row>
    <row r="177" spans="1:37" ht="13.5" customHeight="1" x14ac:dyDescent="0.25">
      <c r="A177" s="108"/>
      <c r="B177" s="79"/>
      <c r="C177" s="111"/>
      <c r="D177" s="73"/>
      <c r="E177" s="73"/>
      <c r="F177" s="93" t="s">
        <v>57</v>
      </c>
      <c r="G177" s="90"/>
      <c r="H177" s="90"/>
      <c r="I177" s="90">
        <v>1</v>
      </c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53" t="s">
        <v>46</v>
      </c>
      <c r="U177" s="53"/>
      <c r="V177" s="16">
        <v>1</v>
      </c>
      <c r="W177" s="54">
        <v>0.04</v>
      </c>
      <c r="X177" s="16">
        <v>1</v>
      </c>
      <c r="Y177" s="55">
        <f t="shared" si="3"/>
        <v>0.04</v>
      </c>
      <c r="Z177" s="84"/>
      <c r="AA177" s="84"/>
      <c r="AB177" s="83"/>
      <c r="AC177" s="83"/>
      <c r="AD177" s="84"/>
      <c r="AE177" s="87"/>
      <c r="AF177" s="74"/>
      <c r="AG177" s="74"/>
      <c r="AH177" s="74"/>
      <c r="AI177" s="74"/>
      <c r="AJ177" s="74"/>
      <c r="AK177" s="74"/>
    </row>
    <row r="178" spans="1:37" ht="13.5" customHeight="1" x14ac:dyDescent="0.25">
      <c r="A178" s="108"/>
      <c r="B178" s="79"/>
      <c r="C178" s="111"/>
      <c r="D178" s="73"/>
      <c r="E178" s="73"/>
      <c r="F178" s="94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53" t="s">
        <v>47</v>
      </c>
      <c r="U178" s="53"/>
      <c r="V178" s="16">
        <v>1</v>
      </c>
      <c r="W178" s="54">
        <v>0.04</v>
      </c>
      <c r="X178" s="16">
        <v>1</v>
      </c>
      <c r="Y178" s="55">
        <f t="shared" si="3"/>
        <v>0.04</v>
      </c>
      <c r="Z178" s="84"/>
      <c r="AA178" s="84"/>
      <c r="AB178" s="83"/>
      <c r="AC178" s="83"/>
      <c r="AD178" s="84"/>
      <c r="AE178" s="87"/>
      <c r="AF178" s="74"/>
      <c r="AG178" s="74"/>
      <c r="AH178" s="74"/>
      <c r="AI178" s="74"/>
      <c r="AJ178" s="74"/>
      <c r="AK178" s="74"/>
    </row>
    <row r="179" spans="1:37" ht="13.5" customHeight="1" x14ac:dyDescent="0.25">
      <c r="A179" s="108"/>
      <c r="B179" s="79"/>
      <c r="C179" s="111"/>
      <c r="D179" s="73"/>
      <c r="E179" s="73"/>
      <c r="F179" s="94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53" t="s">
        <v>49</v>
      </c>
      <c r="U179" s="53"/>
      <c r="V179" s="16">
        <v>1</v>
      </c>
      <c r="W179" s="54">
        <v>0.04</v>
      </c>
      <c r="X179" s="16">
        <v>1</v>
      </c>
      <c r="Y179" s="55">
        <f t="shared" si="3"/>
        <v>0.04</v>
      </c>
      <c r="Z179" s="84"/>
      <c r="AA179" s="84"/>
      <c r="AB179" s="83"/>
      <c r="AC179" s="83"/>
      <c r="AD179" s="84"/>
      <c r="AE179" s="87"/>
      <c r="AF179" s="74"/>
      <c r="AG179" s="74"/>
      <c r="AH179" s="74"/>
      <c r="AI179" s="74"/>
      <c r="AJ179" s="74"/>
      <c r="AK179" s="74"/>
    </row>
    <row r="180" spans="1:37" ht="13.5" customHeight="1" x14ac:dyDescent="0.25">
      <c r="A180" s="108"/>
      <c r="B180" s="79"/>
      <c r="C180" s="111"/>
      <c r="D180" s="73"/>
      <c r="E180" s="73"/>
      <c r="F180" s="95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53" t="s">
        <v>52</v>
      </c>
      <c r="U180" s="53"/>
      <c r="V180" s="16">
        <v>1</v>
      </c>
      <c r="W180" s="54">
        <v>0.06</v>
      </c>
      <c r="X180" s="16">
        <v>1</v>
      </c>
      <c r="Y180" s="55">
        <f t="shared" si="3"/>
        <v>0.06</v>
      </c>
      <c r="Z180" s="84"/>
      <c r="AA180" s="84"/>
      <c r="AB180" s="83"/>
      <c r="AC180" s="83"/>
      <c r="AD180" s="84"/>
      <c r="AE180" s="87"/>
      <c r="AF180" s="74"/>
      <c r="AG180" s="74"/>
      <c r="AH180" s="74"/>
      <c r="AI180" s="74"/>
      <c r="AJ180" s="74"/>
      <c r="AK180" s="74"/>
    </row>
    <row r="181" spans="1:37" ht="13.5" customHeight="1" x14ac:dyDescent="0.25">
      <c r="A181" s="108"/>
      <c r="B181" s="79"/>
      <c r="C181" s="111"/>
      <c r="D181" s="73"/>
      <c r="E181" s="73"/>
      <c r="F181" s="14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53" t="s">
        <v>152</v>
      </c>
      <c r="U181" s="53"/>
      <c r="V181" s="16">
        <v>0.28000000000000003</v>
      </c>
      <c r="W181" s="54">
        <v>3.5</v>
      </c>
      <c r="X181" s="16">
        <v>1</v>
      </c>
      <c r="Y181" s="55">
        <f t="shared" si="3"/>
        <v>0.98000000000000009</v>
      </c>
      <c r="Z181" s="84"/>
      <c r="AA181" s="84"/>
      <c r="AB181" s="83"/>
      <c r="AC181" s="83"/>
      <c r="AD181" s="84"/>
      <c r="AE181" s="87"/>
      <c r="AF181" s="74"/>
      <c r="AG181" s="74"/>
      <c r="AH181" s="74"/>
      <c r="AI181" s="74"/>
      <c r="AJ181" s="74"/>
      <c r="AK181" s="74"/>
    </row>
    <row r="182" spans="1:37" ht="14.4" x14ac:dyDescent="0.25">
      <c r="A182" s="108"/>
      <c r="B182" s="79"/>
      <c r="C182" s="79"/>
      <c r="D182" s="73"/>
      <c r="E182" s="73"/>
      <c r="F182" s="12" t="s">
        <v>61</v>
      </c>
      <c r="G182" s="11"/>
      <c r="H182" s="11" t="s">
        <v>59</v>
      </c>
      <c r="I182" s="13">
        <v>1</v>
      </c>
      <c r="J182" s="11"/>
      <c r="K182" s="11"/>
      <c r="L182" s="11"/>
      <c r="M182" s="22" t="s">
        <v>43</v>
      </c>
      <c r="N182" s="30">
        <v>0.6</v>
      </c>
      <c r="O182" s="27"/>
      <c r="P182" s="28"/>
      <c r="Q182" s="28"/>
      <c r="R182" s="41"/>
      <c r="S182" s="41">
        <f>I182*N182</f>
        <v>0.6</v>
      </c>
      <c r="T182" s="53" t="s">
        <v>60</v>
      </c>
      <c r="U182" s="53"/>
      <c r="V182" s="16">
        <v>15</v>
      </c>
      <c r="W182" s="55">
        <v>0.15</v>
      </c>
      <c r="X182" s="16">
        <v>1</v>
      </c>
      <c r="Y182" s="55">
        <f t="shared" si="3"/>
        <v>2.25</v>
      </c>
      <c r="Z182" s="84"/>
      <c r="AA182" s="84"/>
      <c r="AB182" s="83"/>
      <c r="AC182" s="83"/>
      <c r="AD182" s="84"/>
      <c r="AE182" s="87"/>
      <c r="AF182" s="74"/>
      <c r="AG182" s="74"/>
      <c r="AH182" s="74"/>
      <c r="AI182" s="74"/>
      <c r="AJ182" s="74"/>
      <c r="AK182" s="74"/>
    </row>
    <row r="183" spans="1:37" ht="14.4" x14ac:dyDescent="0.25">
      <c r="A183" s="108"/>
      <c r="B183" s="79"/>
      <c r="C183" s="79"/>
      <c r="D183" s="73"/>
      <c r="E183" s="73"/>
      <c r="F183" s="12" t="s">
        <v>58</v>
      </c>
      <c r="G183" s="11"/>
      <c r="H183" s="11" t="s">
        <v>59</v>
      </c>
      <c r="I183" s="11">
        <v>1</v>
      </c>
      <c r="J183" s="11"/>
      <c r="K183" s="11"/>
      <c r="L183" s="11"/>
      <c r="M183" s="22" t="s">
        <v>43</v>
      </c>
      <c r="N183" s="27">
        <v>2.8</v>
      </c>
      <c r="O183" s="27"/>
      <c r="P183" s="28"/>
      <c r="Q183" s="28"/>
      <c r="R183" s="41"/>
      <c r="S183" s="41">
        <f>I183*N183</f>
        <v>2.8</v>
      </c>
      <c r="T183" s="53" t="s">
        <v>75</v>
      </c>
      <c r="U183" s="53"/>
      <c r="V183" s="16">
        <v>2</v>
      </c>
      <c r="W183" s="55">
        <v>0.05</v>
      </c>
      <c r="X183" s="16">
        <v>1</v>
      </c>
      <c r="Y183" s="55">
        <f t="shared" si="3"/>
        <v>0.1</v>
      </c>
      <c r="Z183" s="84"/>
      <c r="AA183" s="84"/>
      <c r="AB183" s="83"/>
      <c r="AC183" s="83"/>
      <c r="AD183" s="84"/>
      <c r="AE183" s="87"/>
      <c r="AF183" s="74"/>
      <c r="AG183" s="74"/>
      <c r="AH183" s="74"/>
      <c r="AI183" s="74"/>
      <c r="AJ183" s="74"/>
      <c r="AK183" s="74"/>
    </row>
    <row r="184" spans="1:37" ht="14.4" x14ac:dyDescent="0.25">
      <c r="A184" s="108"/>
      <c r="B184" s="79"/>
      <c r="C184" s="79"/>
      <c r="D184" s="73"/>
      <c r="E184" s="73"/>
      <c r="F184" s="16"/>
      <c r="G184" s="16"/>
      <c r="H184" s="16"/>
      <c r="I184" s="29"/>
      <c r="J184" s="29"/>
      <c r="K184" s="29"/>
      <c r="L184" s="29"/>
      <c r="M184" s="29"/>
      <c r="N184" s="16"/>
      <c r="O184" s="29"/>
      <c r="P184" s="29"/>
      <c r="Q184" s="29"/>
      <c r="R184" s="29"/>
      <c r="S184" s="41"/>
      <c r="T184" s="12" t="s">
        <v>76</v>
      </c>
      <c r="U184" s="11"/>
      <c r="V184" s="16">
        <v>1</v>
      </c>
      <c r="W184" s="11">
        <v>0.9</v>
      </c>
      <c r="X184" s="16">
        <v>1</v>
      </c>
      <c r="Y184" s="55">
        <f t="shared" si="3"/>
        <v>0.9</v>
      </c>
      <c r="Z184" s="84"/>
      <c r="AA184" s="84"/>
      <c r="AB184" s="89"/>
      <c r="AC184" s="89"/>
      <c r="AD184" s="84"/>
      <c r="AE184" s="87"/>
      <c r="AF184" s="74"/>
      <c r="AG184" s="74"/>
      <c r="AH184" s="74"/>
      <c r="AI184" s="74"/>
      <c r="AJ184" s="74"/>
      <c r="AK184" s="74"/>
    </row>
    <row r="185" spans="1:37" x14ac:dyDescent="0.25">
      <c r="A185" s="109"/>
      <c r="B185" s="77"/>
      <c r="C185" s="77"/>
      <c r="D185" s="73"/>
      <c r="E185" s="73"/>
      <c r="F185" s="107" t="s">
        <v>78</v>
      </c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49">
        <f>SUM(S155:S184)</f>
        <v>9.7959999999999994</v>
      </c>
      <c r="T185" s="97" t="s">
        <v>79</v>
      </c>
      <c r="U185" s="97"/>
      <c r="V185" s="97"/>
      <c r="W185" s="97"/>
      <c r="X185" s="97"/>
      <c r="Y185" s="57">
        <f>SUM(Y155:Y184)</f>
        <v>5.4500000000000011</v>
      </c>
      <c r="Z185" s="57">
        <f>(S185+Y185)*Z155</f>
        <v>0.76230000000000009</v>
      </c>
      <c r="AA185" s="57">
        <f>(S185+Y185)*AA155</f>
        <v>0.76230000000000009</v>
      </c>
      <c r="AB185" s="57">
        <f>(S185+Y185)*AB155</f>
        <v>0.45738000000000001</v>
      </c>
      <c r="AC185" s="57">
        <f>(S185+Y185)*AC155</f>
        <v>0.45738000000000001</v>
      </c>
      <c r="AD185" s="57">
        <f>(S185+Y185)*AD155</f>
        <v>0.76230000000000009</v>
      </c>
      <c r="AE185" s="87"/>
      <c r="AF185" s="74"/>
      <c r="AG185" s="74"/>
      <c r="AH185" s="74"/>
      <c r="AI185" s="74"/>
      <c r="AJ185" s="74"/>
      <c r="AK185" s="74"/>
    </row>
    <row r="188" spans="1:37" x14ac:dyDescent="0.25">
      <c r="Y188" s="5" t="s">
        <v>151</v>
      </c>
      <c r="Z188" s="71">
        <v>0.05</v>
      </c>
      <c r="AA188" s="71">
        <v>0.05</v>
      </c>
      <c r="AB188" s="71">
        <v>0.03</v>
      </c>
    </row>
  </sheetData>
  <autoFilter ref="A3:AM185" xr:uid="{00000000-0009-0000-0000-000000000000}"/>
  <mergeCells count="584">
    <mergeCell ref="A1:AE1"/>
    <mergeCell ref="J2:L2"/>
    <mergeCell ref="N2:O2"/>
    <mergeCell ref="P2:R2"/>
    <mergeCell ref="T2:Y2"/>
    <mergeCell ref="F47:R47"/>
    <mergeCell ref="T47:X47"/>
    <mergeCell ref="F119:R119"/>
    <mergeCell ref="T119:X119"/>
    <mergeCell ref="B2:B3"/>
    <mergeCell ref="C2:C3"/>
    <mergeCell ref="D2:D3"/>
    <mergeCell ref="F74:F76"/>
    <mergeCell ref="F77:F79"/>
    <mergeCell ref="F80:F82"/>
    <mergeCell ref="F83:F85"/>
    <mergeCell ref="F86:F88"/>
    <mergeCell ref="F89:F91"/>
    <mergeCell ref="F92:F93"/>
    <mergeCell ref="G92:G93"/>
    <mergeCell ref="H92:H93"/>
    <mergeCell ref="I92:I93"/>
    <mergeCell ref="M92:M93"/>
    <mergeCell ref="S92:S93"/>
    <mergeCell ref="F185:R185"/>
    <mergeCell ref="T185:X185"/>
    <mergeCell ref="A4:A47"/>
    <mergeCell ref="A48:A119"/>
    <mergeCell ref="A120:A144"/>
    <mergeCell ref="A145:A154"/>
    <mergeCell ref="A155:A185"/>
    <mergeCell ref="B4:B47"/>
    <mergeCell ref="B48:B119"/>
    <mergeCell ref="B120:B144"/>
    <mergeCell ref="B145:B154"/>
    <mergeCell ref="B155:B185"/>
    <mergeCell ref="C4:C47"/>
    <mergeCell ref="C48:C119"/>
    <mergeCell ref="C120:C144"/>
    <mergeCell ref="C145:C154"/>
    <mergeCell ref="C155:C185"/>
    <mergeCell ref="D4:D47"/>
    <mergeCell ref="D48:D119"/>
    <mergeCell ref="D120:D144"/>
    <mergeCell ref="D145:D154"/>
    <mergeCell ref="D155:D185"/>
    <mergeCell ref="F129:F131"/>
    <mergeCell ref="E2:E3"/>
    <mergeCell ref="E4:E47"/>
    <mergeCell ref="E48:E119"/>
    <mergeCell ref="E120:E144"/>
    <mergeCell ref="E145:E154"/>
    <mergeCell ref="E155:E185"/>
    <mergeCell ref="F2:F3"/>
    <mergeCell ref="F5:F8"/>
    <mergeCell ref="F9:F11"/>
    <mergeCell ref="F12:F15"/>
    <mergeCell ref="F16:F19"/>
    <mergeCell ref="F20:F22"/>
    <mergeCell ref="F23:F25"/>
    <mergeCell ref="F26:F29"/>
    <mergeCell ref="F49:F50"/>
    <mergeCell ref="F51:F53"/>
    <mergeCell ref="F54:F56"/>
    <mergeCell ref="F57:F60"/>
    <mergeCell ref="F61:F64"/>
    <mergeCell ref="F65:F67"/>
    <mergeCell ref="F68:F70"/>
    <mergeCell ref="F71:F73"/>
    <mergeCell ref="F121:F123"/>
    <mergeCell ref="F124:F128"/>
    <mergeCell ref="F132:F134"/>
    <mergeCell ref="F156:F159"/>
    <mergeCell ref="F160:F162"/>
    <mergeCell ref="F163:F166"/>
    <mergeCell ref="F167:F170"/>
    <mergeCell ref="F171:F173"/>
    <mergeCell ref="F144:R144"/>
    <mergeCell ref="F154:R154"/>
    <mergeCell ref="F174:F176"/>
    <mergeCell ref="F177:F180"/>
    <mergeCell ref="G2:G3"/>
    <mergeCell ref="G5:G8"/>
    <mergeCell ref="G9:G11"/>
    <mergeCell ref="G12:G15"/>
    <mergeCell ref="G16:G19"/>
    <mergeCell ref="G20:G22"/>
    <mergeCell ref="G23:G25"/>
    <mergeCell ref="G26:G29"/>
    <mergeCell ref="G49:G50"/>
    <mergeCell ref="G51:G53"/>
    <mergeCell ref="G54:G56"/>
    <mergeCell ref="G57:G60"/>
    <mergeCell ref="G61:G64"/>
    <mergeCell ref="G65:G67"/>
    <mergeCell ref="G68:G70"/>
    <mergeCell ref="G71:G73"/>
    <mergeCell ref="G74:G76"/>
    <mergeCell ref="G77:G79"/>
    <mergeCell ref="G80:G82"/>
    <mergeCell ref="G83:G85"/>
    <mergeCell ref="G86:G88"/>
    <mergeCell ref="G89:G91"/>
    <mergeCell ref="G121:G123"/>
    <mergeCell ref="G124:G128"/>
    <mergeCell ref="G129:G131"/>
    <mergeCell ref="G132:G134"/>
    <mergeCell ref="G156:G159"/>
    <mergeCell ref="G160:G162"/>
    <mergeCell ref="G163:G166"/>
    <mergeCell ref="G167:G170"/>
    <mergeCell ref="G171:G173"/>
    <mergeCell ref="G174:G176"/>
    <mergeCell ref="G177:G180"/>
    <mergeCell ref="H2:H3"/>
    <mergeCell ref="H5:H8"/>
    <mergeCell ref="H9:H11"/>
    <mergeCell ref="H12:H15"/>
    <mergeCell ref="H16:H19"/>
    <mergeCell ref="H20:H22"/>
    <mergeCell ref="H23:H25"/>
    <mergeCell ref="H26:H29"/>
    <mergeCell ref="H49:H50"/>
    <mergeCell ref="H51:H53"/>
    <mergeCell ref="H54:H56"/>
    <mergeCell ref="H57:H60"/>
    <mergeCell ref="H61:H64"/>
    <mergeCell ref="H65:H67"/>
    <mergeCell ref="H68:H70"/>
    <mergeCell ref="H71:H73"/>
    <mergeCell ref="H74:H76"/>
    <mergeCell ref="H77:H79"/>
    <mergeCell ref="H80:H82"/>
    <mergeCell ref="H83:H85"/>
    <mergeCell ref="H86:H88"/>
    <mergeCell ref="H89:H91"/>
    <mergeCell ref="H121:H123"/>
    <mergeCell ref="H124:H128"/>
    <mergeCell ref="H129:H131"/>
    <mergeCell ref="H132:H134"/>
    <mergeCell ref="H156:H159"/>
    <mergeCell ref="H160:H162"/>
    <mergeCell ref="H163:H166"/>
    <mergeCell ref="H167:H170"/>
    <mergeCell ref="H171:H173"/>
    <mergeCell ref="H174:H176"/>
    <mergeCell ref="H177:H180"/>
    <mergeCell ref="I2:I3"/>
    <mergeCell ref="I5:I8"/>
    <mergeCell ref="I9:I11"/>
    <mergeCell ref="I12:I15"/>
    <mergeCell ref="I16:I19"/>
    <mergeCell ref="I20:I22"/>
    <mergeCell ref="I23:I25"/>
    <mergeCell ref="I26:I29"/>
    <mergeCell ref="I49:I50"/>
    <mergeCell ref="I51:I53"/>
    <mergeCell ref="I54:I56"/>
    <mergeCell ref="I57:I60"/>
    <mergeCell ref="I61:I64"/>
    <mergeCell ref="I65:I67"/>
    <mergeCell ref="I68:I70"/>
    <mergeCell ref="I71:I73"/>
    <mergeCell ref="I74:I76"/>
    <mergeCell ref="I77:I79"/>
    <mergeCell ref="I80:I82"/>
    <mergeCell ref="I83:I85"/>
    <mergeCell ref="I86:I88"/>
    <mergeCell ref="I89:I91"/>
    <mergeCell ref="I121:I123"/>
    <mergeCell ref="I124:I128"/>
    <mergeCell ref="I129:I131"/>
    <mergeCell ref="I132:I134"/>
    <mergeCell ref="I156:I159"/>
    <mergeCell ref="I160:I162"/>
    <mergeCell ref="I163:I166"/>
    <mergeCell ref="I167:I170"/>
    <mergeCell ref="I171:I173"/>
    <mergeCell ref="I174:I176"/>
    <mergeCell ref="I177:I180"/>
    <mergeCell ref="J5:J8"/>
    <mergeCell ref="J9:J11"/>
    <mergeCell ref="J12:J15"/>
    <mergeCell ref="J16:J19"/>
    <mergeCell ref="J20:J22"/>
    <mergeCell ref="J23:J25"/>
    <mergeCell ref="J26:J29"/>
    <mergeCell ref="J49:J50"/>
    <mergeCell ref="J51:J53"/>
    <mergeCell ref="J54:J56"/>
    <mergeCell ref="J57:J60"/>
    <mergeCell ref="J61:J64"/>
    <mergeCell ref="J65:J67"/>
    <mergeCell ref="J68:J70"/>
    <mergeCell ref="J71:J73"/>
    <mergeCell ref="J74:J76"/>
    <mergeCell ref="J77:J79"/>
    <mergeCell ref="J80:J82"/>
    <mergeCell ref="J83:J85"/>
    <mergeCell ref="J86:J88"/>
    <mergeCell ref="J89:J91"/>
    <mergeCell ref="J92:J93"/>
    <mergeCell ref="J121:J123"/>
    <mergeCell ref="J124:J128"/>
    <mergeCell ref="J129:J131"/>
    <mergeCell ref="J132:J134"/>
    <mergeCell ref="J156:J159"/>
    <mergeCell ref="J160:J162"/>
    <mergeCell ref="J163:J166"/>
    <mergeCell ref="J167:J170"/>
    <mergeCell ref="J171:J173"/>
    <mergeCell ref="J174:J176"/>
    <mergeCell ref="J177:J180"/>
    <mergeCell ref="K5:K8"/>
    <mergeCell ref="K9:K11"/>
    <mergeCell ref="K12:K15"/>
    <mergeCell ref="K16:K19"/>
    <mergeCell ref="K20:K22"/>
    <mergeCell ref="K23:K25"/>
    <mergeCell ref="K26:K29"/>
    <mergeCell ref="K49:K50"/>
    <mergeCell ref="K51:K53"/>
    <mergeCell ref="K54:K56"/>
    <mergeCell ref="K57:K60"/>
    <mergeCell ref="K61:K64"/>
    <mergeCell ref="K65:K67"/>
    <mergeCell ref="K68:K70"/>
    <mergeCell ref="K71:K73"/>
    <mergeCell ref="K74:K76"/>
    <mergeCell ref="K77:K79"/>
    <mergeCell ref="K80:K82"/>
    <mergeCell ref="K83:K85"/>
    <mergeCell ref="K86:K88"/>
    <mergeCell ref="K89:K91"/>
    <mergeCell ref="K92:K93"/>
    <mergeCell ref="K121:K123"/>
    <mergeCell ref="K124:K128"/>
    <mergeCell ref="K129:K131"/>
    <mergeCell ref="K132:K134"/>
    <mergeCell ref="K156:K159"/>
    <mergeCell ref="K160:K162"/>
    <mergeCell ref="K163:K166"/>
    <mergeCell ref="K167:K170"/>
    <mergeCell ref="K171:K173"/>
    <mergeCell ref="K174:K176"/>
    <mergeCell ref="K177:K180"/>
    <mergeCell ref="L5:L8"/>
    <mergeCell ref="L9:L11"/>
    <mergeCell ref="L12:L15"/>
    <mergeCell ref="L16:L19"/>
    <mergeCell ref="L20:L22"/>
    <mergeCell ref="L23:L25"/>
    <mergeCell ref="L26:L29"/>
    <mergeCell ref="L49:L50"/>
    <mergeCell ref="L51:L53"/>
    <mergeCell ref="L54:L56"/>
    <mergeCell ref="L57:L60"/>
    <mergeCell ref="L61:L64"/>
    <mergeCell ref="L65:L67"/>
    <mergeCell ref="L68:L70"/>
    <mergeCell ref="L71:L73"/>
    <mergeCell ref="L74:L76"/>
    <mergeCell ref="L77:L79"/>
    <mergeCell ref="L80:L82"/>
    <mergeCell ref="L83:L85"/>
    <mergeCell ref="L86:L88"/>
    <mergeCell ref="L89:L91"/>
    <mergeCell ref="L92:L93"/>
    <mergeCell ref="L121:L123"/>
    <mergeCell ref="L124:L128"/>
    <mergeCell ref="L129:L131"/>
    <mergeCell ref="L132:L134"/>
    <mergeCell ref="L156:L159"/>
    <mergeCell ref="L160:L162"/>
    <mergeCell ref="L163:L166"/>
    <mergeCell ref="L167:L170"/>
    <mergeCell ref="L171:L173"/>
    <mergeCell ref="L174:L176"/>
    <mergeCell ref="L177:L180"/>
    <mergeCell ref="M2:M3"/>
    <mergeCell ref="M5:M8"/>
    <mergeCell ref="M9:M11"/>
    <mergeCell ref="M12:M15"/>
    <mergeCell ref="M16:M19"/>
    <mergeCell ref="M20:M22"/>
    <mergeCell ref="M23:M25"/>
    <mergeCell ref="M26:M29"/>
    <mergeCell ref="M49:M50"/>
    <mergeCell ref="M51:M53"/>
    <mergeCell ref="M54:M56"/>
    <mergeCell ref="M57:M60"/>
    <mergeCell ref="M61:M64"/>
    <mergeCell ref="M65:M67"/>
    <mergeCell ref="M68:M70"/>
    <mergeCell ref="M71:M73"/>
    <mergeCell ref="M74:M76"/>
    <mergeCell ref="M77:M79"/>
    <mergeCell ref="M80:M82"/>
    <mergeCell ref="M83:M85"/>
    <mergeCell ref="M86:M88"/>
    <mergeCell ref="M89:M91"/>
    <mergeCell ref="M121:M123"/>
    <mergeCell ref="M124:M128"/>
    <mergeCell ref="M129:M131"/>
    <mergeCell ref="M132:M134"/>
    <mergeCell ref="M156:M159"/>
    <mergeCell ref="M160:M162"/>
    <mergeCell ref="M163:M166"/>
    <mergeCell ref="M167:M170"/>
    <mergeCell ref="M171:M173"/>
    <mergeCell ref="M174:M176"/>
    <mergeCell ref="M177:M180"/>
    <mergeCell ref="N5:N8"/>
    <mergeCell ref="N9:N11"/>
    <mergeCell ref="N12:N15"/>
    <mergeCell ref="N16:N19"/>
    <mergeCell ref="N20:N22"/>
    <mergeCell ref="N23:N25"/>
    <mergeCell ref="N26:N29"/>
    <mergeCell ref="N49:N50"/>
    <mergeCell ref="N51:N53"/>
    <mergeCell ref="N54:N56"/>
    <mergeCell ref="N57:N60"/>
    <mergeCell ref="N61:N64"/>
    <mergeCell ref="N65:N67"/>
    <mergeCell ref="N68:N70"/>
    <mergeCell ref="N71:N73"/>
    <mergeCell ref="N74:N76"/>
    <mergeCell ref="N77:N79"/>
    <mergeCell ref="N80:N82"/>
    <mergeCell ref="N83:N85"/>
    <mergeCell ref="N86:N88"/>
    <mergeCell ref="N89:N91"/>
    <mergeCell ref="N92:N93"/>
    <mergeCell ref="N121:N123"/>
    <mergeCell ref="N124:N128"/>
    <mergeCell ref="N129:N131"/>
    <mergeCell ref="N132:N134"/>
    <mergeCell ref="N156:N159"/>
    <mergeCell ref="N160:N162"/>
    <mergeCell ref="N163:N166"/>
    <mergeCell ref="N167:N170"/>
    <mergeCell ref="N171:N173"/>
    <mergeCell ref="N174:N176"/>
    <mergeCell ref="N177:N180"/>
    <mergeCell ref="O5:O8"/>
    <mergeCell ref="O9:O11"/>
    <mergeCell ref="O12:O15"/>
    <mergeCell ref="O16:O19"/>
    <mergeCell ref="O20:O22"/>
    <mergeCell ref="O23:O25"/>
    <mergeCell ref="O26:O29"/>
    <mergeCell ref="O49:O50"/>
    <mergeCell ref="O51:O53"/>
    <mergeCell ref="O54:O56"/>
    <mergeCell ref="O57:O60"/>
    <mergeCell ref="O61:O64"/>
    <mergeCell ref="O65:O67"/>
    <mergeCell ref="O68:O70"/>
    <mergeCell ref="O71:O73"/>
    <mergeCell ref="O74:O76"/>
    <mergeCell ref="O77:O79"/>
    <mergeCell ref="O80:O82"/>
    <mergeCell ref="O83:O85"/>
    <mergeCell ref="O86:O88"/>
    <mergeCell ref="O89:O91"/>
    <mergeCell ref="O92:O93"/>
    <mergeCell ref="O121:O123"/>
    <mergeCell ref="O124:O128"/>
    <mergeCell ref="O129:O131"/>
    <mergeCell ref="O132:O134"/>
    <mergeCell ref="O156:O159"/>
    <mergeCell ref="O160:O162"/>
    <mergeCell ref="O163:O166"/>
    <mergeCell ref="O167:O170"/>
    <mergeCell ref="O171:O173"/>
    <mergeCell ref="O174:O176"/>
    <mergeCell ref="O177:O180"/>
    <mergeCell ref="P5:P8"/>
    <mergeCell ref="P9:P11"/>
    <mergeCell ref="P12:P15"/>
    <mergeCell ref="P16:P19"/>
    <mergeCell ref="P20:P22"/>
    <mergeCell ref="P23:P25"/>
    <mergeCell ref="P26:P29"/>
    <mergeCell ref="P49:P50"/>
    <mergeCell ref="P51:P53"/>
    <mergeCell ref="P54:P56"/>
    <mergeCell ref="P57:P60"/>
    <mergeCell ref="P61:P64"/>
    <mergeCell ref="P65:P67"/>
    <mergeCell ref="P68:P70"/>
    <mergeCell ref="P71:P73"/>
    <mergeCell ref="P74:P76"/>
    <mergeCell ref="P77:P79"/>
    <mergeCell ref="P80:P82"/>
    <mergeCell ref="P83:P85"/>
    <mergeCell ref="P86:P88"/>
    <mergeCell ref="P89:P91"/>
    <mergeCell ref="P92:P93"/>
    <mergeCell ref="P121:P123"/>
    <mergeCell ref="P124:P128"/>
    <mergeCell ref="P129:P131"/>
    <mergeCell ref="P132:P134"/>
    <mergeCell ref="P156:P159"/>
    <mergeCell ref="P160:P162"/>
    <mergeCell ref="P163:P166"/>
    <mergeCell ref="P167:P170"/>
    <mergeCell ref="P171:P173"/>
    <mergeCell ref="P174:P176"/>
    <mergeCell ref="P177:P180"/>
    <mergeCell ref="Q5:Q8"/>
    <mergeCell ref="Q9:Q11"/>
    <mergeCell ref="Q12:Q15"/>
    <mergeCell ref="Q16:Q19"/>
    <mergeCell ref="Q20:Q22"/>
    <mergeCell ref="Q23:Q25"/>
    <mergeCell ref="Q26:Q29"/>
    <mergeCell ref="Q49:Q50"/>
    <mergeCell ref="Q51:Q53"/>
    <mergeCell ref="Q54:Q56"/>
    <mergeCell ref="Q57:Q60"/>
    <mergeCell ref="Q61:Q64"/>
    <mergeCell ref="Q65:Q67"/>
    <mergeCell ref="Q68:Q70"/>
    <mergeCell ref="Q71:Q73"/>
    <mergeCell ref="Q74:Q76"/>
    <mergeCell ref="Q77:Q79"/>
    <mergeCell ref="Q80:Q82"/>
    <mergeCell ref="Q83:Q85"/>
    <mergeCell ref="Q86:Q88"/>
    <mergeCell ref="Q89:Q91"/>
    <mergeCell ref="Q92:Q93"/>
    <mergeCell ref="Q121:Q123"/>
    <mergeCell ref="Q124:Q128"/>
    <mergeCell ref="Q129:Q131"/>
    <mergeCell ref="Q132:Q134"/>
    <mergeCell ref="Q156:Q159"/>
    <mergeCell ref="Q160:Q162"/>
    <mergeCell ref="Q163:Q166"/>
    <mergeCell ref="Q167:Q170"/>
    <mergeCell ref="Q171:Q173"/>
    <mergeCell ref="Q174:Q176"/>
    <mergeCell ref="Q177:Q180"/>
    <mergeCell ref="R5:R8"/>
    <mergeCell ref="R9:R11"/>
    <mergeCell ref="R12:R15"/>
    <mergeCell ref="R16:R19"/>
    <mergeCell ref="R20:R22"/>
    <mergeCell ref="R23:R25"/>
    <mergeCell ref="R26:R29"/>
    <mergeCell ref="R49:R50"/>
    <mergeCell ref="R51:R53"/>
    <mergeCell ref="R54:R56"/>
    <mergeCell ref="R57:R60"/>
    <mergeCell ref="R61:R64"/>
    <mergeCell ref="R65:R67"/>
    <mergeCell ref="R68:R70"/>
    <mergeCell ref="R71:R73"/>
    <mergeCell ref="R74:R76"/>
    <mergeCell ref="R77:R79"/>
    <mergeCell ref="R80:R82"/>
    <mergeCell ref="R83:R85"/>
    <mergeCell ref="R86:R88"/>
    <mergeCell ref="R89:R91"/>
    <mergeCell ref="R92:R93"/>
    <mergeCell ref="R121:R123"/>
    <mergeCell ref="R124:R128"/>
    <mergeCell ref="R129:R131"/>
    <mergeCell ref="R132:R134"/>
    <mergeCell ref="R156:R159"/>
    <mergeCell ref="R160:R162"/>
    <mergeCell ref="R163:R166"/>
    <mergeCell ref="R167:R170"/>
    <mergeCell ref="R171:R173"/>
    <mergeCell ref="R174:R176"/>
    <mergeCell ref="R177:R180"/>
    <mergeCell ref="S2:S3"/>
    <mergeCell ref="S5:S8"/>
    <mergeCell ref="S9:S11"/>
    <mergeCell ref="S12:S15"/>
    <mergeCell ref="S16:S19"/>
    <mergeCell ref="S20:S22"/>
    <mergeCell ref="S23:S25"/>
    <mergeCell ref="S26:S29"/>
    <mergeCell ref="S49:S50"/>
    <mergeCell ref="S51:S53"/>
    <mergeCell ref="S54:S56"/>
    <mergeCell ref="S57:S60"/>
    <mergeCell ref="S61:S64"/>
    <mergeCell ref="S65:S67"/>
    <mergeCell ref="S68:S70"/>
    <mergeCell ref="S71:S73"/>
    <mergeCell ref="S74:S76"/>
    <mergeCell ref="S77:S79"/>
    <mergeCell ref="S80:S82"/>
    <mergeCell ref="S83:S85"/>
    <mergeCell ref="S86:S88"/>
    <mergeCell ref="S89:S91"/>
    <mergeCell ref="S174:S176"/>
    <mergeCell ref="S177:S180"/>
    <mergeCell ref="Z2:Z3"/>
    <mergeCell ref="Z4:Z46"/>
    <mergeCell ref="Z48:Z118"/>
    <mergeCell ref="Z120:Z143"/>
    <mergeCell ref="Z145:Z153"/>
    <mergeCell ref="Z155:Z184"/>
    <mergeCell ref="AA2:AA3"/>
    <mergeCell ref="AA4:AA46"/>
    <mergeCell ref="AA48:AA118"/>
    <mergeCell ref="AA120:AA143"/>
    <mergeCell ref="AA145:AA153"/>
    <mergeCell ref="AA155:AA184"/>
    <mergeCell ref="S121:S123"/>
    <mergeCell ref="S124:S128"/>
    <mergeCell ref="S129:S131"/>
    <mergeCell ref="S132:S134"/>
    <mergeCell ref="S156:S159"/>
    <mergeCell ref="S160:S162"/>
    <mergeCell ref="S163:S166"/>
    <mergeCell ref="S167:S170"/>
    <mergeCell ref="S171:S173"/>
    <mergeCell ref="T144:X144"/>
    <mergeCell ref="T154:X154"/>
    <mergeCell ref="AB2:AB3"/>
    <mergeCell ref="AB4:AB46"/>
    <mergeCell ref="AB48:AB118"/>
    <mergeCell ref="AB120:AB143"/>
    <mergeCell ref="AB145:AB153"/>
    <mergeCell ref="AB155:AB184"/>
    <mergeCell ref="AC2:AC3"/>
    <mergeCell ref="AC4:AC46"/>
    <mergeCell ref="AC48:AC118"/>
    <mergeCell ref="AC120:AC143"/>
    <mergeCell ref="AC145:AC153"/>
    <mergeCell ref="AC155:AC184"/>
    <mergeCell ref="AF2:AF3"/>
    <mergeCell ref="AF4:AF47"/>
    <mergeCell ref="AF48:AF119"/>
    <mergeCell ref="AF120:AF144"/>
    <mergeCell ref="AF145:AF154"/>
    <mergeCell ref="AF155:AF185"/>
    <mergeCell ref="AD2:AD3"/>
    <mergeCell ref="AD4:AD46"/>
    <mergeCell ref="AD48:AD118"/>
    <mergeCell ref="AD120:AD143"/>
    <mergeCell ref="AD145:AD153"/>
    <mergeCell ref="AD155:AD184"/>
    <mergeCell ref="AE2:AE3"/>
    <mergeCell ref="AE4:AE47"/>
    <mergeCell ref="AE48:AE119"/>
    <mergeCell ref="AE120:AE144"/>
    <mergeCell ref="AE145:AE154"/>
    <mergeCell ref="AE155:AE185"/>
    <mergeCell ref="AG2:AG3"/>
    <mergeCell ref="AG4:AG47"/>
    <mergeCell ref="AG48:AG119"/>
    <mergeCell ref="AG120:AG144"/>
    <mergeCell ref="AG145:AG154"/>
    <mergeCell ref="AG155:AG185"/>
    <mergeCell ref="AH2:AH3"/>
    <mergeCell ref="AH4:AH47"/>
    <mergeCell ref="AH48:AH119"/>
    <mergeCell ref="AH120:AH144"/>
    <mergeCell ref="AH145:AH154"/>
    <mergeCell ref="AH155:AH185"/>
    <mergeCell ref="AK2:AK3"/>
    <mergeCell ref="AK4:AK47"/>
    <mergeCell ref="AK48:AK119"/>
    <mergeCell ref="AK120:AK144"/>
    <mergeCell ref="AK145:AK154"/>
    <mergeCell ref="AK155:AK185"/>
    <mergeCell ref="AI2:AI3"/>
    <mergeCell ref="AI4:AI47"/>
    <mergeCell ref="AI48:AI119"/>
    <mergeCell ref="AI120:AI144"/>
    <mergeCell ref="AI145:AI154"/>
    <mergeCell ref="AI155:AI185"/>
    <mergeCell ref="AJ2:AJ3"/>
    <mergeCell ref="AJ4:AJ47"/>
    <mergeCell ref="AJ48:AJ119"/>
    <mergeCell ref="AJ120:AJ144"/>
    <mergeCell ref="AJ145:AJ154"/>
    <mergeCell ref="AJ155:AJ185"/>
  </mergeCells>
  <phoneticPr fontId="9" type="noConversion"/>
  <pageMargins left="0.7" right="0.31458333333333299" top="0.75" bottom="0.75" header="0.3" footer="0.3"/>
  <pageSetup paperSize="9" scale="44" orientation="landscape" r:id="rId1"/>
  <rowBreaks count="2" manualBreakCount="2">
    <brk id="47" max="16383" man="1"/>
    <brk id="14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9" sqref="I19"/>
    </sheetView>
  </sheetViews>
  <sheetFormatPr defaultColWidth="9" defaultRowHeight="13.8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文安德实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2021-08-11T05:41:00Z</cp:lastPrinted>
  <dcterms:created xsi:type="dcterms:W3CDTF">2015-06-05T18:19:00Z</dcterms:created>
  <dcterms:modified xsi:type="dcterms:W3CDTF">2021-09-28T12:34:28Z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