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  <sheet name="Sheet1" sheetId="7" r:id="rId2"/>
  </sheets>
  <calcPr calcId="144525"/>
</workbook>
</file>

<file path=xl/sharedStrings.xml><?xml version="1.0" encoding="utf-8"?>
<sst xmlns="http://schemas.openxmlformats.org/spreadsheetml/2006/main" count="103" uniqueCount="67">
  <si>
    <t>简美公司M3000S/L5000座椅布套价格明细</t>
  </si>
  <si>
    <t>序号</t>
  </si>
  <si>
    <t>零件代码</t>
  </si>
  <si>
    <t>车型</t>
  </si>
  <si>
    <t>零部件名称</t>
  </si>
  <si>
    <t>含布料单价（未税）</t>
  </si>
  <si>
    <t>不含布料单价（未税）</t>
  </si>
  <si>
    <t>备注</t>
  </si>
  <si>
    <t>SHT0012947</t>
  </si>
  <si>
    <t>M3000S/L5000</t>
  </si>
  <si>
    <t>副驾驶员靠背护面总成</t>
  </si>
  <si>
    <t>SHT0012925</t>
  </si>
  <si>
    <t>M3000S</t>
  </si>
  <si>
    <t>驾驶员坐垫护面总成</t>
  </si>
  <si>
    <t>SHT0012948</t>
  </si>
  <si>
    <t>副驾驶座椅坐垫护面总成</t>
  </si>
  <si>
    <t>SHT0013372</t>
  </si>
  <si>
    <t>翻折座垫护面总成</t>
  </si>
  <si>
    <t>SHT0012983</t>
  </si>
  <si>
    <t>驾驶员靠背护面总成</t>
  </si>
  <si>
    <t>此背布套与SHT0012947背布套区别就是开孔的区别，前期来过货，后续为了降低积压的风险不在调货</t>
  </si>
  <si>
    <t>SHT0012987</t>
  </si>
  <si>
    <t>SHT0012991</t>
  </si>
  <si>
    <t>SHT0012926</t>
  </si>
  <si>
    <t>SHT0013011</t>
  </si>
  <si>
    <t>L5000</t>
  </si>
  <si>
    <t>中间靠背护面总成</t>
  </si>
  <si>
    <t>SHT0013012</t>
  </si>
  <si>
    <t>中间座垫护面总成</t>
  </si>
  <si>
    <t>编制：罗让平</t>
  </si>
  <si>
    <t>日期：2021.9.28</t>
  </si>
  <si>
    <t>价格执行协议</t>
  </si>
  <si>
    <t>甲方：西安光华荣昌汽车部件有限公司</t>
  </si>
  <si>
    <t>乙方：湘乡简美新材料科技有限公司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</si>
  <si>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Arial"/>
        <charset val="134"/>
      </rPr>
      <t>M3000-S</t>
    </r>
    <r>
      <rPr>
        <b/>
        <sz val="11"/>
        <color theme="1"/>
        <rFont val="宋体"/>
        <charset val="134"/>
      </rPr>
      <t>宽体</t>
    </r>
    <r>
      <rPr>
        <b/>
        <sz val="11"/>
        <color theme="1"/>
        <rFont val="Arial"/>
        <charset val="134"/>
      </rPr>
      <t>/L5000</t>
    </r>
    <r>
      <rPr>
        <b/>
        <sz val="11"/>
        <color theme="1"/>
        <rFont val="宋体"/>
        <charset val="134"/>
      </rPr>
      <t>护面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</si>
  <si>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</t>
    </r>
    <r>
      <rPr>
        <b/>
        <sz val="11"/>
        <color theme="1"/>
        <rFont val="Arial"/>
        <charset val="134"/>
      </rPr>
      <t xml:space="preserve"> M3000-S/L5000</t>
    </r>
    <r>
      <rPr>
        <b/>
        <sz val="11"/>
        <color theme="1"/>
        <rFont val="宋体"/>
        <charset val="134"/>
      </rPr>
      <t>宽体护面</t>
    </r>
    <r>
      <rPr>
        <b/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</si>
  <si>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织物主料</t>
  </si>
  <si>
    <t>织物辅料</t>
  </si>
  <si>
    <t>毛毡</t>
  </si>
  <si>
    <t>辅材价格</t>
  </si>
  <si>
    <t>加工费全部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</si>
  <si>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</si>
  <si>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</si>
  <si>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</si>
  <si>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</si>
  <si>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</si>
  <si>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</si>
  <si>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</si>
  <si>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</si>
  <si>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毛毡用量</t>
  </si>
  <si>
    <t>毛毡费用（元）</t>
  </si>
  <si>
    <t>缝制裁剪费</t>
  </si>
  <si>
    <t>包装&amp;运输费</t>
  </si>
  <si>
    <t>制造&amp;专用费用</t>
  </si>
  <si>
    <t>财务费用</t>
  </si>
  <si>
    <t>管理费</t>
  </si>
  <si>
    <t>利润</t>
  </si>
  <si>
    <t>其它</t>
  </si>
  <si>
    <t>加工价格合计</t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</si>
  <si>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宽体常规版本</t>
    </r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</si>
  <si>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宽体带翻折坐垫</t>
    </r>
  </si>
  <si>
    <t>注：织物主料每米26.82元，幅宽为1.5米；织物辅料每米26.38元，幅宽为1.5米；毛毡每米10.2元，幅宽为1.55米，运输费包含到西安。</t>
  </si>
  <si>
    <t>一、结算方式：票到60天,现金结算。</t>
  </si>
  <si>
    <t>二、此价格从2021年1月1日起至2021年12月31日止。</t>
  </si>
  <si>
    <t>三、此协议一式两份，经双方代表签字后即生效，同时具有法律效力。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</si>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</sst>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0_ "/>
    <numFmt numFmtId="178" formatCode="0.00_ "/>
    <numFmt numFmtId="179" formatCode="0.000_);[Red]\(0.000\)"/>
    <numFmt numFmtId="180" formatCode="0_ "/>
  </numFmts>
  <fonts count="7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rgb="FF1D41D5"/>
      <name val="Arial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sz val="11"/>
      <color indexed="8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宋体"/>
      <charset val="134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Tahom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Tahoma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Tahoma"/>
      <charset val="134"/>
    </font>
    <font>
      <b/>
      <sz val="11"/>
      <color indexed="8"/>
      <name val="Tahoma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63"/>
      <name val="Tahoma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rgb="FF1D41D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6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6" fillId="27" borderId="20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1" fillId="27" borderId="16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3" fillId="25" borderId="1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59" fillId="0" borderId="25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14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6" borderId="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33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16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5" fillId="4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68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55" fillId="4" borderId="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6" borderId="24" applyNumberFormat="0" applyAlignment="0" applyProtection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6" borderId="24" applyNumberFormat="0" applyAlignment="0" applyProtection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9" fillId="9" borderId="24" applyNumberFormat="0" applyAlignment="0" applyProtection="0">
      <alignment vertical="center"/>
    </xf>
    <xf numFmtId="0" fontId="16" fillId="0" borderId="0">
      <alignment vertical="center"/>
    </xf>
    <xf numFmtId="0" fontId="68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58" fillId="9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67" fillId="1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69" fillId="9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57" fillId="6" borderId="24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55" fillId="4" borderId="7" applyNumberFormat="0" applyAlignment="0" applyProtection="0">
      <alignment vertical="center"/>
    </xf>
    <xf numFmtId="0" fontId="55" fillId="4" borderId="7" applyNumberFormat="0" applyAlignment="0" applyProtection="0">
      <alignment vertical="center"/>
    </xf>
    <xf numFmtId="0" fontId="55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33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11" fillId="0" borderId="1" xfId="1775" applyNumberFormat="1" applyFont="1" applyFill="1" applyBorder="1" applyAlignment="1">
      <alignment horizontal="center" vertical="center"/>
    </xf>
    <xf numFmtId="178" fontId="11" fillId="2" borderId="1" xfId="1775" applyNumberFormat="1" applyFont="1" applyFill="1" applyBorder="1" applyAlignment="1">
      <alignment horizontal="center" vertical="center"/>
    </xf>
    <xf numFmtId="0" fontId="11" fillId="2" borderId="1" xfId="1775" applyNumberFormat="1" applyFont="1" applyFill="1" applyBorder="1" applyAlignment="1">
      <alignment horizontal="center" vertical="center"/>
    </xf>
    <xf numFmtId="0" fontId="5" fillId="2" borderId="1" xfId="1775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8" fontId="2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vertical="center" wrapText="1"/>
    </xf>
    <xf numFmtId="178" fontId="4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8" fontId="13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178" fontId="13" fillId="2" borderId="2" xfId="0" applyNumberFormat="1" applyFont="1" applyFill="1" applyBorder="1" applyAlignment="1">
      <alignment horizontal="center" vertical="center" wrapText="1"/>
    </xf>
    <xf numFmtId="178" fontId="13" fillId="2" borderId="6" xfId="0" applyNumberFormat="1" applyFont="1" applyFill="1" applyBorder="1" applyAlignment="1">
      <alignment horizontal="center" vertical="center" wrapText="1"/>
    </xf>
    <xf numFmtId="178" fontId="13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178" fontId="13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标题 5 2 4" xfId="17"/>
    <cellStyle name="60% - 强调文字颜色 2 4 3" xfId="18"/>
    <cellStyle name="常规 7 3" xfId="19"/>
    <cellStyle name="千位分隔" xfId="20" builtinId="3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20% - 强调文字颜色 6 5 2" xfId="507"/>
    <cellStyle name="60% - 强调文字颜色 5 2 2 4 4" xfId="508"/>
    <cellStyle name="强调文字颜色 3 3 3" xfId="509"/>
    <cellStyle name="40% - 强调文字颜色 5 2 2 2" xfId="510"/>
    <cellStyle name="20% - 强调文字颜色 3 3 3 4" xfId="511"/>
    <cellStyle name="输出 4 10" xfId="512"/>
    <cellStyle name="好 4 5" xfId="513"/>
    <cellStyle name="60% - 强调文字颜色 4 3 2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G8" sqref="G8:G11"/>
    </sheetView>
  </sheetViews>
  <sheetFormatPr defaultColWidth="9" defaultRowHeight="17.25" outlineLevelCol="6"/>
  <cols>
    <col min="1" max="1" width="5.875" style="54" customWidth="1"/>
    <col min="2" max="2" width="16.125" style="54" customWidth="1"/>
    <col min="3" max="3" width="18.25" style="54" customWidth="1"/>
    <col min="4" max="4" width="26.875" style="54" customWidth="1"/>
    <col min="5" max="5" width="19.5" style="54" customWidth="1"/>
    <col min="6" max="6" width="21.875" style="54" customWidth="1"/>
    <col min="7" max="7" width="28.375" style="54" customWidth="1"/>
    <col min="8" max="16384" width="9" style="54"/>
  </cols>
  <sheetData>
    <row r="1" ht="37" customHeight="1" spans="1:7">
      <c r="A1" s="55" t="s">
        <v>0</v>
      </c>
      <c r="B1" s="55"/>
      <c r="C1" s="55"/>
      <c r="D1" s="55"/>
      <c r="E1" s="55"/>
      <c r="F1" s="55"/>
      <c r="G1" s="55"/>
    </row>
    <row r="2" s="53" customFormat="1" ht="18" customHeight="1" spans="1:7">
      <c r="A2" s="56" t="s">
        <v>1</v>
      </c>
      <c r="B2" s="56" t="s">
        <v>2</v>
      </c>
      <c r="C2" s="57" t="s">
        <v>3</v>
      </c>
      <c r="D2" s="56" t="s">
        <v>4</v>
      </c>
      <c r="E2" s="58" t="s">
        <v>5</v>
      </c>
      <c r="F2" s="59" t="s">
        <v>6</v>
      </c>
      <c r="G2" s="57" t="s">
        <v>7</v>
      </c>
    </row>
    <row r="3" s="53" customFormat="1" ht="18" customHeight="1" spans="1:7">
      <c r="A3" s="56"/>
      <c r="B3" s="56"/>
      <c r="C3" s="60"/>
      <c r="D3" s="56"/>
      <c r="E3" s="58"/>
      <c r="F3" s="61"/>
      <c r="G3" s="60"/>
    </row>
    <row r="4" s="54" customFormat="1" ht="24" customHeight="1" spans="1:7">
      <c r="A4" s="62">
        <v>1</v>
      </c>
      <c r="B4" s="62" t="s">
        <v>8</v>
      </c>
      <c r="C4" s="62" t="s">
        <v>9</v>
      </c>
      <c r="D4" s="62" t="s">
        <v>10</v>
      </c>
      <c r="E4" s="63">
        <v>57.207</v>
      </c>
      <c r="F4" s="63">
        <v>23.57</v>
      </c>
      <c r="G4" s="63"/>
    </row>
    <row r="5" s="54" customFormat="1" ht="24" customHeight="1" spans="1:7">
      <c r="A5" s="62">
        <v>2</v>
      </c>
      <c r="B5" s="62" t="s">
        <v>11</v>
      </c>
      <c r="C5" s="62" t="s">
        <v>12</v>
      </c>
      <c r="D5" s="62" t="s">
        <v>13</v>
      </c>
      <c r="E5" s="63">
        <v>30.5924</v>
      </c>
      <c r="F5" s="63">
        <v>16.69</v>
      </c>
      <c r="G5" s="63"/>
    </row>
    <row r="6" s="54" customFormat="1" ht="24" customHeight="1" spans="1:7">
      <c r="A6" s="62">
        <v>3</v>
      </c>
      <c r="B6" s="62" t="s">
        <v>14</v>
      </c>
      <c r="C6" s="62" t="s">
        <v>9</v>
      </c>
      <c r="D6" s="62" t="s">
        <v>15</v>
      </c>
      <c r="E6" s="63">
        <v>31.4324</v>
      </c>
      <c r="F6" s="63">
        <v>17.53</v>
      </c>
      <c r="G6" s="63"/>
    </row>
    <row r="7" s="54" customFormat="1" ht="24" customHeight="1" spans="1:7">
      <c r="A7" s="62">
        <v>4</v>
      </c>
      <c r="B7" s="62" t="s">
        <v>16</v>
      </c>
      <c r="C7" s="62" t="s">
        <v>12</v>
      </c>
      <c r="D7" s="62" t="s">
        <v>17</v>
      </c>
      <c r="E7" s="63">
        <v>34.4984</v>
      </c>
      <c r="F7" s="63">
        <v>20.59</v>
      </c>
      <c r="G7" s="63"/>
    </row>
    <row r="8" s="54" customFormat="1" ht="24" customHeight="1" spans="1:7">
      <c r="A8" s="62">
        <v>5</v>
      </c>
      <c r="B8" s="64" t="s">
        <v>18</v>
      </c>
      <c r="C8" s="62" t="s">
        <v>12</v>
      </c>
      <c r="D8" s="64" t="s">
        <v>19</v>
      </c>
      <c r="E8" s="63">
        <v>57.207</v>
      </c>
      <c r="F8" s="63">
        <v>23.57</v>
      </c>
      <c r="G8" s="65" t="s">
        <v>20</v>
      </c>
    </row>
    <row r="9" s="54" customFormat="1" ht="24" customHeight="1" spans="1:7">
      <c r="A9" s="62">
        <v>6</v>
      </c>
      <c r="B9" s="64" t="s">
        <v>21</v>
      </c>
      <c r="C9" s="62" t="s">
        <v>12</v>
      </c>
      <c r="D9" s="64" t="s">
        <v>10</v>
      </c>
      <c r="E9" s="63">
        <v>57.207</v>
      </c>
      <c r="F9" s="63">
        <v>23.57</v>
      </c>
      <c r="G9" s="66"/>
    </row>
    <row r="10" s="54" customFormat="1" ht="24" customHeight="1" spans="1:7">
      <c r="A10" s="62">
        <v>7</v>
      </c>
      <c r="B10" s="64" t="s">
        <v>22</v>
      </c>
      <c r="C10" s="62" t="s">
        <v>12</v>
      </c>
      <c r="D10" s="64" t="s">
        <v>19</v>
      </c>
      <c r="E10" s="63">
        <v>57.207</v>
      </c>
      <c r="F10" s="63">
        <v>23.57</v>
      </c>
      <c r="G10" s="66"/>
    </row>
    <row r="11" s="54" customFormat="1" ht="24" customHeight="1" spans="1:7">
      <c r="A11" s="62">
        <v>8</v>
      </c>
      <c r="B11" s="64" t="s">
        <v>23</v>
      </c>
      <c r="C11" s="62" t="s">
        <v>12</v>
      </c>
      <c r="D11" s="64" t="s">
        <v>19</v>
      </c>
      <c r="E11" s="63">
        <v>57.207</v>
      </c>
      <c r="F11" s="63">
        <v>23.57</v>
      </c>
      <c r="G11" s="67"/>
    </row>
    <row r="12" s="54" customFormat="1" ht="24" customHeight="1" spans="1:7">
      <c r="A12" s="62">
        <v>9</v>
      </c>
      <c r="B12" s="62" t="s">
        <v>24</v>
      </c>
      <c r="C12" s="62" t="s">
        <v>25</v>
      </c>
      <c r="D12" s="62" t="s">
        <v>26</v>
      </c>
      <c r="E12" s="63">
        <v>26.7316</v>
      </c>
      <c r="F12" s="63">
        <v>9.18</v>
      </c>
      <c r="G12" s="63"/>
    </row>
    <row r="13" s="54" customFormat="1" ht="24" customHeight="1" spans="1:7">
      <c r="A13" s="62">
        <v>10</v>
      </c>
      <c r="B13" s="62" t="s">
        <v>27</v>
      </c>
      <c r="C13" s="62" t="s">
        <v>25</v>
      </c>
      <c r="D13" s="62" t="s">
        <v>28</v>
      </c>
      <c r="E13" s="63">
        <v>21.54786</v>
      </c>
      <c r="F13" s="63">
        <v>10.71</v>
      </c>
      <c r="G13" s="63"/>
    </row>
    <row r="14" s="53" customFormat="1" ht="30" customHeight="1" spans="1:7">
      <c r="A14" s="68" t="s">
        <v>29</v>
      </c>
      <c r="B14" s="68"/>
      <c r="C14" s="69"/>
      <c r="D14" s="69"/>
      <c r="E14" s="70"/>
      <c r="F14" s="69" t="s">
        <v>30</v>
      </c>
      <c r="G14" s="69"/>
    </row>
    <row r="15" spans="1:7">
      <c r="A15" s="71"/>
      <c r="B15" s="71"/>
      <c r="C15" s="71"/>
      <c r="D15" s="71"/>
      <c r="E15" s="72"/>
      <c r="F15" s="72"/>
      <c r="G15" s="71"/>
    </row>
    <row r="16" spans="1:7">
      <c r="A16" s="71"/>
      <c r="B16" s="71"/>
      <c r="C16" s="71"/>
      <c r="D16" s="71"/>
      <c r="E16" s="72"/>
      <c r="F16" s="72"/>
      <c r="G16" s="71"/>
    </row>
  </sheetData>
  <mergeCells count="10">
    <mergeCell ref="A1:G1"/>
    <mergeCell ref="A14:B14"/>
    <mergeCell ref="A2:A3"/>
    <mergeCell ref="B2:B3"/>
    <mergeCell ref="C2:C3"/>
    <mergeCell ref="D2:D3"/>
    <mergeCell ref="E2:E3"/>
    <mergeCell ref="F2:F3"/>
    <mergeCell ref="G2:G3"/>
    <mergeCell ref="G8:G11"/>
  </mergeCells>
  <pageMargins left="0.0777777777777778" right="0" top="0.590277777777778" bottom="0.196527777777778" header="0.0777777777777778" footer="0.11805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workbookViewId="0">
      <selection activeCell="C13" sqref="C13"/>
    </sheetView>
  </sheetViews>
  <sheetFormatPr defaultColWidth="9" defaultRowHeight="13.5"/>
  <cols>
    <col min="1" max="1" width="4.25" style="1" customWidth="1"/>
    <col min="2" max="2" width="10.75" style="1" customWidth="1"/>
    <col min="3" max="3" width="12.25" style="1" customWidth="1"/>
    <col min="4" max="4" width="19.375" style="1" customWidth="1"/>
    <col min="5" max="5" width="8.25" style="5" customWidth="1"/>
    <col min="6" max="6" width="8.25" style="1" customWidth="1"/>
    <col min="7" max="7" width="8.25" style="5" customWidth="1"/>
    <col min="8" max="8" width="8.25" style="1" customWidth="1"/>
    <col min="9" max="9" width="8.25" style="5" customWidth="1"/>
    <col min="10" max="10" width="8.125" style="1" customWidth="1"/>
    <col min="11" max="11" width="7.5" style="1" customWidth="1"/>
    <col min="12" max="12" width="6.875" style="1" customWidth="1"/>
    <col min="13" max="13" width="6.25" style="1" customWidth="1"/>
    <col min="14" max="14" width="6.625" style="1" customWidth="1"/>
    <col min="15" max="15" width="6.75" style="1" customWidth="1"/>
    <col min="16" max="18" width="6.375" style="1" customWidth="1"/>
    <col min="19" max="19" width="9" style="1"/>
    <col min="20" max="20" width="9" style="1" customWidth="1"/>
    <col min="21" max="21" width="4.875" style="1" customWidth="1"/>
    <col min="22" max="22" width="9" style="1" customWidth="1"/>
    <col min="23" max="16384" width="9" style="1"/>
  </cols>
  <sheetData>
    <row r="1" s="1" customFormat="1" ht="22.5" spans="1:23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22.5" spans="1:23">
      <c r="A2" s="6"/>
      <c r="B2" s="6"/>
      <c r="C2" s="6"/>
      <c r="D2" s="6"/>
      <c r="E2" s="7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spans="1:9">
      <c r="A3" s="1" t="s">
        <v>32</v>
      </c>
      <c r="E3" s="5"/>
      <c r="G3" s="5"/>
      <c r="I3" s="5"/>
    </row>
    <row r="4" s="1" customFormat="1" spans="1:9">
      <c r="A4" s="1" t="s">
        <v>33</v>
      </c>
      <c r="E4" s="5"/>
      <c r="G4" s="5"/>
      <c r="I4" s="5"/>
    </row>
    <row r="5" s="1" customFormat="1" ht="15" spans="2:9">
      <c r="B5" s="4" t="s">
        <v>34</v>
      </c>
      <c r="C5" s="4"/>
      <c r="E5" s="5"/>
      <c r="G5" s="5"/>
      <c r="I5" s="5"/>
    </row>
    <row r="6" s="1" customFormat="1" ht="15" spans="1:9">
      <c r="A6" s="4" t="s">
        <v>35</v>
      </c>
      <c r="E6" s="5"/>
      <c r="G6" s="5"/>
      <c r="I6" s="5"/>
    </row>
    <row r="7" s="1" customFormat="1" customHeight="1" spans="1:23">
      <c r="A7" s="8" t="s">
        <v>1</v>
      </c>
      <c r="B7" s="8" t="s">
        <v>2</v>
      </c>
      <c r="C7" s="9" t="s">
        <v>3</v>
      </c>
      <c r="D7" s="8" t="s">
        <v>4</v>
      </c>
      <c r="E7" s="10" t="s">
        <v>36</v>
      </c>
      <c r="F7" s="11"/>
      <c r="G7" s="10" t="s">
        <v>37</v>
      </c>
      <c r="H7" s="11"/>
      <c r="I7" s="10" t="s">
        <v>38</v>
      </c>
      <c r="J7" s="11"/>
      <c r="K7" s="14" t="s">
        <v>39</v>
      </c>
      <c r="L7" s="36" t="s">
        <v>40</v>
      </c>
      <c r="M7" s="36"/>
      <c r="N7" s="36"/>
      <c r="O7" s="36"/>
      <c r="P7" s="36"/>
      <c r="Q7" s="36"/>
      <c r="R7" s="36"/>
      <c r="S7" s="36"/>
      <c r="T7" s="42" t="s">
        <v>41</v>
      </c>
      <c r="U7" s="43" t="s">
        <v>42</v>
      </c>
      <c r="V7" s="43" t="s">
        <v>43</v>
      </c>
      <c r="W7" s="44" t="s">
        <v>44</v>
      </c>
    </row>
    <row r="8" s="1" customFormat="1" ht="22.5" spans="1:23">
      <c r="A8" s="8"/>
      <c r="B8" s="8"/>
      <c r="C8" s="12"/>
      <c r="D8" s="8"/>
      <c r="E8" s="13" t="s">
        <v>45</v>
      </c>
      <c r="F8" s="14" t="s">
        <v>46</v>
      </c>
      <c r="G8" s="13" t="s">
        <v>47</v>
      </c>
      <c r="H8" s="14" t="s">
        <v>48</v>
      </c>
      <c r="I8" s="13" t="s">
        <v>49</v>
      </c>
      <c r="J8" s="14" t="s">
        <v>50</v>
      </c>
      <c r="K8" s="14"/>
      <c r="L8" s="8" t="s">
        <v>51</v>
      </c>
      <c r="M8" s="8" t="s">
        <v>52</v>
      </c>
      <c r="N8" s="37" t="s">
        <v>53</v>
      </c>
      <c r="O8" s="37" t="s">
        <v>54</v>
      </c>
      <c r="P8" s="8" t="s">
        <v>55</v>
      </c>
      <c r="Q8" s="8" t="s">
        <v>56</v>
      </c>
      <c r="R8" s="8" t="s">
        <v>57</v>
      </c>
      <c r="S8" s="8" t="s">
        <v>58</v>
      </c>
      <c r="T8" s="42"/>
      <c r="U8" s="45"/>
      <c r="V8" s="45"/>
      <c r="W8" s="46"/>
    </row>
    <row r="9" s="1" customFormat="1" spans="1:23">
      <c r="A9" s="15">
        <v>1</v>
      </c>
      <c r="B9" s="16" t="s">
        <v>8</v>
      </c>
      <c r="C9" s="16" t="s">
        <v>9</v>
      </c>
      <c r="D9" s="17" t="s">
        <v>10</v>
      </c>
      <c r="E9" s="18">
        <v>0.99</v>
      </c>
      <c r="F9" s="19">
        <f t="shared" ref="F9:F14" si="0">E9*26.82</f>
        <v>26.5518</v>
      </c>
      <c r="G9" s="18">
        <v>0.24</v>
      </c>
      <c r="H9" s="19">
        <f t="shared" ref="H9:H14" si="1">G9*26.38</f>
        <v>6.3312</v>
      </c>
      <c r="I9" s="18">
        <v>0.07</v>
      </c>
      <c r="J9" s="19">
        <f t="shared" ref="J9:J14" si="2">I9*10.2</f>
        <v>0.714</v>
      </c>
      <c r="K9" s="38">
        <v>6.38</v>
      </c>
      <c r="L9" s="39">
        <v>8.9</v>
      </c>
      <c r="M9" s="40">
        <v>1.95</v>
      </c>
      <c r="N9" s="41">
        <v>0.98</v>
      </c>
      <c r="O9" s="41">
        <v>1.2</v>
      </c>
      <c r="P9" s="39">
        <v>1.35</v>
      </c>
      <c r="Q9" s="39">
        <v>1.9</v>
      </c>
      <c r="R9" s="39">
        <v>0.95</v>
      </c>
      <c r="S9" s="47">
        <f t="shared" ref="S9:S14" si="3">Q9+M9+P9+L9+N9+O9+R9</f>
        <v>17.23</v>
      </c>
      <c r="T9" s="47">
        <f t="shared" ref="T9:T14" si="4">S9+K9+J9+H9+F9</f>
        <v>57.207</v>
      </c>
      <c r="U9" s="48">
        <v>2</v>
      </c>
      <c r="V9" s="48">
        <f t="shared" ref="V9:V14" si="5">T9*U9</f>
        <v>114.414</v>
      </c>
      <c r="W9" s="47">
        <f t="shared" ref="W9:W14" si="6">V9*1.13</f>
        <v>129.28782</v>
      </c>
    </row>
    <row r="10" s="1" customFormat="1" spans="1:23">
      <c r="A10" s="15">
        <v>2</v>
      </c>
      <c r="B10" s="16" t="s">
        <v>11</v>
      </c>
      <c r="C10" s="16" t="s">
        <v>12</v>
      </c>
      <c r="D10" s="17" t="s">
        <v>13</v>
      </c>
      <c r="E10" s="18">
        <v>0.42</v>
      </c>
      <c r="F10" s="19">
        <f t="shared" si="0"/>
        <v>11.2644</v>
      </c>
      <c r="G10" s="18">
        <v>0.1</v>
      </c>
      <c r="H10" s="19">
        <f t="shared" si="1"/>
        <v>2.638</v>
      </c>
      <c r="I10" s="18">
        <v>0.05</v>
      </c>
      <c r="J10" s="19">
        <f t="shared" si="2"/>
        <v>0.51</v>
      </c>
      <c r="K10" s="39">
        <v>3.8</v>
      </c>
      <c r="L10" s="39">
        <v>5.25</v>
      </c>
      <c r="M10" s="40">
        <v>1.75</v>
      </c>
      <c r="N10" s="41">
        <v>0.8</v>
      </c>
      <c r="O10" s="41">
        <v>0.98</v>
      </c>
      <c r="P10" s="39">
        <v>1.15</v>
      </c>
      <c r="Q10" s="39">
        <v>1.6</v>
      </c>
      <c r="R10" s="39">
        <v>0.85</v>
      </c>
      <c r="S10" s="47">
        <f t="shared" si="3"/>
        <v>12.38</v>
      </c>
      <c r="T10" s="47">
        <f t="shared" si="4"/>
        <v>30.5924</v>
      </c>
      <c r="U10" s="48">
        <v>1</v>
      </c>
      <c r="V10" s="48">
        <f t="shared" si="5"/>
        <v>30.5924</v>
      </c>
      <c r="W10" s="47">
        <f t="shared" si="6"/>
        <v>34.569412</v>
      </c>
    </row>
    <row r="11" s="1" customFormat="1" spans="1:23">
      <c r="A11" s="15">
        <v>3</v>
      </c>
      <c r="B11" s="16" t="s">
        <v>14</v>
      </c>
      <c r="C11" s="16" t="s">
        <v>9</v>
      </c>
      <c r="D11" s="17" t="s">
        <v>15</v>
      </c>
      <c r="E11" s="18">
        <v>0.42</v>
      </c>
      <c r="F11" s="19">
        <f t="shared" si="0"/>
        <v>11.2644</v>
      </c>
      <c r="G11" s="18">
        <v>0.1</v>
      </c>
      <c r="H11" s="19">
        <f t="shared" si="1"/>
        <v>2.638</v>
      </c>
      <c r="I11" s="18">
        <v>0.05</v>
      </c>
      <c r="J11" s="19">
        <f t="shared" si="2"/>
        <v>0.51</v>
      </c>
      <c r="K11" s="39">
        <v>4.6</v>
      </c>
      <c r="L11" s="39">
        <v>5.25</v>
      </c>
      <c r="M11" s="40">
        <v>1.75</v>
      </c>
      <c r="N11" s="41">
        <v>0.8</v>
      </c>
      <c r="O11" s="41">
        <v>1.02</v>
      </c>
      <c r="P11" s="39">
        <v>1.15</v>
      </c>
      <c r="Q11" s="39">
        <v>1.6</v>
      </c>
      <c r="R11" s="39">
        <v>0.85</v>
      </c>
      <c r="S11" s="47">
        <f t="shared" si="3"/>
        <v>12.42</v>
      </c>
      <c r="T11" s="47">
        <f t="shared" si="4"/>
        <v>31.4324</v>
      </c>
      <c r="U11" s="48">
        <v>1</v>
      </c>
      <c r="V11" s="48">
        <f t="shared" si="5"/>
        <v>31.4324</v>
      </c>
      <c r="W11" s="47">
        <f t="shared" si="6"/>
        <v>35.518612</v>
      </c>
    </row>
    <row r="12" s="1" customFormat="1" spans="1:23">
      <c r="A12" s="15">
        <v>4</v>
      </c>
      <c r="B12" s="16" t="s">
        <v>16</v>
      </c>
      <c r="C12" s="16" t="s">
        <v>12</v>
      </c>
      <c r="D12" s="17" t="s">
        <v>17</v>
      </c>
      <c r="E12" s="18">
        <v>0.42</v>
      </c>
      <c r="F12" s="19">
        <f t="shared" si="0"/>
        <v>11.2644</v>
      </c>
      <c r="G12" s="18">
        <v>0.1</v>
      </c>
      <c r="H12" s="19">
        <f t="shared" si="1"/>
        <v>2.638</v>
      </c>
      <c r="I12" s="18">
        <v>0.23</v>
      </c>
      <c r="J12" s="19">
        <f t="shared" si="2"/>
        <v>2.346</v>
      </c>
      <c r="K12" s="39">
        <v>4.5</v>
      </c>
      <c r="L12" s="39">
        <v>6.45</v>
      </c>
      <c r="M12" s="40">
        <v>1.75</v>
      </c>
      <c r="N12" s="41">
        <v>0.85</v>
      </c>
      <c r="O12" s="41">
        <v>1.05</v>
      </c>
      <c r="P12" s="39">
        <v>1.2</v>
      </c>
      <c r="Q12" s="39">
        <v>1.6</v>
      </c>
      <c r="R12" s="39">
        <v>0.85</v>
      </c>
      <c r="S12" s="47">
        <f t="shared" si="3"/>
        <v>13.75</v>
      </c>
      <c r="T12" s="47">
        <f t="shared" si="4"/>
        <v>34.4984</v>
      </c>
      <c r="U12" s="48">
        <v>1</v>
      </c>
      <c r="V12" s="48">
        <f t="shared" si="5"/>
        <v>34.4984</v>
      </c>
      <c r="W12" s="47">
        <f t="shared" si="6"/>
        <v>38.983192</v>
      </c>
    </row>
    <row r="13" s="1" customFormat="1" spans="1:23">
      <c r="A13" s="15">
        <v>5</v>
      </c>
      <c r="B13" s="16" t="s">
        <v>24</v>
      </c>
      <c r="C13" s="16" t="s">
        <v>25</v>
      </c>
      <c r="D13" s="17" t="s">
        <v>26</v>
      </c>
      <c r="E13" s="18">
        <v>0.32</v>
      </c>
      <c r="F13" s="19">
        <f t="shared" si="0"/>
        <v>8.5824</v>
      </c>
      <c r="G13" s="18">
        <v>0.34</v>
      </c>
      <c r="H13" s="19">
        <f t="shared" si="1"/>
        <v>8.9692</v>
      </c>
      <c r="I13" s="18"/>
      <c r="J13" s="19">
        <f t="shared" si="2"/>
        <v>0</v>
      </c>
      <c r="K13" s="39">
        <v>1.2</v>
      </c>
      <c r="L13" s="39">
        <v>2.75</v>
      </c>
      <c r="M13" s="40">
        <v>1.25</v>
      </c>
      <c r="N13" s="40">
        <v>0.65</v>
      </c>
      <c r="O13" s="40">
        <v>0.58</v>
      </c>
      <c r="P13" s="39">
        <v>0.95</v>
      </c>
      <c r="Q13" s="39">
        <v>1.2</v>
      </c>
      <c r="R13" s="39">
        <v>0.6</v>
      </c>
      <c r="S13" s="47">
        <f t="shared" si="3"/>
        <v>7.98</v>
      </c>
      <c r="T13" s="47">
        <f t="shared" si="4"/>
        <v>26.7316</v>
      </c>
      <c r="U13" s="48">
        <v>1</v>
      </c>
      <c r="V13" s="48">
        <f t="shared" si="5"/>
        <v>26.7316</v>
      </c>
      <c r="W13" s="47">
        <f t="shared" si="6"/>
        <v>30.206708</v>
      </c>
    </row>
    <row r="14" s="1" customFormat="1" spans="1:23">
      <c r="A14" s="15">
        <v>6</v>
      </c>
      <c r="B14" s="16" t="s">
        <v>27</v>
      </c>
      <c r="C14" s="16" t="s">
        <v>25</v>
      </c>
      <c r="D14" s="17" t="s">
        <v>28</v>
      </c>
      <c r="E14" s="18">
        <v>0.23</v>
      </c>
      <c r="F14" s="19">
        <f t="shared" si="0"/>
        <v>6.1686</v>
      </c>
      <c r="G14" s="20">
        <v>0.177</v>
      </c>
      <c r="H14" s="19">
        <f t="shared" si="1"/>
        <v>4.66926</v>
      </c>
      <c r="I14" s="18">
        <v>0.15</v>
      </c>
      <c r="J14" s="19">
        <f t="shared" si="2"/>
        <v>1.53</v>
      </c>
      <c r="K14" s="39">
        <v>0.85</v>
      </c>
      <c r="L14" s="39">
        <v>3.1</v>
      </c>
      <c r="M14" s="40">
        <v>1.25</v>
      </c>
      <c r="N14" s="40">
        <v>0.65</v>
      </c>
      <c r="O14" s="40">
        <v>0.58</v>
      </c>
      <c r="P14" s="39">
        <v>0.95</v>
      </c>
      <c r="Q14" s="39">
        <v>1.2</v>
      </c>
      <c r="R14" s="39">
        <v>0.6</v>
      </c>
      <c r="S14" s="47">
        <f t="shared" si="3"/>
        <v>8.33</v>
      </c>
      <c r="T14" s="47">
        <f t="shared" si="4"/>
        <v>21.54786</v>
      </c>
      <c r="U14" s="48">
        <v>1</v>
      </c>
      <c r="V14" s="48">
        <f t="shared" si="5"/>
        <v>21.54786</v>
      </c>
      <c r="W14" s="47">
        <f t="shared" si="6"/>
        <v>24.3490818</v>
      </c>
    </row>
    <row r="15" s="1" customFormat="1" spans="1:23">
      <c r="A15" s="15">
        <v>7</v>
      </c>
      <c r="B15" s="16"/>
      <c r="C15" s="16"/>
      <c r="D15" s="16"/>
      <c r="E15" s="18"/>
      <c r="F15" s="21"/>
      <c r="G15" s="18"/>
      <c r="H15" s="21"/>
      <c r="I15" s="18"/>
      <c r="J15" s="21"/>
      <c r="K15" s="39"/>
      <c r="L15" s="39"/>
      <c r="M15" s="40"/>
      <c r="N15" s="40"/>
      <c r="O15" s="40"/>
      <c r="P15" s="39"/>
      <c r="Q15" s="39"/>
      <c r="R15" s="39"/>
      <c r="S15" s="47"/>
      <c r="T15" s="47"/>
      <c r="U15" s="48"/>
      <c r="V15" s="48"/>
      <c r="W15" s="47"/>
    </row>
    <row r="16" s="1" customFormat="1" spans="1:23">
      <c r="A16" s="15">
        <v>8</v>
      </c>
      <c r="B16" s="16"/>
      <c r="C16" s="16"/>
      <c r="D16" s="16"/>
      <c r="E16" s="18"/>
      <c r="F16" s="21"/>
      <c r="G16" s="18"/>
      <c r="H16" s="21"/>
      <c r="I16" s="18"/>
      <c r="J16" s="21"/>
      <c r="K16" s="39"/>
      <c r="L16" s="39"/>
      <c r="M16" s="40"/>
      <c r="N16" s="40"/>
      <c r="O16" s="40"/>
      <c r="P16" s="39"/>
      <c r="Q16" s="39"/>
      <c r="R16" s="39"/>
      <c r="S16" s="47"/>
      <c r="T16" s="47"/>
      <c r="U16" s="47"/>
      <c r="V16" s="47"/>
      <c r="W16" s="47"/>
    </row>
    <row r="17" s="2" customFormat="1" ht="15" spans="1:23">
      <c r="A17" s="15">
        <v>10</v>
      </c>
      <c r="B17" s="22" t="s">
        <v>59</v>
      </c>
      <c r="C17" s="23"/>
      <c r="D17" s="24" t="s">
        <v>41</v>
      </c>
      <c r="E17" s="25"/>
      <c r="F17" s="26">
        <f t="shared" ref="F17:S17" si="7">F9*2+F10+F11</f>
        <v>75.6324</v>
      </c>
      <c r="G17" s="26"/>
      <c r="H17" s="26">
        <f t="shared" si="7"/>
        <v>17.9384</v>
      </c>
      <c r="I17" s="26"/>
      <c r="J17" s="26">
        <f t="shared" si="7"/>
        <v>2.448</v>
      </c>
      <c r="K17" s="26">
        <f t="shared" si="7"/>
        <v>21.16</v>
      </c>
      <c r="L17" s="26">
        <f t="shared" si="7"/>
        <v>28.3</v>
      </c>
      <c r="M17" s="26">
        <f t="shared" si="7"/>
        <v>7.4</v>
      </c>
      <c r="N17" s="26">
        <f t="shared" si="7"/>
        <v>3.56</v>
      </c>
      <c r="O17" s="26">
        <f t="shared" si="7"/>
        <v>4.4</v>
      </c>
      <c r="P17" s="26">
        <f t="shared" si="7"/>
        <v>5</v>
      </c>
      <c r="Q17" s="26">
        <f t="shared" si="7"/>
        <v>7</v>
      </c>
      <c r="R17" s="26">
        <f t="shared" si="7"/>
        <v>3.6</v>
      </c>
      <c r="S17" s="26">
        <f t="shared" si="7"/>
        <v>59.26</v>
      </c>
      <c r="T17" s="49"/>
      <c r="U17" s="49"/>
      <c r="V17" s="49">
        <f>V9+V10+V11</f>
        <v>176.4388</v>
      </c>
      <c r="W17" s="49">
        <f>W9+W10+W11</f>
        <v>199.375844</v>
      </c>
    </row>
    <row r="18" s="2" customFormat="1" ht="15" spans="1:23">
      <c r="A18" s="15">
        <v>11</v>
      </c>
      <c r="B18" s="22" t="s">
        <v>60</v>
      </c>
      <c r="C18" s="23"/>
      <c r="D18" s="24" t="s">
        <v>41</v>
      </c>
      <c r="E18" s="25"/>
      <c r="F18" s="26">
        <f t="shared" ref="F18:S18" si="8">F9*2+F10+F12</f>
        <v>75.6324</v>
      </c>
      <c r="G18" s="26"/>
      <c r="H18" s="26">
        <f t="shared" si="8"/>
        <v>17.9384</v>
      </c>
      <c r="I18" s="26"/>
      <c r="J18" s="26">
        <f t="shared" si="8"/>
        <v>4.284</v>
      </c>
      <c r="K18" s="26">
        <f t="shared" si="8"/>
        <v>21.06</v>
      </c>
      <c r="L18" s="26">
        <f t="shared" si="8"/>
        <v>29.5</v>
      </c>
      <c r="M18" s="26">
        <f t="shared" si="8"/>
        <v>7.4</v>
      </c>
      <c r="N18" s="26">
        <f t="shared" si="8"/>
        <v>3.61</v>
      </c>
      <c r="O18" s="26">
        <f t="shared" si="8"/>
        <v>4.43</v>
      </c>
      <c r="P18" s="26">
        <f t="shared" si="8"/>
        <v>5.05</v>
      </c>
      <c r="Q18" s="26">
        <f t="shared" si="8"/>
        <v>7</v>
      </c>
      <c r="R18" s="26">
        <f t="shared" si="8"/>
        <v>3.6</v>
      </c>
      <c r="S18" s="26">
        <f t="shared" si="8"/>
        <v>60.59</v>
      </c>
      <c r="T18" s="49"/>
      <c r="U18" s="49"/>
      <c r="V18" s="49">
        <f>V9+V10+V12</f>
        <v>179.5048</v>
      </c>
      <c r="W18" s="49">
        <f>W9+W10+W12</f>
        <v>202.840424</v>
      </c>
    </row>
    <row r="19" s="2" customFormat="1" ht="15" spans="1:23">
      <c r="A19" s="15">
        <v>12</v>
      </c>
      <c r="B19" s="22" t="s">
        <v>25</v>
      </c>
      <c r="C19" s="23"/>
      <c r="D19" s="24" t="s">
        <v>41</v>
      </c>
      <c r="E19" s="25"/>
      <c r="F19" s="26">
        <f t="shared" ref="F19:S19" si="9">(F9*2)+(F11*2)+F13+F14</f>
        <v>90.3834</v>
      </c>
      <c r="G19" s="26"/>
      <c r="H19" s="26">
        <f t="shared" si="9"/>
        <v>31.57686</v>
      </c>
      <c r="I19" s="26"/>
      <c r="J19" s="26">
        <f t="shared" si="9"/>
        <v>3.978</v>
      </c>
      <c r="K19" s="26">
        <f t="shared" si="9"/>
        <v>24.01</v>
      </c>
      <c r="L19" s="26">
        <f t="shared" si="9"/>
        <v>34.15</v>
      </c>
      <c r="M19" s="26">
        <f t="shared" si="9"/>
        <v>9.9</v>
      </c>
      <c r="N19" s="26">
        <f t="shared" si="9"/>
        <v>4.86</v>
      </c>
      <c r="O19" s="26">
        <f t="shared" si="9"/>
        <v>5.6</v>
      </c>
      <c r="P19" s="26">
        <f t="shared" si="9"/>
        <v>6.9</v>
      </c>
      <c r="Q19" s="26">
        <f t="shared" si="9"/>
        <v>9.4</v>
      </c>
      <c r="R19" s="26">
        <f t="shared" si="9"/>
        <v>4.8</v>
      </c>
      <c r="S19" s="26">
        <f t="shared" si="9"/>
        <v>75.61</v>
      </c>
      <c r="T19" s="49"/>
      <c r="U19" s="49"/>
      <c r="V19" s="49">
        <f>V9+(V11*2)+V13+V14</f>
        <v>225.55826</v>
      </c>
      <c r="W19" s="49">
        <f>W9+(W11*2)+W13+W14</f>
        <v>254.8808338</v>
      </c>
    </row>
    <row r="20" s="3" customFormat="1" customHeight="1" spans="1:23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="4" customFormat="1" spans="1:23">
      <c r="A21" s="28"/>
      <c r="B21" s="29" t="s">
        <v>62</v>
      </c>
      <c r="C21" s="29"/>
      <c r="D21" s="29"/>
      <c r="E21" s="30"/>
      <c r="F21" s="29"/>
      <c r="G21" s="30"/>
      <c r="H21" s="29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50"/>
      <c r="T21" s="29"/>
      <c r="U21" s="29"/>
      <c r="V21" s="29"/>
      <c r="W21" s="50"/>
    </row>
    <row r="22" s="4" customFormat="1" spans="1:23">
      <c r="A22" s="28"/>
      <c r="B22" s="28" t="s">
        <v>63</v>
      </c>
      <c r="C22" s="28"/>
      <c r="D22" s="31"/>
      <c r="E22" s="32"/>
      <c r="F22" s="31"/>
      <c r="G22" s="32"/>
      <c r="H22" s="31"/>
      <c r="I22" s="32"/>
      <c r="J22" s="28"/>
      <c r="K22" s="28"/>
      <c r="M22" s="28"/>
      <c r="N22" s="28"/>
      <c r="O22" s="28"/>
      <c r="P22" s="28"/>
      <c r="Q22" s="28"/>
      <c r="R22" s="28"/>
      <c r="S22" s="51"/>
      <c r="T22" s="28"/>
      <c r="U22" s="28"/>
      <c r="V22" s="28"/>
      <c r="W22" s="51"/>
    </row>
    <row r="23" s="4" customFormat="1" spans="1:23">
      <c r="A23" s="28"/>
      <c r="B23" s="33" t="s">
        <v>64</v>
      </c>
      <c r="C23" s="33"/>
      <c r="D23" s="29"/>
      <c r="E23" s="30"/>
      <c r="F23" s="29"/>
      <c r="G23" s="30"/>
      <c r="H23" s="29"/>
      <c r="I23" s="30"/>
      <c r="J23" s="29"/>
      <c r="K23" s="29"/>
      <c r="L23" s="28"/>
      <c r="M23" s="29"/>
      <c r="N23" s="29"/>
      <c r="O23" s="29"/>
      <c r="P23" s="29"/>
      <c r="Q23" s="29"/>
      <c r="R23" s="29"/>
      <c r="S23" s="50"/>
      <c r="T23" s="29"/>
      <c r="U23" s="29"/>
      <c r="V23" s="29"/>
      <c r="W23" s="50"/>
    </row>
    <row r="24" s="4" customFormat="1" spans="1:23">
      <c r="A24" s="28"/>
      <c r="B24" s="28" t="s">
        <v>65</v>
      </c>
      <c r="C24" s="28"/>
      <c r="D24" s="31"/>
      <c r="E24" s="32"/>
      <c r="F24" s="31"/>
      <c r="G24" s="32"/>
      <c r="H24" s="31"/>
      <c r="I24" s="32"/>
      <c r="J24" s="28"/>
      <c r="K24" s="28"/>
      <c r="L24" s="28"/>
      <c r="M24" s="28"/>
      <c r="N24" s="28"/>
      <c r="O24" s="28"/>
      <c r="P24" s="28"/>
      <c r="Q24" s="28"/>
      <c r="R24" s="28"/>
      <c r="S24" s="51"/>
      <c r="T24" s="28"/>
      <c r="U24" s="28"/>
      <c r="W24" s="51"/>
    </row>
    <row r="25" s="4" customFormat="1" spans="1:23">
      <c r="A25" s="28"/>
      <c r="B25" s="28" t="s">
        <v>66</v>
      </c>
      <c r="C25" s="28"/>
      <c r="D25" s="31"/>
      <c r="E25" s="32"/>
      <c r="F25" s="31"/>
      <c r="G25" s="32"/>
      <c r="H25" s="31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51"/>
      <c r="T25" s="28"/>
      <c r="U25" s="28"/>
      <c r="W25" s="51"/>
    </row>
    <row r="26" s="1" customFormat="1" spans="1:23">
      <c r="A26" s="34"/>
      <c r="B26" s="34"/>
      <c r="C26" s="34"/>
      <c r="D26" s="34"/>
      <c r="E26" s="35"/>
      <c r="F26" s="34"/>
      <c r="G26" s="35"/>
      <c r="H26" s="34"/>
      <c r="I26" s="35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2"/>
      <c r="U26" s="52"/>
      <c r="V26" s="28"/>
      <c r="W26" s="34"/>
    </row>
    <row r="27" s="1" customFormat="1" spans="1:23">
      <c r="A27" s="34"/>
      <c r="B27" s="34"/>
      <c r="C27" s="34"/>
      <c r="D27" s="34"/>
      <c r="E27" s="35"/>
      <c r="F27" s="34"/>
      <c r="G27" s="35"/>
      <c r="H27" s="34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52"/>
      <c r="U27" s="52"/>
      <c r="V27" s="28"/>
      <c r="W27" s="34"/>
    </row>
    <row r="28" s="1" customFormat="1" spans="1:23">
      <c r="A28" s="34"/>
      <c r="B28" s="34"/>
      <c r="C28" s="34"/>
      <c r="D28" s="34"/>
      <c r="E28" s="35"/>
      <c r="F28" s="34"/>
      <c r="G28" s="35"/>
      <c r="H28" s="34"/>
      <c r="I28" s="35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2"/>
      <c r="U28" s="52"/>
      <c r="V28" s="28"/>
      <c r="W28" s="34"/>
    </row>
    <row r="29" s="1" customFormat="1" spans="1:23">
      <c r="A29" s="34"/>
      <c r="B29" s="34"/>
      <c r="C29" s="34"/>
      <c r="D29" s="34"/>
      <c r="E29" s="35"/>
      <c r="F29" s="34"/>
      <c r="G29" s="35"/>
      <c r="H29" s="34"/>
      <c r="I29" s="3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52"/>
      <c r="U29" s="52"/>
      <c r="V29" s="52"/>
      <c r="W29" s="34"/>
    </row>
    <row r="30" s="1" customFormat="1" spans="1:23">
      <c r="A30" s="34"/>
      <c r="B30" s="34"/>
      <c r="C30" s="34"/>
      <c r="D30" s="34"/>
      <c r="E30" s="35"/>
      <c r="F30" s="34"/>
      <c r="G30" s="35"/>
      <c r="H30" s="34"/>
      <c r="I30" s="35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52"/>
      <c r="U30" s="52"/>
      <c r="V30" s="52"/>
      <c r="W30" s="34"/>
    </row>
  </sheetData>
  <mergeCells count="18">
    <mergeCell ref="A1:W1"/>
    <mergeCell ref="E7:F7"/>
    <mergeCell ref="G7:H7"/>
    <mergeCell ref="I7:J7"/>
    <mergeCell ref="L7:S7"/>
    <mergeCell ref="B17:C17"/>
    <mergeCell ref="B18:C18"/>
    <mergeCell ref="B19:C19"/>
    <mergeCell ref="A20:W20"/>
    <mergeCell ref="A7:A8"/>
    <mergeCell ref="B7:B8"/>
    <mergeCell ref="C7:C8"/>
    <mergeCell ref="D7:D8"/>
    <mergeCell ref="K7:K8"/>
    <mergeCell ref="T7:T8"/>
    <mergeCell ref="U7:U8"/>
    <mergeCell ref="V7:V8"/>
    <mergeCell ref="W7:W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M3000S&amp;L5000宽体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2018-11-19T07:19:00Z</cp:lastPrinted>
  <dcterms:modified xsi:type="dcterms:W3CDTF">2021-09-28T10:30:09Z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10</vt:lpwstr>
  </property>
  <property fmtid="{D5CDD505-2E9C-101B-9397-08002B2CF9AE}" pid="4" name="ICV">
    <vt:lpwstr>D5D6412978274C63AF572C97A73A3FA0</vt:lpwstr>
  </property>
</Properties>
</file>